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2.1 - SZZ Liběchov - Dem..." sheetId="2" r:id="rId2"/>
    <sheet name="02.2 - SZZ Liběchov - Dem..." sheetId="3" r:id="rId3"/>
    <sheet name="03.1 - RZZ" sheetId="4" r:id="rId4"/>
    <sheet name="04.1 - Venkovní prvky" sheetId="5" r:id="rId5"/>
    <sheet name="04.2 - Venkovní prvky - URS" sheetId="6" r:id="rId6"/>
    <sheet name="05.1 - Dodávky SSZT - NEO..." sheetId="7" r:id="rId7"/>
    <sheet name="06.1 - Kabelizace - stave..." sheetId="8" r:id="rId8"/>
    <sheet name="06.2 - Kabelizace - techn..." sheetId="9" r:id="rId9"/>
    <sheet name="06.3 - Kabelizace - stave..." sheetId="10" r:id="rId10"/>
    <sheet name="06.4 - Kabelizace - techn..." sheetId="11" r:id="rId11"/>
    <sheet name="07.1 - technologická část" sheetId="12" r:id="rId12"/>
    <sheet name="PS 01-35-01 - Trafostanice" sheetId="13" r:id="rId13"/>
    <sheet name="PS 01-35-03 - DŘT a DDTS" sheetId="14" r:id="rId14"/>
    <sheet name="PS 01-36-01 - Trafostanic..." sheetId="15" r:id="rId15"/>
    <sheet name="SO 01-31-01 - Trakční ved..." sheetId="16" r:id="rId16"/>
    <sheet name="SO 01-31-02 - Trakční ved..." sheetId="17" r:id="rId17"/>
    <sheet name="SO 01-34-01 - EOV" sheetId="18" r:id="rId18"/>
    <sheet name="SO 01-36-01 - Úprava rozv..." sheetId="19" r:id="rId19"/>
    <sheet name="SO 01-36-02 - DOÚO" sheetId="20" r:id="rId20"/>
    <sheet name="SO 01-36-04 - Rozvod 6kV" sheetId="21" r:id="rId21"/>
    <sheet name="SO 01-37-01 - ŽST. Liběch..." sheetId="22" r:id="rId22"/>
    <sheet name="SO 01-11-01 - Železniční ..." sheetId="23" r:id="rId23"/>
    <sheet name="99 - VON" sheetId="24" r:id="rId24"/>
  </sheets>
  <definedNames>
    <definedName name="_xlnm.Print_Area" localSheetId="0">'Rekapitulace stavby'!$D$4:$AO$76,'Rekapitulace stavby'!$C$82:$AQ$125</definedName>
    <definedName name="_xlnm.Print_Titles" localSheetId="0">'Rekapitulace stavby'!$92:$92</definedName>
    <definedName name="_xlnm._FilterDatabase" localSheetId="1" hidden="1">'02.1 - SZZ Liběchov - Dem...'!$C$124:$K$146</definedName>
    <definedName name="_xlnm.Print_Area" localSheetId="1">'02.1 - SZZ Liběchov - Dem...'!$C$4:$J$76,'02.1 - SZZ Liběchov - Dem...'!$C$82:$J$102,'02.1 - SZZ Liběchov - Dem...'!$C$108:$J$146</definedName>
    <definedName name="_xlnm.Print_Titles" localSheetId="1">'02.1 - SZZ Liběchov - Dem...'!$124:$124</definedName>
    <definedName name="_xlnm._FilterDatabase" localSheetId="2" hidden="1">'02.2 - SZZ Liběchov - Dem...'!$C$126:$K$135</definedName>
    <definedName name="_xlnm.Print_Area" localSheetId="2">'02.2 - SZZ Liběchov - Dem...'!$C$4:$J$76,'02.2 - SZZ Liběchov - Dem...'!$C$82:$J$104,'02.2 - SZZ Liběchov - Dem...'!$C$110:$J$135</definedName>
    <definedName name="_xlnm.Print_Titles" localSheetId="2">'02.2 - SZZ Liběchov - Dem...'!$126:$126</definedName>
    <definedName name="_xlnm._FilterDatabase" localSheetId="3" hidden="1">'03.1 - RZZ'!$C$124:$K$261</definedName>
    <definedName name="_xlnm.Print_Area" localSheetId="3">'03.1 - RZZ'!$C$4:$J$76,'03.1 - RZZ'!$C$82:$J$102,'03.1 - RZZ'!$C$108:$J$261</definedName>
    <definedName name="_xlnm.Print_Titles" localSheetId="3">'03.1 - RZZ'!$124:$124</definedName>
    <definedName name="_xlnm._FilterDatabase" localSheetId="4" hidden="1">'04.1 - Venkovní prvky'!$C$126:$K$166</definedName>
    <definedName name="_xlnm.Print_Area" localSheetId="4">'04.1 - Venkovní prvky'!$C$4:$J$76,'04.1 - Venkovní prvky'!$C$82:$J$104,'04.1 - Venkovní prvky'!$C$110:$J$166</definedName>
    <definedName name="_xlnm.Print_Titles" localSheetId="4">'04.1 - Venkovní prvky'!$126:$126</definedName>
    <definedName name="_xlnm._FilterDatabase" localSheetId="5" hidden="1">'04.2 - Venkovní prvky - URS'!$C$125:$K$131</definedName>
    <definedName name="_xlnm.Print_Area" localSheetId="5">'04.2 - Venkovní prvky - URS'!$C$4:$J$76,'04.2 - Venkovní prvky - URS'!$C$82:$J$103,'04.2 - Venkovní prvky - URS'!$C$109:$J$131</definedName>
    <definedName name="_xlnm.Print_Titles" localSheetId="5">'04.2 - Venkovní prvky - URS'!$125:$125</definedName>
    <definedName name="_xlnm._FilterDatabase" localSheetId="6" hidden="1">'05.1 - Dodávky SSZT - NEO...'!$C$123:$K$157</definedName>
    <definedName name="_xlnm.Print_Area" localSheetId="6">'05.1 - Dodávky SSZT - NEO...'!$C$4:$J$76,'05.1 - Dodávky SSZT - NEO...'!$C$82:$J$101,'05.1 - Dodávky SSZT - NEO...'!$C$107:$J$157</definedName>
    <definedName name="_xlnm.Print_Titles" localSheetId="6">'05.1 - Dodávky SSZT - NEO...'!$123:$123</definedName>
    <definedName name="_xlnm._FilterDatabase" localSheetId="7" hidden="1">'06.1 - Kabelizace - stave...'!$C$127:$K$142</definedName>
    <definedName name="_xlnm.Print_Area" localSheetId="7">'06.1 - Kabelizace - stave...'!$C$4:$J$76,'06.1 - Kabelizace - stave...'!$C$82:$J$105,'06.1 - Kabelizace - stave...'!$C$111:$J$142</definedName>
    <definedName name="_xlnm.Print_Titles" localSheetId="7">'06.1 - Kabelizace - stave...'!$127:$127</definedName>
    <definedName name="_xlnm._FilterDatabase" localSheetId="8" hidden="1">'06.2 - Kabelizace - techn...'!$C$124:$K$168</definedName>
    <definedName name="_xlnm.Print_Area" localSheetId="8">'06.2 - Kabelizace - techn...'!$C$4:$J$76,'06.2 - Kabelizace - techn...'!$C$82:$J$102,'06.2 - Kabelizace - techn...'!$C$108:$J$168</definedName>
    <definedName name="_xlnm.Print_Titles" localSheetId="8">'06.2 - Kabelizace - techn...'!$124:$124</definedName>
    <definedName name="_xlnm._FilterDatabase" localSheetId="9" hidden="1">'06.3 - Kabelizace - stave...'!$C$127:$K$149</definedName>
    <definedName name="_xlnm.Print_Area" localSheetId="9">'06.3 - Kabelizace - stave...'!$C$4:$J$76,'06.3 - Kabelizace - stave...'!$C$82:$J$105,'06.3 - Kabelizace - stave...'!$C$111:$J$149</definedName>
    <definedName name="_xlnm.Print_Titles" localSheetId="9">'06.3 - Kabelizace - stave...'!$127:$127</definedName>
    <definedName name="_xlnm._FilterDatabase" localSheetId="10" hidden="1">'06.4 - Kabelizace - techn...'!$C$124:$K$157</definedName>
    <definedName name="_xlnm.Print_Area" localSheetId="10">'06.4 - Kabelizace - techn...'!$C$4:$J$76,'06.4 - Kabelizace - techn...'!$C$82:$J$102,'06.4 - Kabelizace - techn...'!$C$108:$J$157</definedName>
    <definedName name="_xlnm.Print_Titles" localSheetId="10">'06.4 - Kabelizace - techn...'!$124:$124</definedName>
    <definedName name="_xlnm._FilterDatabase" localSheetId="11" hidden="1">'07.1 - technologická část'!$C$124:$K$132</definedName>
    <definedName name="_xlnm.Print_Area" localSheetId="11">'07.1 - technologická část'!$C$4:$J$76,'07.1 - technologická část'!$C$82:$J$102,'07.1 - technologická část'!$C$108:$J$132</definedName>
    <definedName name="_xlnm.Print_Titles" localSheetId="11">'07.1 - technologická část'!$124:$124</definedName>
    <definedName name="_xlnm._FilterDatabase" localSheetId="12" hidden="1">'PS 01-35-01 - Trafostanice'!$C$115:$K$203</definedName>
    <definedName name="_xlnm.Print_Area" localSheetId="12">'PS 01-35-01 - Trafostanice'!$C$4:$J$76,'PS 01-35-01 - Trafostanice'!$C$82:$J$97,'PS 01-35-01 - Trafostanice'!$C$103:$J$203</definedName>
    <definedName name="_xlnm.Print_Titles" localSheetId="12">'PS 01-35-01 - Trafostanice'!$115:$115</definedName>
    <definedName name="_xlnm._FilterDatabase" localSheetId="13" hidden="1">'PS 01-35-03 - DŘT a DDTS'!$C$115:$K$170</definedName>
    <definedName name="_xlnm.Print_Area" localSheetId="13">'PS 01-35-03 - DŘT a DDTS'!$C$4:$J$76,'PS 01-35-03 - DŘT a DDTS'!$C$82:$J$97,'PS 01-35-03 - DŘT a DDTS'!$C$103:$J$170</definedName>
    <definedName name="_xlnm.Print_Titles" localSheetId="13">'PS 01-35-03 - DŘT a DDTS'!$115:$115</definedName>
    <definedName name="_xlnm._FilterDatabase" localSheetId="14" hidden="1">'PS 01-36-01 - Trafostanic...'!$C$117:$K$171</definedName>
    <definedName name="_xlnm.Print_Area" localSheetId="14">'PS 01-36-01 - Trafostanic...'!$C$4:$J$76,'PS 01-36-01 - Trafostanic...'!$C$82:$J$99,'PS 01-36-01 - Trafostanic...'!$C$105:$J$171</definedName>
    <definedName name="_xlnm.Print_Titles" localSheetId="14">'PS 01-36-01 - Trafostanic...'!$117:$117</definedName>
    <definedName name="_xlnm._FilterDatabase" localSheetId="15" hidden="1">'SO 01-31-01 - Trakční ved...'!$C$115:$K$264</definedName>
    <definedName name="_xlnm.Print_Area" localSheetId="15">'SO 01-31-01 - Trakční ved...'!$C$4:$J$76,'SO 01-31-01 - Trakční ved...'!$C$82:$J$97,'SO 01-31-01 - Trakční ved...'!$C$103:$J$264</definedName>
    <definedName name="_xlnm.Print_Titles" localSheetId="15">'SO 01-31-01 - Trakční ved...'!$115:$115</definedName>
    <definedName name="_xlnm._FilterDatabase" localSheetId="16" hidden="1">'SO 01-31-02 - Trakční ved...'!$C$115:$K$187</definedName>
    <definedName name="_xlnm.Print_Area" localSheetId="16">'SO 01-31-02 - Trakční ved...'!$C$4:$J$76,'SO 01-31-02 - Trakční ved...'!$C$82:$J$97,'SO 01-31-02 - Trakční ved...'!$C$103:$J$187</definedName>
    <definedName name="_xlnm.Print_Titles" localSheetId="16">'SO 01-31-02 - Trakční ved...'!$115:$115</definedName>
    <definedName name="_xlnm._FilterDatabase" localSheetId="17" hidden="1">'SO 01-34-01 - EOV'!$C$119:$K$173</definedName>
    <definedName name="_xlnm.Print_Area" localSheetId="17">'SO 01-34-01 - EOV'!$C$4:$J$76,'SO 01-34-01 - EOV'!$C$82:$J$101,'SO 01-34-01 - EOV'!$C$107:$J$173</definedName>
    <definedName name="_xlnm.Print_Titles" localSheetId="17">'SO 01-34-01 - EOV'!$119:$119</definedName>
    <definedName name="_xlnm._FilterDatabase" localSheetId="18" hidden="1">'SO 01-36-01 - Úprava rozv...'!$C$119:$K$186</definedName>
    <definedName name="_xlnm.Print_Area" localSheetId="18">'SO 01-36-01 - Úprava rozv...'!$C$4:$J$76,'SO 01-36-01 - Úprava rozv...'!$C$82:$J$101,'SO 01-36-01 - Úprava rozv...'!$C$107:$J$186</definedName>
    <definedName name="_xlnm.Print_Titles" localSheetId="18">'SO 01-36-01 - Úprava rozv...'!$119:$119</definedName>
    <definedName name="_xlnm._FilterDatabase" localSheetId="19" hidden="1">'SO 01-36-02 - DOÚO'!$C$117:$K$151</definedName>
    <definedName name="_xlnm.Print_Area" localSheetId="19">'SO 01-36-02 - DOÚO'!$C$4:$J$76,'SO 01-36-02 - DOÚO'!$C$82:$J$99,'SO 01-36-02 - DOÚO'!$C$105:$J$151</definedName>
    <definedName name="_xlnm.Print_Titles" localSheetId="19">'SO 01-36-02 - DOÚO'!$117:$117</definedName>
    <definedName name="_xlnm._FilterDatabase" localSheetId="20" hidden="1">'SO 01-36-04 - Rozvod 6kV'!$C$117:$K$149</definedName>
    <definedName name="_xlnm.Print_Area" localSheetId="20">'SO 01-36-04 - Rozvod 6kV'!$C$4:$J$76,'SO 01-36-04 - Rozvod 6kV'!$C$82:$J$99,'SO 01-36-04 - Rozvod 6kV'!$C$105:$J$149</definedName>
    <definedName name="_xlnm.Print_Titles" localSheetId="20">'SO 01-36-04 - Rozvod 6kV'!$117:$117</definedName>
    <definedName name="_xlnm._FilterDatabase" localSheetId="21" hidden="1">'SO 01-37-01 - ŽST. Liběch...'!$C$118:$K$129</definedName>
    <definedName name="_xlnm.Print_Area" localSheetId="21">'SO 01-37-01 - ŽST. Liběch...'!$C$4:$J$76,'SO 01-37-01 - ŽST. Liběch...'!$C$82:$J$100,'SO 01-37-01 - ŽST. Liběch...'!$C$106:$J$129</definedName>
    <definedName name="_xlnm.Print_Titles" localSheetId="21">'SO 01-37-01 - ŽST. Liběch...'!$118:$118</definedName>
    <definedName name="_xlnm._FilterDatabase" localSheetId="22" hidden="1">'SO 01-11-01 - Železniční ...'!$C$118:$K$181</definedName>
    <definedName name="_xlnm.Print_Area" localSheetId="22">'SO 01-11-01 - Železniční ...'!$C$4:$J$76,'SO 01-11-01 - Železniční ...'!$C$82:$J$100,'SO 01-11-01 - Železniční ...'!$C$106:$J$181</definedName>
    <definedName name="_xlnm.Print_Titles" localSheetId="22">'SO 01-11-01 - Železniční ...'!$118:$118</definedName>
    <definedName name="_xlnm._FilterDatabase" localSheetId="23" hidden="1">'99 - VON'!$C$117:$K$135</definedName>
    <definedName name="_xlnm.Print_Area" localSheetId="23">'99 - VON'!$C$4:$J$76,'99 - VON'!$C$82:$J$99,'99 - VON'!$C$105:$J$135</definedName>
    <definedName name="_xlnm.Print_Titles" localSheetId="23">'99 - VON'!$117:$117</definedName>
  </definedNames>
  <calcPr/>
</workbook>
</file>

<file path=xl/calcChain.xml><?xml version="1.0" encoding="utf-8"?>
<calcChain xmlns="http://schemas.openxmlformats.org/spreadsheetml/2006/main">
  <c i="24" l="1" r="J37"/>
  <c r="J36"/>
  <c i="1" r="AY124"/>
  <c i="24" r="J35"/>
  <c i="1" r="AX124"/>
  <c i="24" r="BI135"/>
  <c r="BH135"/>
  <c r="BG135"/>
  <c r="BF135"/>
  <c r="T135"/>
  <c r="T134"/>
  <c r="R135"/>
  <c r="R134"/>
  <c r="P135"/>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T119"/>
  <c r="T118"/>
  <c r="R120"/>
  <c r="R119"/>
  <c r="R118"/>
  <c r="P120"/>
  <c r="P119"/>
  <c r="P118"/>
  <c i="1" r="AU124"/>
  <c i="24" r="J115"/>
  <c r="J114"/>
  <c r="F114"/>
  <c r="F112"/>
  <c r="E110"/>
  <c r="J92"/>
  <c r="J91"/>
  <c r="F91"/>
  <c r="F89"/>
  <c r="E87"/>
  <c r="J18"/>
  <c r="E18"/>
  <c r="F115"/>
  <c r="J17"/>
  <c r="J12"/>
  <c r="J112"/>
  <c r="E7"/>
  <c r="E85"/>
  <c i="23" r="J37"/>
  <c r="J36"/>
  <c i="1" r="AY123"/>
  <c i="23" r="J35"/>
  <c i="1" r="AX123"/>
  <c i="23"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J116"/>
  <c r="F113"/>
  <c r="E111"/>
  <c r="J92"/>
  <c r="F89"/>
  <c r="E87"/>
  <c r="J21"/>
  <c r="E21"/>
  <c r="J115"/>
  <c r="J20"/>
  <c r="J18"/>
  <c r="E18"/>
  <c r="F116"/>
  <c r="J17"/>
  <c r="J15"/>
  <c r="E15"/>
  <c r="F115"/>
  <c r="J14"/>
  <c r="J12"/>
  <c r="J113"/>
  <c r="E7"/>
  <c r="E109"/>
  <c i="22" r="J37"/>
  <c r="J36"/>
  <c i="1" r="AY122"/>
  <c i="22" r="J35"/>
  <c i="1" r="AX122"/>
  <c i="22" r="BI129"/>
  <c r="BH129"/>
  <c r="BG129"/>
  <c r="BF129"/>
  <c r="T129"/>
  <c r="R129"/>
  <c r="P129"/>
  <c r="BI128"/>
  <c r="BH128"/>
  <c r="BG128"/>
  <c r="BF128"/>
  <c r="T128"/>
  <c r="R128"/>
  <c r="P128"/>
  <c r="BI126"/>
  <c r="BH126"/>
  <c r="BG126"/>
  <c r="BF126"/>
  <c r="T126"/>
  <c r="T125"/>
  <c r="R126"/>
  <c r="R125"/>
  <c r="P126"/>
  <c r="P125"/>
  <c r="BI124"/>
  <c r="BH124"/>
  <c r="BG124"/>
  <c r="BF124"/>
  <c r="T124"/>
  <c r="R124"/>
  <c r="P124"/>
  <c r="BI123"/>
  <c r="BH123"/>
  <c r="BG123"/>
  <c r="BF123"/>
  <c r="T123"/>
  <c r="R123"/>
  <c r="P123"/>
  <c r="BI122"/>
  <c r="BH122"/>
  <c r="BG122"/>
  <c r="BF122"/>
  <c r="T122"/>
  <c r="R122"/>
  <c r="P122"/>
  <c r="BI121"/>
  <c r="BH121"/>
  <c r="BG121"/>
  <c r="BF121"/>
  <c r="T121"/>
  <c r="R121"/>
  <c r="P121"/>
  <c r="F113"/>
  <c r="E111"/>
  <c r="F89"/>
  <c r="E87"/>
  <c r="J24"/>
  <c r="E24"/>
  <c r="J116"/>
  <c r="J23"/>
  <c r="J21"/>
  <c r="E21"/>
  <c r="J91"/>
  <c r="J20"/>
  <c r="J18"/>
  <c r="E18"/>
  <c r="F116"/>
  <c r="J17"/>
  <c r="J15"/>
  <c r="E15"/>
  <c r="F115"/>
  <c r="J14"/>
  <c r="J12"/>
  <c r="J89"/>
  <c r="E7"/>
  <c r="E85"/>
  <c i="21" r="J37"/>
  <c r="J36"/>
  <c i="1" r="AY121"/>
  <c i="21" r="J35"/>
  <c i="1" r="AX121"/>
  <c i="21"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F112"/>
  <c r="E110"/>
  <c r="F89"/>
  <c r="E87"/>
  <c r="J24"/>
  <c r="E24"/>
  <c r="J115"/>
  <c r="J23"/>
  <c r="J21"/>
  <c r="E21"/>
  <c r="J91"/>
  <c r="J20"/>
  <c r="J18"/>
  <c r="E18"/>
  <c r="F115"/>
  <c r="J17"/>
  <c r="J15"/>
  <c r="E15"/>
  <c r="F114"/>
  <c r="J14"/>
  <c r="J12"/>
  <c r="J89"/>
  <c r="E7"/>
  <c r="E108"/>
  <c i="20" r="J37"/>
  <c r="J36"/>
  <c i="1" r="AY120"/>
  <c i="20" r="J35"/>
  <c i="1" r="AX120"/>
  <c i="20"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F112"/>
  <c r="E110"/>
  <c r="F89"/>
  <c r="E87"/>
  <c r="J24"/>
  <c r="E24"/>
  <c r="J92"/>
  <c r="J23"/>
  <c r="J21"/>
  <c r="E21"/>
  <c r="J114"/>
  <c r="J20"/>
  <c r="J18"/>
  <c r="E18"/>
  <c r="F92"/>
  <c r="J17"/>
  <c r="J15"/>
  <c r="E15"/>
  <c r="F91"/>
  <c r="J14"/>
  <c r="J12"/>
  <c r="J112"/>
  <c r="E7"/>
  <c r="E85"/>
  <c i="1" r="AY119"/>
  <c i="19" r="J37"/>
  <c r="J36"/>
  <c r="J35"/>
  <c i="1" r="AX119"/>
  <c i="19"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F114"/>
  <c r="E112"/>
  <c r="F89"/>
  <c r="E87"/>
  <c r="J24"/>
  <c r="E24"/>
  <c r="J117"/>
  <c r="J23"/>
  <c r="J21"/>
  <c r="E21"/>
  <c r="J116"/>
  <c r="J20"/>
  <c r="J18"/>
  <c r="E18"/>
  <c r="F92"/>
  <c r="J17"/>
  <c r="J15"/>
  <c r="E15"/>
  <c r="F116"/>
  <c r="J14"/>
  <c r="J12"/>
  <c r="J89"/>
  <c r="E7"/>
  <c r="E110"/>
  <c i="18" r="J37"/>
  <c r="J36"/>
  <c i="1" r="AY118"/>
  <c i="18" r="J35"/>
  <c i="1" r="AX118"/>
  <c i="18"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F114"/>
  <c r="E112"/>
  <c r="F89"/>
  <c r="E87"/>
  <c r="J24"/>
  <c r="E24"/>
  <c r="J117"/>
  <c r="J23"/>
  <c r="J21"/>
  <c r="E21"/>
  <c r="J91"/>
  <c r="J20"/>
  <c r="J18"/>
  <c r="E18"/>
  <c r="F92"/>
  <c r="J17"/>
  <c r="J15"/>
  <c r="E15"/>
  <c r="F116"/>
  <c r="J14"/>
  <c r="J12"/>
  <c r="J114"/>
  <c r="E7"/>
  <c r="E110"/>
  <c i="17" r="J37"/>
  <c r="J36"/>
  <c i="1" r="AY117"/>
  <c i="17" r="J35"/>
  <c i="1" r="AX117"/>
  <c i="17"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F110"/>
  <c r="E108"/>
  <c r="F89"/>
  <c r="E87"/>
  <c r="J24"/>
  <c r="E24"/>
  <c r="J92"/>
  <c r="J23"/>
  <c r="J21"/>
  <c r="E21"/>
  <c r="J112"/>
  <c r="J20"/>
  <c r="J18"/>
  <c r="E18"/>
  <c r="F113"/>
  <c r="J17"/>
  <c r="J15"/>
  <c r="E15"/>
  <c r="F112"/>
  <c r="J14"/>
  <c r="J12"/>
  <c r="J110"/>
  <c r="E7"/>
  <c r="E106"/>
  <c i="16" r="J37"/>
  <c r="J36"/>
  <c i="1" r="AY116"/>
  <c i="16" r="J35"/>
  <c i="1" r="AX116"/>
  <c i="16"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F110"/>
  <c r="E108"/>
  <c r="F89"/>
  <c r="E87"/>
  <c r="J24"/>
  <c r="E24"/>
  <c r="J113"/>
  <c r="J23"/>
  <c r="J21"/>
  <c r="E21"/>
  <c r="J91"/>
  <c r="J20"/>
  <c r="J18"/>
  <c r="E18"/>
  <c r="F113"/>
  <c r="J17"/>
  <c r="J15"/>
  <c r="E15"/>
  <c r="F112"/>
  <c r="J14"/>
  <c r="J12"/>
  <c r="J89"/>
  <c r="E7"/>
  <c r="E106"/>
  <c i="15" r="J37"/>
  <c r="J36"/>
  <c i="1" r="AY115"/>
  <c i="15" r="J35"/>
  <c i="1" r="AX115"/>
  <c i="15"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F112"/>
  <c r="E110"/>
  <c r="F89"/>
  <c r="E87"/>
  <c r="J24"/>
  <c r="E24"/>
  <c r="J115"/>
  <c r="J23"/>
  <c r="J21"/>
  <c r="E21"/>
  <c r="J91"/>
  <c r="J20"/>
  <c r="J18"/>
  <c r="E18"/>
  <c r="F92"/>
  <c r="J17"/>
  <c r="J15"/>
  <c r="E15"/>
  <c r="F114"/>
  <c r="J14"/>
  <c r="J12"/>
  <c r="J89"/>
  <c r="E7"/>
  <c r="E108"/>
  <c i="14" r="J37"/>
  <c r="J36"/>
  <c i="1" r="AY114"/>
  <c i="14" r="J35"/>
  <c i="1" r="AX114"/>
  <c i="14"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F110"/>
  <c r="E108"/>
  <c r="F89"/>
  <c r="E87"/>
  <c r="J24"/>
  <c r="E24"/>
  <c r="J92"/>
  <c r="J23"/>
  <c r="J21"/>
  <c r="E21"/>
  <c r="J112"/>
  <c r="J20"/>
  <c r="J18"/>
  <c r="E18"/>
  <c r="F113"/>
  <c r="J17"/>
  <c r="J15"/>
  <c r="E15"/>
  <c r="F91"/>
  <c r="J14"/>
  <c r="J12"/>
  <c r="J110"/>
  <c r="E7"/>
  <c r="E106"/>
  <c i="13" r="J37"/>
  <c r="J36"/>
  <c i="1" r="AY113"/>
  <c i="13" r="J35"/>
  <c i="1" r="AX113"/>
  <c i="13"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F110"/>
  <c r="E108"/>
  <c r="F89"/>
  <c r="E87"/>
  <c r="J24"/>
  <c r="E24"/>
  <c r="J113"/>
  <c r="J23"/>
  <c r="J21"/>
  <c r="E21"/>
  <c r="J91"/>
  <c r="J20"/>
  <c r="J18"/>
  <c r="E18"/>
  <c r="F92"/>
  <c r="J17"/>
  <c r="J15"/>
  <c r="E15"/>
  <c r="F112"/>
  <c r="J14"/>
  <c r="J12"/>
  <c r="J110"/>
  <c r="E7"/>
  <c r="E106"/>
  <c i="12" r="J41"/>
  <c r="J40"/>
  <c i="1" r="AY112"/>
  <c i="12" r="J39"/>
  <c i="1" r="AX112"/>
  <c i="12"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J122"/>
  <c r="J121"/>
  <c r="F121"/>
  <c r="F119"/>
  <c r="E117"/>
  <c r="J96"/>
  <c r="J95"/>
  <c r="F95"/>
  <c r="F93"/>
  <c r="E91"/>
  <c r="J22"/>
  <c r="E22"/>
  <c r="F122"/>
  <c r="J21"/>
  <c r="J16"/>
  <c r="J119"/>
  <c r="E7"/>
  <c r="E85"/>
  <c i="11" r="J41"/>
  <c r="J40"/>
  <c i="1" r="AY110"/>
  <c i="11" r="J39"/>
  <c i="1" r="AX110"/>
  <c i="11"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J122"/>
  <c r="J121"/>
  <c r="F121"/>
  <c r="F119"/>
  <c r="E117"/>
  <c r="J96"/>
  <c r="J95"/>
  <c r="F95"/>
  <c r="F93"/>
  <c r="E91"/>
  <c r="J22"/>
  <c r="E22"/>
  <c r="F122"/>
  <c r="J21"/>
  <c r="J16"/>
  <c r="J119"/>
  <c r="E7"/>
  <c r="E85"/>
  <c i="10" r="J41"/>
  <c r="J40"/>
  <c i="1" r="AY109"/>
  <c i="10" r="J39"/>
  <c i="1" r="AX109"/>
  <c i="10"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J125"/>
  <c r="J124"/>
  <c r="F124"/>
  <c r="F122"/>
  <c r="E120"/>
  <c r="J96"/>
  <c r="J95"/>
  <c r="F95"/>
  <c r="F93"/>
  <c r="E91"/>
  <c r="J22"/>
  <c r="E22"/>
  <c r="F96"/>
  <c r="J21"/>
  <c r="J16"/>
  <c r="J93"/>
  <c r="E7"/>
  <c r="E85"/>
  <c i="9" r="J41"/>
  <c r="J40"/>
  <c i="1" r="AY108"/>
  <c i="9" r="J39"/>
  <c i="1" r="AX108"/>
  <c i="9"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J122"/>
  <c r="J121"/>
  <c r="F121"/>
  <c r="F119"/>
  <c r="E117"/>
  <c r="J96"/>
  <c r="J95"/>
  <c r="F95"/>
  <c r="F93"/>
  <c r="E91"/>
  <c r="J22"/>
  <c r="E22"/>
  <c r="F122"/>
  <c r="J21"/>
  <c r="J16"/>
  <c r="J119"/>
  <c r="E7"/>
  <c r="E85"/>
  <c i="8" r="J41"/>
  <c r="J40"/>
  <c i="1" r="AY107"/>
  <c i="8" r="J39"/>
  <c i="1" r="AX107"/>
  <c i="8"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2"/>
  <c r="BH132"/>
  <c r="BG132"/>
  <c r="BF132"/>
  <c r="T132"/>
  <c r="R132"/>
  <c r="P132"/>
  <c r="BI131"/>
  <c r="BH131"/>
  <c r="BG131"/>
  <c r="BF131"/>
  <c r="T131"/>
  <c r="R131"/>
  <c r="P131"/>
  <c r="J125"/>
  <c r="J124"/>
  <c r="F124"/>
  <c r="F122"/>
  <c r="E120"/>
  <c r="J96"/>
  <c r="J95"/>
  <c r="F95"/>
  <c r="F93"/>
  <c r="E91"/>
  <c r="J22"/>
  <c r="E22"/>
  <c r="F96"/>
  <c r="J21"/>
  <c r="J16"/>
  <c r="J122"/>
  <c r="E7"/>
  <c r="E85"/>
  <c i="7" r="J41"/>
  <c r="J40"/>
  <c i="1" r="AY105"/>
  <c i="7" r="J39"/>
  <c i="1" r="AX105"/>
  <c i="7"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J121"/>
  <c r="J120"/>
  <c r="F120"/>
  <c r="F118"/>
  <c r="E116"/>
  <c r="J96"/>
  <c r="J95"/>
  <c r="F95"/>
  <c r="F93"/>
  <c r="E91"/>
  <c r="J22"/>
  <c r="E22"/>
  <c r="F96"/>
  <c r="J21"/>
  <c r="J16"/>
  <c r="J93"/>
  <c r="E7"/>
  <c r="E85"/>
  <c i="6" r="J41"/>
  <c r="J40"/>
  <c i="1" r="AY103"/>
  <c i="6" r="J39"/>
  <c i="1" r="AX103"/>
  <c i="6" r="BI131"/>
  <c r="BH131"/>
  <c r="BG131"/>
  <c r="BF131"/>
  <c r="T131"/>
  <c r="T130"/>
  <c r="T129"/>
  <c r="R131"/>
  <c r="R130"/>
  <c r="R129"/>
  <c r="P131"/>
  <c r="P130"/>
  <c r="P129"/>
  <c r="BI128"/>
  <c r="BH128"/>
  <c r="BG128"/>
  <c r="BF128"/>
  <c r="T128"/>
  <c r="R128"/>
  <c r="P128"/>
  <c r="BI127"/>
  <c r="BH127"/>
  <c r="BG127"/>
  <c r="BF127"/>
  <c r="T127"/>
  <c r="T126"/>
  <c r="R127"/>
  <c r="R126"/>
  <c r="P127"/>
  <c r="P126"/>
  <c i="1" r="AU103"/>
  <c i="6" r="J123"/>
  <c r="J122"/>
  <c r="F122"/>
  <c r="F120"/>
  <c r="E118"/>
  <c r="J96"/>
  <c r="J95"/>
  <c r="F95"/>
  <c r="F93"/>
  <c r="E91"/>
  <c r="J22"/>
  <c r="E22"/>
  <c r="F96"/>
  <c r="J21"/>
  <c r="J16"/>
  <c r="J120"/>
  <c r="E7"/>
  <c r="E85"/>
  <c i="5" r="J41"/>
  <c r="J40"/>
  <c i="1" r="AY102"/>
  <c i="5" r="J39"/>
  <c i="1" r="AX102"/>
  <c i="5"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1"/>
  <c r="BH151"/>
  <c r="BG151"/>
  <c r="BF151"/>
  <c r="T151"/>
  <c r="R151"/>
  <c r="P151"/>
  <c r="BI150"/>
  <c r="BH150"/>
  <c r="BG150"/>
  <c r="BF150"/>
  <c r="T150"/>
  <c r="R150"/>
  <c r="P150"/>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J124"/>
  <c r="J123"/>
  <c r="F123"/>
  <c r="F121"/>
  <c r="E119"/>
  <c r="J96"/>
  <c r="J95"/>
  <c r="F95"/>
  <c r="F93"/>
  <c r="E91"/>
  <c r="J22"/>
  <c r="E22"/>
  <c r="F96"/>
  <c r="J21"/>
  <c r="J16"/>
  <c r="J121"/>
  <c r="E7"/>
  <c r="E85"/>
  <c i="4" r="J41"/>
  <c r="J40"/>
  <c i="1" r="AY100"/>
  <c i="4" r="J39"/>
  <c i="1" r="AX100"/>
  <c i="4"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J122"/>
  <c r="J121"/>
  <c r="F121"/>
  <c r="F119"/>
  <c r="E117"/>
  <c r="J96"/>
  <c r="J95"/>
  <c r="F95"/>
  <c r="F93"/>
  <c r="E91"/>
  <c r="J22"/>
  <c r="E22"/>
  <c r="F96"/>
  <c r="J21"/>
  <c r="J16"/>
  <c r="J119"/>
  <c r="E7"/>
  <c r="E111"/>
  <c i="3" r="J41"/>
  <c r="J40"/>
  <c i="1" r="AY98"/>
  <c i="3" r="J39"/>
  <c i="1" r="AX98"/>
  <c i="3" r="BI135"/>
  <c r="BH135"/>
  <c r="BG135"/>
  <c r="BF135"/>
  <c r="T135"/>
  <c r="R135"/>
  <c r="P135"/>
  <c r="BI134"/>
  <c r="BH134"/>
  <c r="BG134"/>
  <c r="BF134"/>
  <c r="T134"/>
  <c r="R134"/>
  <c r="P134"/>
  <c r="BI133"/>
  <c r="BH133"/>
  <c r="BG133"/>
  <c r="BF133"/>
  <c r="T133"/>
  <c r="R133"/>
  <c r="P133"/>
  <c r="BI131"/>
  <c r="BH131"/>
  <c r="BG131"/>
  <c r="BF131"/>
  <c r="T131"/>
  <c r="R131"/>
  <c r="P131"/>
  <c r="BI130"/>
  <c r="BH130"/>
  <c r="BG130"/>
  <c r="BF130"/>
  <c r="T130"/>
  <c r="R130"/>
  <c r="P130"/>
  <c r="J124"/>
  <c r="J123"/>
  <c r="F123"/>
  <c r="F121"/>
  <c r="E119"/>
  <c r="J96"/>
  <c r="J95"/>
  <c r="F95"/>
  <c r="F93"/>
  <c r="E91"/>
  <c r="J22"/>
  <c r="E22"/>
  <c r="F96"/>
  <c r="J21"/>
  <c r="J16"/>
  <c r="J93"/>
  <c r="E7"/>
  <c r="E113"/>
  <c i="2" r="J41"/>
  <c r="J40"/>
  <c i="1" r="AY97"/>
  <c i="2" r="J39"/>
  <c i="1" r="AX97"/>
  <c i="2"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J122"/>
  <c r="J121"/>
  <c r="F121"/>
  <c r="F119"/>
  <c r="E117"/>
  <c r="J96"/>
  <c r="J95"/>
  <c r="F95"/>
  <c r="F93"/>
  <c r="E91"/>
  <c r="J22"/>
  <c r="E22"/>
  <c r="F122"/>
  <c r="J21"/>
  <c r="J16"/>
  <c r="J119"/>
  <c r="E7"/>
  <c r="E111"/>
  <c i="1" r="L90"/>
  <c r="AM90"/>
  <c r="AM89"/>
  <c r="L89"/>
  <c r="AM87"/>
  <c r="L87"/>
  <c r="L85"/>
  <c r="L84"/>
  <c i="24" r="BK135"/>
  <c r="J133"/>
  <c r="BK129"/>
  <c r="J128"/>
  <c r="J126"/>
  <c r="J124"/>
  <c r="J123"/>
  <c r="J122"/>
  <c r="J120"/>
  <c i="23" r="J181"/>
  <c r="J180"/>
  <c r="BK179"/>
  <c r="J177"/>
  <c r="BK173"/>
  <c r="J170"/>
  <c r="J167"/>
  <c r="BK165"/>
  <c r="J163"/>
  <c r="J162"/>
  <c r="BK160"/>
  <c r="J158"/>
  <c r="J156"/>
  <c r="J152"/>
  <c r="J149"/>
  <c r="J145"/>
  <c r="BK143"/>
  <c r="J142"/>
  <c r="J141"/>
  <c r="J139"/>
  <c r="J138"/>
  <c r="BK131"/>
  <c r="J130"/>
  <c r="BK125"/>
  <c r="J123"/>
  <c i="22" r="J126"/>
  <c i="21" r="J149"/>
  <c r="BK148"/>
  <c r="J147"/>
  <c r="BK143"/>
  <c r="BK142"/>
  <c r="J141"/>
  <c r="BK139"/>
  <c r="BK136"/>
  <c r="J135"/>
  <c r="BK134"/>
  <c r="J133"/>
  <c r="J132"/>
  <c r="J131"/>
  <c r="J129"/>
  <c r="BK128"/>
  <c r="BK127"/>
  <c r="J127"/>
  <c r="BK125"/>
  <c i="20" r="BK150"/>
  <c r="J149"/>
  <c r="J148"/>
  <c r="J147"/>
  <c r="BK145"/>
  <c r="J144"/>
  <c r="BK143"/>
  <c r="BK142"/>
  <c r="BK140"/>
  <c r="BK137"/>
  <c r="BK136"/>
  <c r="BK134"/>
  <c r="BK132"/>
  <c r="J131"/>
  <c r="J129"/>
  <c r="BK127"/>
  <c r="BK126"/>
  <c r="BK123"/>
  <c r="J122"/>
  <c r="J121"/>
  <c r="J120"/>
  <c i="19" r="BK186"/>
  <c r="BK185"/>
  <c r="J185"/>
  <c r="J184"/>
  <c r="BK183"/>
  <c r="BK182"/>
  <c r="BK181"/>
  <c r="J179"/>
  <c r="BK178"/>
  <c r="J177"/>
  <c r="J176"/>
  <c r="J174"/>
  <c r="J171"/>
  <c r="J170"/>
  <c r="BK169"/>
  <c r="J167"/>
  <c r="BK164"/>
  <c r="BK163"/>
  <c r="BK162"/>
  <c r="J160"/>
  <c r="BK158"/>
  <c r="J157"/>
  <c r="J156"/>
  <c r="BK155"/>
  <c r="BK154"/>
  <c r="J153"/>
  <c r="BK151"/>
  <c r="J150"/>
  <c r="J149"/>
  <c r="J147"/>
  <c r="BK146"/>
  <c r="J145"/>
  <c r="BK144"/>
  <c r="BK142"/>
  <c r="J141"/>
  <c r="J140"/>
  <c r="J139"/>
  <c r="BK138"/>
  <c r="BK137"/>
  <c r="BK134"/>
  <c r="J132"/>
  <c r="J130"/>
  <c r="J129"/>
  <c r="J127"/>
  <c r="BK126"/>
  <c r="J126"/>
  <c r="BK125"/>
  <c r="BK124"/>
  <c r="BK123"/>
  <c r="J122"/>
  <c i="18" r="J170"/>
  <c r="BK166"/>
  <c r="J164"/>
  <c r="BK160"/>
  <c r="J157"/>
  <c r="BK156"/>
  <c r="J155"/>
  <c r="BK154"/>
  <c r="J151"/>
  <c r="J148"/>
  <c r="BK145"/>
  <c r="BK136"/>
  <c r="BK135"/>
  <c r="BK129"/>
  <c r="BK123"/>
  <c r="J122"/>
  <c i="17" r="J184"/>
  <c r="J183"/>
  <c r="J182"/>
  <c r="BK181"/>
  <c r="BK180"/>
  <c r="BK179"/>
  <c r="J175"/>
  <c r="BK170"/>
  <c r="BK169"/>
  <c r="BK165"/>
  <c r="J164"/>
  <c r="BK161"/>
  <c r="BK160"/>
  <c r="J159"/>
  <c r="BK158"/>
  <c r="J157"/>
  <c r="BK152"/>
  <c r="BK146"/>
  <c r="BK144"/>
  <c r="J143"/>
  <c r="J141"/>
  <c r="BK138"/>
  <c r="J136"/>
  <c r="BK135"/>
  <c r="BK129"/>
  <c r="J125"/>
  <c r="BK124"/>
  <c r="J122"/>
  <c r="BK121"/>
  <c i="16" r="BK264"/>
  <c r="J264"/>
  <c r="BK263"/>
  <c r="J263"/>
  <c r="J262"/>
  <c r="J260"/>
  <c r="BK259"/>
  <c r="BK258"/>
  <c r="BK254"/>
  <c r="BK253"/>
  <c r="J248"/>
  <c r="J247"/>
  <c r="BK246"/>
  <c r="BK245"/>
  <c r="BK243"/>
  <c r="J242"/>
  <c r="J239"/>
  <c r="BK237"/>
  <c r="BK236"/>
  <c r="BK235"/>
  <c r="J233"/>
  <c r="J231"/>
  <c r="J230"/>
  <c r="BK228"/>
  <c r="J227"/>
  <c r="BK226"/>
  <c r="J225"/>
  <c r="BK224"/>
  <c r="J222"/>
  <c r="BK220"/>
  <c r="J217"/>
  <c r="BK214"/>
  <c r="BK211"/>
  <c r="J210"/>
  <c r="J207"/>
  <c r="BK206"/>
  <c r="J205"/>
  <c r="BK204"/>
  <c r="J203"/>
  <c r="J201"/>
  <c r="J200"/>
  <c r="BK199"/>
  <c r="J196"/>
  <c r="J195"/>
  <c r="BK194"/>
  <c r="J190"/>
  <c r="BK188"/>
  <c r="BK187"/>
  <c r="J184"/>
  <c r="J183"/>
  <c r="BK182"/>
  <c r="BK181"/>
  <c r="BK179"/>
  <c r="BK178"/>
  <c r="J176"/>
  <c r="BK173"/>
  <c r="J172"/>
  <c r="BK170"/>
  <c r="J168"/>
  <c r="BK167"/>
  <c r="J164"/>
  <c r="J163"/>
  <c r="BK162"/>
  <c r="J161"/>
  <c r="BK160"/>
  <c r="BK159"/>
  <c r="J158"/>
  <c r="BK157"/>
  <c r="J156"/>
  <c r="J154"/>
  <c r="BK153"/>
  <c r="J145"/>
  <c r="BK142"/>
  <c r="J141"/>
  <c r="J139"/>
  <c r="BK138"/>
  <c r="J133"/>
  <c r="J131"/>
  <c r="BK130"/>
  <c r="BK128"/>
  <c r="J120"/>
  <c r="BK119"/>
  <c r="J118"/>
  <c i="15" r="J169"/>
  <c r="J166"/>
  <c r="BK165"/>
  <c r="BK163"/>
  <c r="J162"/>
  <c r="BK160"/>
  <c r="J158"/>
  <c r="J153"/>
  <c r="BK151"/>
  <c r="BK148"/>
  <c r="BK147"/>
  <c r="J146"/>
  <c r="J145"/>
  <c r="BK143"/>
  <c r="BK140"/>
  <c r="BK134"/>
  <c r="J133"/>
  <c r="J132"/>
  <c r="BK131"/>
  <c r="BK129"/>
  <c r="BK128"/>
  <c r="J123"/>
  <c i="14" r="BK169"/>
  <c r="BK168"/>
  <c r="J167"/>
  <c r="J165"/>
  <c r="BK164"/>
  <c r="BK163"/>
  <c r="BK161"/>
  <c r="J159"/>
  <c r="BK157"/>
  <c r="BK156"/>
  <c r="J155"/>
  <c r="J154"/>
  <c r="J153"/>
  <c r="J150"/>
  <c r="J148"/>
  <c r="J147"/>
  <c r="BK144"/>
  <c r="J143"/>
  <c r="BK142"/>
  <c r="BK140"/>
  <c r="J134"/>
  <c r="J133"/>
  <c r="J131"/>
  <c r="J130"/>
  <c r="BK125"/>
  <c r="BK119"/>
  <c r="BK117"/>
  <c i="13" r="J202"/>
  <c r="J201"/>
  <c r="BK199"/>
  <c r="BK198"/>
  <c r="J196"/>
  <c r="BK195"/>
  <c r="J194"/>
  <c r="J191"/>
  <c r="J189"/>
  <c r="BK188"/>
  <c r="BK187"/>
  <c r="BK186"/>
  <c r="BK185"/>
  <c r="BK183"/>
  <c r="BK181"/>
  <c r="J180"/>
  <c r="J176"/>
  <c r="BK174"/>
  <c r="J173"/>
  <c r="BK171"/>
  <c r="BK169"/>
  <c r="BK166"/>
  <c r="J165"/>
  <c r="BK163"/>
  <c r="J162"/>
  <c r="BK161"/>
  <c r="J160"/>
  <c r="J159"/>
  <c r="BK158"/>
  <c r="BK156"/>
  <c r="J153"/>
  <c r="BK151"/>
  <c r="J150"/>
  <c r="BK149"/>
  <c r="J148"/>
  <c r="J146"/>
  <c r="BK144"/>
  <c r="J142"/>
  <c r="J141"/>
  <c r="J140"/>
  <c r="BK139"/>
  <c r="BK137"/>
  <c r="J136"/>
  <c r="J133"/>
  <c r="BK132"/>
  <c r="J130"/>
  <c r="J128"/>
  <c r="J127"/>
  <c r="J126"/>
  <c r="J125"/>
  <c r="BK123"/>
  <c r="J122"/>
  <c r="J121"/>
  <c r="BK120"/>
  <c r="BK118"/>
  <c i="12" r="BK131"/>
  <c r="J130"/>
  <c i="11" r="BK157"/>
  <c r="BK151"/>
  <c r="J150"/>
  <c r="J149"/>
  <c r="BK147"/>
  <c r="J145"/>
  <c r="BK143"/>
  <c r="J140"/>
  <c r="BK133"/>
  <c r="BK132"/>
  <c r="J131"/>
  <c r="J130"/>
  <c r="J128"/>
  <c i="10" r="BK149"/>
  <c r="J148"/>
  <c r="J147"/>
  <c r="J146"/>
  <c r="BK142"/>
  <c r="BK140"/>
  <c r="J139"/>
  <c r="BK131"/>
  <c i="9" r="BK168"/>
  <c r="BK167"/>
  <c r="J166"/>
  <c r="J162"/>
  <c r="J161"/>
  <c r="BK160"/>
  <c r="BK159"/>
  <c r="BK158"/>
  <c r="J157"/>
  <c r="BK156"/>
  <c r="J155"/>
  <c r="BK154"/>
  <c r="BK148"/>
  <c r="BK145"/>
  <c r="BK139"/>
  <c r="BK138"/>
  <c r="J136"/>
  <c r="J135"/>
  <c r="BK134"/>
  <c r="BK133"/>
  <c r="BK132"/>
  <c r="BK131"/>
  <c r="J129"/>
  <c r="BK128"/>
  <c r="BK127"/>
  <c i="8" r="J142"/>
  <c r="BK141"/>
  <c r="J140"/>
  <c r="J137"/>
  <c r="J132"/>
  <c r="BK131"/>
  <c i="7" r="J154"/>
  <c r="J153"/>
  <c r="J151"/>
  <c r="BK150"/>
  <c r="BK147"/>
  <c r="BK146"/>
  <c r="BK144"/>
  <c r="BK143"/>
  <c r="BK141"/>
  <c r="BK140"/>
  <c r="BK139"/>
  <c r="BK138"/>
  <c r="BK136"/>
  <c r="BK135"/>
  <c r="J134"/>
  <c r="BK131"/>
  <c r="J130"/>
  <c r="BK129"/>
  <c r="BK127"/>
  <c r="J126"/>
  <c i="6" r="BK127"/>
  <c i="5" r="BK166"/>
  <c r="BK165"/>
  <c r="J161"/>
  <c r="J160"/>
  <c r="BK159"/>
  <c r="BK158"/>
  <c r="J157"/>
  <c r="J155"/>
  <c r="BK154"/>
  <c r="J153"/>
  <c r="BK151"/>
  <c r="BK150"/>
  <c r="BK147"/>
  <c r="BK146"/>
  <c r="J143"/>
  <c r="BK140"/>
  <c r="BK139"/>
  <c r="BK137"/>
  <c r="BK135"/>
  <c r="J133"/>
  <c r="BK132"/>
  <c r="J131"/>
  <c r="BK130"/>
  <c r="BK129"/>
  <c r="J128"/>
  <c i="4" r="BK261"/>
  <c r="J261"/>
  <c r="BK260"/>
  <c r="J260"/>
  <c r="BK259"/>
  <c r="J258"/>
  <c r="J256"/>
  <c r="J253"/>
  <c r="BK252"/>
  <c r="J250"/>
  <c r="BK246"/>
  <c r="BK244"/>
  <c r="J242"/>
  <c r="BK238"/>
  <c r="J235"/>
  <c r="BK233"/>
  <c r="J232"/>
  <c r="J230"/>
  <c r="J229"/>
  <c r="BK228"/>
  <c r="BK227"/>
  <c r="BK224"/>
  <c r="J223"/>
  <c r="BK222"/>
  <c r="BK221"/>
  <c r="BK219"/>
  <c r="BK218"/>
  <c r="BK217"/>
  <c r="J216"/>
  <c r="BK215"/>
  <c r="BK213"/>
  <c r="BK212"/>
  <c r="BK211"/>
  <c r="J210"/>
  <c r="J208"/>
  <c r="BK204"/>
  <c r="J203"/>
  <c r="J202"/>
  <c r="BK201"/>
  <c r="J198"/>
  <c r="J197"/>
  <c r="BK195"/>
  <c r="J193"/>
  <c r="BK191"/>
  <c r="BK188"/>
  <c r="J187"/>
  <c r="BK186"/>
  <c r="BK185"/>
  <c r="J184"/>
  <c r="BK182"/>
  <c r="J181"/>
  <c r="BK178"/>
  <c r="J177"/>
  <c r="J176"/>
  <c r="J175"/>
  <c r="J172"/>
  <c r="BK171"/>
  <c r="J170"/>
  <c r="BK169"/>
  <c r="BK166"/>
  <c r="BK165"/>
  <c r="BK164"/>
  <c r="BK154"/>
  <c r="J153"/>
  <c r="J151"/>
  <c r="J147"/>
  <c r="BK146"/>
  <c r="J145"/>
  <c r="J139"/>
  <c r="BK136"/>
  <c r="BK134"/>
  <c r="BK132"/>
  <c r="BK131"/>
  <c r="BK129"/>
  <c r="BK128"/>
  <c i="3" r="BK133"/>
  <c r="BK131"/>
  <c i="2" r="J143"/>
  <c r="J140"/>
  <c r="J135"/>
  <c r="J134"/>
  <c r="J132"/>
  <c r="J131"/>
  <c i="24" r="J135"/>
  <c r="J132"/>
  <c r="J131"/>
  <c r="BK130"/>
  <c r="J129"/>
  <c r="BK128"/>
  <c r="J127"/>
  <c r="BK126"/>
  <c r="J125"/>
  <c r="BK124"/>
  <c r="BK121"/>
  <c i="23" r="J178"/>
  <c r="BK177"/>
  <c r="J176"/>
  <c r="BK175"/>
  <c r="BK174"/>
  <c r="J172"/>
  <c r="J171"/>
  <c r="BK170"/>
  <c r="J168"/>
  <c r="BK167"/>
  <c r="J166"/>
  <c r="BK164"/>
  <c r="BK162"/>
  <c r="J161"/>
  <c r="J160"/>
  <c r="J159"/>
  <c r="J157"/>
  <c r="J154"/>
  <c r="J153"/>
  <c r="BK151"/>
  <c r="BK148"/>
  <c r="J146"/>
  <c r="J143"/>
  <c r="BK142"/>
  <c r="BK139"/>
  <c r="BK138"/>
  <c r="J136"/>
  <c r="BK135"/>
  <c r="BK133"/>
  <c r="J132"/>
  <c r="J131"/>
  <c r="J129"/>
  <c r="BK128"/>
  <c r="J127"/>
  <c r="BK124"/>
  <c r="BK123"/>
  <c i="22" r="J129"/>
  <c r="BK124"/>
  <c r="BK122"/>
  <c r="BK121"/>
  <c i="21" r="BK149"/>
  <c r="BK147"/>
  <c r="BK145"/>
  <c r="J144"/>
  <c r="J139"/>
  <c r="J138"/>
  <c r="BK137"/>
  <c r="BK129"/>
  <c r="J126"/>
  <c r="J124"/>
  <c r="J123"/>
  <c r="J121"/>
  <c i="20" r="BK148"/>
  <c r="BK146"/>
  <c r="BK144"/>
  <c r="BK141"/>
  <c r="BK139"/>
  <c r="J138"/>
  <c r="J136"/>
  <c r="BK135"/>
  <c r="J133"/>
  <c r="J128"/>
  <c r="BK125"/>
  <c r="BK124"/>
  <c r="J123"/>
  <c i="19" r="BK177"/>
  <c r="BK176"/>
  <c r="J175"/>
  <c r="BK174"/>
  <c r="BK173"/>
  <c r="BK171"/>
  <c r="BK170"/>
  <c r="J165"/>
  <c r="J162"/>
  <c r="J161"/>
  <c r="J159"/>
  <c r="J154"/>
  <c r="BK149"/>
  <c i="18" r="BK169"/>
  <c r="J167"/>
  <c r="J163"/>
  <c r="J162"/>
  <c r="J161"/>
  <c r="J156"/>
  <c r="BK153"/>
  <c r="BK151"/>
  <c r="J146"/>
  <c r="BK144"/>
  <c r="BK143"/>
  <c r="J142"/>
  <c r="J140"/>
  <c r="BK139"/>
  <c r="BK134"/>
  <c r="J132"/>
  <c r="BK131"/>
  <c r="J130"/>
  <c r="BK126"/>
  <c r="J125"/>
  <c r="BK124"/>
  <c r="J123"/>
  <c i="17" r="J185"/>
  <c r="BK182"/>
  <c r="J180"/>
  <c r="J179"/>
  <c r="BK177"/>
  <c r="J176"/>
  <c r="BK175"/>
  <c r="J174"/>
  <c r="J173"/>
  <c r="J171"/>
  <c r="J165"/>
  <c r="BK163"/>
  <c r="BK162"/>
  <c r="J161"/>
  <c r="J158"/>
  <c r="J151"/>
  <c r="BK150"/>
  <c r="BK147"/>
  <c r="BK143"/>
  <c r="BK142"/>
  <c r="BK140"/>
  <c r="BK139"/>
  <c r="J138"/>
  <c r="BK136"/>
  <c r="J133"/>
  <c r="BK132"/>
  <c r="J131"/>
  <c r="BK130"/>
  <c r="J128"/>
  <c r="J126"/>
  <c r="BK123"/>
  <c r="J120"/>
  <c r="J119"/>
  <c r="J117"/>
  <c i="16" r="BK260"/>
  <c r="J257"/>
  <c r="BK256"/>
  <c r="J255"/>
  <c r="J246"/>
  <c r="BK238"/>
  <c r="J236"/>
  <c r="J232"/>
  <c r="BK230"/>
  <c r="BK229"/>
  <c r="BK227"/>
  <c r="J226"/>
  <c r="J223"/>
  <c r="J221"/>
  <c r="BK219"/>
  <c r="J218"/>
  <c r="J216"/>
  <c r="J215"/>
  <c r="BK213"/>
  <c r="BK212"/>
  <c r="J211"/>
  <c r="BK210"/>
  <c r="J208"/>
  <c r="BK207"/>
  <c r="J202"/>
  <c r="BK200"/>
  <c r="J199"/>
  <c r="J198"/>
  <c r="BK197"/>
  <c r="BK189"/>
  <c r="J186"/>
  <c r="J185"/>
  <c r="BK180"/>
  <c r="J178"/>
  <c r="BK177"/>
  <c r="BK175"/>
  <c r="J174"/>
  <c r="BK172"/>
  <c r="BK171"/>
  <c r="J169"/>
  <c r="J162"/>
  <c r="BK156"/>
  <c r="J155"/>
  <c r="BK154"/>
  <c r="BK152"/>
  <c r="J152"/>
  <c r="BK151"/>
  <c r="J151"/>
  <c r="BK150"/>
  <c r="J150"/>
  <c r="BK149"/>
  <c r="J149"/>
  <c r="BK148"/>
  <c r="J148"/>
  <c r="BK147"/>
  <c r="J147"/>
  <c r="J146"/>
  <c r="BK143"/>
  <c r="BK140"/>
  <c r="J138"/>
  <c r="J136"/>
  <c r="BK135"/>
  <c r="J134"/>
  <c r="J132"/>
  <c r="J129"/>
  <c r="BK127"/>
  <c r="J127"/>
  <c r="BK126"/>
  <c r="J126"/>
  <c r="BK125"/>
  <c r="J125"/>
  <c r="BK124"/>
  <c r="J124"/>
  <c r="BK123"/>
  <c r="J123"/>
  <c r="BK122"/>
  <c r="J122"/>
  <c r="BK121"/>
  <c r="J121"/>
  <c r="BK120"/>
  <c r="BK118"/>
  <c r="BK117"/>
  <c i="15" r="BK171"/>
  <c r="J170"/>
  <c r="BK164"/>
  <c r="J163"/>
  <c r="J160"/>
  <c r="BK159"/>
  <c r="J157"/>
  <c r="BK153"/>
  <c r="BK152"/>
  <c r="J150"/>
  <c r="J144"/>
  <c r="J143"/>
  <c r="BK142"/>
  <c r="BK141"/>
  <c r="BK139"/>
  <c r="J138"/>
  <c r="BK135"/>
  <c r="J134"/>
  <c r="BK133"/>
  <c r="BK132"/>
  <c r="BK130"/>
  <c r="J128"/>
  <c r="BK127"/>
  <c r="BK125"/>
  <c r="J124"/>
  <c r="BK122"/>
  <c r="J121"/>
  <c i="14" r="J170"/>
  <c r="BK166"/>
  <c r="BK165"/>
  <c r="J163"/>
  <c r="BK162"/>
  <c r="BK159"/>
  <c r="J158"/>
  <c r="J157"/>
  <c r="J156"/>
  <c r="BK153"/>
  <c r="BK152"/>
  <c r="BK151"/>
  <c r="BK149"/>
  <c r="BK146"/>
  <c r="J145"/>
  <c r="J142"/>
  <c r="J140"/>
  <c r="BK139"/>
  <c r="J138"/>
  <c r="J137"/>
  <c r="BK135"/>
  <c r="BK130"/>
  <c r="BK129"/>
  <c r="BK128"/>
  <c r="BK127"/>
  <c r="J125"/>
  <c r="J122"/>
  <c r="BK121"/>
  <c r="J120"/>
  <c r="J117"/>
  <c i="11" r="J157"/>
  <c r="BK156"/>
  <c r="BK154"/>
  <c r="J153"/>
  <c r="J152"/>
  <c r="J147"/>
  <c r="BK146"/>
  <c r="BK141"/>
  <c r="BK140"/>
  <c r="BK137"/>
  <c r="BK135"/>
  <c r="J132"/>
  <c r="J129"/>
  <c r="BK128"/>
  <c r="BK126"/>
  <c i="10" r="J136"/>
  <c r="J135"/>
  <c r="BK133"/>
  <c r="J132"/>
  <c r="J131"/>
  <c i="9" r="BK166"/>
  <c r="J165"/>
  <c r="J159"/>
  <c r="BK152"/>
  <c r="J147"/>
  <c r="BK146"/>
  <c r="J145"/>
  <c r="J143"/>
  <c r="BK141"/>
  <c r="BK140"/>
  <c r="J139"/>
  <c r="J137"/>
  <c r="J132"/>
  <c r="BK130"/>
  <c r="BK126"/>
  <c i="8" r="J136"/>
  <c r="J135"/>
  <c i="7" r="J157"/>
  <c r="J152"/>
  <c r="BK149"/>
  <c r="BK148"/>
  <c r="J147"/>
  <c r="J143"/>
  <c r="BK142"/>
  <c r="J141"/>
  <c r="BK137"/>
  <c r="J136"/>
  <c r="BK134"/>
  <c r="J133"/>
  <c r="J132"/>
  <c r="J131"/>
  <c r="J129"/>
  <c r="J128"/>
  <c r="J127"/>
  <c r="BK126"/>
  <c r="J125"/>
  <c i="6" r="BK131"/>
  <c i="5" r="J163"/>
  <c r="J156"/>
  <c r="BK153"/>
  <c r="J147"/>
  <c r="J146"/>
  <c r="BK145"/>
  <c r="J142"/>
  <c r="J141"/>
  <c r="BK138"/>
  <c r="J134"/>
  <c r="BK133"/>
  <c r="J130"/>
  <c r="BK128"/>
  <c i="4" r="J259"/>
  <c r="BK258"/>
  <c r="J257"/>
  <c r="BK255"/>
  <c r="J254"/>
  <c r="J251"/>
  <c r="BK250"/>
  <c r="J249"/>
  <c r="BK247"/>
  <c r="BK245"/>
  <c r="BK242"/>
  <c r="J241"/>
  <c r="J240"/>
  <c r="BK239"/>
  <c r="BK237"/>
  <c r="J236"/>
  <c r="J231"/>
  <c r="BK230"/>
  <c r="J227"/>
  <c r="BK226"/>
  <c r="J225"/>
  <c r="J221"/>
  <c r="J220"/>
  <c r="BK216"/>
  <c r="J215"/>
  <c r="J214"/>
  <c r="J211"/>
  <c r="J209"/>
  <c r="BK208"/>
  <c r="BK207"/>
  <c r="BK206"/>
  <c r="BK205"/>
  <c r="J204"/>
  <c r="BK203"/>
  <c r="BK200"/>
  <c r="J199"/>
  <c r="BK196"/>
  <c r="J195"/>
  <c r="BK194"/>
  <c r="J192"/>
  <c r="J190"/>
  <c r="BK184"/>
  <c r="J183"/>
  <c r="BK180"/>
  <c r="BK175"/>
  <c r="J174"/>
  <c r="J173"/>
  <c r="J171"/>
  <c r="BK170"/>
  <c r="J169"/>
  <c r="J167"/>
  <c r="J162"/>
  <c r="BK158"/>
  <c r="BK156"/>
  <c r="J152"/>
  <c r="BK151"/>
  <c r="J149"/>
  <c r="BK148"/>
  <c r="BK144"/>
  <c r="BK143"/>
  <c r="BK142"/>
  <c r="BK141"/>
  <c r="J140"/>
  <c r="J138"/>
  <c r="BK137"/>
  <c r="BK135"/>
  <c r="J133"/>
  <c r="J129"/>
  <c r="J126"/>
  <c i="3" r="BK134"/>
  <c r="J133"/>
  <c r="BK130"/>
  <c i="2" r="BK145"/>
  <c r="BK142"/>
  <c r="J141"/>
  <c r="BK139"/>
  <c r="BK136"/>
  <c r="BK135"/>
  <c r="J133"/>
  <c r="BK131"/>
  <c r="BK127"/>
  <c i="1" r="AS106"/>
  <c r="AS99"/>
  <c r="AS96"/>
  <c i="24" r="BK133"/>
  <c r="BK132"/>
  <c r="BK131"/>
  <c r="J130"/>
  <c r="BK127"/>
  <c r="BK125"/>
  <c r="BK123"/>
  <c r="BK122"/>
  <c r="J121"/>
  <c r="BK120"/>
  <c i="23" r="BK181"/>
  <c r="BK180"/>
  <c r="J179"/>
  <c r="BK178"/>
  <c r="BK176"/>
  <c r="J175"/>
  <c r="J174"/>
  <c r="J173"/>
  <c r="BK172"/>
  <c r="BK171"/>
  <c r="BK168"/>
  <c r="BK166"/>
  <c r="J165"/>
  <c r="J164"/>
  <c r="BK163"/>
  <c r="BK161"/>
  <c r="BK159"/>
  <c r="BK158"/>
  <c r="BK157"/>
  <c r="J155"/>
  <c r="BK154"/>
  <c r="BK153"/>
  <c r="J150"/>
  <c r="BK149"/>
  <c r="J148"/>
  <c r="BK147"/>
  <c r="BK146"/>
  <c r="BK145"/>
  <c r="J144"/>
  <c r="J140"/>
  <c r="J137"/>
  <c r="J135"/>
  <c r="BK134"/>
  <c r="BK130"/>
  <c r="BK129"/>
  <c r="J128"/>
  <c r="BK126"/>
  <c r="J124"/>
  <c r="J122"/>
  <c i="22" r="BK128"/>
  <c r="BK126"/>
  <c r="J124"/>
  <c r="J123"/>
  <c r="J122"/>
  <c i="21" r="J148"/>
  <c r="BK146"/>
  <c r="J145"/>
  <c r="J143"/>
  <c r="J142"/>
  <c r="BK141"/>
  <c r="BK140"/>
  <c r="BK126"/>
  <c r="BK124"/>
  <c r="BK122"/>
  <c r="BK121"/>
  <c r="J120"/>
  <c i="20" r="J150"/>
  <c r="BK147"/>
  <c r="J142"/>
  <c r="J140"/>
  <c r="J134"/>
  <c r="BK131"/>
  <c r="BK129"/>
  <c r="J125"/>
  <c r="J124"/>
  <c r="BK121"/>
  <c i="19" r="J172"/>
  <c r="J169"/>
  <c r="BK168"/>
  <c r="BK165"/>
  <c r="J164"/>
  <c r="J163"/>
  <c r="BK161"/>
  <c r="J158"/>
  <c r="BK157"/>
  <c r="BK156"/>
  <c r="BK153"/>
  <c r="J152"/>
  <c r="J148"/>
  <c r="BK145"/>
  <c r="J144"/>
  <c r="BK143"/>
  <c r="J142"/>
  <c r="BK140"/>
  <c r="J138"/>
  <c r="J137"/>
  <c r="J136"/>
  <c r="J134"/>
  <c r="J133"/>
  <c r="BK132"/>
  <c r="J131"/>
  <c r="BK130"/>
  <c r="BK128"/>
  <c r="BK122"/>
  <c i="18" r="BK173"/>
  <c r="J172"/>
  <c r="J171"/>
  <c r="BK170"/>
  <c r="J169"/>
  <c r="J165"/>
  <c r="BK161"/>
  <c r="J159"/>
  <c r="J158"/>
  <c r="BK157"/>
  <c r="BK155"/>
  <c r="J154"/>
  <c r="J153"/>
  <c r="J152"/>
  <c r="BK150"/>
  <c r="J149"/>
  <c r="BK148"/>
  <c r="BK146"/>
  <c r="J145"/>
  <c r="BK142"/>
  <c r="J141"/>
  <c r="BK140"/>
  <c r="J138"/>
  <c r="BK137"/>
  <c r="J134"/>
  <c r="BK132"/>
  <c r="BK130"/>
  <c r="J128"/>
  <c r="BK127"/>
  <c r="J126"/>
  <c i="17" r="J186"/>
  <c r="BK183"/>
  <c r="BK178"/>
  <c r="J177"/>
  <c r="BK176"/>
  <c r="J172"/>
  <c r="J169"/>
  <c r="J168"/>
  <c r="J167"/>
  <c r="J166"/>
  <c r="BK164"/>
  <c r="J163"/>
  <c r="J162"/>
  <c r="J160"/>
  <c r="BK156"/>
  <c r="BK155"/>
  <c r="BK154"/>
  <c r="J153"/>
  <c r="J150"/>
  <c r="J149"/>
  <c r="J148"/>
  <c r="J145"/>
  <c r="BK141"/>
  <c r="J137"/>
  <c r="J134"/>
  <c r="BK131"/>
  <c r="J130"/>
  <c r="J129"/>
  <c r="J127"/>
  <c r="J124"/>
  <c r="J123"/>
  <c r="BK122"/>
  <c r="J121"/>
  <c r="J118"/>
  <c r="BK117"/>
  <c i="16" r="BK262"/>
  <c r="BK261"/>
  <c r="J259"/>
  <c r="BK257"/>
  <c r="BK255"/>
  <c r="J254"/>
  <c r="J252"/>
  <c r="BK251"/>
  <c r="BK250"/>
  <c r="BK249"/>
  <c r="BK248"/>
  <c r="BK247"/>
  <c r="BK244"/>
  <c r="J243"/>
  <c r="BK242"/>
  <c r="J241"/>
  <c r="BK240"/>
  <c r="J238"/>
  <c r="J234"/>
  <c r="BK225"/>
  <c r="BK223"/>
  <c r="BK221"/>
  <c r="J219"/>
  <c r="BK218"/>
  <c r="BK216"/>
  <c r="BK215"/>
  <c r="J212"/>
  <c r="BK209"/>
  <c r="J204"/>
  <c r="BK202"/>
  <c r="J197"/>
  <c r="BK196"/>
  <c r="BK195"/>
  <c r="BK193"/>
  <c r="BK192"/>
  <c r="J191"/>
  <c r="BK190"/>
  <c r="J189"/>
  <c r="J187"/>
  <c r="BK186"/>
  <c r="J182"/>
  <c r="J179"/>
  <c r="J177"/>
  <c r="BK176"/>
  <c r="J175"/>
  <c r="BK174"/>
  <c r="J173"/>
  <c r="J171"/>
  <c r="J170"/>
  <c r="BK169"/>
  <c r="BK168"/>
  <c r="J166"/>
  <c r="J165"/>
  <c r="BK163"/>
  <c r="BK161"/>
  <c r="J160"/>
  <c r="BK158"/>
  <c r="J153"/>
  <c r="BK145"/>
  <c r="BK144"/>
  <c r="J143"/>
  <c r="J142"/>
  <c r="J140"/>
  <c r="BK139"/>
  <c r="BK137"/>
  <c r="J135"/>
  <c r="BK132"/>
  <c r="BK129"/>
  <c r="J128"/>
  <c i="15" r="J171"/>
  <c r="BK169"/>
  <c r="BK168"/>
  <c r="BK167"/>
  <c r="J165"/>
  <c r="J164"/>
  <c r="BK162"/>
  <c r="J159"/>
  <c r="BK158"/>
  <c r="BK157"/>
  <c r="J156"/>
  <c r="J155"/>
  <c r="BK154"/>
  <c r="J152"/>
  <c r="J151"/>
  <c r="BK150"/>
  <c r="J149"/>
  <c r="J148"/>
  <c r="BK145"/>
  <c r="J142"/>
  <c r="J141"/>
  <c r="J140"/>
  <c r="J139"/>
  <c r="BK138"/>
  <c r="BK137"/>
  <c r="J136"/>
  <c r="J135"/>
  <c r="J131"/>
  <c r="J130"/>
  <c r="J129"/>
  <c r="J126"/>
  <c r="BK123"/>
  <c r="J122"/>
  <c r="J120"/>
  <c i="14" r="BK170"/>
  <c r="J169"/>
  <c r="BK167"/>
  <c r="J162"/>
  <c r="J161"/>
  <c r="BK160"/>
  <c r="BK155"/>
  <c r="BK154"/>
  <c r="BK150"/>
  <c r="BK147"/>
  <c r="J144"/>
  <c r="BK141"/>
  <c r="J139"/>
  <c r="BK138"/>
  <c r="BK136"/>
  <c r="J135"/>
  <c r="BK133"/>
  <c r="BK132"/>
  <c r="J128"/>
  <c r="J126"/>
  <c r="BK124"/>
  <c r="J123"/>
  <c r="J121"/>
  <c r="J119"/>
  <c r="BK118"/>
  <c i="13" r="BK201"/>
  <c r="BK200"/>
  <c r="J198"/>
  <c r="J197"/>
  <c r="J195"/>
  <c r="BK194"/>
  <c r="J193"/>
  <c r="BK192"/>
  <c r="BK191"/>
  <c r="J190"/>
  <c r="BK189"/>
  <c r="J186"/>
  <c r="J184"/>
  <c r="BK182"/>
  <c r="J181"/>
  <c r="J179"/>
  <c r="J178"/>
  <c r="BK177"/>
  <c r="BK176"/>
  <c r="J175"/>
  <c r="J174"/>
  <c r="J172"/>
  <c r="J171"/>
  <c r="BK170"/>
  <c r="J169"/>
  <c r="J168"/>
  <c r="J167"/>
  <c r="J166"/>
  <c r="BK164"/>
  <c r="BK159"/>
  <c r="J158"/>
  <c r="BK157"/>
  <c r="J156"/>
  <c r="J155"/>
  <c r="J154"/>
  <c r="J152"/>
  <c r="J149"/>
  <c r="BK147"/>
  <c r="BK146"/>
  <c r="J145"/>
  <c r="J144"/>
  <c r="J143"/>
  <c r="BK141"/>
  <c r="J139"/>
  <c r="BK138"/>
  <c r="J137"/>
  <c r="BK135"/>
  <c r="BK134"/>
  <c r="J132"/>
  <c r="J131"/>
  <c r="BK130"/>
  <c r="J129"/>
  <c r="BK126"/>
  <c r="BK124"/>
  <c r="J123"/>
  <c r="J119"/>
  <c r="J117"/>
  <c i="12" r="J132"/>
  <c r="J131"/>
  <c r="BK130"/>
  <c r="J129"/>
  <c r="BK128"/>
  <c r="J127"/>
  <c i="11" r="J156"/>
  <c r="BK155"/>
  <c r="J154"/>
  <c r="J151"/>
  <c r="BK150"/>
  <c r="BK149"/>
  <c r="BK148"/>
  <c r="J144"/>
  <c r="J142"/>
  <c r="J138"/>
  <c r="J136"/>
  <c r="J134"/>
  <c r="J133"/>
  <c r="BK131"/>
  <c r="BK129"/>
  <c r="J127"/>
  <c i="10" r="J149"/>
  <c r="BK148"/>
  <c r="BK146"/>
  <c r="BK145"/>
  <c r="J144"/>
  <c r="BK143"/>
  <c r="J141"/>
  <c r="BK139"/>
  <c r="BK136"/>
  <c r="BK135"/>
  <c r="J134"/>
  <c r="J133"/>
  <c i="9" r="J168"/>
  <c r="J167"/>
  <c r="BK165"/>
  <c r="J164"/>
  <c r="J163"/>
  <c r="BK161"/>
  <c r="J160"/>
  <c r="BK155"/>
  <c r="J153"/>
  <c r="BK151"/>
  <c r="J150"/>
  <c r="J149"/>
  <c r="BK147"/>
  <c r="J142"/>
  <c r="J140"/>
  <c r="J134"/>
  <c r="J133"/>
  <c r="J131"/>
  <c r="J130"/>
  <c r="BK129"/>
  <c r="J128"/>
  <c r="J127"/>
  <c r="J126"/>
  <c i="8" r="J141"/>
  <c r="BK140"/>
  <c r="J139"/>
  <c r="BK138"/>
  <c r="BK137"/>
  <c r="BK136"/>
  <c r="BK135"/>
  <c r="BK132"/>
  <c r="J131"/>
  <c i="7" r="J156"/>
  <c r="J155"/>
  <c r="BK154"/>
  <c r="J149"/>
  <c r="J148"/>
  <c r="J145"/>
  <c r="J144"/>
  <c r="J140"/>
  <c r="J139"/>
  <c r="J137"/>
  <c r="J135"/>
  <c r="BK128"/>
  <c i="6" r="BK128"/>
  <c i="5" r="J166"/>
  <c r="J164"/>
  <c r="BK163"/>
  <c r="J162"/>
  <c r="J151"/>
  <c r="BK144"/>
  <c r="BK143"/>
  <c r="J137"/>
  <c r="BK136"/>
  <c r="BK134"/>
  <c r="J132"/>
  <c r="J129"/>
  <c i="4" r="BK257"/>
  <c r="BK256"/>
  <c r="J255"/>
  <c r="BK253"/>
  <c r="J252"/>
  <c r="BK249"/>
  <c r="J248"/>
  <c r="J247"/>
  <c r="J244"/>
  <c r="J239"/>
  <c r="J238"/>
  <c r="BK234"/>
  <c r="BK229"/>
  <c r="BK225"/>
  <c r="J224"/>
  <c r="J222"/>
  <c r="J217"/>
  <c r="BK214"/>
  <c r="J213"/>
  <c r="BK202"/>
  <c r="J201"/>
  <c r="J200"/>
  <c r="BK199"/>
  <c r="BK198"/>
  <c r="BK197"/>
  <c r="BK193"/>
  <c r="BK192"/>
  <c r="J189"/>
  <c r="J188"/>
  <c r="BK187"/>
  <c r="J186"/>
  <c r="BK181"/>
  <c r="J180"/>
  <c r="BK179"/>
  <c r="BK173"/>
  <c r="BK172"/>
  <c r="J168"/>
  <c r="J165"/>
  <c r="J163"/>
  <c r="J161"/>
  <c r="J160"/>
  <c r="J159"/>
  <c r="J156"/>
  <c r="BK155"/>
  <c r="BK153"/>
  <c r="BK152"/>
  <c r="J150"/>
  <c r="J148"/>
  <c r="BK147"/>
  <c r="BK145"/>
  <c r="J142"/>
  <c r="BK140"/>
  <c r="BK138"/>
  <c r="J137"/>
  <c r="J134"/>
  <c r="J132"/>
  <c r="J131"/>
  <c r="J130"/>
  <c r="J128"/>
  <c r="J127"/>
  <c i="3" r="BK135"/>
  <c r="J130"/>
  <c i="2" r="J146"/>
  <c r="J145"/>
  <c r="BK144"/>
  <c r="BK143"/>
  <c r="J139"/>
  <c r="BK138"/>
  <c r="BK137"/>
  <c r="J136"/>
  <c r="BK134"/>
  <c r="BK132"/>
  <c r="J130"/>
  <c r="J129"/>
  <c r="J127"/>
  <c i="1" r="AS111"/>
  <c r="AS104"/>
  <c i="23" r="BK156"/>
  <c r="BK155"/>
  <c r="BK152"/>
  <c r="J151"/>
  <c r="BK150"/>
  <c r="J147"/>
  <c r="BK144"/>
  <c r="BK141"/>
  <c r="BK140"/>
  <c r="BK137"/>
  <c r="BK136"/>
  <c r="J134"/>
  <c r="J133"/>
  <c r="BK132"/>
  <c r="BK127"/>
  <c r="J126"/>
  <c r="J125"/>
  <c r="BK122"/>
  <c i="22" r="BK129"/>
  <c r="J128"/>
  <c r="BK123"/>
  <c r="J121"/>
  <c i="21" r="J146"/>
  <c r="BK144"/>
  <c r="J140"/>
  <c r="BK138"/>
  <c r="J137"/>
  <c r="J136"/>
  <c r="BK135"/>
  <c r="J134"/>
  <c r="BK133"/>
  <c r="BK132"/>
  <c r="BK131"/>
  <c r="J128"/>
  <c r="J125"/>
  <c r="BK123"/>
  <c r="J122"/>
  <c r="BK120"/>
  <c i="20" r="BK151"/>
  <c r="J151"/>
  <c r="BK149"/>
  <c r="J146"/>
  <c r="J145"/>
  <c r="J143"/>
  <c r="J141"/>
  <c r="J139"/>
  <c r="BK138"/>
  <c r="J137"/>
  <c r="J135"/>
  <c r="BK133"/>
  <c r="J132"/>
  <c r="BK128"/>
  <c r="J127"/>
  <c r="J126"/>
  <c r="BK122"/>
  <c r="BK120"/>
  <c i="19" r="J186"/>
  <c r="BK184"/>
  <c r="J183"/>
  <c r="J182"/>
  <c r="J181"/>
  <c r="BK179"/>
  <c r="J178"/>
  <c r="BK175"/>
  <c r="J173"/>
  <c r="BK172"/>
  <c r="J168"/>
  <c r="BK167"/>
  <c r="BK160"/>
  <c r="BK159"/>
  <c r="J155"/>
  <c r="BK152"/>
  <c r="J151"/>
  <c r="BK150"/>
  <c r="BK148"/>
  <c r="BK147"/>
  <c r="J146"/>
  <c r="J143"/>
  <c r="BK141"/>
  <c r="BK139"/>
  <c r="BK136"/>
  <c r="BK133"/>
  <c r="BK131"/>
  <c r="BK129"/>
  <c r="J128"/>
  <c r="BK127"/>
  <c r="J125"/>
  <c r="J124"/>
  <c r="J123"/>
  <c i="18" r="J173"/>
  <c r="BK172"/>
  <c r="BK171"/>
  <c r="BK167"/>
  <c r="J166"/>
  <c r="BK165"/>
  <c r="BK164"/>
  <c r="BK163"/>
  <c r="BK162"/>
  <c r="J160"/>
  <c r="BK159"/>
  <c r="BK158"/>
  <c r="BK152"/>
  <c r="J150"/>
  <c r="BK149"/>
  <c r="J144"/>
  <c r="J143"/>
  <c r="BK141"/>
  <c r="J139"/>
  <c r="BK138"/>
  <c r="J137"/>
  <c r="J136"/>
  <c r="J135"/>
  <c r="J131"/>
  <c r="J129"/>
  <c r="BK128"/>
  <c r="J127"/>
  <c r="BK125"/>
  <c r="J124"/>
  <c r="BK122"/>
  <c i="17" r="BK187"/>
  <c r="J187"/>
  <c r="BK186"/>
  <c r="BK185"/>
  <c r="BK184"/>
  <c r="J181"/>
  <c r="J178"/>
  <c r="BK174"/>
  <c r="BK173"/>
  <c r="BK172"/>
  <c r="BK171"/>
  <c r="J170"/>
  <c r="BK168"/>
  <c r="BK167"/>
  <c r="BK166"/>
  <c r="BK159"/>
  <c r="BK157"/>
  <c r="J156"/>
  <c r="J155"/>
  <c r="J154"/>
  <c r="BK153"/>
  <c r="J152"/>
  <c r="BK151"/>
  <c r="BK149"/>
  <c r="BK148"/>
  <c r="J147"/>
  <c r="J146"/>
  <c r="BK145"/>
  <c r="J144"/>
  <c r="J142"/>
  <c r="J140"/>
  <c r="J139"/>
  <c r="BK137"/>
  <c r="J135"/>
  <c r="BK134"/>
  <c r="BK133"/>
  <c r="J132"/>
  <c r="BK128"/>
  <c r="BK127"/>
  <c r="BK126"/>
  <c r="BK125"/>
  <c r="BK120"/>
  <c r="BK119"/>
  <c r="BK118"/>
  <c i="16" r="J261"/>
  <c r="J258"/>
  <c r="J256"/>
  <c r="J253"/>
  <c r="BK252"/>
  <c r="J251"/>
  <c r="J250"/>
  <c r="J249"/>
  <c r="J245"/>
  <c r="J244"/>
  <c r="BK241"/>
  <c r="J240"/>
  <c r="BK239"/>
  <c r="J237"/>
  <c r="J235"/>
  <c r="BK234"/>
  <c r="BK233"/>
  <c r="BK232"/>
  <c r="BK231"/>
  <c r="J229"/>
  <c r="J228"/>
  <c r="J224"/>
  <c r="BK222"/>
  <c r="J220"/>
  <c r="BK217"/>
  <c r="J214"/>
  <c r="J213"/>
  <c r="J209"/>
  <c r="BK208"/>
  <c r="J206"/>
  <c r="BK205"/>
  <c r="BK203"/>
  <c r="BK201"/>
  <c r="BK198"/>
  <c r="J194"/>
  <c r="J193"/>
  <c r="J192"/>
  <c r="BK191"/>
  <c r="J188"/>
  <c r="BK185"/>
  <c r="BK184"/>
  <c r="BK183"/>
  <c r="J181"/>
  <c r="J180"/>
  <c r="J167"/>
  <c r="BK166"/>
  <c r="BK165"/>
  <c r="BK164"/>
  <c r="J159"/>
  <c r="J157"/>
  <c r="BK155"/>
  <c r="BK146"/>
  <c r="J144"/>
  <c r="BK141"/>
  <c r="J137"/>
  <c r="BK136"/>
  <c r="BK134"/>
  <c r="BK133"/>
  <c r="BK131"/>
  <c r="J130"/>
  <c r="J119"/>
  <c r="J117"/>
  <c i="15" r="BK170"/>
  <c r="J168"/>
  <c r="J167"/>
  <c r="BK166"/>
  <c r="BK156"/>
  <c r="BK155"/>
  <c r="J154"/>
  <c r="BK149"/>
  <c r="J147"/>
  <c r="BK146"/>
  <c r="BK144"/>
  <c r="J137"/>
  <c r="BK136"/>
  <c r="J127"/>
  <c r="BK126"/>
  <c r="J125"/>
  <c r="BK124"/>
  <c r="BK121"/>
  <c r="BK120"/>
  <c i="14" r="J168"/>
  <c r="J166"/>
  <c r="J164"/>
  <c r="J160"/>
  <c r="BK158"/>
  <c r="J152"/>
  <c r="J151"/>
  <c r="J149"/>
  <c r="BK148"/>
  <c r="J146"/>
  <c r="BK145"/>
  <c r="BK143"/>
  <c r="J141"/>
  <c r="BK137"/>
  <c r="J136"/>
  <c r="BK134"/>
  <c r="J132"/>
  <c r="BK131"/>
  <c r="J129"/>
  <c r="J127"/>
  <c r="BK126"/>
  <c r="J124"/>
  <c r="BK123"/>
  <c r="BK122"/>
  <c r="BK120"/>
  <c r="J118"/>
  <c i="13" r="BK203"/>
  <c r="J203"/>
  <c r="BK202"/>
  <c r="J200"/>
  <c r="J199"/>
  <c r="BK197"/>
  <c r="BK196"/>
  <c r="BK193"/>
  <c r="J192"/>
  <c r="BK190"/>
  <c r="J188"/>
  <c r="J187"/>
  <c r="J185"/>
  <c r="BK184"/>
  <c r="J183"/>
  <c r="J182"/>
  <c r="BK180"/>
  <c r="BK179"/>
  <c r="BK178"/>
  <c r="J177"/>
  <c r="BK175"/>
  <c r="BK173"/>
  <c r="BK172"/>
  <c r="J170"/>
  <c r="BK168"/>
  <c r="BK167"/>
  <c r="BK165"/>
  <c r="J164"/>
  <c r="J163"/>
  <c r="BK162"/>
  <c r="J161"/>
  <c r="BK160"/>
  <c r="J157"/>
  <c r="BK155"/>
  <c r="BK154"/>
  <c r="BK153"/>
  <c r="BK152"/>
  <c r="J151"/>
  <c r="BK150"/>
  <c r="BK148"/>
  <c r="J147"/>
  <c r="BK145"/>
  <c r="BK143"/>
  <c r="BK142"/>
  <c r="BK140"/>
  <c r="J138"/>
  <c r="BK136"/>
  <c r="J135"/>
  <c r="J134"/>
  <c r="BK133"/>
  <c r="BK131"/>
  <c r="BK129"/>
  <c r="BK128"/>
  <c r="BK127"/>
  <c r="BK125"/>
  <c r="J124"/>
  <c r="BK122"/>
  <c r="BK121"/>
  <c r="J120"/>
  <c r="BK119"/>
  <c r="J118"/>
  <c r="BK117"/>
  <c i="12" r="BK132"/>
  <c r="BK129"/>
  <c r="J128"/>
  <c r="BK127"/>
  <c i="11" r="J155"/>
  <c r="BK153"/>
  <c r="BK152"/>
  <c r="J148"/>
  <c r="J146"/>
  <c r="BK145"/>
  <c r="BK144"/>
  <c r="J143"/>
  <c r="BK142"/>
  <c r="J141"/>
  <c r="BK138"/>
  <c r="J137"/>
  <c r="BK136"/>
  <c r="J135"/>
  <c r="BK134"/>
  <c r="BK130"/>
  <c r="BK127"/>
  <c r="J126"/>
  <c i="10" r="BK147"/>
  <c r="J145"/>
  <c r="BK144"/>
  <c r="J143"/>
  <c r="J142"/>
  <c r="BK141"/>
  <c r="J140"/>
  <c r="BK134"/>
  <c r="BK132"/>
  <c i="9" r="BK164"/>
  <c r="BK163"/>
  <c r="BK162"/>
  <c r="J158"/>
  <c r="BK157"/>
  <c r="J156"/>
  <c r="J154"/>
  <c r="BK153"/>
  <c r="J152"/>
  <c r="J151"/>
  <c r="BK150"/>
  <c r="BK149"/>
  <c r="J148"/>
  <c r="J146"/>
  <c r="BK143"/>
  <c r="BK142"/>
  <c r="J141"/>
  <c r="J138"/>
  <c r="BK137"/>
  <c r="BK136"/>
  <c r="BK135"/>
  <c i="8" r="BK142"/>
  <c r="BK139"/>
  <c r="J138"/>
  <c i="7" r="BK157"/>
  <c r="BK156"/>
  <c r="BK155"/>
  <c r="BK153"/>
  <c r="BK152"/>
  <c r="BK151"/>
  <c r="J150"/>
  <c r="J146"/>
  <c r="BK145"/>
  <c r="J142"/>
  <c r="J138"/>
  <c r="BK133"/>
  <c r="BK132"/>
  <c r="BK130"/>
  <c r="BK125"/>
  <c i="6" r="J131"/>
  <c r="J128"/>
  <c r="J127"/>
  <c i="5" r="J165"/>
  <c r="BK164"/>
  <c r="BK162"/>
  <c r="BK161"/>
  <c r="BK160"/>
  <c r="J159"/>
  <c r="J158"/>
  <c r="BK157"/>
  <c r="BK156"/>
  <c r="BK155"/>
  <c r="J154"/>
  <c r="J150"/>
  <c r="J145"/>
  <c r="J144"/>
  <c r="BK142"/>
  <c r="BK141"/>
  <c r="J140"/>
  <c r="J139"/>
  <c r="J138"/>
  <c r="J136"/>
  <c r="J135"/>
  <c r="BK131"/>
  <c i="4" r="BK254"/>
  <c r="BK251"/>
  <c r="BK248"/>
  <c r="J246"/>
  <c r="J245"/>
  <c r="BK241"/>
  <c r="BK240"/>
  <c r="J237"/>
  <c r="BK236"/>
  <c r="BK235"/>
  <c r="J234"/>
  <c r="J233"/>
  <c r="BK232"/>
  <c r="BK231"/>
  <c r="J228"/>
  <c r="J226"/>
  <c r="BK223"/>
  <c r="BK220"/>
  <c r="J219"/>
  <c r="J218"/>
  <c r="J212"/>
  <c r="BK210"/>
  <c r="BK209"/>
  <c r="J207"/>
  <c r="J206"/>
  <c r="J205"/>
  <c r="J196"/>
  <c r="J194"/>
  <c r="J191"/>
  <c r="BK190"/>
  <c r="BK189"/>
  <c r="J185"/>
  <c r="BK183"/>
  <c r="J182"/>
  <c r="J179"/>
  <c r="J178"/>
  <c r="BK177"/>
  <c r="BK176"/>
  <c r="BK174"/>
  <c r="BK168"/>
  <c r="BK167"/>
  <c r="J166"/>
  <c r="J164"/>
  <c r="BK163"/>
  <c r="BK162"/>
  <c r="BK161"/>
  <c r="BK160"/>
  <c r="BK159"/>
  <c r="J158"/>
  <c r="BK157"/>
  <c r="J157"/>
  <c r="J155"/>
  <c r="J154"/>
  <c r="BK150"/>
  <c r="BK149"/>
  <c r="J146"/>
  <c r="J144"/>
  <c r="J143"/>
  <c r="J141"/>
  <c r="BK139"/>
  <c r="J136"/>
  <c r="J135"/>
  <c r="BK133"/>
  <c r="BK130"/>
  <c r="BK127"/>
  <c r="BK126"/>
  <c i="3" r="J135"/>
  <c r="J134"/>
  <c r="J131"/>
  <c i="2" r="BK146"/>
  <c r="J144"/>
  <c r="J142"/>
  <c r="BK141"/>
  <c r="BK140"/>
  <c r="J138"/>
  <c r="J137"/>
  <c r="BK133"/>
  <c r="BK130"/>
  <c r="BK129"/>
  <c r="BK128"/>
  <c r="J128"/>
  <c i="1" r="AS101"/>
  <c i="2" l="1" r="T126"/>
  <c r="T125"/>
  <c i="3" r="R129"/>
  <c r="R132"/>
  <c i="4" r="R243"/>
  <c r="R125"/>
  <c i="5" r="T149"/>
  <c r="T148"/>
  <c r="T127"/>
  <c r="P152"/>
  <c i="7" r="R124"/>
  <c i="8" r="BK130"/>
  <c r="BK129"/>
  <c r="J129"/>
  <c r="J101"/>
  <c r="T130"/>
  <c r="T129"/>
  <c r="R134"/>
  <c r="R133"/>
  <c i="9" r="P144"/>
  <c r="P125"/>
  <c i="1" r="AU108"/>
  <c i="10" r="R130"/>
  <c r="R129"/>
  <c r="R138"/>
  <c r="R137"/>
  <c i="11" r="T139"/>
  <c r="T125"/>
  <c i="12" r="T126"/>
  <c r="T125"/>
  <c i="13" r="P116"/>
  <c i="1" r="AU113"/>
  <c i="14" r="R116"/>
  <c i="15" r="P119"/>
  <c r="P118"/>
  <c i="1" r="AU115"/>
  <c i="15" r="P161"/>
  <c i="16" r="T116"/>
  <c i="17" r="T116"/>
  <c i="18" r="T121"/>
  <c r="R133"/>
  <c r="R147"/>
  <c r="P168"/>
  <c i="19" r="R121"/>
  <c r="T135"/>
  <c r="T166"/>
  <c r="P180"/>
  <c i="20" r="R119"/>
  <c r="R130"/>
  <c i="21" r="P119"/>
  <c r="T130"/>
  <c i="22" r="P120"/>
  <c r="R127"/>
  <c i="2" r="P126"/>
  <c r="P125"/>
  <c i="1" r="AU97"/>
  <c i="3" r="T129"/>
  <c i="4" r="T243"/>
  <c r="T125"/>
  <c i="5" r="R149"/>
  <c r="R148"/>
  <c r="R127"/>
  <c r="R152"/>
  <c i="7" r="T124"/>
  <c i="8" r="P130"/>
  <c r="P129"/>
  <c r="BK134"/>
  <c r="BK133"/>
  <c r="J133"/>
  <c r="J103"/>
  <c i="9" r="BK144"/>
  <c r="J144"/>
  <c r="J101"/>
  <c i="10" r="P130"/>
  <c r="P129"/>
  <c r="BK138"/>
  <c r="J138"/>
  <c r="J104"/>
  <c i="11" r="P139"/>
  <c r="P125"/>
  <c i="1" r="AU110"/>
  <c i="12" r="BK126"/>
  <c r="BK125"/>
  <c r="J125"/>
  <c r="J100"/>
  <c r="P126"/>
  <c r="P125"/>
  <c i="1" r="AU112"/>
  <c i="13" r="R116"/>
  <c i="14" r="T116"/>
  <c i="15" r="T119"/>
  <c r="BK161"/>
  <c r="J161"/>
  <c r="J98"/>
  <c i="16" r="BK116"/>
  <c r="J116"/>
  <c i="17" r="BK116"/>
  <c r="J116"/>
  <c r="J96"/>
  <c i="18" r="BK133"/>
  <c r="J133"/>
  <c r="J98"/>
  <c r="BK147"/>
  <c r="J147"/>
  <c r="J99"/>
  <c r="BK168"/>
  <c r="J168"/>
  <c r="J100"/>
  <c i="19" r="T121"/>
  <c r="P135"/>
  <c r="R166"/>
  <c r="T180"/>
  <c i="20" r="P119"/>
  <c r="P130"/>
  <c i="21" r="T119"/>
  <c r="T118"/>
  <c r="P130"/>
  <c i="22" r="R120"/>
  <c r="R119"/>
  <c r="BK127"/>
  <c r="J127"/>
  <c r="J99"/>
  <c i="23" r="P121"/>
  <c r="P120"/>
  <c r="BK169"/>
  <c r="J169"/>
  <c r="J99"/>
  <c r="R169"/>
  <c i="2" r="BK126"/>
  <c r="J126"/>
  <c r="J101"/>
  <c i="3" r="BK129"/>
  <c r="BK128"/>
  <c r="BK127"/>
  <c r="J127"/>
  <c r="J100"/>
  <c r="BK132"/>
  <c r="J132"/>
  <c r="J103"/>
  <c r="T132"/>
  <c i="4" r="BK243"/>
  <c r="J243"/>
  <c r="J101"/>
  <c i="5" r="P149"/>
  <c r="P148"/>
  <c r="P127"/>
  <c i="1" r="AU102"/>
  <c i="5" r="T152"/>
  <c i="7" r="P124"/>
  <c i="1" r="AU105"/>
  <c i="8" r="T134"/>
  <c r="T133"/>
  <c i="9" r="R144"/>
  <c r="R125"/>
  <c i="10" r="P138"/>
  <c r="P137"/>
  <c i="11" r="BK139"/>
  <c r="J139"/>
  <c r="J101"/>
  <c i="13" r="BK116"/>
  <c r="J116"/>
  <c r="J96"/>
  <c i="14" r="BK116"/>
  <c r="J116"/>
  <c r="J96"/>
  <c i="15" r="BK119"/>
  <c r="BK118"/>
  <c r="J118"/>
  <c r="J96"/>
  <c r="T161"/>
  <c i="16" r="P116"/>
  <c i="1" r="AU116"/>
  <c i="17" r="P116"/>
  <c i="1" r="AU117"/>
  <c i="18" r="P121"/>
  <c r="P133"/>
  <c r="P147"/>
  <c r="T168"/>
  <c i="19" r="P121"/>
  <c r="R135"/>
  <c r="P166"/>
  <c r="R180"/>
  <c i="20" r="BK119"/>
  <c r="J119"/>
  <c r="J97"/>
  <c r="BK130"/>
  <c r="J130"/>
  <c r="J98"/>
  <c i="21" r="BK119"/>
  <c r="J119"/>
  <c r="J97"/>
  <c r="BK130"/>
  <c r="J130"/>
  <c r="J98"/>
  <c i="22" r="BK120"/>
  <c r="J120"/>
  <c r="J97"/>
  <c r="T127"/>
  <c i="23" r="R121"/>
  <c r="R120"/>
  <c r="R119"/>
  <c r="T169"/>
  <c i="2" r="R126"/>
  <c r="R125"/>
  <c i="3" r="P129"/>
  <c r="P132"/>
  <c i="4" r="P243"/>
  <c r="P125"/>
  <c i="1" r="AU100"/>
  <c i="5" r="BK149"/>
  <c r="J149"/>
  <c r="J102"/>
  <c r="BK152"/>
  <c r="J152"/>
  <c r="J103"/>
  <c i="7" r="BK124"/>
  <c r="J124"/>
  <c r="J100"/>
  <c i="8" r="R130"/>
  <c r="R129"/>
  <c r="R128"/>
  <c r="P134"/>
  <c r="P133"/>
  <c i="9" r="T144"/>
  <c r="T125"/>
  <c i="10" r="BK130"/>
  <c r="BK129"/>
  <c r="J129"/>
  <c r="J101"/>
  <c r="T130"/>
  <c r="T129"/>
  <c r="T138"/>
  <c r="T137"/>
  <c i="11" r="R139"/>
  <c r="R125"/>
  <c i="12" r="R126"/>
  <c r="R125"/>
  <c i="13" r="T116"/>
  <c i="14" r="P116"/>
  <c i="1" r="AU114"/>
  <c i="15" r="R119"/>
  <c r="R161"/>
  <c i="16" r="R116"/>
  <c i="17" r="R116"/>
  <c i="18" r="BK121"/>
  <c r="J121"/>
  <c r="J97"/>
  <c r="R121"/>
  <c r="T133"/>
  <c r="T147"/>
  <c r="R168"/>
  <c i="19" r="BK121"/>
  <c r="J121"/>
  <c r="J97"/>
  <c r="BK135"/>
  <c r="J135"/>
  <c r="J98"/>
  <c r="BK166"/>
  <c r="J166"/>
  <c r="J99"/>
  <c r="BK180"/>
  <c r="J180"/>
  <c r="J100"/>
  <c i="20" r="T119"/>
  <c r="T130"/>
  <c i="21" r="R119"/>
  <c r="R130"/>
  <c i="22" r="T120"/>
  <c r="T119"/>
  <c r="P127"/>
  <c i="23" r="BK121"/>
  <c r="J121"/>
  <c r="J98"/>
  <c r="T121"/>
  <c r="T120"/>
  <c r="T119"/>
  <c r="P169"/>
  <c i="2" r="F96"/>
  <c r="BE134"/>
  <c r="BE135"/>
  <c r="BE139"/>
  <c r="BE143"/>
  <c r="BE146"/>
  <c i="3" r="E85"/>
  <c r="J121"/>
  <c r="F124"/>
  <c r="BE131"/>
  <c r="BE133"/>
  <c i="4" r="F122"/>
  <c r="BE128"/>
  <c r="BE130"/>
  <c r="BE131"/>
  <c r="BE132"/>
  <c r="BE134"/>
  <c r="BE138"/>
  <c r="BE140"/>
  <c r="BE141"/>
  <c r="BE151"/>
  <c r="BE155"/>
  <c r="BE164"/>
  <c r="BE165"/>
  <c r="BE171"/>
  <c r="BE172"/>
  <c r="BE184"/>
  <c r="BE185"/>
  <c r="BE187"/>
  <c r="BE188"/>
  <c r="BE191"/>
  <c r="BE193"/>
  <c r="BE194"/>
  <c r="BE197"/>
  <c r="BE199"/>
  <c r="BE202"/>
  <c r="BE207"/>
  <c r="BE213"/>
  <c r="BE214"/>
  <c r="BE216"/>
  <c r="BE221"/>
  <c r="BE224"/>
  <c r="BE225"/>
  <c r="BE230"/>
  <c r="BE238"/>
  <c r="BE249"/>
  <c r="BE252"/>
  <c r="BE255"/>
  <c r="BE256"/>
  <c r="BE257"/>
  <c i="5" r="J93"/>
  <c r="BE128"/>
  <c r="BE129"/>
  <c r="BE132"/>
  <c r="BE133"/>
  <c r="BE135"/>
  <c r="BE151"/>
  <c i="6" r="E112"/>
  <c r="BE131"/>
  <c i="7" r="J118"/>
  <c r="BE126"/>
  <c r="BE127"/>
  <c r="BE128"/>
  <c r="BE134"/>
  <c r="BE136"/>
  <c r="BE137"/>
  <c r="BE140"/>
  <c r="BE147"/>
  <c i="8" r="BE131"/>
  <c r="BE132"/>
  <c r="BE136"/>
  <c r="BE137"/>
  <c i="9" r="BE126"/>
  <c r="BE129"/>
  <c r="BE130"/>
  <c r="BE132"/>
  <c r="BE139"/>
  <c r="BE140"/>
  <c r="BE148"/>
  <c r="BE155"/>
  <c r="BE158"/>
  <c r="BE159"/>
  <c r="BE160"/>
  <c r="BE165"/>
  <c r="BE166"/>
  <c i="10" r="E114"/>
  <c r="BE135"/>
  <c r="BE139"/>
  <c r="BE143"/>
  <c i="11" r="E111"/>
  <c r="BE128"/>
  <c r="BE133"/>
  <c r="BE147"/>
  <c r="BE149"/>
  <c r="BE154"/>
  <c r="BE155"/>
  <c r="BK125"/>
  <c r="J125"/>
  <c r="J100"/>
  <c i="12" r="J93"/>
  <c r="E111"/>
  <c r="BE128"/>
  <c r="BE131"/>
  <c i="13" r="F91"/>
  <c r="J92"/>
  <c r="F113"/>
  <c r="BE118"/>
  <c r="BE120"/>
  <c r="BE121"/>
  <c r="BE126"/>
  <c r="BE127"/>
  <c r="BE130"/>
  <c r="BE134"/>
  <c r="BE139"/>
  <c r="BE142"/>
  <c r="BE144"/>
  <c r="BE146"/>
  <c r="BE147"/>
  <c r="BE149"/>
  <c r="BE152"/>
  <c r="BE153"/>
  <c r="BE156"/>
  <c r="BE159"/>
  <c r="BE161"/>
  <c r="BE164"/>
  <c r="BE166"/>
  <c r="BE167"/>
  <c r="BE171"/>
  <c r="BE172"/>
  <c r="BE174"/>
  <c r="BE177"/>
  <c r="BE183"/>
  <c r="BE185"/>
  <c r="BE186"/>
  <c r="BE189"/>
  <c r="BE191"/>
  <c r="BE192"/>
  <c r="BE194"/>
  <c r="BE195"/>
  <c r="BE198"/>
  <c r="BE203"/>
  <c i="14" r="E85"/>
  <c r="J91"/>
  <c r="BE120"/>
  <c r="BE125"/>
  <c r="BE130"/>
  <c r="BE133"/>
  <c r="BE139"/>
  <c r="BE152"/>
  <c r="BE153"/>
  <c r="BE154"/>
  <c r="BE156"/>
  <c r="BE160"/>
  <c r="BE162"/>
  <c r="BE166"/>
  <c r="BE167"/>
  <c r="BE169"/>
  <c i="15" r="F91"/>
  <c r="J92"/>
  <c r="J112"/>
  <c r="BE122"/>
  <c r="BE132"/>
  <c r="BE133"/>
  <c r="BE134"/>
  <c r="BE138"/>
  <c r="BE140"/>
  <c r="BE141"/>
  <c r="BE145"/>
  <c r="BE152"/>
  <c r="BE153"/>
  <c r="BE157"/>
  <c r="BE158"/>
  <c r="BE162"/>
  <c i="16" r="E85"/>
  <c r="F91"/>
  <c r="F92"/>
  <c r="BE118"/>
  <c r="BE119"/>
  <c r="BE127"/>
  <c r="BE135"/>
  <c r="BE138"/>
  <c r="BE139"/>
  <c r="BE140"/>
  <c r="BE161"/>
  <c r="BE162"/>
  <c r="BE163"/>
  <c r="BE168"/>
  <c r="BE173"/>
  <c r="BE174"/>
  <c r="BE175"/>
  <c r="BE186"/>
  <c r="BE195"/>
  <c r="BE196"/>
  <c r="BE203"/>
  <c r="BE207"/>
  <c r="BE209"/>
  <c r="BE215"/>
  <c r="BE222"/>
  <c r="BE225"/>
  <c r="BE226"/>
  <c r="BE227"/>
  <c r="BE230"/>
  <c r="BE242"/>
  <c r="BE245"/>
  <c r="BE247"/>
  <c r="BE251"/>
  <c r="BE253"/>
  <c r="BE254"/>
  <c r="BE257"/>
  <c r="BE258"/>
  <c r="BE259"/>
  <c i="17" r="E85"/>
  <c r="J89"/>
  <c r="F92"/>
  <c r="J113"/>
  <c r="BE121"/>
  <c r="BE123"/>
  <c r="BE129"/>
  <c r="BE131"/>
  <c r="BE138"/>
  <c r="BE154"/>
  <c r="BE161"/>
  <c r="BE162"/>
  <c r="BE164"/>
  <c r="BE167"/>
  <c r="BE176"/>
  <c r="BE181"/>
  <c r="BE187"/>
  <c i="18" r="F91"/>
  <c r="F117"/>
  <c r="BE130"/>
  <c r="BE131"/>
  <c r="BE132"/>
  <c r="BE139"/>
  <c r="BE143"/>
  <c r="BE146"/>
  <c r="BE149"/>
  <c r="BE152"/>
  <c r="BE153"/>
  <c r="BE155"/>
  <c r="BE156"/>
  <c r="BE169"/>
  <c r="BE170"/>
  <c i="19" r="J91"/>
  <c r="J114"/>
  <c r="F117"/>
  <c r="BE124"/>
  <c r="BE126"/>
  <c r="BE132"/>
  <c r="BE134"/>
  <c r="BE138"/>
  <c r="BE140"/>
  <c r="BE144"/>
  <c r="BE146"/>
  <c r="BE153"/>
  <c r="BE157"/>
  <c r="BE160"/>
  <c r="BE165"/>
  <c r="BE168"/>
  <c r="BE169"/>
  <c r="BE173"/>
  <c r="BE174"/>
  <c r="BE176"/>
  <c r="BE179"/>
  <c r="BE181"/>
  <c r="BE183"/>
  <c i="20" r="J91"/>
  <c r="E108"/>
  <c r="BE123"/>
  <c r="BE126"/>
  <c r="BE131"/>
  <c r="BE134"/>
  <c r="BE136"/>
  <c r="BE139"/>
  <c r="BE145"/>
  <c r="BE146"/>
  <c r="BE147"/>
  <c r="BE149"/>
  <c r="BE150"/>
  <c r="BE151"/>
  <c i="21" r="E85"/>
  <c r="F91"/>
  <c r="F92"/>
  <c r="BE125"/>
  <c r="BE139"/>
  <c r="BE140"/>
  <c r="BE145"/>
  <c r="BE146"/>
  <c r="BE148"/>
  <c r="BE149"/>
  <c i="22" r="F92"/>
  <c r="E109"/>
  <c r="J115"/>
  <c r="BE121"/>
  <c r="BE128"/>
  <c i="23" r="E85"/>
  <c r="F91"/>
  <c r="BE123"/>
  <c r="BE129"/>
  <c r="BE130"/>
  <c r="BE145"/>
  <c r="BE147"/>
  <c r="BE153"/>
  <c r="BE160"/>
  <c i="2" r="J93"/>
  <c r="BE127"/>
  <c r="BE129"/>
  <c r="BE130"/>
  <c r="BE133"/>
  <c r="BE140"/>
  <c r="BE141"/>
  <c i="3" r="BE134"/>
  <c i="4" r="E85"/>
  <c r="BE129"/>
  <c r="BE135"/>
  <c r="BE143"/>
  <c r="BE148"/>
  <c r="BE149"/>
  <c r="BE153"/>
  <c r="BE160"/>
  <c r="BE162"/>
  <c r="BE166"/>
  <c r="BE169"/>
  <c r="BE170"/>
  <c r="BE174"/>
  <c r="BE175"/>
  <c r="BE176"/>
  <c r="BE190"/>
  <c r="BE195"/>
  <c r="BE203"/>
  <c r="BE204"/>
  <c r="BE206"/>
  <c r="BE208"/>
  <c r="BE211"/>
  <c r="BE212"/>
  <c r="BE215"/>
  <c r="BE218"/>
  <c r="BE220"/>
  <c r="BE222"/>
  <c r="BE227"/>
  <c r="BE231"/>
  <c r="BE232"/>
  <c r="BE239"/>
  <c r="BE241"/>
  <c r="BE244"/>
  <c r="BE246"/>
  <c r="BE250"/>
  <c r="BE254"/>
  <c r="BE258"/>
  <c i="5" r="F124"/>
  <c r="BE130"/>
  <c r="BE137"/>
  <c r="BE138"/>
  <c r="BE141"/>
  <c r="BE142"/>
  <c r="BE145"/>
  <c r="BE147"/>
  <c r="BE153"/>
  <c r="BE156"/>
  <c r="BE158"/>
  <c r="BE159"/>
  <c r="BE161"/>
  <c i="6" r="F123"/>
  <c i="7" r="F121"/>
  <c r="BE129"/>
  <c r="BE131"/>
  <c r="BE139"/>
  <c r="BE141"/>
  <c r="BE142"/>
  <c r="BE143"/>
  <c r="BE149"/>
  <c r="BE151"/>
  <c r="BE152"/>
  <c r="BE157"/>
  <c i="8" r="J93"/>
  <c r="E114"/>
  <c r="F125"/>
  <c r="BE141"/>
  <c r="BE142"/>
  <c i="9" r="J93"/>
  <c r="E111"/>
  <c r="BE136"/>
  <c r="BE137"/>
  <c r="BE138"/>
  <c r="BE141"/>
  <c r="BE143"/>
  <c r="BE145"/>
  <c r="BE157"/>
  <c r="BK125"/>
  <c r="J125"/>
  <c i="10" r="F125"/>
  <c r="BE131"/>
  <c r="BE133"/>
  <c r="BE140"/>
  <c r="BE149"/>
  <c i="11" r="BE135"/>
  <c r="BE140"/>
  <c r="BE146"/>
  <c r="BE151"/>
  <c r="BE152"/>
  <c r="BE157"/>
  <c i="12" r="BE127"/>
  <c r="BE129"/>
  <c r="BE132"/>
  <c i="13" r="E85"/>
  <c r="J89"/>
  <c r="J112"/>
  <c r="BE123"/>
  <c r="BE125"/>
  <c r="BE128"/>
  <c r="BE129"/>
  <c r="BE131"/>
  <c r="BE132"/>
  <c r="BE133"/>
  <c r="BE135"/>
  <c r="BE137"/>
  <c r="BE140"/>
  <c r="BE148"/>
  <c r="BE151"/>
  <c r="BE155"/>
  <c r="BE158"/>
  <c r="BE162"/>
  <c r="BE163"/>
  <c r="BE165"/>
  <c r="BE168"/>
  <c r="BE169"/>
  <c r="BE178"/>
  <c r="BE180"/>
  <c r="BE181"/>
  <c r="BE187"/>
  <c r="BE188"/>
  <c r="BE193"/>
  <c r="BE196"/>
  <c r="BE201"/>
  <c r="BE202"/>
  <c i="14" r="J89"/>
  <c r="F92"/>
  <c r="F112"/>
  <c r="J113"/>
  <c r="BE126"/>
  <c r="BE127"/>
  <c r="BE129"/>
  <c r="BE136"/>
  <c r="BE140"/>
  <c r="BE141"/>
  <c r="BE143"/>
  <c r="BE151"/>
  <c r="BE155"/>
  <c r="BE157"/>
  <c r="BE163"/>
  <c r="BE164"/>
  <c r="BE165"/>
  <c r="BE168"/>
  <c r="BE170"/>
  <c i="15" r="E85"/>
  <c r="F115"/>
  <c r="BE120"/>
  <c r="BE123"/>
  <c r="BE124"/>
  <c r="BE127"/>
  <c r="BE144"/>
  <c r="BE149"/>
  <c r="BE156"/>
  <c r="BE160"/>
  <c r="BE165"/>
  <c r="BE169"/>
  <c r="BE171"/>
  <c i="16" r="J92"/>
  <c r="J110"/>
  <c r="J112"/>
  <c r="BE117"/>
  <c r="BE129"/>
  <c r="BE130"/>
  <c r="BE131"/>
  <c r="BE132"/>
  <c r="BE133"/>
  <c r="BE134"/>
  <c r="BE136"/>
  <c r="BE142"/>
  <c r="BE145"/>
  <c r="BE154"/>
  <c r="BE155"/>
  <c r="BE156"/>
  <c r="BE171"/>
  <c r="BE172"/>
  <c r="BE176"/>
  <c r="BE177"/>
  <c r="BE179"/>
  <c r="BE185"/>
  <c r="BE188"/>
  <c r="BE194"/>
  <c r="BE198"/>
  <c r="BE200"/>
  <c r="BE206"/>
  <c r="BE210"/>
  <c r="BE213"/>
  <c r="BE220"/>
  <c r="BE221"/>
  <c r="BE224"/>
  <c r="BE228"/>
  <c r="BE231"/>
  <c r="BE235"/>
  <c r="BE236"/>
  <c r="BE237"/>
  <c r="BE238"/>
  <c r="BE260"/>
  <c i="17" r="J91"/>
  <c r="BE119"/>
  <c r="BE125"/>
  <c r="BE126"/>
  <c r="BE127"/>
  <c r="BE135"/>
  <c r="BE137"/>
  <c r="BE139"/>
  <c r="BE143"/>
  <c r="BE146"/>
  <c r="BE149"/>
  <c r="BE152"/>
  <c r="BE158"/>
  <c r="BE160"/>
  <c r="BE170"/>
  <c r="BE171"/>
  <c r="BE173"/>
  <c r="BE174"/>
  <c r="BE179"/>
  <c r="BE180"/>
  <c r="BE184"/>
  <c r="BE185"/>
  <c i="18" r="E85"/>
  <c r="J89"/>
  <c r="J92"/>
  <c r="J116"/>
  <c r="BE122"/>
  <c r="BE123"/>
  <c r="BE124"/>
  <c r="BE129"/>
  <c r="BE163"/>
  <c r="BE173"/>
  <c i="19" r="F91"/>
  <c r="J92"/>
  <c r="BE129"/>
  <c r="BE130"/>
  <c r="BE131"/>
  <c r="BE133"/>
  <c r="BE136"/>
  <c r="BE139"/>
  <c r="BE142"/>
  <c r="BE147"/>
  <c r="BE148"/>
  <c r="BE149"/>
  <c r="BE154"/>
  <c r="BE159"/>
  <c r="BE167"/>
  <c r="BE170"/>
  <c r="BE171"/>
  <c r="BE175"/>
  <c i="20" r="F114"/>
  <c r="J115"/>
  <c r="BE120"/>
  <c r="BE132"/>
  <c r="BE133"/>
  <c r="BE135"/>
  <c r="BE137"/>
  <c r="BE138"/>
  <c r="BE140"/>
  <c r="BE143"/>
  <c r="BE144"/>
  <c r="BE148"/>
  <c i="21" r="J92"/>
  <c r="J114"/>
  <c r="BE127"/>
  <c r="BE128"/>
  <c r="BE129"/>
  <c r="BE131"/>
  <c r="BE136"/>
  <c r="BE138"/>
  <c r="BE147"/>
  <c i="22" r="J92"/>
  <c r="J113"/>
  <c i="23" r="J91"/>
  <c r="BE124"/>
  <c r="BE127"/>
  <c r="BE131"/>
  <c r="BE132"/>
  <c r="BE136"/>
  <c r="BE138"/>
  <c r="BE141"/>
  <c r="BE142"/>
  <c r="BE162"/>
  <c r="BE167"/>
  <c r="BE170"/>
  <c r="BE172"/>
  <c r="BE175"/>
  <c r="BE177"/>
  <c r="BE179"/>
  <c r="BE180"/>
  <c r="BE181"/>
  <c i="24" r="E108"/>
  <c r="BE121"/>
  <c r="BE123"/>
  <c r="BE124"/>
  <c r="BE125"/>
  <c r="BE128"/>
  <c i="2" r="E85"/>
  <c r="BE128"/>
  <c r="BE136"/>
  <c r="BE138"/>
  <c r="BE144"/>
  <c i="3" r="BE130"/>
  <c i="4" r="J93"/>
  <c r="BE127"/>
  <c r="BE144"/>
  <c r="BE145"/>
  <c r="BE146"/>
  <c r="BE147"/>
  <c r="BE150"/>
  <c r="BE154"/>
  <c r="BE156"/>
  <c r="BE157"/>
  <c r="BE159"/>
  <c r="BE177"/>
  <c r="BE178"/>
  <c r="BE181"/>
  <c r="BE182"/>
  <c r="BE186"/>
  <c r="BE201"/>
  <c r="BE209"/>
  <c r="BE210"/>
  <c r="BE217"/>
  <c r="BE219"/>
  <c r="BE223"/>
  <c r="BE228"/>
  <c r="BE229"/>
  <c r="BE233"/>
  <c r="BE235"/>
  <c r="BE240"/>
  <c r="BE242"/>
  <c r="BE245"/>
  <c r="BE253"/>
  <c i="5" r="E113"/>
  <c r="BE131"/>
  <c r="BE134"/>
  <c r="BE136"/>
  <c r="BE139"/>
  <c r="BE140"/>
  <c r="BE146"/>
  <c r="BE150"/>
  <c r="BE154"/>
  <c r="BE155"/>
  <c r="BE157"/>
  <c r="BE160"/>
  <c r="BE162"/>
  <c r="BE164"/>
  <c r="BE165"/>
  <c i="6" r="BE127"/>
  <c i="7" r="E110"/>
  <c r="BE130"/>
  <c r="BE135"/>
  <c r="BE138"/>
  <c r="BE144"/>
  <c r="BE146"/>
  <c r="BE150"/>
  <c r="BE153"/>
  <c r="BE154"/>
  <c i="8" r="BE139"/>
  <c r="BE140"/>
  <c i="9" r="BE127"/>
  <c r="BE128"/>
  <c r="BE131"/>
  <c r="BE133"/>
  <c r="BE134"/>
  <c r="BE135"/>
  <c r="BE147"/>
  <c r="BE153"/>
  <c r="BE154"/>
  <c r="BE156"/>
  <c r="BE161"/>
  <c r="BE162"/>
  <c i="10" r="J122"/>
  <c r="BE142"/>
  <c r="BE145"/>
  <c r="BE146"/>
  <c r="BE148"/>
  <c i="11" r="J93"/>
  <c r="F96"/>
  <c r="BE130"/>
  <c r="BE131"/>
  <c r="BE132"/>
  <c r="BE134"/>
  <c r="BE138"/>
  <c r="BE142"/>
  <c r="BE143"/>
  <c r="BE144"/>
  <c r="BE148"/>
  <c r="BE150"/>
  <c i="14" r="BE117"/>
  <c r="BE118"/>
  <c r="BE123"/>
  <c r="BE142"/>
  <c r="BE144"/>
  <c r="BE147"/>
  <c r="BE149"/>
  <c r="BE159"/>
  <c r="BE161"/>
  <c i="15" r="J114"/>
  <c r="BE121"/>
  <c r="BE125"/>
  <c r="BE128"/>
  <c r="BE131"/>
  <c r="BE135"/>
  <c r="BE136"/>
  <c r="BE146"/>
  <c r="BE147"/>
  <c r="BE154"/>
  <c r="BE166"/>
  <c r="BE168"/>
  <c i="16" r="BE120"/>
  <c r="BE121"/>
  <c r="BE122"/>
  <c r="BE123"/>
  <c r="BE124"/>
  <c r="BE125"/>
  <c r="BE126"/>
  <c r="BE128"/>
  <c r="BE137"/>
  <c r="BE141"/>
  <c r="BE144"/>
  <c r="BE146"/>
  <c r="BE147"/>
  <c r="BE148"/>
  <c r="BE149"/>
  <c r="BE150"/>
  <c r="BE151"/>
  <c r="BE152"/>
  <c r="BE153"/>
  <c r="BE157"/>
  <c r="BE159"/>
  <c r="BE160"/>
  <c r="BE164"/>
  <c r="BE165"/>
  <c r="BE166"/>
  <c r="BE167"/>
  <c r="BE169"/>
  <c r="BE170"/>
  <c r="BE180"/>
  <c r="BE182"/>
  <c r="BE183"/>
  <c r="BE190"/>
  <c r="BE191"/>
  <c r="BE193"/>
  <c r="BE199"/>
  <c r="BE204"/>
  <c r="BE211"/>
  <c r="BE216"/>
  <c r="BE223"/>
  <c r="BE233"/>
  <c r="BE234"/>
  <c r="BE243"/>
  <c r="BE244"/>
  <c r="BE246"/>
  <c r="BE248"/>
  <c r="BE249"/>
  <c r="BE250"/>
  <c r="BE252"/>
  <c i="17" r="F91"/>
  <c r="BE118"/>
  <c r="BE120"/>
  <c r="BE122"/>
  <c r="BE124"/>
  <c r="BE128"/>
  <c r="BE133"/>
  <c r="BE134"/>
  <c r="BE144"/>
  <c r="BE145"/>
  <c r="BE147"/>
  <c r="BE148"/>
  <c r="BE151"/>
  <c r="BE155"/>
  <c r="BE156"/>
  <c r="BE157"/>
  <c r="BE165"/>
  <c r="BE166"/>
  <c r="BE168"/>
  <c r="BE169"/>
  <c r="BE182"/>
  <c r="BE183"/>
  <c r="BE186"/>
  <c i="18" r="BE127"/>
  <c r="BE128"/>
  <c r="BE144"/>
  <c r="BE148"/>
  <c r="BE154"/>
  <c r="BE158"/>
  <c r="BE159"/>
  <c r="BE162"/>
  <c r="BE164"/>
  <c r="BE165"/>
  <c r="BE172"/>
  <c i="19" r="BE150"/>
  <c r="BE151"/>
  <c r="BE155"/>
  <c r="BE156"/>
  <c r="BE163"/>
  <c i="20" r="J89"/>
  <c r="F115"/>
  <c r="BE121"/>
  <c r="BE122"/>
  <c r="BE127"/>
  <c r="BE128"/>
  <c r="BE129"/>
  <c r="BE142"/>
  <c i="21" r="J112"/>
  <c r="BE121"/>
  <c r="BE123"/>
  <c r="BE132"/>
  <c r="BE133"/>
  <c r="BE134"/>
  <c r="BE135"/>
  <c r="BE141"/>
  <c r="BE142"/>
  <c i="22" r="F91"/>
  <c r="BE126"/>
  <c r="BK125"/>
  <c r="J125"/>
  <c r="J98"/>
  <c i="23" r="F92"/>
  <c r="BE125"/>
  <c r="BE134"/>
  <c r="BE140"/>
  <c r="BE143"/>
  <c r="BE144"/>
  <c r="BE149"/>
  <c r="BE155"/>
  <c r="BE157"/>
  <c r="BE158"/>
  <c r="BE161"/>
  <c r="BE163"/>
  <c r="BE166"/>
  <c r="BE171"/>
  <c r="BE173"/>
  <c r="BE174"/>
  <c r="BE176"/>
  <c i="24" r="F92"/>
  <c r="BE120"/>
  <c r="BE127"/>
  <c r="BE133"/>
  <c i="2" r="BE131"/>
  <c r="BE132"/>
  <c r="BE137"/>
  <c r="BE142"/>
  <c r="BE145"/>
  <c i="3" r="BE135"/>
  <c i="4" r="BE126"/>
  <c r="BE133"/>
  <c r="BE136"/>
  <c r="BE137"/>
  <c r="BE139"/>
  <c r="BE142"/>
  <c r="BE152"/>
  <c r="BE158"/>
  <c r="BE161"/>
  <c r="BE163"/>
  <c r="BE167"/>
  <c r="BE168"/>
  <c r="BE173"/>
  <c r="BE179"/>
  <c r="BE180"/>
  <c r="BE183"/>
  <c r="BE189"/>
  <c r="BE192"/>
  <c r="BE196"/>
  <c r="BE198"/>
  <c r="BE200"/>
  <c r="BE205"/>
  <c r="BE226"/>
  <c r="BE234"/>
  <c r="BE236"/>
  <c r="BE237"/>
  <c r="BE247"/>
  <c r="BE248"/>
  <c r="BE251"/>
  <c r="BE259"/>
  <c r="BE260"/>
  <c r="BE261"/>
  <c r="BK125"/>
  <c r="J125"/>
  <c r="J100"/>
  <c i="5" r="BE143"/>
  <c r="BE144"/>
  <c r="BE163"/>
  <c r="BE166"/>
  <c i="6" r="J93"/>
  <c r="BE128"/>
  <c r="BK130"/>
  <c r="BK129"/>
  <c r="J129"/>
  <c r="J101"/>
  <c i="7" r="BE125"/>
  <c r="BE132"/>
  <c r="BE133"/>
  <c r="BE145"/>
  <c r="BE148"/>
  <c r="BE155"/>
  <c r="BE156"/>
  <c i="8" r="BE135"/>
  <c r="BE138"/>
  <c i="9" r="F96"/>
  <c r="BE142"/>
  <c r="BE146"/>
  <c r="BE149"/>
  <c r="BE150"/>
  <c r="BE151"/>
  <c r="BE152"/>
  <c r="BE163"/>
  <c r="BE164"/>
  <c r="BE167"/>
  <c r="BE168"/>
  <c i="10" r="BE132"/>
  <c r="BE134"/>
  <c r="BE136"/>
  <c r="BE141"/>
  <c r="BE144"/>
  <c r="BE147"/>
  <c i="11" r="BE126"/>
  <c r="BE127"/>
  <c r="BE129"/>
  <c r="BE136"/>
  <c r="BE137"/>
  <c r="BE141"/>
  <c r="BE145"/>
  <c r="BE153"/>
  <c r="BE156"/>
  <c i="12" r="F96"/>
  <c r="BE130"/>
  <c i="13" r="BE117"/>
  <c r="BE119"/>
  <c r="BE122"/>
  <c r="BE124"/>
  <c r="BE136"/>
  <c r="BE138"/>
  <c r="BE141"/>
  <c r="BE143"/>
  <c r="BE145"/>
  <c r="BE150"/>
  <c r="BE154"/>
  <c r="BE157"/>
  <c r="BE160"/>
  <c r="BE170"/>
  <c r="BE173"/>
  <c r="BE175"/>
  <c r="BE176"/>
  <c r="BE179"/>
  <c r="BE182"/>
  <c r="BE184"/>
  <c r="BE190"/>
  <c r="BE197"/>
  <c r="BE199"/>
  <c r="BE200"/>
  <c i="14" r="BE119"/>
  <c r="BE121"/>
  <c r="BE122"/>
  <c r="BE124"/>
  <c r="BE128"/>
  <c r="BE131"/>
  <c r="BE132"/>
  <c r="BE134"/>
  <c r="BE135"/>
  <c r="BE137"/>
  <c r="BE138"/>
  <c r="BE145"/>
  <c r="BE146"/>
  <c r="BE148"/>
  <c r="BE150"/>
  <c r="BE158"/>
  <c i="15" r="BE126"/>
  <c r="BE129"/>
  <c r="BE130"/>
  <c r="BE137"/>
  <c r="BE139"/>
  <c r="BE142"/>
  <c r="BE143"/>
  <c r="BE148"/>
  <c r="BE150"/>
  <c r="BE151"/>
  <c r="BE155"/>
  <c r="BE159"/>
  <c r="BE163"/>
  <c r="BE164"/>
  <c r="BE167"/>
  <c r="BE170"/>
  <c i="16" r="BE143"/>
  <c r="BE158"/>
  <c r="BE178"/>
  <c r="BE181"/>
  <c r="BE184"/>
  <c r="BE187"/>
  <c r="BE189"/>
  <c r="BE192"/>
  <c r="BE197"/>
  <c r="BE201"/>
  <c r="BE202"/>
  <c r="BE205"/>
  <c r="BE208"/>
  <c r="BE212"/>
  <c r="BE214"/>
  <c r="BE217"/>
  <c r="BE218"/>
  <c r="BE219"/>
  <c r="BE229"/>
  <c r="BE232"/>
  <c r="BE239"/>
  <c r="BE240"/>
  <c r="BE241"/>
  <c r="BE255"/>
  <c r="BE256"/>
  <c r="BE261"/>
  <c r="BE262"/>
  <c r="BE263"/>
  <c r="BE264"/>
  <c i="17" r="BE117"/>
  <c r="BE130"/>
  <c r="BE132"/>
  <c r="BE136"/>
  <c r="BE140"/>
  <c r="BE141"/>
  <c r="BE142"/>
  <c r="BE150"/>
  <c r="BE153"/>
  <c r="BE159"/>
  <c r="BE163"/>
  <c r="BE172"/>
  <c r="BE175"/>
  <c r="BE177"/>
  <c r="BE178"/>
  <c i="18" r="BE125"/>
  <c r="BE126"/>
  <c r="BE134"/>
  <c r="BE135"/>
  <c r="BE136"/>
  <c r="BE137"/>
  <c r="BE138"/>
  <c r="BE140"/>
  <c r="BE141"/>
  <c r="BE142"/>
  <c r="BE145"/>
  <c r="BE150"/>
  <c r="BE151"/>
  <c r="BE157"/>
  <c r="BE160"/>
  <c r="BE161"/>
  <c r="BE166"/>
  <c r="BE167"/>
  <c r="BE171"/>
  <c i="19" r="E85"/>
  <c r="BE122"/>
  <c r="BE123"/>
  <c r="BE125"/>
  <c r="BE127"/>
  <c r="BE128"/>
  <c r="BE137"/>
  <c r="BE141"/>
  <c r="BE143"/>
  <c r="BE145"/>
  <c r="BE152"/>
  <c r="BE158"/>
  <c r="BE161"/>
  <c r="BE162"/>
  <c r="BE164"/>
  <c r="BE172"/>
  <c r="BE177"/>
  <c r="BE178"/>
  <c r="BE182"/>
  <c r="BE184"/>
  <c r="BE185"/>
  <c r="BE186"/>
  <c i="20" r="BE124"/>
  <c r="BE125"/>
  <c r="BE141"/>
  <c i="21" r="BE120"/>
  <c r="BE122"/>
  <c r="BE124"/>
  <c r="BE126"/>
  <c r="BE137"/>
  <c r="BE143"/>
  <c r="BE144"/>
  <c i="22" r="BE122"/>
  <c r="BE123"/>
  <c r="BE124"/>
  <c r="BE129"/>
  <c i="23" r="J89"/>
  <c r="BE122"/>
  <c r="BE126"/>
  <c r="BE128"/>
  <c r="BE133"/>
  <c r="BE135"/>
  <c r="BE137"/>
  <c r="BE139"/>
  <c r="BE146"/>
  <c r="BE148"/>
  <c r="BE150"/>
  <c r="BE151"/>
  <c r="BE152"/>
  <c r="BE154"/>
  <c r="BE156"/>
  <c r="BE159"/>
  <c r="BE164"/>
  <c r="BE165"/>
  <c r="BE168"/>
  <c r="BE178"/>
  <c i="24" r="J89"/>
  <c r="BE122"/>
  <c r="BE126"/>
  <c r="BE129"/>
  <c r="BE130"/>
  <c r="BE131"/>
  <c r="BE132"/>
  <c r="BE135"/>
  <c r="BK119"/>
  <c r="J119"/>
  <c r="J97"/>
  <c r="BK134"/>
  <c r="J134"/>
  <c r="J98"/>
  <c i="6" r="F39"/>
  <c i="1" r="BB103"/>
  <c i="7" r="F38"/>
  <c i="1" r="BA105"/>
  <c r="BA104"/>
  <c r="AW104"/>
  <c i="9" r="F39"/>
  <c i="1" r="BB108"/>
  <c i="11" r="F41"/>
  <c i="1" r="BD110"/>
  <c i="14" r="F36"/>
  <c i="1" r="BC114"/>
  <c i="16" r="F36"/>
  <c i="1" r="BC116"/>
  <c i="19" r="F36"/>
  <c i="1" r="BC119"/>
  <c i="20" r="F36"/>
  <c i="1" r="BC120"/>
  <c i="22" r="F34"/>
  <c i="1" r="BA122"/>
  <c i="5" r="F38"/>
  <c i="1" r="BA102"/>
  <c i="8" r="F40"/>
  <c i="1" r="BC107"/>
  <c i="14" r="J34"/>
  <c i="1" r="AW114"/>
  <c i="17" r="F36"/>
  <c i="1" r="BC117"/>
  <c i="21" r="F36"/>
  <c i="1" r="BC121"/>
  <c i="23" r="F37"/>
  <c i="1" r="BD123"/>
  <c i="6" r="F41"/>
  <c i="1" r="BD103"/>
  <c r="AU104"/>
  <c i="9" r="F40"/>
  <c i="1" r="BC108"/>
  <c i="14" r="F34"/>
  <c i="1" r="BA114"/>
  <c i="16" r="J34"/>
  <c i="1" r="AW116"/>
  <c i="17" r="F37"/>
  <c i="1" r="BD117"/>
  <c i="2" r="F41"/>
  <c i="1" r="BD97"/>
  <c i="5" r="J38"/>
  <c i="1" r="AW102"/>
  <c i="9" r="J38"/>
  <c i="1" r="AW108"/>
  <c i="10" r="F40"/>
  <c i="1" r="BC109"/>
  <c i="12" r="F38"/>
  <c i="1" r="BA112"/>
  <c r="BA111"/>
  <c r="AW111"/>
  <c i="16" r="F35"/>
  <c i="1" r="BB116"/>
  <c i="19" r="F37"/>
  <c i="1" r="BD119"/>
  <c i="21" r="F34"/>
  <c i="1" r="BA121"/>
  <c i="3" r="J38"/>
  <c i="1" r="AW98"/>
  <c i="5" r="F39"/>
  <c i="1" r="BB102"/>
  <c i="8" r="J38"/>
  <c i="1" r="AW107"/>
  <c i="13" r="J34"/>
  <c i="1" r="AW113"/>
  <c i="17" r="J34"/>
  <c i="1" r="AW117"/>
  <c i="18" r="F37"/>
  <c i="1" r="BD118"/>
  <c i="19" r="F34"/>
  <c i="1" r="BA119"/>
  <c i="21" r="J34"/>
  <c i="1" r="AW121"/>
  <c i="2" r="F40"/>
  <c i="1" r="BC97"/>
  <c i="5" r="F41"/>
  <c i="1" r="BD102"/>
  <c i="7" r="J38"/>
  <c i="1" r="AW105"/>
  <c i="9" r="F38"/>
  <c i="1" r="BA108"/>
  <c i="11" r="F40"/>
  <c i="1" r="BC110"/>
  <c i="16" r="F34"/>
  <c i="1" r="BA116"/>
  <c i="18" r="J34"/>
  <c i="1" r="AW118"/>
  <c i="20" r="F34"/>
  <c i="1" r="BA120"/>
  <c i="22" r="J34"/>
  <c i="1" r="AW122"/>
  <c i="5" r="F40"/>
  <c i="1" r="BC102"/>
  <c i="6" r="F38"/>
  <c i="1" r="BA103"/>
  <c i="7" r="F39"/>
  <c i="1" r="BB105"/>
  <c r="BB104"/>
  <c r="AX104"/>
  <c i="8" r="F38"/>
  <c i="1" r="BA107"/>
  <c i="8" r="F41"/>
  <c i="1" r="BD107"/>
  <c i="11" r="F39"/>
  <c i="1" r="BB110"/>
  <c i="15" r="F34"/>
  <c i="1" r="BA115"/>
  <c i="15" r="F37"/>
  <c i="1" r="BD115"/>
  <c i="17" r="F34"/>
  <c i="1" r="BA117"/>
  <c i="20" r="F37"/>
  <c i="1" r="BD120"/>
  <c i="22" r="F35"/>
  <c i="1" r="BB122"/>
  <c i="24" r="F35"/>
  <c i="1" r="BB124"/>
  <c i="24" r="F37"/>
  <c i="1" r="BD124"/>
  <c i="3" r="F41"/>
  <c i="1" r="BD98"/>
  <c i="4" r="F39"/>
  <c i="1" r="BB100"/>
  <c r="BB99"/>
  <c r="AX99"/>
  <c i="10" r="F38"/>
  <c i="1" r="BA109"/>
  <c i="11" r="J38"/>
  <c i="1" r="AW110"/>
  <c i="12" r="F41"/>
  <c i="1" r="BD112"/>
  <c r="BD111"/>
  <c i="13" r="F34"/>
  <c i="1" r="BA113"/>
  <c i="14" r="F37"/>
  <c i="1" r="BD114"/>
  <c i="18" r="F36"/>
  <c i="1" r="BC118"/>
  <c i="19" r="J34"/>
  <c i="1" r="AW119"/>
  <c i="20" r="J34"/>
  <c i="1" r="AW120"/>
  <c i="21" r="F37"/>
  <c i="1" r="BD121"/>
  <c i="23" r="F36"/>
  <c i="1" r="BC123"/>
  <c i="9" r="J34"/>
  <c i="1" r="AG108"/>
  <c i="2" r="F39"/>
  <c i="1" r="BB97"/>
  <c i="4" r="F41"/>
  <c i="1" r="BD100"/>
  <c r="BD99"/>
  <c i="11" r="F38"/>
  <c i="1" r="BA110"/>
  <c i="22" r="F37"/>
  <c i="1" r="BD122"/>
  <c i="3" r="F39"/>
  <c i="1" r="BB98"/>
  <c i="4" r="F40"/>
  <c i="1" r="BC100"/>
  <c r="BC99"/>
  <c r="AY99"/>
  <c i="10" r="J38"/>
  <c i="1" r="AW109"/>
  <c i="12" r="J38"/>
  <c i="1" r="AW112"/>
  <c r="AU111"/>
  <c i="16" r="F37"/>
  <c i="1" r="BD116"/>
  <c i="20" r="F35"/>
  <c i="1" r="BB120"/>
  <c i="2" r="J38"/>
  <c i="1" r="AW97"/>
  <c i="3" r="F38"/>
  <c i="1" r="BA98"/>
  <c i="4" r="F38"/>
  <c i="1" r="BA100"/>
  <c r="BA99"/>
  <c r="AW99"/>
  <c i="10" r="F41"/>
  <c i="1" r="BD109"/>
  <c i="18" r="F35"/>
  <c i="1" r="BB118"/>
  <c i="23" r="F35"/>
  <c i="1" r="BB123"/>
  <c i="6" r="J38"/>
  <c i="1" r="AW103"/>
  <c i="7" r="F40"/>
  <c i="1" r="BC105"/>
  <c r="BC104"/>
  <c r="AY104"/>
  <c i="8" r="F39"/>
  <c i="1" r="BB107"/>
  <c i="13" r="F37"/>
  <c i="1" r="BD113"/>
  <c i="15" r="F35"/>
  <c i="1" r="BB115"/>
  <c i="17" r="F35"/>
  <c i="1" r="BB117"/>
  <c i="24" r="J34"/>
  <c i="1" r="AW124"/>
  <c i="24" r="F36"/>
  <c i="1" r="BC124"/>
  <c r="AS95"/>
  <c r="AS94"/>
  <c i="7" r="F41"/>
  <c i="1" r="BD105"/>
  <c r="BD104"/>
  <c i="10" r="F39"/>
  <c i="1" r="BB109"/>
  <c i="12" r="F39"/>
  <c i="1" r="BB112"/>
  <c r="BB111"/>
  <c r="AX111"/>
  <c i="13" r="F36"/>
  <c i="1" r="BC113"/>
  <c i="15" r="J34"/>
  <c i="1" r="AW115"/>
  <c i="18" r="F34"/>
  <c i="1" r="BA118"/>
  <c i="19" r="F35"/>
  <c i="1" r="BB119"/>
  <c i="23" r="J34"/>
  <c i="1" r="AW123"/>
  <c i="6" r="F40"/>
  <c i="1" r="BC103"/>
  <c i="9" r="F41"/>
  <c i="1" r="BD108"/>
  <c i="12" r="F40"/>
  <c i="1" r="BC112"/>
  <c r="BC111"/>
  <c r="AY111"/>
  <c i="13" r="F35"/>
  <c i="1" r="BB113"/>
  <c i="15" r="F36"/>
  <c i="1" r="BC115"/>
  <c i="16" r="J30"/>
  <c i="1" r="AG116"/>
  <c i="23" r="F34"/>
  <c i="1" r="BA123"/>
  <c i="3" r="F40"/>
  <c i="1" r="BC98"/>
  <c i="4" r="J38"/>
  <c i="1" r="AW100"/>
  <c i="14" r="F35"/>
  <c i="1" r="BB114"/>
  <c i="21" r="F35"/>
  <c i="1" r="BB121"/>
  <c i="24" r="F34"/>
  <c i="1" r="BA124"/>
  <c i="2" r="F38"/>
  <c i="1" r="BA97"/>
  <c i="22" r="F36"/>
  <c i="1" r="BC122"/>
  <c r="AU101"/>
  <c r="AU99"/>
  <c i="8" l="1" r="T128"/>
  <c i="3" r="R128"/>
  <c r="R127"/>
  <c i="21" r="R118"/>
  <c i="20" r="T118"/>
  <c i="10" r="T128"/>
  <c i="19" r="T120"/>
  <c i="3" r="T128"/>
  <c r="T127"/>
  <c i="21" r="P118"/>
  <c i="1" r="AU121"/>
  <c i="20" r="R118"/>
  <c i="19" r="R120"/>
  <c i="18" r="T120"/>
  <c i="3" r="P128"/>
  <c r="P127"/>
  <c i="1" r="AU98"/>
  <c i="19" r="P120"/>
  <c i="1" r="AU119"/>
  <c i="23" r="P119"/>
  <c i="1" r="AU123"/>
  <c i="8" r="P128"/>
  <c i="1" r="AU107"/>
  <c i="22" r="P119"/>
  <c i="1" r="AU122"/>
  <c i="10" r="R128"/>
  <c i="18" r="R120"/>
  <c i="15" r="R118"/>
  <c i="18" r="P120"/>
  <c i="1" r="AU118"/>
  <c i="20" r="P118"/>
  <c i="1" r="AU120"/>
  <c i="15" r="T118"/>
  <c i="10" r="P128"/>
  <c i="1" r="AU109"/>
  <c i="6" r="BK126"/>
  <c r="J126"/>
  <c r="J100"/>
  <c i="3" r="J128"/>
  <c r="J101"/>
  <c r="J129"/>
  <c r="J102"/>
  <c i="6" r="J130"/>
  <c r="J102"/>
  <c i="8" r="BK128"/>
  <c r="J128"/>
  <c i="9" r="J100"/>
  <c i="10" r="J130"/>
  <c r="J102"/>
  <c i="12" r="J126"/>
  <c r="J101"/>
  <c i="16" r="J96"/>
  <c i="18" r="BK120"/>
  <c r="J120"/>
  <c i="21" r="BK118"/>
  <c r="J118"/>
  <c i="22" r="BK119"/>
  <c r="J119"/>
  <c i="5" r="BK148"/>
  <c r="J148"/>
  <c r="J101"/>
  <c i="8" r="J134"/>
  <c r="J104"/>
  <c i="10" r="BK137"/>
  <c r="J137"/>
  <c r="J103"/>
  <c i="19" r="BK120"/>
  <c r="J120"/>
  <c r="J96"/>
  <c i="20" r="BK118"/>
  <c r="J118"/>
  <c i="2" r="BK125"/>
  <c r="J125"/>
  <c r="J100"/>
  <c i="8" r="J130"/>
  <c r="J102"/>
  <c i="15" r="J119"/>
  <c r="J97"/>
  <c i="23" r="BK120"/>
  <c r="J120"/>
  <c r="J97"/>
  <c i="24" r="BK118"/>
  <c r="J118"/>
  <c i="1" r="AU96"/>
  <c i="12" r="J34"/>
  <c i="1" r="AG112"/>
  <c r="AG111"/>
  <c i="17" r="J30"/>
  <c i="1" r="AG117"/>
  <c i="22" r="J30"/>
  <c i="1" r="AG122"/>
  <c r="BA106"/>
  <c r="AW106"/>
  <c i="5" r="F37"/>
  <c i="1" r="AZ102"/>
  <c i="12" r="J37"/>
  <c i="1" r="AV112"/>
  <c r="AT112"/>
  <c i="15" r="F33"/>
  <c i="1" r="AZ115"/>
  <c r="BB96"/>
  <c r="AX96"/>
  <c r="BC101"/>
  <c r="AY101"/>
  <c r="BC106"/>
  <c r="AY106"/>
  <c i="4" r="J37"/>
  <c i="1" r="AV100"/>
  <c r="AT100"/>
  <c i="6" r="J37"/>
  <c i="1" r="AV103"/>
  <c r="AT103"/>
  <c i="12" r="F37"/>
  <c i="1" r="AZ112"/>
  <c r="AZ111"/>
  <c r="AV111"/>
  <c r="AT111"/>
  <c i="13" r="J33"/>
  <c i="1" r="AV113"/>
  <c r="AT113"/>
  <c i="11" r="F37"/>
  <c i="1" r="AZ110"/>
  <c i="3" r="F37"/>
  <c i="1" r="AZ98"/>
  <c i="6" r="F37"/>
  <c i="1" r="AZ103"/>
  <c i="11" r="J37"/>
  <c i="1" r="AV110"/>
  <c r="AT110"/>
  <c i="15" r="J33"/>
  <c i="1" r="AV115"/>
  <c r="AT115"/>
  <c i="17" r="F33"/>
  <c i="1" r="AZ117"/>
  <c i="23" r="F33"/>
  <c i="1" r="AZ123"/>
  <c i="13" r="J30"/>
  <c i="1" r="AG113"/>
  <c r="AN113"/>
  <c i="3" r="J34"/>
  <c i="1" r="AG98"/>
  <c i="4" r="J34"/>
  <c i="1" r="AG100"/>
  <c r="AN100"/>
  <c i="15" r="J30"/>
  <c i="1" r="AG115"/>
  <c r="AN115"/>
  <c i="11" r="J34"/>
  <c i="1" r="AG110"/>
  <c r="AN110"/>
  <c r="BD101"/>
  <c i="8" r="F37"/>
  <c i="1" r="AZ107"/>
  <c i="10" r="F37"/>
  <c i="1" r="AZ109"/>
  <c i="14" r="J33"/>
  <c i="1" r="AV114"/>
  <c r="AT114"/>
  <c r="BA101"/>
  <c r="AW101"/>
  <c r="BB106"/>
  <c r="AX106"/>
  <c i="2" r="J37"/>
  <c i="1" r="AV97"/>
  <c r="AT97"/>
  <c i="8" r="J37"/>
  <c i="1" r="AV107"/>
  <c r="AT107"/>
  <c i="17" r="J33"/>
  <c i="1" r="AV117"/>
  <c r="AT117"/>
  <c i="7" r="F37"/>
  <c i="1" r="AZ105"/>
  <c r="AZ104"/>
  <c r="AV104"/>
  <c r="AT104"/>
  <c i="21" r="F33"/>
  <c i="1" r="AZ121"/>
  <c i="23" r="J33"/>
  <c i="1" r="AV123"/>
  <c r="AT123"/>
  <c i="20" r="J33"/>
  <c i="1" r="AV120"/>
  <c r="AT120"/>
  <c i="8" r="J34"/>
  <c i="1" r="AG107"/>
  <c r="AN107"/>
  <c i="14" r="J30"/>
  <c i="1" r="AG114"/>
  <c r="AN114"/>
  <c i="21" r="J30"/>
  <c i="1" r="AG121"/>
  <c i="20" r="J30"/>
  <c i="1" r="AG120"/>
  <c r="AN120"/>
  <c r="BD96"/>
  <c i="4" r="F37"/>
  <c i="1" r="AZ100"/>
  <c r="AZ99"/>
  <c r="AV99"/>
  <c r="AT99"/>
  <c i="19" r="F33"/>
  <c i="1" r="AZ119"/>
  <c i="21" r="J33"/>
  <c i="1" r="AV121"/>
  <c r="AT121"/>
  <c i="22" r="F33"/>
  <c i="1" r="AZ122"/>
  <c r="BA96"/>
  <c r="AW96"/>
  <c r="BC96"/>
  <c r="BC95"/>
  <c r="AY95"/>
  <c r="BD106"/>
  <c i="5" r="J37"/>
  <c i="1" r="AV102"/>
  <c r="AT102"/>
  <c i="10" r="J37"/>
  <c i="1" r="AV109"/>
  <c r="AT109"/>
  <c i="18" r="F33"/>
  <c i="1" r="AZ118"/>
  <c i="13" r="F33"/>
  <c i="1" r="AZ113"/>
  <c i="18" r="J33"/>
  <c i="1" r="AV118"/>
  <c r="AT118"/>
  <c i="22" r="J33"/>
  <c i="1" r="AV122"/>
  <c r="AT122"/>
  <c i="18" r="J30"/>
  <c i="1" r="AG118"/>
  <c r="AN118"/>
  <c i="7" r="J34"/>
  <c i="1" r="AG105"/>
  <c i="24" r="J30"/>
  <c i="1" r="AG124"/>
  <c i="3" r="J37"/>
  <c i="1" r="AV98"/>
  <c r="AT98"/>
  <c i="9" r="F37"/>
  <c i="1" r="AZ108"/>
  <c i="16" r="F33"/>
  <c i="1" r="AZ116"/>
  <c i="24" r="F33"/>
  <c i="1" r="AZ124"/>
  <c r="BB101"/>
  <c r="AX101"/>
  <c i="2" r="F37"/>
  <c i="1" r="AZ97"/>
  <c i="9" r="J37"/>
  <c i="1" r="AV108"/>
  <c r="AT108"/>
  <c i="16" r="J33"/>
  <c i="1" r="AV116"/>
  <c r="AT116"/>
  <c i="20" r="F33"/>
  <c i="1" r="AZ120"/>
  <c i="7" r="J37"/>
  <c i="1" r="AV105"/>
  <c r="AT105"/>
  <c i="14" r="F33"/>
  <c i="1" r="AZ114"/>
  <c i="19" r="J33"/>
  <c i="1" r="AV119"/>
  <c r="AT119"/>
  <c i="24" r="J33"/>
  <c i="1" r="AV124"/>
  <c r="AT124"/>
  <c i="7" l="1" r="J43"/>
  <c i="12" r="J43"/>
  <c i="13" r="J39"/>
  <c i="15" r="J39"/>
  <c i="20" r="J39"/>
  <c i="3" r="J43"/>
  <c i="11" r="J43"/>
  <c i="17" r="J39"/>
  <c i="22" r="J39"/>
  <c i="18" r="J39"/>
  <c i="21" r="J39"/>
  <c i="4" r="J43"/>
  <c i="8" r="J43"/>
  <c i="14" r="J39"/>
  <c i="24" r="J39"/>
  <c i="10" r="BK128"/>
  <c r="J128"/>
  <c r="J100"/>
  <c i="21" r="J96"/>
  <c i="22" r="J96"/>
  <c i="1" r="AN112"/>
  <c i="9" r="J43"/>
  <c i="16" r="J39"/>
  <c i="18" r="J96"/>
  <c i="23" r="BK119"/>
  <c r="J119"/>
  <c i="8" r="J100"/>
  <c i="20" r="J96"/>
  <c i="24" r="J96"/>
  <c i="5" r="BK127"/>
  <c r="J127"/>
  <c i="1" r="AN108"/>
  <c r="AN116"/>
  <c r="AN111"/>
  <c r="AN117"/>
  <c r="AN122"/>
  <c r="AN98"/>
  <c r="AN121"/>
  <c r="BD95"/>
  <c r="BD94"/>
  <c r="W33"/>
  <c r="AN105"/>
  <c r="AN124"/>
  <c r="AZ101"/>
  <c r="AV101"/>
  <c r="AT101"/>
  <c r="AZ96"/>
  <c r="BC94"/>
  <c r="AY94"/>
  <c i="2" r="J34"/>
  <c i="1" r="AG97"/>
  <c r="AN97"/>
  <c i="5" r="J34"/>
  <c i="1" r="AG102"/>
  <c r="AN102"/>
  <c r="AU106"/>
  <c r="AZ106"/>
  <c r="AV106"/>
  <c r="AT106"/>
  <c r="BB95"/>
  <c r="AX95"/>
  <c r="AG99"/>
  <c r="AN99"/>
  <c r="AG104"/>
  <c r="AN104"/>
  <c i="19" r="J30"/>
  <c i="1" r="AG119"/>
  <c r="AN119"/>
  <c r="AY96"/>
  <c i="6" r="J34"/>
  <c i="1" r="AG103"/>
  <c r="AN103"/>
  <c i="23" r="J30"/>
  <c i="1" r="AG123"/>
  <c r="AN123"/>
  <c r="BA95"/>
  <c r="BA94"/>
  <c r="W30"/>
  <c i="6" l="1" r="J43"/>
  <c i="2" r="J43"/>
  <c i="23" r="J96"/>
  <c i="5" r="J43"/>
  <c r="J100"/>
  <c i="19" r="J39"/>
  <c i="23" r="J39"/>
  <c i="1" r="AU95"/>
  <c r="AU94"/>
  <c r="AZ95"/>
  <c r="AV95"/>
  <c r="AV96"/>
  <c r="AT96"/>
  <c r="W32"/>
  <c r="BB94"/>
  <c r="W31"/>
  <c r="AG101"/>
  <c r="AN101"/>
  <c r="AW95"/>
  <c i="10" r="J34"/>
  <c i="1" r="AG109"/>
  <c r="AN109"/>
  <c r="AW94"/>
  <c r="AK30"/>
  <c r="AG96"/>
  <c r="AN96"/>
  <c i="10" l="1" r="J43"/>
  <c i="1" r="AT95"/>
  <c r="AX94"/>
  <c r="AG106"/>
  <c r="AN106"/>
  <c r="AZ94"/>
  <c r="AV94"/>
  <c r="AK29"/>
  <c l="1" r="AG95"/>
  <c r="AN95"/>
  <c r="W29"/>
  <c r="AT94"/>
  <c l="1" r="AG94"/>
  <c r="AK26"/>
  <c r="AK35"/>
  <c l="1" r="AN94"/>
</calcChain>
</file>

<file path=xl/sharedStrings.xml><?xml version="1.0" encoding="utf-8"?>
<sst xmlns="http://schemas.openxmlformats.org/spreadsheetml/2006/main">
  <si>
    <t>Export Komplet</t>
  </si>
  <si>
    <t/>
  </si>
  <si>
    <t>2.0</t>
  </si>
  <si>
    <t>ZAMOK</t>
  </si>
  <si>
    <t>False</t>
  </si>
  <si>
    <t>{2a0840a7-0e2e-477e-b36f-74d8b019b2b4}</t>
  </si>
  <si>
    <t>0,01</t>
  </si>
  <si>
    <t>21</t>
  </si>
  <si>
    <t>15</t>
  </si>
  <si>
    <t>REKAPITULACE STAVBY</t>
  </si>
  <si>
    <t xml:space="preserve">v ---  níže se nacházejí doplnkové a pomocné údaje k sestavám  --- v</t>
  </si>
  <si>
    <t>Návod na vyplnění</t>
  </si>
  <si>
    <t>0,001</t>
  </si>
  <si>
    <t>Kód:</t>
  </si>
  <si>
    <t>2-2020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</si>
  <si>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</si>
  <si>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</si>
  <si>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zabezpečovacího zařízení v žst. Liběchov</t>
  </si>
  <si>
    <t>KSO:</t>
  </si>
  <si>
    <t>CC-CZ:</t>
  </si>
  <si>
    <t>Místo:</t>
  </si>
  <si>
    <t xml:space="preserve"> </t>
  </si>
  <si>
    <t>Datum:</t>
  </si>
  <si>
    <t>13. 10. 2020</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</si>
  <si>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</si>
  <si>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</si>
  <si>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</si>
  <si>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</si>
  <si>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</si>
  <si>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</si>
  <si>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</si>
  <si>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</si>
  <si>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</si>
  <si>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</si>
  <si>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</si>
  <si>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</si>
  <si>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</si>
  <si>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</si>
  <si>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</si>
  <si>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</si>
  <si>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</si>
  <si>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</si>
  <si>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</si>
  <si>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</si>
  <si>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</si>
  <si>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</si>
  <si>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</si>
  <si>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</si>
  <si>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</si>
  <si>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</si>
  <si>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</si>
  <si>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</si>
  <si>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</si>
  <si>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</si>
  <si>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</si>
  <si>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</si>
  <si>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</si>
  <si>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</si>
  <si>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</si>
  <si>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</si>
  <si>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</si>
  <si>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</si>
  <si>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</si>
  <si>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</si>
  <si>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</si>
  <si>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</si>
  <si>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</si>
  <si>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</si>
  <si>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</si>
  <si>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</si>
  <si>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</si>
  <si>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</si>
  <si>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</si>
  <si>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</si>
  <si>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</si>
  <si>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</si>
  <si>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</si>
  <si>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PS 01-11-01</t>
  </si>
  <si>
    <t>Zabezpečovací zařízení</t>
  </si>
  <si>
    <t>STA</t>
  </si>
  <si>
    <t>1</t>
  </si>
  <si>
    <t>{9fd2b833-ed23-4ff5-aa0f-b53a1e2f29af}</t>
  </si>
  <si>
    <t>2</t>
  </si>
  <si>
    <t>02</t>
  </si>
  <si>
    <t>Demontáže</t>
  </si>
  <si>
    <t>Soupis</t>
  </si>
  <si>
    <t>{1b14125f-5dea-4600-9543-7ec6d6c94a5e}</t>
  </si>
  <si>
    <t>/</t>
  </si>
  <si>
    <t>02.1</t>
  </si>
  <si>
    <t>SZZ Liběchov - Demontáže - technolog. část</t>
  </si>
  <si>
    <t>3</t>
  </si>
  <si>
    <t>{7d441c35-0c89-4668-8f4d-0a95f2971f07}</t>
  </si>
  <si>
    <t>02.2</t>
  </si>
  <si>
    <t>SZZ Liběchov - Demontáže - stav. část</t>
  </si>
  <si>
    <t>{bca83379-4457-4fc8-8ad4-9da384d7818a}</t>
  </si>
  <si>
    <t>03</t>
  </si>
  <si>
    <t>RZZ</t>
  </si>
  <si>
    <t>{e23b8b8f-7b94-4b9b-964d-c12bb689415c}</t>
  </si>
  <si>
    <t>03.1</t>
  </si>
  <si>
    <t>{1e737fc9-d2a1-4f61-a126-9c08d9bbb023}</t>
  </si>
  <si>
    <t>04</t>
  </si>
  <si>
    <t>Venkovní prvky</t>
  </si>
  <si>
    <t>{5dca2268-f785-4c47-87f6-8e8b41a94513}</t>
  </si>
  <si>
    <t>04.1</t>
  </si>
  <si>
    <t>{4cc282a5-3f1e-4e4a-a8a3-842f405deff6}</t>
  </si>
  <si>
    <t>04.2</t>
  </si>
  <si>
    <t>Venkovní prvky - URS</t>
  </si>
  <si>
    <t>{da8875a9-f351-4e27-a866-11caff2ab9ef}</t>
  </si>
  <si>
    <t>05</t>
  </si>
  <si>
    <t>Dodávka SSZT - NEOCEŇOVAT</t>
  </si>
  <si>
    <t>{9a197ab5-5fce-4347-b8af-4b4b89227bb4}</t>
  </si>
  <si>
    <t>05.1</t>
  </si>
  <si>
    <t>Dodávky SSZT - NEOCEŇOVAT</t>
  </si>
  <si>
    <t>{a96620a6-4de6-40c2-993f-85d47b196cf6}</t>
  </si>
  <si>
    <t>06</t>
  </si>
  <si>
    <t>Kabelizace</t>
  </si>
  <si>
    <t>{8ba54e24-a107-445c-8128-e2a77a2f7ba6}</t>
  </si>
  <si>
    <t>06.1</t>
  </si>
  <si>
    <t>Kabelizace - stavební část - lichá</t>
  </si>
  <si>
    <t>{2c775907-c1b1-44af-8778-78be0a56fb39}</t>
  </si>
  <si>
    <t>06.2</t>
  </si>
  <si>
    <t>Kabelizace - technologická část - lichá</t>
  </si>
  <si>
    <t>{bddb1740-e699-4ac6-b1d1-b77647d0955b}</t>
  </si>
  <si>
    <t>06.3</t>
  </si>
  <si>
    <t>Kabelizace - stavební část - sudá</t>
  </si>
  <si>
    <t>{b876e5e7-cce7-4987-9058-8533c04466d0}</t>
  </si>
  <si>
    <t>06.4</t>
  </si>
  <si>
    <t>Kabelizace - technologická část - sudá</t>
  </si>
  <si>
    <t>{e54f2b6a-451f-475f-81de-d114c7b1cec1}</t>
  </si>
  <si>
    <t>07</t>
  </si>
  <si>
    <t>PZS v km 382,989</t>
  </si>
  <si>
    <t>{fae76d8d-0bf5-497f-8eff-a8a6c746d07c}</t>
  </si>
  <si>
    <t>07.1</t>
  </si>
  <si>
    <t>technologická část</t>
  </si>
  <si>
    <t>{944dd2ca-bee6-43ca-a0bb-3ab9ea22a99a}</t>
  </si>
  <si>
    <t>PS 01-35-01</t>
  </si>
  <si>
    <t>Trafostanice</t>
  </si>
  <si>
    <t>{45aaf7fb-b514-451a-aad7-5fa06d572e64}</t>
  </si>
  <si>
    <t>PS 01-35-03</t>
  </si>
  <si>
    <t>DŘT a DDTS</t>
  </si>
  <si>
    <t>{b5f82d20-c961-4090-b73f-4278826c3b01}</t>
  </si>
  <si>
    <t>PS 01-36-01</t>
  </si>
  <si>
    <t>Trafostanice 6kV</t>
  </si>
  <si>
    <t>{02a79be2-5cf0-4bf7-9d29-29ff7395bd71}</t>
  </si>
  <si>
    <t>SO 01-31-01</t>
  </si>
  <si>
    <t>Trakční vedení Liběchov</t>
  </si>
  <si>
    <t>{a31c7fb1-4431-4320-82bb-5a9a7e6ca4ef}</t>
  </si>
  <si>
    <t>SO 01-31-02</t>
  </si>
  <si>
    <t>Trakční vedení, Liběchov - Štětí</t>
  </si>
  <si>
    <t>{e2181069-5ff2-4e3c-a14c-2fdf58f01cc1}</t>
  </si>
  <si>
    <t>SO 01-34-01</t>
  </si>
  <si>
    <t>EOV</t>
  </si>
  <si>
    <t>{a70928d9-7295-4e9b-a146-56f884e2cdc2}</t>
  </si>
  <si>
    <t>SO 01-36-01</t>
  </si>
  <si>
    <t>Úprava rozvodů NN a VO</t>
  </si>
  <si>
    <t>{6b2f28f3-0c82-47c1-aa80-88072501c212}</t>
  </si>
  <si>
    <t>SO 01-36-02</t>
  </si>
  <si>
    <t>DOÚO</t>
  </si>
  <si>
    <t>{eae9b833-6e2e-4c57-88cb-276d40e635b8}</t>
  </si>
  <si>
    <t>SO 01-36-04</t>
  </si>
  <si>
    <t>Rozvod 6kV</t>
  </si>
  <si>
    <t>{574b95ba-16eb-4617-8ae1-72dbba4e59e6}</t>
  </si>
  <si>
    <t>SO 01-37-01</t>
  </si>
  <si>
    <t>ŽST. Liběchov, ukolejnění</t>
  </si>
  <si>
    <t>{d2892fba-4f92-447f-b86d-78e2fa5df6a6}</t>
  </si>
  <si>
    <t>SO 01-11-01</t>
  </si>
  <si>
    <t>Železniční svršek a spodek</t>
  </si>
  <si>
    <t>{503bf0af-9362-4cf0-96ce-a6a570b5757c}</t>
  </si>
  <si>
    <t>99</t>
  </si>
  <si>
    <t>VON</t>
  </si>
  <si>
    <t>{b7e12911-41bc-48d3-94f3-7a8384e841d0}</t>
  </si>
  <si>
    <t>KRYCÍ LIST SOUPISU PRACÍ</t>
  </si>
  <si>
    <t>Objekt:</t>
  </si>
  <si>
    <t>PS 01-11-01 - Zabezpečovací zařízení</t>
  </si>
  <si>
    <t>Soupis:</t>
  </si>
  <si>
    <t>02 - Demontáže</t>
  </si>
  <si>
    <t>Úroveň 3:</t>
  </si>
  <si>
    <t>02.1 - SZZ Liběchov - Demontáže - technolog. část</t>
  </si>
  <si>
    <t>REKAPITULACE ČLENĚNÍ SOUPISU PRACÍ</t>
  </si>
  <si>
    <t>Kód dílu - Popis</t>
  </si>
  <si>
    <t>Cena celkem [CZK]</t>
  </si>
  <si>
    <t>Náklady ze soupisu prací</t>
  </si>
  <si>
    <t>-1</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</si>
  <si>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</si>
  <si>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</si>
  <si>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</si>
  <si>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</si>
  <si>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</si>
  <si>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</si>
  <si>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</si>
  <si>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</si>
  <si>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</si>
  <si>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</si>
  <si>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</si>
  <si>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</si>
  <si>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</si>
  <si>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</si>
  <si>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OST</t>
  </si>
  <si>
    <t>Ostatní</t>
  </si>
  <si>
    <t>4</t>
  </si>
  <si>
    <t>ROZPOCET</t>
  </si>
  <si>
    <t>K</t>
  </si>
  <si>
    <t>7499151010</t>
  </si>
  <si>
    <t>Dokončovací práce na elektrickém zařízení</t>
  </si>
  <si>
    <t>hod</t>
  </si>
  <si>
    <t>512</t>
  </si>
  <si>
    <t>1402172232</t>
  </si>
  <si>
    <t>7590117010</t>
  </si>
  <si>
    <t>Demontáž objektu rozměru do 6,0 x 3,0 m - včetně odpojení zařízení od kabelových rozvodů</t>
  </si>
  <si>
    <t>kus</t>
  </si>
  <si>
    <t>64</t>
  </si>
  <si>
    <t>-236960584</t>
  </si>
  <si>
    <t>7590417012</t>
  </si>
  <si>
    <t>Demontáž hradlové skříně řídícího přístroje 12 polí - včetně odpojení zařízení od kabelových rozvodů</t>
  </si>
  <si>
    <t>1672074699</t>
  </si>
  <si>
    <t>7590417026</t>
  </si>
  <si>
    <t>Demontáž hradlové skříně stavědla přes 10 polí - včetně odpojení zařízení od kabelových rozvodů</t>
  </si>
  <si>
    <t>-1100898480</t>
  </si>
  <si>
    <t>5</t>
  </si>
  <si>
    <t>7590417410</t>
  </si>
  <si>
    <t>Demontáž závěrníku</t>
  </si>
  <si>
    <t>360919217</t>
  </si>
  <si>
    <t>6</t>
  </si>
  <si>
    <t>7590617150</t>
  </si>
  <si>
    <t>Demontáž provizorní indikační desky</t>
  </si>
  <si>
    <t>2004253227</t>
  </si>
  <si>
    <t>7</t>
  </si>
  <si>
    <t>7590717122</t>
  </si>
  <si>
    <t>Demontáž světelného návěstidla trpasličího z betonového základu se 2 svítilnami</t>
  </si>
  <si>
    <t>1929469996</t>
  </si>
  <si>
    <t>8</t>
  </si>
  <si>
    <t>7590717042</t>
  </si>
  <si>
    <t>Demontáž světelného návěstidla jednostranného stožárového s 5 svítilnami - bez bourání (demontáže) základu</t>
  </si>
  <si>
    <t>703588926</t>
  </si>
  <si>
    <t>9</t>
  </si>
  <si>
    <t>7590717128</t>
  </si>
  <si>
    <t>Demontáž světelného návěstidla trpasličího z betonového základu s 5 svítilnami - bez bourání (demontáže) základu</t>
  </si>
  <si>
    <t>1789002392</t>
  </si>
  <si>
    <t>10</t>
  </si>
  <si>
    <t>7590917032</t>
  </si>
  <si>
    <t>Demontáž výkolejky ústřední stavěné s návěstním tělesem a s přestavníkem elektromotorickým</t>
  </si>
  <si>
    <t>-1241873818</t>
  </si>
  <si>
    <t>11</t>
  </si>
  <si>
    <t>7591017010</t>
  </si>
  <si>
    <t>Demontáž elektromotorického přestavníku z výkolejky</t>
  </si>
  <si>
    <t>-2053190438</t>
  </si>
  <si>
    <t>12</t>
  </si>
  <si>
    <t>7591017030</t>
  </si>
  <si>
    <t>Demontáž elektromotorického přestavníku z výhybky s kontrolou jazyků</t>
  </si>
  <si>
    <t>42014424</t>
  </si>
  <si>
    <t>13</t>
  </si>
  <si>
    <t>7591087020</t>
  </si>
  <si>
    <t>Demontáž upevňovací soupravy s upevněním na koleji</t>
  </si>
  <si>
    <t>-1267580702</t>
  </si>
  <si>
    <t>14</t>
  </si>
  <si>
    <t>7591307010</t>
  </si>
  <si>
    <t>Demontáž zámku výměnového jednoduchého</t>
  </si>
  <si>
    <t>1343663103</t>
  </si>
  <si>
    <t>7591307014</t>
  </si>
  <si>
    <t>Demontáž zámku výměnového kontrolního</t>
  </si>
  <si>
    <t>-1640160815</t>
  </si>
  <si>
    <t>16</t>
  </si>
  <si>
    <t>7591307120</t>
  </si>
  <si>
    <t>Demontáž zámku elektromagnetického venkovního</t>
  </si>
  <si>
    <t>1263824323</t>
  </si>
  <si>
    <t>17</t>
  </si>
  <si>
    <t>7593317100</t>
  </si>
  <si>
    <t>Demontáž zabezpečovacího stojanu</t>
  </si>
  <si>
    <t>192395564</t>
  </si>
  <si>
    <t>18</t>
  </si>
  <si>
    <t>7594207010</t>
  </si>
  <si>
    <t>Demontáž stykového transformátoru DT olejového</t>
  </si>
  <si>
    <t>1360276245</t>
  </si>
  <si>
    <t>19</t>
  </si>
  <si>
    <t>7594207080</t>
  </si>
  <si>
    <t>Demontáž kolejové skříně TJA, TJAP</t>
  </si>
  <si>
    <t>735182363</t>
  </si>
  <si>
    <t>20</t>
  </si>
  <si>
    <t>7596817010</t>
  </si>
  <si>
    <t>Demontáž reléové skříně DZ 61 č.v. 72038 a</t>
  </si>
  <si>
    <t>751751355</t>
  </si>
  <si>
    <t>02.2 - SZZ Liběchov - Demontáže - stav. část</t>
  </si>
  <si>
    <t>HSV - Práce a dodávky HSV</t>
  </si>
  <si>
    <t xml:space="preserve">    9 - Ostatní konstrukce a práce, bourání</t>
  </si>
  <si>
    <t xml:space="preserve">    997 - Přesun sutě</t>
  </si>
  <si>
    <t>HSV</t>
  </si>
  <si>
    <t>Práce a dodávky HSV</t>
  </si>
  <si>
    <t>Ostatní konstrukce a práce, bourání</t>
  </si>
  <si>
    <t>961044111</t>
  </si>
  <si>
    <t xml:space="preserve">Bourání základů z betonu  prostého</t>
  </si>
  <si>
    <t>m3</t>
  </si>
  <si>
    <t>1368381925</t>
  </si>
  <si>
    <t>965011111</t>
  </si>
  <si>
    <t>Demontáž základových prefabrikovaných konstrukcí z betonu železového patek hmotnosti jednotlivě do 5 t</t>
  </si>
  <si>
    <t>161744893</t>
  </si>
  <si>
    <t>997</t>
  </si>
  <si>
    <t>Přesun sutě</t>
  </si>
  <si>
    <t>997013501</t>
  </si>
  <si>
    <t>Odvoz suti a vybouraných hmot na skládku nebo meziskládku do 1 km se složením</t>
  </si>
  <si>
    <t>t</t>
  </si>
  <si>
    <t>1891502717</t>
  </si>
  <si>
    <t>997013509</t>
  </si>
  <si>
    <t>Příplatek k odvozu suti a vybouraných hmot na skládku ZKD 1 km přes 1 km</t>
  </si>
  <si>
    <t>-2095415998</t>
  </si>
  <si>
    <t>997013601</t>
  </si>
  <si>
    <t>Poplatek za uložení na skládce (skládkovné) stavebního odpadu betonového kód odpadu 17 01 01</t>
  </si>
  <si>
    <t>506806466</t>
  </si>
  <si>
    <t>03 - RZZ</t>
  </si>
  <si>
    <t>03.1 - RZZ</t>
  </si>
  <si>
    <t>7492553010</t>
  </si>
  <si>
    <t>Montáž kabelů 2- a 3-žílových Cu do 16 mm2 - uložení do země, chráničky, na rošty, pod omítku apod.</t>
  </si>
  <si>
    <t>m</t>
  </si>
  <si>
    <t>1676285103</t>
  </si>
  <si>
    <t>M</t>
  </si>
  <si>
    <t>7492501770</t>
  </si>
  <si>
    <t xml:space="preserve">Kabely, vodiče, šňůry Cu - nn Kabel silový 2 a 3-žílový Cu, plastová izolace CYKY 3J2,5  (3Cx 2,5)</t>
  </si>
  <si>
    <t>128</t>
  </si>
  <si>
    <t>-800373241</t>
  </si>
  <si>
    <t>7492501760</t>
  </si>
  <si>
    <t xml:space="preserve">Kabely, vodiče, šňůry Cu - nn Kabel silový 2 a 3-žílový Cu, plastová izolace CYKY 3J1,5  (3Cx 1,5)</t>
  </si>
  <si>
    <t>-350878621</t>
  </si>
  <si>
    <t>7593315100</t>
  </si>
  <si>
    <t>Montáž zabezpečovacího stojanu reléového - upevnění stojanu do stojanové řady, připojení ochranného uzemnění a informativní kontrola zapojení</t>
  </si>
  <si>
    <t>-967201952</t>
  </si>
  <si>
    <t>7593315102</t>
  </si>
  <si>
    <t>Montáž zabezpečovacího stojanu kabelového - upevnění stojanu do stojanové řady, připojení ochranného uzemnění a informativní kontrola zapojení</t>
  </si>
  <si>
    <t>-491639462</t>
  </si>
  <si>
    <t>7593315104</t>
  </si>
  <si>
    <t>Montáž zabezpečovacího stojanu napájecího - upevnění stojanu do stojanové řady, připojení ochranného uzemnění a informativní kontrola zapojení</t>
  </si>
  <si>
    <t>-221531238</t>
  </si>
  <si>
    <t>7592810920</t>
  </si>
  <si>
    <t>Reléový stojan SZZ nevystrojený univerzální - kategorie SZZ dle TNŽ 34 2620:2002: SZZ 1., 2.nebo 3.kategorie</t>
  </si>
  <si>
    <t>komplet</t>
  </si>
  <si>
    <t>225191947</t>
  </si>
  <si>
    <t>7495451010</t>
  </si>
  <si>
    <t>Montáž transformátorů vn/tlumivek do 100 kVA - včetně uvedení do provozu včetně předepsaných zkoušek a atestů</t>
  </si>
  <si>
    <t>-1980903902</t>
  </si>
  <si>
    <t>7496600280</t>
  </si>
  <si>
    <t>Vlastní spotřeba Zdroje střídavého proudu 1 kVA, 110V DC/230V AC</t>
  </si>
  <si>
    <t>-733619657</t>
  </si>
  <si>
    <t>7593105010</t>
  </si>
  <si>
    <t>Montáž měniče (zdroje) statického ze stojanu - včetně připojení vodičů elektrické sítě ss rozvodu a uzemnění, přezkoušení funkce</t>
  </si>
  <si>
    <t>-2089328012</t>
  </si>
  <si>
    <t>7593100890</t>
  </si>
  <si>
    <t>Měniče Elektronický měnič napětí EM 50/750/3</t>
  </si>
  <si>
    <t>1305398397</t>
  </si>
  <si>
    <t>7593100820</t>
  </si>
  <si>
    <t>Měniče Zdrojelektron.EZ2 24/230/50sin 600VA (HM0404229990133)</t>
  </si>
  <si>
    <t>-490863677</t>
  </si>
  <si>
    <t>7595225020</t>
  </si>
  <si>
    <t>Montáž - doplnění karty (pro záznam kanálů) do záznamového zařízení včetně zavedení v systému</t>
  </si>
  <si>
    <t>-707007828</t>
  </si>
  <si>
    <t>7592500010</t>
  </si>
  <si>
    <t>Diagnostická zařízení Blok diagnostiky pro diagnostiku reléového PZS 42 vstupů, 8 výstupů</t>
  </si>
  <si>
    <t>1227355475</t>
  </si>
  <si>
    <t>7594300102</t>
  </si>
  <si>
    <t>Počítače náprav Vnitřní prvky PN ACS 2000 Montážní skříňka BGT05 šíře 42TE</t>
  </si>
  <si>
    <t>1223949981</t>
  </si>
  <si>
    <t>7598095225</t>
  </si>
  <si>
    <t>Kapacitní zkouška baterie staniční (bez ohledu na počet článků)</t>
  </si>
  <si>
    <t>1598277292</t>
  </si>
  <si>
    <t>7592905032</t>
  </si>
  <si>
    <t>Montáž bloku baterie olověné 2 V a 4 V kapacity přes 200 Ah - postavení článku, připojení vodičů, ochrana svorek vazelinou, změření napětí, u tekutých baterií kontrola elektrolytu s případným doplněním destilovanou vodou</t>
  </si>
  <si>
    <t>-832137740</t>
  </si>
  <si>
    <t>7592920230</t>
  </si>
  <si>
    <t xml:space="preserve">Baterie Staniční akumulátory Pb článek 2V/800 Ah C10 s pancéřovanou trubkovou elektrodou,  uzavřený - gel, cena včetně spojovacího materiálu a bateriového nosiče či stojanu</t>
  </si>
  <si>
    <t>-2049763669</t>
  </si>
  <si>
    <t>7592910315</t>
  </si>
  <si>
    <t>Baterie Staniční akumulátory Rekombinační zátka AquaGen Premium Top V (použití od 301 Ah)</t>
  </si>
  <si>
    <t>-220795291</t>
  </si>
  <si>
    <t>7496653010</t>
  </si>
  <si>
    <t>Montáž měničů do 110/24 V DC - včetně propojení silových a ovládacích kabelů, nastavení a seřízení měniče, provedení zkoušek, dodání atestů a revizních zpráv</t>
  </si>
  <si>
    <t>1757716136</t>
  </si>
  <si>
    <t>7593100900</t>
  </si>
  <si>
    <t>Měniče Měnič DC 24V/24V spínaný, s galvanickýmoddělením, stabilizovaný</t>
  </si>
  <si>
    <t>176222910</t>
  </si>
  <si>
    <t>22</t>
  </si>
  <si>
    <t>7592910310</t>
  </si>
  <si>
    <t>Baterie Staniční akumulátory Rekombinační zátka AquaGen Premium Top H (použití do 300 Ah)</t>
  </si>
  <si>
    <t>472755702</t>
  </si>
  <si>
    <t>23</t>
  </si>
  <si>
    <t>7593100905r</t>
  </si>
  <si>
    <t>-618394504</t>
  </si>
  <si>
    <t>24</t>
  </si>
  <si>
    <t>7590720525</t>
  </si>
  <si>
    <t>Součásti světelných návěstidel Žárovka G24-d2 18 W (HM0347260050005)</t>
  </si>
  <si>
    <t>1839832169</t>
  </si>
  <si>
    <t>25</t>
  </si>
  <si>
    <t>7494651010</t>
  </si>
  <si>
    <t>Montáž ovládacích tlačítek kompletních</t>
  </si>
  <si>
    <t>-1403201094</t>
  </si>
  <si>
    <t>26</t>
  </si>
  <si>
    <t>7593333010</t>
  </si>
  <si>
    <t>Testování relé malorozměrového řada NMŠ(M)1 - očištění vnějších částí relé, upnutí relé do zásuvky testovací soupravy, zadání identifikačních údajů relé do programu testovací soupravy, zadání a provedení dvacetinásobného přítahu a odpadu relé, provedení t</t>
  </si>
  <si>
    <t>-1754539458</t>
  </si>
  <si>
    <t>27</t>
  </si>
  <si>
    <t>7593333015</t>
  </si>
  <si>
    <t>Testování relé malorozměrového řada NMŠ(M)2 - očištění vnějších částí relé, upnutí relé do zásuvky testovací soupravy, zadání identifikačních údajů relé do programu testovací soupravy, zadání a provedení dvacetinásobného přítahu a odpadu relé, provedení t</t>
  </si>
  <si>
    <t>-897920275</t>
  </si>
  <si>
    <t>28</t>
  </si>
  <si>
    <t>7593335040</t>
  </si>
  <si>
    <t>Montáž malorozměrného relé</t>
  </si>
  <si>
    <t>-2031420084</t>
  </si>
  <si>
    <t>29</t>
  </si>
  <si>
    <t>7593330100</t>
  </si>
  <si>
    <t>Výměnné díly Relé NMŠ 1-3,4 (HM0404221990413)</t>
  </si>
  <si>
    <t>-1342729277</t>
  </si>
  <si>
    <t>30</t>
  </si>
  <si>
    <t>7593330140</t>
  </si>
  <si>
    <t>Výměnné díly Relé NMŠM 2-1,7 (HM0404221990417)</t>
  </si>
  <si>
    <t>2086303796</t>
  </si>
  <si>
    <t>31</t>
  </si>
  <si>
    <t>7593330080</t>
  </si>
  <si>
    <t>Výměnné díly Relé NMŠ 1-10/3500 (HM0404221990411)</t>
  </si>
  <si>
    <t>606330903</t>
  </si>
  <si>
    <t>32</t>
  </si>
  <si>
    <t>7593330300</t>
  </si>
  <si>
    <t>Výměnné díly Relé NMŠ 2-60 (HM0404221990433)</t>
  </si>
  <si>
    <t>259332767</t>
  </si>
  <si>
    <t>33</t>
  </si>
  <si>
    <t>7590115020</t>
  </si>
  <si>
    <t>Montáž objektu nosného rámu se stříškou - usazení konstrukce na základy</t>
  </si>
  <si>
    <t>-324807080</t>
  </si>
  <si>
    <t>34</t>
  </si>
  <si>
    <t>7590115010</t>
  </si>
  <si>
    <t>Montáž objektu rozměru do 6,0 x 3,0 m - usazení na základy, zatažení kabelů a zřízení kabelové rezervy, opravný nátěr. Neobsahuje výkop a zához jam</t>
  </si>
  <si>
    <t>-636665224</t>
  </si>
  <si>
    <t>35</t>
  </si>
  <si>
    <t>7590110180</t>
  </si>
  <si>
    <t>Domky, přístřešky Reléový domek - výška 3,10 m - podle zvl. požadavků a předložené dokumentace 3x5 m</t>
  </si>
  <si>
    <t>384787474</t>
  </si>
  <si>
    <t>36</t>
  </si>
  <si>
    <t>7590110760</t>
  </si>
  <si>
    <t xml:space="preserve">Domky, přístřešky Okapy a děšťové svody - pro rel. domek podle zvl. požadavků a  předložené dokumentace 3x5 m</t>
  </si>
  <si>
    <t>-1557417472</t>
  </si>
  <si>
    <t>37</t>
  </si>
  <si>
    <t>7590115031r</t>
  </si>
  <si>
    <t>Montáž objektu střechy sedlové nebo valbové rel. domku rozměru do 3x3 m</t>
  </si>
  <si>
    <t>2021961232</t>
  </si>
  <si>
    <t>38</t>
  </si>
  <si>
    <t>7590110460</t>
  </si>
  <si>
    <t xml:space="preserve">Domky, přístřešky Střecha sedlová  rel.domku - podle zvl. požadavků a předložené dokumentace 3x5 m</t>
  </si>
  <si>
    <t>-1822381316</t>
  </si>
  <si>
    <t>39</t>
  </si>
  <si>
    <t>7590110614</t>
  </si>
  <si>
    <t>Domky, přístřešky Domky s integrovanou betonovou střechou Základový fundament pro reléový domek (pro domek 1,7 m x 1,7 m jsou potřeba 3 ks, pro domek 1,7 m x 3 m jsou potřeba 4 ks)</t>
  </si>
  <si>
    <t>-690518285</t>
  </si>
  <si>
    <t>40</t>
  </si>
  <si>
    <t>7491254010</t>
  </si>
  <si>
    <t>Montáž zásuvek instalačních domovních 10/16 A, 250 V, IP20 bez přepěťové ochrany nebo se zabudovanou přepěťovou ochranou jednoduchých nebo dvojitých - včetně zapojení a osazení</t>
  </si>
  <si>
    <t>-557757941</t>
  </si>
  <si>
    <t>41</t>
  </si>
  <si>
    <t>7491204070</t>
  </si>
  <si>
    <t>Elektroinstalační materiál Zásuvky instalační Dvojzásuvka TANGO 5512A-2349 B</t>
  </si>
  <si>
    <t>1680310116</t>
  </si>
  <si>
    <t>42</t>
  </si>
  <si>
    <t>7491555025</t>
  </si>
  <si>
    <t>Montáž svítidel základních instalačních zářivkových s krytem se 2 zdroji 1x36 W nebo 1x58 W, IP20 - včetně zapojení a osazení, s klasickým nebo elektronickým předřadníkem, včetně montáže zářivky</t>
  </si>
  <si>
    <t>-1299649588</t>
  </si>
  <si>
    <t>43</t>
  </si>
  <si>
    <t>7493101960</t>
  </si>
  <si>
    <t>Venkovní osvětlení Svítidla pro montáž na strop nebo stěnu VIPET-II-PC-258-EP-T40, 2x58W</t>
  </si>
  <si>
    <t>-462390184</t>
  </si>
  <si>
    <t>44</t>
  </si>
  <si>
    <t>7494351020</t>
  </si>
  <si>
    <t>Montáž jističů (do 10 kA) dvoupólových nebo 1+N pólových do 20 A</t>
  </si>
  <si>
    <t>-1124582882</t>
  </si>
  <si>
    <t>45</t>
  </si>
  <si>
    <t>7494003032</t>
  </si>
  <si>
    <t>Modulární přístroje Jističe do 63 A; 6 kA 2-pólové In 10 A, Ue AC 230/400 V / DC 144 V, charakteristika B, 2pól, Icn 6 kA</t>
  </si>
  <si>
    <t>1807361349</t>
  </si>
  <si>
    <t>46</t>
  </si>
  <si>
    <t>7494003030</t>
  </si>
  <si>
    <t>Modulární přístroje Jističe do 63 A; 6 kA 2-pólové In 6 A, Ue AC 230/400 V / DC 144 V, charakteristika B, 2pól, Icn 6 kA</t>
  </si>
  <si>
    <t>-1233507295</t>
  </si>
  <si>
    <t>47</t>
  </si>
  <si>
    <t>7494003036</t>
  </si>
  <si>
    <t>Modulární přístroje Jističe do 63 A; 6 kA 2-pólové In 16 A, Ue AC 230/400 V / DC 144 V, charakteristika B, 2pól, Icn 6 kA</t>
  </si>
  <si>
    <t>-993492033</t>
  </si>
  <si>
    <t>48</t>
  </si>
  <si>
    <t>7494003312</t>
  </si>
  <si>
    <t>Modulární přístroje Jističe do 80 A; 10 kA 2-pólové In 0,5 A, Ue AC 230/400 V / DC 144 V, charakteristika C, 2pól, Icn 10 kA</t>
  </si>
  <si>
    <t>1307051657</t>
  </si>
  <si>
    <t>49</t>
  </si>
  <si>
    <t>7494003314</t>
  </si>
  <si>
    <t>Modulární přístroje Jističe do 80 A; 10 kA 2-pólové In 1 A, Ue AC 230/400 V / DC 144 V, charakteristika C, 2pól, Icn 10 kA</t>
  </si>
  <si>
    <t>-33917906</t>
  </si>
  <si>
    <t>50</t>
  </si>
  <si>
    <t>7494003318</t>
  </si>
  <si>
    <t>Modulární přístroje Jističe do 80 A; 10 kA 2-pólové In 2 A, Ue AC 230/400 V / DC 144 V, charakteristika C, 2pól, Icn 10 kA</t>
  </si>
  <si>
    <t>328384970</t>
  </si>
  <si>
    <t>51</t>
  </si>
  <si>
    <t>7494003320</t>
  </si>
  <si>
    <t>Modulární přístroje Jističe do 80 A; 10 kA 2-pólové In 4 A, Ue AC 230/400 V / DC 144 V, charakteristika C, 2pól, Icn 10 kA</t>
  </si>
  <si>
    <t>1935776067</t>
  </si>
  <si>
    <t>52</t>
  </si>
  <si>
    <t>7494003322</t>
  </si>
  <si>
    <t>Modulární přístroje Jističe do 80 A; 10 kA 2-pólové In 6 A, Ue AC 230/400 V / DC 144 V, charakteristika C, 2pól, Icn 10 kA</t>
  </si>
  <si>
    <t>1423443165</t>
  </si>
  <si>
    <t>53</t>
  </si>
  <si>
    <t>7494351030</t>
  </si>
  <si>
    <t>Montáž jističů (do 10 kA) třípólových do 20 A</t>
  </si>
  <si>
    <t>-518431781</t>
  </si>
  <si>
    <t>54</t>
  </si>
  <si>
    <t>7494003076</t>
  </si>
  <si>
    <t>Modulární přístroje Jističe do 63 A; 6 kA 3-pólové In 10 A, Ue AC 230/400 V / DC 216 V, charakteristika B, 3pól, Icn 6 kA</t>
  </si>
  <si>
    <t>-1015642990</t>
  </si>
  <si>
    <t>55</t>
  </si>
  <si>
    <t>7494003108</t>
  </si>
  <si>
    <t>Modulární přístroje Jističe do 63 A; 6 kA 3-pólové In 25 A, Ue AC 230/400 V / DC 216 V, charakteristika C, 3pól, Icn 6 kA</t>
  </si>
  <si>
    <t>1043070310</t>
  </si>
  <si>
    <t>56</t>
  </si>
  <si>
    <t>7494003404</t>
  </si>
  <si>
    <t>Modulární přístroje Jističe do 80 A; 10 kA 3-pólové In 0,5 A, Ue AC 230/400 V / DC 216 V, charakteristika C, 3pól, Icn 10 kA</t>
  </si>
  <si>
    <t>1996152359</t>
  </si>
  <si>
    <t>57</t>
  </si>
  <si>
    <t>7494003422</t>
  </si>
  <si>
    <t>Modulární přístroje Jističe do 80 A; 10 kA 3-pólové In 16 A, Ue AC 230/400 V / DC 216 V, charakteristika C, 3pól, Icn 10 kA</t>
  </si>
  <si>
    <t>-592602973</t>
  </si>
  <si>
    <t>58</t>
  </si>
  <si>
    <t>7494351010</t>
  </si>
  <si>
    <t>Montáž jističů (do 10 kA) jednopólových do 20 A</t>
  </si>
  <si>
    <t>-2128127520</t>
  </si>
  <si>
    <t>59</t>
  </si>
  <si>
    <t>7494003148</t>
  </si>
  <si>
    <t>Modulární přístroje Jističe do 80 A; 10 kA 1-pólové In 1 A, Ue AC 230 V / DC 72 V, charakteristika C, 1pól, Icn 10 kA</t>
  </si>
  <si>
    <t>-1837205671</t>
  </si>
  <si>
    <t>60</t>
  </si>
  <si>
    <t>7494003152</t>
  </si>
  <si>
    <t>Modulární přístroje Jističe do 80 A; 10 kA 1-pólové In 2 A, Ue AC 230 V / DC 72 V, charakteristika C, 1pól, Icn 10 kA</t>
  </si>
  <si>
    <t>-892486278</t>
  </si>
  <si>
    <t>61</t>
  </si>
  <si>
    <t>7494003154</t>
  </si>
  <si>
    <t>Modulární přístroje Jističe do 80 A; 10 kA 1-pólové In 4 A, Ue AC 230 V / DC 72 V, charakteristika C, 1pól, Icn 10 kA</t>
  </si>
  <si>
    <t>-254939651</t>
  </si>
  <si>
    <t>62</t>
  </si>
  <si>
    <t>7494353040</t>
  </si>
  <si>
    <t>Montáž příslušenství pro jističe do 630 A spouště napěťové</t>
  </si>
  <si>
    <t>1232787682</t>
  </si>
  <si>
    <t>63</t>
  </si>
  <si>
    <t>7494009754</t>
  </si>
  <si>
    <t>Přístroje pro spínání a ovládání Spouštěče motoru Spouštěče In 2,5 A - 4,00 A</t>
  </si>
  <si>
    <t>1660991765</t>
  </si>
  <si>
    <t>7494009796</t>
  </si>
  <si>
    <t>Přístroje pro spínání a ovládání Spouštěče motoru Příslušenství Propojovací lišty pro 4x SM1E</t>
  </si>
  <si>
    <t>-1098554182</t>
  </si>
  <si>
    <t>65</t>
  </si>
  <si>
    <t>7590610250</t>
  </si>
  <si>
    <t xml:space="preserve">Indikační a kolejové desky a ovládací pulty Objímka žárovky  (CV720795001)</t>
  </si>
  <si>
    <t>873666968</t>
  </si>
  <si>
    <t>66</t>
  </si>
  <si>
    <t>7590610370</t>
  </si>
  <si>
    <t xml:space="preserve">Indikační a kolejové desky a ovládací pulty Stínítko rudé  (HM0321720400010)</t>
  </si>
  <si>
    <t>1358620837</t>
  </si>
  <si>
    <t>67</t>
  </si>
  <si>
    <t>7590610380</t>
  </si>
  <si>
    <t xml:space="preserve">Indikační a kolejové desky a ovládací pulty Stínítko zelené  (HM0321720400011)</t>
  </si>
  <si>
    <t>-544986572</t>
  </si>
  <si>
    <t>68</t>
  </si>
  <si>
    <t>7590610400</t>
  </si>
  <si>
    <t xml:space="preserve">Indikační a kolejové desky a ovládací pulty Stínítko čiré  (HM0321720400013)</t>
  </si>
  <si>
    <t>-757080023</t>
  </si>
  <si>
    <t>69</t>
  </si>
  <si>
    <t>7590610410</t>
  </si>
  <si>
    <t xml:space="preserve">Indikační a kolejové desky a ovládací pulty Stínítko žluté  (HM0321720400014)</t>
  </si>
  <si>
    <t>-242742376</t>
  </si>
  <si>
    <t>70</t>
  </si>
  <si>
    <t>7590610030</t>
  </si>
  <si>
    <t>Indikační a kolejové desky a ovládací pulty Buňka světelná dvoužárov. červená clona (CV720459001)</t>
  </si>
  <si>
    <t>-304218831</t>
  </si>
  <si>
    <t>71</t>
  </si>
  <si>
    <t>7590610150</t>
  </si>
  <si>
    <t>Indikační a kolejové desky a ovládací pulty Řadič třípolohový 2x45 stupňů (CV720689001)</t>
  </si>
  <si>
    <t>68452135</t>
  </si>
  <si>
    <t>72</t>
  </si>
  <si>
    <t>7491253020</t>
  </si>
  <si>
    <t>Montáž přístrojů spínacích instalačních kolébkových velkoplošných přepínačů sériových nebo střídavých přepínačů řaz.6, 7, 250 V/10A, IP20, vč.ovl.krytu a rámečku - včetně zapojení a osazení</t>
  </si>
  <si>
    <t>-1308678109</t>
  </si>
  <si>
    <t>73</t>
  </si>
  <si>
    <t>7491201790</t>
  </si>
  <si>
    <t>Elektroinstalační materiál Spínací přístroje instalační Spínač PRAKTIK 3553-07929 B</t>
  </si>
  <si>
    <t>-1558672468</t>
  </si>
  <si>
    <t>74</t>
  </si>
  <si>
    <t>7494654010</t>
  </si>
  <si>
    <t>Montáž ampermetrů pro měření přímé do 100 A - do rozvaděče nebo skříně</t>
  </si>
  <si>
    <t>1168976</t>
  </si>
  <si>
    <t>75</t>
  </si>
  <si>
    <t>7494010208</t>
  </si>
  <si>
    <t>Přístroje pro spínání a ovládání Měřící přístroje, elektroměry Ampermetry AMP digitální ampérmetr 0-10A</t>
  </si>
  <si>
    <t>1571587923</t>
  </si>
  <si>
    <t>76</t>
  </si>
  <si>
    <t>7491253040</t>
  </si>
  <si>
    <t>Montáž přístrojů spínacích instalačních tlačítkových velkoplošných jednopolových 250 V/10A, IP20 - včetně zapojení a osazení, včetně ovl. krytu a rámečku</t>
  </si>
  <si>
    <t>-319952909</t>
  </si>
  <si>
    <t>77</t>
  </si>
  <si>
    <t>7590610180</t>
  </si>
  <si>
    <t>Indikační a kolejové desky a ovládací pulty Tlačítko dvoupolohové vratné (CV720769001)</t>
  </si>
  <si>
    <t>1516548545</t>
  </si>
  <si>
    <t>78</t>
  </si>
  <si>
    <t>7590610210</t>
  </si>
  <si>
    <t>Indikační a kolejové desky a ovládací pulty Tlačítko dvoupolohové nevratné (CV720779001)</t>
  </si>
  <si>
    <t>-1247543519</t>
  </si>
  <si>
    <t>79</t>
  </si>
  <si>
    <t>7590610190</t>
  </si>
  <si>
    <t>Indikační a kolejové desky a ovládací pulty Tlačítko dvoupolohové vratné vytahovací (CV720769002)</t>
  </si>
  <si>
    <t>648485457</t>
  </si>
  <si>
    <t>80</t>
  </si>
  <si>
    <t>7590610260</t>
  </si>
  <si>
    <t>Indikační a kolejové desky a ovládací pulty Tlačítko třípolohové vratné prosvětlovací (CV720799001)</t>
  </si>
  <si>
    <t>-1140829460</t>
  </si>
  <si>
    <t>81</t>
  </si>
  <si>
    <t>7590610170</t>
  </si>
  <si>
    <t xml:space="preserve">Indikační a kolejové desky a ovládací pulty Uzávěr  (CV720765004)</t>
  </si>
  <si>
    <t>23677678</t>
  </si>
  <si>
    <t>82</t>
  </si>
  <si>
    <t>7590615010</t>
  </si>
  <si>
    <t>Montáž řídícího pultu jedné sekce - vyměření místa, usazení, zatažení kabelů bez jejich zapojení, ochranné pospojování</t>
  </si>
  <si>
    <t>699140674</t>
  </si>
  <si>
    <t>83</t>
  </si>
  <si>
    <t>7590610460</t>
  </si>
  <si>
    <t>Indikační a kolejové desky a ovládací pulty Deska kolejová |1300x760x230| 72122E</t>
  </si>
  <si>
    <t>740775729</t>
  </si>
  <si>
    <t>84</t>
  </si>
  <si>
    <t>7593315142</t>
  </si>
  <si>
    <t>Ukotvení stojanové řady na vedlejší stojanovou řadu</t>
  </si>
  <si>
    <t>1171078105</t>
  </si>
  <si>
    <t>85</t>
  </si>
  <si>
    <t>7593315122</t>
  </si>
  <si>
    <t>Montáž stojanové řady pro 2 stojany - sestavení dodané konstrukce, vyměření místa a usazení stojanové řady, montáž ochranných plechů a roštu stojanové řady, ukotvení</t>
  </si>
  <si>
    <t>-1529016157</t>
  </si>
  <si>
    <t>86</t>
  </si>
  <si>
    <t>7593310910</t>
  </si>
  <si>
    <t>Konstrukční díly Řada stojan. pro 2 stojany 19 polí inov. (HM0404215990312)</t>
  </si>
  <si>
    <t>-502316251</t>
  </si>
  <si>
    <t>87</t>
  </si>
  <si>
    <t>7593315124</t>
  </si>
  <si>
    <t>Montáž stojanové řady pro 3 stojany - sestavení dodané konstrukce, vyměření místa a usazení stojanové řady, montáž ochranných plechů a roštu stojanové řady, ukotvení</t>
  </si>
  <si>
    <t>1196168962</t>
  </si>
  <si>
    <t>88</t>
  </si>
  <si>
    <t>7593310940</t>
  </si>
  <si>
    <t>Konstrukční díly Řada stojan. pro 3 stojany 19 polí inov. (HM0404215990313)</t>
  </si>
  <si>
    <t>-194746641</t>
  </si>
  <si>
    <t>89</t>
  </si>
  <si>
    <t>7593310880</t>
  </si>
  <si>
    <t>Konstrukční díly Řada stojan. pro 1 stojan 19 polí inov. (HM0404215990311)</t>
  </si>
  <si>
    <t>-137224011</t>
  </si>
  <si>
    <t>90</t>
  </si>
  <si>
    <t>7593315120</t>
  </si>
  <si>
    <t>Montáž stojanové řady pro 1 stojan</t>
  </si>
  <si>
    <t>-1738375391</t>
  </si>
  <si>
    <t>91</t>
  </si>
  <si>
    <t>7593335080</t>
  </si>
  <si>
    <t>Montáž kmitače - včetně zapojení a označení</t>
  </si>
  <si>
    <t>-1089838505</t>
  </si>
  <si>
    <t>92</t>
  </si>
  <si>
    <t>7593321194</t>
  </si>
  <si>
    <t>Prvky Zdroj kmit.signálů bezpeč. BZKS 20-1.1S (HM0404229990270)</t>
  </si>
  <si>
    <t>1494851063</t>
  </si>
  <si>
    <t>93</t>
  </si>
  <si>
    <t>7592305032</t>
  </si>
  <si>
    <t>Montáž transformátoru oddělovacího od 5 do 25 kVA - usazení a zapojení</t>
  </si>
  <si>
    <t>-402153224</t>
  </si>
  <si>
    <t>94</t>
  </si>
  <si>
    <t>7495401630</t>
  </si>
  <si>
    <t>Transformátory Transformátory nn/nn oddělovací 3-f, 0,4/0,4kV, 16kVA, vzduchem chlazený, IP 00</t>
  </si>
  <si>
    <t>761069967</t>
  </si>
  <si>
    <t>95</t>
  </si>
  <si>
    <t>7593005022</t>
  </si>
  <si>
    <t>Montáž dobíječe, usměrňovače, napáječe skříňového vysokého - včetně připojení vodičů elektrické sítě ss rozvodu a uzemnění, přezkoušení funkce</t>
  </si>
  <si>
    <t>-1891533591</t>
  </si>
  <si>
    <t>96</t>
  </si>
  <si>
    <t>7593000280</t>
  </si>
  <si>
    <t>Dobíječe, usměrňovače, napáječe Usměrňovač D400 G24/125, stacionární oceloplechová skříň 1500x600x600, rozšířená stavová indikace opticky i bezpotenciálově, autoamtické testování baterie, programovatelná nabíjecí automatika.</t>
  </si>
  <si>
    <t>-322031895</t>
  </si>
  <si>
    <t>97</t>
  </si>
  <si>
    <t>7494151020</t>
  </si>
  <si>
    <t>Montáž modulárních rozvodnic min. IP 55, třída izolace II, počet modulů do 72 - do zdi, na zeď nebo konstrukci, včetně montáže nosné konstrukce, kotevní, spojovací prvků, provedení zkoušek, dodání atestů, revizní zprávy včetně kusové zkoušky. Neobsahuje e</t>
  </si>
  <si>
    <t>900558139</t>
  </si>
  <si>
    <t>98</t>
  </si>
  <si>
    <t>7494000058</t>
  </si>
  <si>
    <t>Rozvodnicové a rozváděčové skříně Distri Rozvodnicové skříně DistriTon Plastové Zapuštěné (IP40) - otevírání nahoru pro zapuštěnou montáž, neprůhledné dveře, otevírání nahoru, počet řad 2, počet modulů v řadě 20, krytí IP40, PE+N,barva bílá,materiál:plast</t>
  </si>
  <si>
    <t>-922491571</t>
  </si>
  <si>
    <t>7598095175</t>
  </si>
  <si>
    <t>Přezkoušení a regulace obvodů hlídače izolačního stavu - kontrola zapojení, provedení příslušných měření, nastavení parametrů, přezkoušení funkce</t>
  </si>
  <si>
    <t>1447681137</t>
  </si>
  <si>
    <t>100</t>
  </si>
  <si>
    <t>7593335130</t>
  </si>
  <si>
    <t>Montáž hlídače izolačního stavu - včetně zapojení a označení</t>
  </si>
  <si>
    <t>1831042545</t>
  </si>
  <si>
    <t>101</t>
  </si>
  <si>
    <t>7593320018</t>
  </si>
  <si>
    <t>Prvky Hlídač izol.stavu HIS-B pro stř.soust. (CV600529002)</t>
  </si>
  <si>
    <t>-1683492708</t>
  </si>
  <si>
    <t>102</t>
  </si>
  <si>
    <t>7593320033</t>
  </si>
  <si>
    <t xml:space="preserve">Prvky Hlídač izol.stavu HIS 3  (CV600949002B)</t>
  </si>
  <si>
    <t>-7444617</t>
  </si>
  <si>
    <t>103</t>
  </si>
  <si>
    <t>7593330420</t>
  </si>
  <si>
    <t>Výměnné díly Hlídač napětí baterie HNB/24V (HM0404221990502)</t>
  </si>
  <si>
    <t>-2036479151</t>
  </si>
  <si>
    <t>104</t>
  </si>
  <si>
    <t>7593335170</t>
  </si>
  <si>
    <t>Montáž universální časovací jednotky - včetně zapojení a označení</t>
  </si>
  <si>
    <t>1241200563</t>
  </si>
  <si>
    <t>105</t>
  </si>
  <si>
    <t>7593320426</t>
  </si>
  <si>
    <t>Prvky Jednotka časová CJS (CV755139004)</t>
  </si>
  <si>
    <t>-1825940266</t>
  </si>
  <si>
    <t>106</t>
  </si>
  <si>
    <t>7593330470</t>
  </si>
  <si>
    <t xml:space="preserve">Výměnné díly Filtr časové jednotky  (HM0404229990227)</t>
  </si>
  <si>
    <t>-1832154312</t>
  </si>
  <si>
    <t>107</t>
  </si>
  <si>
    <t>7593325040</t>
  </si>
  <si>
    <t>Montáž kazety pro zásuvné jednotky</t>
  </si>
  <si>
    <t>-920229289</t>
  </si>
  <si>
    <t>108</t>
  </si>
  <si>
    <t>7593320405</t>
  </si>
  <si>
    <t xml:space="preserve">Prvky Kazeta snížená 119  (CV755125008B)</t>
  </si>
  <si>
    <t>1757194673</t>
  </si>
  <si>
    <t>109</t>
  </si>
  <si>
    <t>7590615150</t>
  </si>
  <si>
    <t>Montáž provizorní indikační desky - včetně zapojení</t>
  </si>
  <si>
    <t>494034621</t>
  </si>
  <si>
    <t>110</t>
  </si>
  <si>
    <t>7593320414</t>
  </si>
  <si>
    <t>Prvky Deska propojovací DPN (CV755135004)</t>
  </si>
  <si>
    <t>1522747939</t>
  </si>
  <si>
    <t>111</t>
  </si>
  <si>
    <t>7590715042</t>
  </si>
  <si>
    <t>Montáž světelného návěstidla jednostranného stožárového s 5 svítilnami - sestavení kompletního návěstidla bez označení štítky, postavení návěstidla včetně transformátorové skříně na základ, montáž transformátoru do skříně nebo návěstní svítilny, propojení</t>
  </si>
  <si>
    <t>-10359350</t>
  </si>
  <si>
    <t>112</t>
  </si>
  <si>
    <t>7590715122</t>
  </si>
  <si>
    <t>Montáž světelného návěstidla trpasličího na betonový základ se 2 svítilnami - sestavení kompletního návěstidla bez označení štítky, postavení návěstidla na základ, montáž transformátoru do skříně nebo návěstní svítilny, propojení se svorkovnicemi a svítil</t>
  </si>
  <si>
    <t>1848315003</t>
  </si>
  <si>
    <t>113</t>
  </si>
  <si>
    <t>7590725040</t>
  </si>
  <si>
    <t>Montáž doplňujících součástí ke světelnému návěstidlu označovacího pásu velkého</t>
  </si>
  <si>
    <t>352478955</t>
  </si>
  <si>
    <t>114</t>
  </si>
  <si>
    <t>7598095075</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</si>
  <si>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</si>
  <si>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-1802285719</t>
  </si>
  <si>
    <t>133</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</si>
  <si>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</si>
  <si>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t>
  </si>
  <si>
    <t>-1585313578</t>
  </si>
  <si>
    <t>134</t>
  </si>
  <si>
    <t>7491600200</t>
  </si>
  <si>
    <t>Uzemnění Vnější Pásek pozink. FeZn 30x4</t>
  </si>
  <si>
    <t>kg</t>
  </si>
  <si>
    <t>52930457</t>
  </si>
  <si>
    <t>135</t>
  </si>
  <si>
    <t>7593321434</t>
  </si>
  <si>
    <t>Prvky Dohled Dss/Dss (HM0404229990396)</t>
  </si>
  <si>
    <t>226150556</t>
  </si>
  <si>
    <t>115</t>
  </si>
  <si>
    <t>7498150520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</si>
  <si>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t>
  </si>
  <si>
    <t>-1700856200</t>
  </si>
  <si>
    <t>116</t>
  </si>
  <si>
    <t>7498150525</t>
  </si>
  <si>
    <t>Vyhotovení výchozí revizní zprávy příplatek za každých dalších i započatých 500 000 Kč přes 1 000 000 Kč</t>
  </si>
  <si>
    <t>-475948351</t>
  </si>
  <si>
    <t>117</t>
  </si>
  <si>
    <t>7499151010.1</t>
  </si>
  <si>
    <t>Dokončovací práce na elektrickém zařízení - uvádění zařízení do provozu, drobné montážní práce v rozvaděčích, koordinaci se zhotoviteli souvisejících zařízení apod.</t>
  </si>
  <si>
    <t>701872418</t>
  </si>
  <si>
    <t>118</t>
  </si>
  <si>
    <t>7590615060</t>
  </si>
  <si>
    <t>Vygravírování 1 znaku v označovacím štítku - vygravírování 1 znaku v označovacím štítku</t>
  </si>
  <si>
    <t>736961279</t>
  </si>
  <si>
    <t>119</t>
  </si>
  <si>
    <t>7499151010.2</t>
  </si>
  <si>
    <t>Dokončovací práce na elektrickém zařízení - úprava autoblokových skříní</t>
  </si>
  <si>
    <t>-452095075</t>
  </si>
  <si>
    <t>120</t>
  </si>
  <si>
    <t>7590625010</t>
  </si>
  <si>
    <t>Montáž stolu výpravčího pro počítačové ovládání</t>
  </si>
  <si>
    <t>851932385</t>
  </si>
  <si>
    <t>121</t>
  </si>
  <si>
    <t>7593315425</t>
  </si>
  <si>
    <t>Zhotovení jednoho zapojení při volné vazbě</t>
  </si>
  <si>
    <t>879662133</t>
  </si>
  <si>
    <t>122</t>
  </si>
  <si>
    <t>7593317210</t>
  </si>
  <si>
    <t>Demontáž skříně 19"</t>
  </si>
  <si>
    <t>1444220279</t>
  </si>
  <si>
    <t>123</t>
  </si>
  <si>
    <t>7594105380</t>
  </si>
  <si>
    <t>Montáž dalšího kolíku ocelových propojek na kolejnici</t>
  </si>
  <si>
    <t>-1902969053</t>
  </si>
  <si>
    <t>124</t>
  </si>
  <si>
    <t>7594110800</t>
  </si>
  <si>
    <t>Lanové propojení s kolíkovým ukončením LJI 2xFe20/240</t>
  </si>
  <si>
    <t>1343307253</t>
  </si>
  <si>
    <t>125</t>
  </si>
  <si>
    <t>7595605040r</t>
  </si>
  <si>
    <t>Montáž digitálního přenosového systému u koncové stanice do stojanové řady nebo na stěnu</t>
  </si>
  <si>
    <t>805572823</t>
  </si>
  <si>
    <t>126</t>
  </si>
  <si>
    <t>7598035206</t>
  </si>
  <si>
    <t>Nastavení a konfigurace přenosové a datové sítě, např. firewall, switchů, routerů, modemů</t>
  </si>
  <si>
    <t>1319487719</t>
  </si>
  <si>
    <t>127</t>
  </si>
  <si>
    <t>7598095185</t>
  </si>
  <si>
    <t>Přezkoušení vlakových cest (vlakových i posunových) za 1 vlakovou cestu - postavení vlakových cest a přezkoušení návěstních znaků návěstidel po přeložení řadiče, přezkoušení změny návěstního pojmu z povolovacího na zakazující po odpadnutí kotvy kolejového</t>
  </si>
  <si>
    <t>426087806</t>
  </si>
  <si>
    <t>7598095220</t>
  </si>
  <si>
    <t>Přezkoušení závěru jízdních cest za 1 závěrný úsek - kontrola zapojení, provedení příslušných měření, přezkoušení funkce</t>
  </si>
  <si>
    <t>1251936447</t>
  </si>
  <si>
    <t>129</t>
  </si>
  <si>
    <t>7598095260</t>
  </si>
  <si>
    <t>Pronájem lokomotivy nezávislé trakce s funkčním VZ na 1 den</t>
  </si>
  <si>
    <t>-963137521</t>
  </si>
  <si>
    <t>130</t>
  </si>
  <si>
    <t>7598095490</t>
  </si>
  <si>
    <t>Komplexní zkouška UAB a staničního zabezpečovacího zařízení za úvazku na 1 traťové koleji v 1 směru - vyzkoušení zařízení podle projektové dokumentace, provedení funkčních zkoušek zařízení dle předpisu SŽDC T200, včetně zkoušek vzájemných vazeb jednotlivý</t>
  </si>
  <si>
    <t>-793145896</t>
  </si>
  <si>
    <t>131</t>
  </si>
  <si>
    <t>7598095546</t>
  </si>
  <si>
    <t>Vyhotovení protokolu UTZ pro SZZ reléové a elektronické do 10 výhybkových jednotek - vykonání prohlídky a zkoušky včetně vyhotovení protokolu podle vyhl. 100/1995 Sb., Výhybkovou jednotkou (VJ) je jednoduchá výhybka bez rozlišení počtu přestavníků, spojka</t>
  </si>
  <si>
    <t>1009393082</t>
  </si>
  <si>
    <t>132</t>
  </si>
  <si>
    <t>7598095585</t>
  </si>
  <si>
    <t>Vyhotovení protokolu UTZ pro TZZ AB3, AB a ABE pro jednu kolej - vykonání prohlídky a zkoušky včetně vyhotovení protokolu podle vyhl. 100/1995 Sb.</t>
  </si>
  <si>
    <t>993406059</t>
  </si>
  <si>
    <t>04 - Venkovní prvky</t>
  </si>
  <si>
    <t>04.1 - Venkovní prvky</t>
  </si>
  <si>
    <t xml:space="preserve">    5 - Komunikace pozemní</t>
  </si>
  <si>
    <t>7591080920</t>
  </si>
  <si>
    <t>Ostatní náhradní díly EP600 Třmen upevňovací (CV030809003)</t>
  </si>
  <si>
    <t>-967097081</t>
  </si>
  <si>
    <t>7591090130</t>
  </si>
  <si>
    <t>Díly pro zemní montáž přestavníků Ohrádka přestavníku POP ZP (HM0321859992107)</t>
  </si>
  <si>
    <t>-38618480</t>
  </si>
  <si>
    <t>7591090010</t>
  </si>
  <si>
    <t xml:space="preserve">Díly pro zemní montáž přestavníků Deska základ.pod přestav. 700x460  (HM0592139997046)</t>
  </si>
  <si>
    <t>-1117308062</t>
  </si>
  <si>
    <t>5964153005</t>
  </si>
  <si>
    <t>Dlaždice betonová 30x30</t>
  </si>
  <si>
    <t>-1627383115</t>
  </si>
  <si>
    <t>7591050050</t>
  </si>
  <si>
    <t>Kryty Kryt spojnic ochranný úplný (CV030729001M)</t>
  </si>
  <si>
    <t>-173488092</t>
  </si>
  <si>
    <t>7590140090</t>
  </si>
  <si>
    <t>Závěry Závěr kab. univerzální UKM 12 (CV736129001)</t>
  </si>
  <si>
    <t>2147422146</t>
  </si>
  <si>
    <t>7590140010</t>
  </si>
  <si>
    <t>Závěry Víko kabel.závěru UKM 12 jednoduché (CV731070020)</t>
  </si>
  <si>
    <t>-765071621</t>
  </si>
  <si>
    <t>7590140030</t>
  </si>
  <si>
    <t>Závěry Příruba pro závěr UKM 12 (CV731240065)</t>
  </si>
  <si>
    <t>563485211</t>
  </si>
  <si>
    <t>7591050020</t>
  </si>
  <si>
    <t>Kryty Kryt kontrolních pravítek úplný (CV030729002)</t>
  </si>
  <si>
    <t>-1508449116</t>
  </si>
  <si>
    <t>7591300200</t>
  </si>
  <si>
    <t>Zámky Zámek výměn.jednoduchý univerzální (HM0404156060000)</t>
  </si>
  <si>
    <t>-167129666</t>
  </si>
  <si>
    <t>7591300210</t>
  </si>
  <si>
    <t>Zámky Zámek výměn.kontr.odtlačný univerzální (HM0404156090000)</t>
  </si>
  <si>
    <t>-2135771345</t>
  </si>
  <si>
    <t>7591300190</t>
  </si>
  <si>
    <t xml:space="preserve">Zámky Skříň ochranná ČD  (HM0404156050000)</t>
  </si>
  <si>
    <t>-1068886507</t>
  </si>
  <si>
    <t>7591300208</t>
  </si>
  <si>
    <t>Zámky Zámek výměn.kontrolní univerzální (HM0404156070000)</t>
  </si>
  <si>
    <t>-1449624004</t>
  </si>
  <si>
    <t>7590140080</t>
  </si>
  <si>
    <t>Závěry Závěr kab. univerzální UPM 24 (CV736119001)</t>
  </si>
  <si>
    <t>-470046312</t>
  </si>
  <si>
    <t>7590140040</t>
  </si>
  <si>
    <t>Závěry Příruba pro závěr UPM 24 (CV731240066)</t>
  </si>
  <si>
    <t>-68533438</t>
  </si>
  <si>
    <t>7591300110</t>
  </si>
  <si>
    <t>Zámky Zámek panelový stejnosměr. elmag. (panelový) (CV731389001)</t>
  </si>
  <si>
    <t>128260892</t>
  </si>
  <si>
    <t>7590140020</t>
  </si>
  <si>
    <t>Závěry Víko kabel.závěru UPM 24 dvojité (CV731070023)</t>
  </si>
  <si>
    <t>2010901630</t>
  </si>
  <si>
    <t>7591080225</t>
  </si>
  <si>
    <t>Ostatní náhradní díly EP600 Kloub připevňovací horní (CV030169001)</t>
  </si>
  <si>
    <t>-735234313</t>
  </si>
  <si>
    <t>7591080220</t>
  </si>
  <si>
    <t>Ostatní náhradní díly EP600 Kloub připevňovací dolní (CV030179001)</t>
  </si>
  <si>
    <t>-1818543308</t>
  </si>
  <si>
    <t>7590720510</t>
  </si>
  <si>
    <t>Součásti světelných návěstidel Žárovka BA 20D čirá 12V 20W, jednovláknová (HM0347260040000)</t>
  </si>
  <si>
    <t>1724220119</t>
  </si>
  <si>
    <t>Komunikace pozemní</t>
  </si>
  <si>
    <t>5912075020</t>
  </si>
  <si>
    <t>Demontáž magnetických bodů pro měřicí vůz (MV). Poznámka: 1. V cenách jsou započteny náklady demontáž magnetických bodů včetně manipulace s kameniva.</t>
  </si>
  <si>
    <t>1854876600</t>
  </si>
  <si>
    <t>5912080020</t>
  </si>
  <si>
    <t>Montáž magnetických bodů pro měřicí vůz (MV). Poznámka: 1. V cenách jsou započteny náklady montáž magnetických bodů včetně manipulace s kamenivem. 2. V cenách nejsou obsaženy náklady na dodávku materiálu.</t>
  </si>
  <si>
    <t>941546234</t>
  </si>
  <si>
    <t>7590145040</t>
  </si>
  <si>
    <t>Montáž závěru kabelového zabezpečovacího na zemní podpěru UKM 12 - úplná montáž závěru, zatažení kabelu, měření izolačního stavu, jednostranné číslování. Bez provedení zemních prací, zhotovení a zapojení kabelové formy</t>
  </si>
  <si>
    <t>-24877995</t>
  </si>
  <si>
    <t>7590145042</t>
  </si>
  <si>
    <t>Montáž závěru kabelového zabezpečovacího na zemní podpěru UPM 24 - úplná montáž závěru, zatažení kabelu, měření izolačního stavu, jednostranné číslování. Bez provedení zemních prací, zhotovení a zapojení kabelové formy</t>
  </si>
  <si>
    <t>-137596761</t>
  </si>
  <si>
    <t>7590725012</t>
  </si>
  <si>
    <t>Montáž doplňujících součástí ke světelnému návěstidlu náhradního světla do svítilny</t>
  </si>
  <si>
    <t>-76676310</t>
  </si>
  <si>
    <t>7590725020</t>
  </si>
  <si>
    <t>Montáž doplňujících součástí ke světelnému návěstidlu návěstního transformátoru</t>
  </si>
  <si>
    <t>1008969951</t>
  </si>
  <si>
    <t>7590925024</t>
  </si>
  <si>
    <t>Montáž součástí výkolejky tyče kontrolní</t>
  </si>
  <si>
    <t>-1947602498</t>
  </si>
  <si>
    <t>7591013020</t>
  </si>
  <si>
    <t>Úprava ochranného krytu tyčí</t>
  </si>
  <si>
    <t>-810667114</t>
  </si>
  <si>
    <t>7591015034</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</si>
  <si>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t>
  </si>
  <si>
    <t>-87652093</t>
  </si>
  <si>
    <t>7591015062</t>
  </si>
  <si>
    <t>Připojení elektromotorického přestavníku na výhybku s kontrolou jazyků - připojení a seřízení přestavníkové spojnice, montáž a seřízení kontrolního ústrojí</t>
  </si>
  <si>
    <t>-892201889</t>
  </si>
  <si>
    <t>7591055010</t>
  </si>
  <si>
    <t>Montáž krytu přestavníku úplného</t>
  </si>
  <si>
    <t>-456022088</t>
  </si>
  <si>
    <t>7591095010</t>
  </si>
  <si>
    <t>Dodatečná montáž ohrazení pro elekromotorický přestavník s plastovou ohrádkou</t>
  </si>
  <si>
    <t>-990252027</t>
  </si>
  <si>
    <t>7591305010</t>
  </si>
  <si>
    <t>Montáž zámku výměnového jednoduchého - úprava štěrkového lože, rozebrání zámku, uvolnění závěrného háku, montáž ochranné skříňky a kostry zámku, regulace závěrného háku, přetypování a sestavení zámku, nasazení krytu a jeho zajištění, oštítkování klíčů a k</t>
  </si>
  <si>
    <t>1773279042</t>
  </si>
  <si>
    <t>7591305016</t>
  </si>
  <si>
    <t>Montáž zámku výměnového kontrolního odtlačného - úprava štěrkového lože, rozebrání zámku, uvolnění závěrného háku, montáž ochranné skříňky a kostry zámku, regulace závěrného háku, přetypování a sestavení zámku, nasazení krytu a jeho zajištění, oštítkování</t>
  </si>
  <si>
    <t>374979353</t>
  </si>
  <si>
    <t>7591305130</t>
  </si>
  <si>
    <t>Montáž zámku elektromagnetického vnitřního stejnosměrného nebo 1 fázového</t>
  </si>
  <si>
    <t>131934492</t>
  </si>
  <si>
    <t>7598095070</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</si>
  <si>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t>
  </si>
  <si>
    <t>-846592485</t>
  </si>
  <si>
    <t>04.2 - Venkovní prvky - URS</t>
  </si>
  <si>
    <t xml:space="preserve">    2 - Zakládání</t>
  </si>
  <si>
    <t>31111011</t>
  </si>
  <si>
    <t>matice přesná šestihranná Pz DIN 934-8 M27</t>
  </si>
  <si>
    <t>100 kus</t>
  </si>
  <si>
    <t>1576069052</t>
  </si>
  <si>
    <t>31120011</t>
  </si>
  <si>
    <t>podložka DIN 125-A ZB D 27mm</t>
  </si>
  <si>
    <t>-256794494</t>
  </si>
  <si>
    <t>Zakládání</t>
  </si>
  <si>
    <t>275121111</t>
  </si>
  <si>
    <t>Osazení základových prefabrikovaných železobetonových konstrukcí patek hmotnosti jednotlivě do 5 t</t>
  </si>
  <si>
    <t>-889437540</t>
  </si>
  <si>
    <t>05 - Dodávka SSZT - NEOCEŇOVAT</t>
  </si>
  <si>
    <t>05.1 - Dodávky SSZT - NEOCEŇOVAT</t>
  </si>
  <si>
    <t>7590710155</t>
  </si>
  <si>
    <t>Návěstidlo stožár. 5 sv. typ:2043 (CV012525031)</t>
  </si>
  <si>
    <t>KUS</t>
  </si>
  <si>
    <t>1652098218</t>
  </si>
  <si>
    <t>7590920040</t>
  </si>
  <si>
    <t xml:space="preserve">Součásti výkolejek Spojnice výkolejková krátká  (CV040705004)</t>
  </si>
  <si>
    <t>-1621097556</t>
  </si>
  <si>
    <t>7590920050</t>
  </si>
  <si>
    <t xml:space="preserve">Součásti výkolejek Táhlo výkolejkové krátké  (CV040705013)</t>
  </si>
  <si>
    <t>1299974864</t>
  </si>
  <si>
    <t>7591010170</t>
  </si>
  <si>
    <t>Přestavníky Přestavník elektromotorický EP 681.1/P (CV200819001)</t>
  </si>
  <si>
    <t>1491087278</t>
  </si>
  <si>
    <t>7590720200</t>
  </si>
  <si>
    <t>Pás označovací velký - plast bílá - červená (CV012449006)</t>
  </si>
  <si>
    <t>-1605641203</t>
  </si>
  <si>
    <t>7590720210</t>
  </si>
  <si>
    <t>Pás označovací velký - plast červená - bílá - červená (CV012449008)</t>
  </si>
  <si>
    <t>1477868668</t>
  </si>
  <si>
    <t>7590720215</t>
  </si>
  <si>
    <t>Pás označovací velký - plast bílý (CV012449009)</t>
  </si>
  <si>
    <t>-933805342</t>
  </si>
  <si>
    <t>7590720435</t>
  </si>
  <si>
    <t>Základ svět.náv. TIIIZ 53x73x170cm (HM0592110140000)</t>
  </si>
  <si>
    <t>771923587</t>
  </si>
  <si>
    <t>-207810186</t>
  </si>
  <si>
    <t>7591010010</t>
  </si>
  <si>
    <t>Přestavníky Přestavník elektromotorický EP 621.1/P (CV200219001)</t>
  </si>
  <si>
    <t>-457366426</t>
  </si>
  <si>
    <t>7591010020</t>
  </si>
  <si>
    <t>Přestavníky Přestavník elektromotorický EP 621.2/L (CV200219002)</t>
  </si>
  <si>
    <t>-1483862700</t>
  </si>
  <si>
    <t>7591080780</t>
  </si>
  <si>
    <t>Ostatní náhradní díly EP600 Souprava připevňovací kloubová elmot.přestav. (CV030839002)</t>
  </si>
  <si>
    <t>-225530556</t>
  </si>
  <si>
    <t>7591080210</t>
  </si>
  <si>
    <t xml:space="preserve">Ostatní náhradní díly EP600 Klika ruční úplná  (CV201115041M)</t>
  </si>
  <si>
    <t>-1397051770</t>
  </si>
  <si>
    <t>7590920150</t>
  </si>
  <si>
    <t xml:space="preserve">Součásti výkolejek Tyč kontrolní KJ I  (CV701519001)</t>
  </si>
  <si>
    <t>-1665456465</t>
  </si>
  <si>
    <t>7590920180</t>
  </si>
  <si>
    <t xml:space="preserve">Součásti výkolejek Tyč kontrolní KJ IV  (CV701549001)</t>
  </si>
  <si>
    <t>-1157158479</t>
  </si>
  <si>
    <t>7590920160</t>
  </si>
  <si>
    <t xml:space="preserve">Součásti výkolejek Tyč kontrolní KJ II  (CV701529001)</t>
  </si>
  <si>
    <t>-1113546474</t>
  </si>
  <si>
    <t>7590920170</t>
  </si>
  <si>
    <t xml:space="preserve">Součásti výkolejek Tyč kontrolní KJ III  (CV701539001)</t>
  </si>
  <si>
    <t>1842825432</t>
  </si>
  <si>
    <t>7590920200</t>
  </si>
  <si>
    <t xml:space="preserve">Součásti výkolejek Spojnice přestavník.S II  (CV701629001)</t>
  </si>
  <si>
    <t>-1569875008</t>
  </si>
  <si>
    <t>7590920220</t>
  </si>
  <si>
    <t xml:space="preserve">Součásti výkolejek Spojnice přestavník.S IV  (CV701649001)</t>
  </si>
  <si>
    <t>-1052088046</t>
  </si>
  <si>
    <t>7590910370</t>
  </si>
  <si>
    <t>Výkolejky Výkolejka kompletní S49 pravá přestavník a návěst vpravo (CV040709001)</t>
  </si>
  <si>
    <t>634282524</t>
  </si>
  <si>
    <t>7590910460</t>
  </si>
  <si>
    <t>Výkolejky Výkolejka ruční S49 levá návěst vlevo (CV040719002)</t>
  </si>
  <si>
    <t>-1102075738</t>
  </si>
  <si>
    <t>7591300040</t>
  </si>
  <si>
    <t>Zámky Jednoduchý zámek pro polohu výkolejky na kolejnici (CV040705020)</t>
  </si>
  <si>
    <t>1704708086</t>
  </si>
  <si>
    <t>7591300030</t>
  </si>
  <si>
    <t>Zámky Zámek jednoduchý pro polohu výkolejy mimo kolejnici (CV040705005)</t>
  </si>
  <si>
    <t>1147387782</t>
  </si>
  <si>
    <t>7591300050</t>
  </si>
  <si>
    <t>Zámky Kontrolní zámek pro polohu výkolejky na kolejnici (CV040705021)</t>
  </si>
  <si>
    <t>-150460010</t>
  </si>
  <si>
    <t>7590720570</t>
  </si>
  <si>
    <t xml:space="preserve">Součásti světelných návěstidel Trafo ST 3 R1  (HM0374215010000)</t>
  </si>
  <si>
    <t>616847076</t>
  </si>
  <si>
    <t>7590710290</t>
  </si>
  <si>
    <t>Návěstidlo trpasl. 2 sv. typ:3603 (CV012525062)</t>
  </si>
  <si>
    <t>-749922968</t>
  </si>
  <si>
    <t>7592701260</t>
  </si>
  <si>
    <t>Návěst Vlak se blíží k hl.náv. 1 trojúhelník 1600x400 - štít</t>
  </si>
  <si>
    <t>797170801</t>
  </si>
  <si>
    <t>7592701265</t>
  </si>
  <si>
    <t>Návěst Vlak se blíží k hl.náv. 2 trojúhelníky 1600x400 - štít</t>
  </si>
  <si>
    <t>-974878899</t>
  </si>
  <si>
    <t>7592701270</t>
  </si>
  <si>
    <t>Návěst Vlak se blíží k hl.náv. 3 trojúhelníky 1600x400 - štít</t>
  </si>
  <si>
    <t>1949747991</t>
  </si>
  <si>
    <t>7590720445</t>
  </si>
  <si>
    <t>Součásti světelných návěstidel Základ trp.sv.náv. TRIN 40x40x100cm (HM0592111120000)</t>
  </si>
  <si>
    <t>840773056</t>
  </si>
  <si>
    <t>7593330040</t>
  </si>
  <si>
    <t>Výměnné díly Relé NMŠ 1-2000 (HM0404221990407)</t>
  </si>
  <si>
    <t>758502843</t>
  </si>
  <si>
    <t>7593330120</t>
  </si>
  <si>
    <t>Výměnné díly Relé NMŠ 1-1500 (HM0404221990415)</t>
  </si>
  <si>
    <t>1711185005</t>
  </si>
  <si>
    <t>7593330160</t>
  </si>
  <si>
    <t>Výměnné díly Relé NMŠ 2-4000 (HM0404221990419)</t>
  </si>
  <si>
    <t>-1488661499</t>
  </si>
  <si>
    <t>06 - Kabelizace</t>
  </si>
  <si>
    <t>06.1 - Kabelizace - stavební část - lichá</t>
  </si>
  <si>
    <t xml:space="preserve">    1 - Zemní práce</t>
  </si>
  <si>
    <t>M - Práce a dodávky M</t>
  </si>
  <si>
    <t xml:space="preserve">    46-M - Zemní práce při extr.mont.pracích</t>
  </si>
  <si>
    <t>Zemní práce</t>
  </si>
  <si>
    <t>131303101</t>
  </si>
  <si>
    <t xml:space="preserve">Hloubení zapažených i nezapažených jam ručním nebo pneumatickým nářadím  s urovnáním dna do předepsaného profilu a spádu v horninách tř. 4 soudržných</t>
  </si>
  <si>
    <t>337472648</t>
  </si>
  <si>
    <t>174101101</t>
  </si>
  <si>
    <t xml:space="preserve">Zásyp sypaninou z jakékoliv horniny  s uložením výkopku ve vrstvách se zhutněním jam, šachet, rýh nebo kolem objektů v těchto vykopávkách</t>
  </si>
  <si>
    <t>-1770654408</t>
  </si>
  <si>
    <t>Práce a dodávky M</t>
  </si>
  <si>
    <t>46-M</t>
  </si>
  <si>
    <t>Zemní práce při extr.mont.pracích</t>
  </si>
  <si>
    <t>460150264</t>
  </si>
  <si>
    <t>Hloubení zapažených i nezapažených kabelových rýh ručně včetně urovnání dna s přemístěním výkopku do vzdálenosti 3 m od okraje jámy nebo naložením na dopravní prostředek šířky 50 cm, hloubky 80 cm, v hornině třídy 4</t>
  </si>
  <si>
    <t>-2145258702</t>
  </si>
  <si>
    <t>460421282</t>
  </si>
  <si>
    <t xml:space="preserve">Kabelové lože včetně podsypu, zhutnění a urovnání povrchu  z prohozeného výkopku tloušťky 5 cm nad kabel zakryté plastovou fólií, šířky lože přes 25 do 50 cm</t>
  </si>
  <si>
    <t>-428715876</t>
  </si>
  <si>
    <t>460510274</t>
  </si>
  <si>
    <t xml:space="preserve">Kabelové prostupy, kanály a multikanály  kanály ze žlabů plastových včetně utěsnění, vyspárování a zakrytí víkem do rýhy, bez výkopových prací, vnější šířky přes 10 do 20 cm</t>
  </si>
  <si>
    <t>2015810788</t>
  </si>
  <si>
    <t>34575138</t>
  </si>
  <si>
    <t>žlab kabelový s víkem PVC (120x100)</t>
  </si>
  <si>
    <t>-699259792</t>
  </si>
  <si>
    <t>34575139</t>
  </si>
  <si>
    <t>spojka kabelového žlabu PVC (120x100)</t>
  </si>
  <si>
    <t>-1904077814</t>
  </si>
  <si>
    <t>460560264</t>
  </si>
  <si>
    <t>Zásyp kabelových rýh ručně s uložením výkopku ve vrstvách včetně zhutnění a urovnání povrchu šířky 50 cm hloubky 80 cm, v hornině třídy 4</t>
  </si>
  <si>
    <t>-1649446681</t>
  </si>
  <si>
    <t>460310105</t>
  </si>
  <si>
    <t xml:space="preserve">Zemní protlaky strojně  neřízený zemní protlak ( krtek) řízené horizontální vrtání v hornině tř. 1 až 4 pro protlačení PE trub, v hloubce do 6 m vnějšího průměru vrtu přes 125 do 160 mm</t>
  </si>
  <si>
    <t>-776077085</t>
  </si>
  <si>
    <t>28613468</t>
  </si>
  <si>
    <t>potrubí plynovodní PE100 SDR 17 tyče 12m se signalizační vrstvou 160x9,5mm</t>
  </si>
  <si>
    <t>-1047446648</t>
  </si>
  <si>
    <t>06.2 - Kabelizace - technologická část - lichá</t>
  </si>
  <si>
    <t>7590521514</t>
  </si>
  <si>
    <t>Venkovní vedení kabelová - metalické sítě Plněné, párované s ochr. vodičem TCEKPFLEY 3 P 1,0 D</t>
  </si>
  <si>
    <t>196582219</t>
  </si>
  <si>
    <t>7590521519</t>
  </si>
  <si>
    <t>Venkovní vedení kabelová - metalické sítě Plněné, párované s ochr. vodičem TCEKPFLEY 4 P 1,0 D</t>
  </si>
  <si>
    <t>-1580347226</t>
  </si>
  <si>
    <t>7590521529</t>
  </si>
  <si>
    <t>Venkovní vedení kabelová - metalické sítě Plněné, párované s ochr. vodičem TCEKPFLEY 7 P 1,0 D</t>
  </si>
  <si>
    <t>-845022008</t>
  </si>
  <si>
    <t>7590521534</t>
  </si>
  <si>
    <t>Venkovní vedení kabelová - metalické sítě Plněné, párované s ochr. vodičem TCEKPFLEY 12 P 1,0 D</t>
  </si>
  <si>
    <t>228481753</t>
  </si>
  <si>
    <t>7590521539</t>
  </si>
  <si>
    <t>Venkovní vedení kabelová - metalické sítě Plněné, párované s ochr. vodičem TCEKPFLEY 16 P 1,0 D</t>
  </si>
  <si>
    <t>-345149522</t>
  </si>
  <si>
    <t>7590521544</t>
  </si>
  <si>
    <t>Venkovní vedení kabelová - metalické sítě Plněné, párované s ochr. vodičem TCEKPFLEY 24 P 1,0 D</t>
  </si>
  <si>
    <t>1344669007</t>
  </si>
  <si>
    <t>7590521549</t>
  </si>
  <si>
    <t>Venkovní vedení kabelová - metalické sítě Plněné, párované s ochr. vodičem TCEKPFLEY 30 P 1,0 D</t>
  </si>
  <si>
    <t>140851859</t>
  </si>
  <si>
    <t>7590520604</t>
  </si>
  <si>
    <t>Venkovní vedení kabelová - metalické sítě Plněné 4x0,8 TCEPKPFLEY 3 x 4 x 0,8</t>
  </si>
  <si>
    <t>-284065536</t>
  </si>
  <si>
    <t>7590520614</t>
  </si>
  <si>
    <t>Venkovní vedení kabelová - metalické sítě Plněné 4x0,8 TCEPKPFLEY 5 x 4 x 0,8</t>
  </si>
  <si>
    <t>-999117042</t>
  </si>
  <si>
    <t>7590520634</t>
  </si>
  <si>
    <t>Venkovní vedení kabelová - metalické sítě Plněné 4x0,8 TCEPKPFLEY 15 x 4 x 0,8</t>
  </si>
  <si>
    <t>853363401</t>
  </si>
  <si>
    <t>7590520644</t>
  </si>
  <si>
    <t>Venkovní vedení kabelová - metalické sítě Plněné 4x0,8 TCEPKPFLEY 20 x 4 x 0,8</t>
  </si>
  <si>
    <t>1194218214</t>
  </si>
  <si>
    <t>7491210030</t>
  </si>
  <si>
    <t>Elektroinstalační materiál Kabelové žlaby plechové, pozinkované MARS NKZI 50X250X0.70 S pozink</t>
  </si>
  <si>
    <t>-1979569037</t>
  </si>
  <si>
    <t>7491209970</t>
  </si>
  <si>
    <t>Elektroinstalační materiál Kabelové žlaby plechové, pozinkované MARS EKO 250/100 5106</t>
  </si>
  <si>
    <t>-1644828086</t>
  </si>
  <si>
    <t>7493601120</t>
  </si>
  <si>
    <t>Kabelové a zásuvkové skříně, elektroměrové rozvaděče Prázdné skříně a pilíře Skříň plastová kompaktní pilíř včetně základu, IP44, šířka do 600 mm, výška do 700 mm, hloubka do 300 mm, PUR lak</t>
  </si>
  <si>
    <t>444197103</t>
  </si>
  <si>
    <t>7492104460</t>
  </si>
  <si>
    <t>Spojovací vedení, podpěrné izolátory Spojky, ukončení pasu, ostatní Spojka MARS EKO 50 5137</t>
  </si>
  <si>
    <t>1688566739</t>
  </si>
  <si>
    <t>7491210160</t>
  </si>
  <si>
    <t>Elektroinstalační materiál Kabelové žlaby plechové, pozinkované Víko MARS EKO 250 5152</t>
  </si>
  <si>
    <t>-1322300523</t>
  </si>
  <si>
    <t>7590541429</t>
  </si>
  <si>
    <t>Slaboproudé rozvody, kabely pro přívod a vnitřní instalaci Spojky metalických kabelů a příslušenství Teplem smrštitelná zesílená spojka pro netlakované kabely XAGA 500-43/8-150/EY</t>
  </si>
  <si>
    <t>-325052257</t>
  </si>
  <si>
    <t>7592700620r</t>
  </si>
  <si>
    <t>Upozorňovadla, značky Návěsti označující místo na trati Označník kabelový 4 hranný 15x15x53cm (HM0592111070000)</t>
  </si>
  <si>
    <t>-373269047</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</si>
  <si>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</si>
  <si>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t>
  </si>
  <si>
    <t>-1104424874</t>
  </si>
  <si>
    <t>7492751024</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</si>
  <si>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t>
  </si>
  <si>
    <t>1313864354</t>
  </si>
  <si>
    <t>7590125030</t>
  </si>
  <si>
    <t>Montáž skříně PSK, SKP, SPP - postavení na betonový základ, montáž rámu do skříně, propojení prvků rámu s panelem svorkovnic drátovou formou, zatažení kabelů bez zhotovení a zapojení kabelových forem. Bez kabelových příchytek</t>
  </si>
  <si>
    <t>-1272086782</t>
  </si>
  <si>
    <t>7590525178</t>
  </si>
  <si>
    <t>Montáž kabelu úložného volně uloženého s jádrem 0,8 mm TCEKE do 50 XN - příprava kabelového bubnu a přistavení na místo pokládky, přeměření izolačního stavu kabelu, odvinutí a uložení kabelu do kabelového Iůžka nebo do žlabu a protažení překážkami, odřezá</t>
  </si>
  <si>
    <t>338220412</t>
  </si>
  <si>
    <t>7590525230</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</si>
  <si>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t>
  </si>
  <si>
    <t>-625603604</t>
  </si>
  <si>
    <t>7590525231</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</si>
  <si>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t>
  </si>
  <si>
    <t>1640289735</t>
  </si>
  <si>
    <t>7590525232</t>
  </si>
  <si>
    <t>Montáž kabelu návěstního volně uloženého s jádrem 1 mm Cu TCEKEZE, TCEKFE, TCEKPFLEY, TCEKPFLEZE do 30 P - příprava kabelového bubnu a přistavení na místo tažení, odvinutí, naměření, odřezání a uložení kabelu do kabelového lože nebo žlabu, protažení překá</t>
  </si>
  <si>
    <t>1772599020</t>
  </si>
  <si>
    <t>7492554014</t>
  </si>
  <si>
    <t>Montáž kabelů 4- a 5-žílových Cu do 50 mm2 - uložení do země, chráničky, na rošty, pod omítku apod.</t>
  </si>
  <si>
    <t>-649549784</t>
  </si>
  <si>
    <t>7492501901</t>
  </si>
  <si>
    <t>Kabely, vodiče, šňůry Cu - nn Kabel silový 4 a 5-žílový Cu, plastová izolace CYKY 4J35 (4Bx35)</t>
  </si>
  <si>
    <t>-7593760</t>
  </si>
  <si>
    <t>7492554010</t>
  </si>
  <si>
    <t>Montáž kabelů 4- a 5-žílových Cu do 16 mm2 - uložení do země, chráničky, na rošty, pod omítku apod.</t>
  </si>
  <si>
    <t>-474751218</t>
  </si>
  <si>
    <t>7492501870</t>
  </si>
  <si>
    <t>Kabely, vodiče, šňůry Cu - nn Kabel silový 4 a 5-žílový Cu, plastová izolace CYKY 4J10 (4Bx10)</t>
  </si>
  <si>
    <t>-1705544866</t>
  </si>
  <si>
    <t>7492501930</t>
  </si>
  <si>
    <t>Kabely, vodiče, šňůry Cu - nn Kabel silový 4 a 5-žílový Cu, plastová izolace CYKY 4J6 (4Bx6)</t>
  </si>
  <si>
    <t>-2095247513</t>
  </si>
  <si>
    <t>7590525463</t>
  </si>
  <si>
    <t>Montáž spojky rovné pro plastové kabely párové Raychem XAGA s konektory UDW2 2 plášť bez pancíře do 10 žil - nasazení manžety, spojení žil, převlečení manžety, nahřátí pro její tepelné smrštění, uložení spojky v jámě</t>
  </si>
  <si>
    <t>-1206314200</t>
  </si>
  <si>
    <t>7590555052</t>
  </si>
  <si>
    <t>Montáž formy pro kabel TCEKE, TCEKES do délky 0,5 m 5 XN - odstranění pláště na jednom konci kabelu, odstranění izolace z konců žil na svorkovnici, zhotovení vodní zábrany, zformování a konečná úprava kabelu, kontrolní a závěrečné měření na kabelu, zapoje</t>
  </si>
  <si>
    <t>-906128034</t>
  </si>
  <si>
    <t>7590555056</t>
  </si>
  <si>
    <t>Montáž formy pro kabel TCEKE, TCEKES do délky 0,5 m 15 XN - odstranění pláště na jednom konci kabelu, odstranění izolace z konců žil na svorkovnici, zhotovení vodní zábrany, zformování a konečná úprava kabelu, kontrolní a závěrečné měření na kabelu, zapoj</t>
  </si>
  <si>
    <t>-1505634206</t>
  </si>
  <si>
    <t>7590555058</t>
  </si>
  <si>
    <t>Montáž formy pro kabel TCEKE, TCEKES do délky 0,5 m 20 XN - odstranění pláště na jednom konci kabelu, odstranění izolace z konců žil na svorkovnici, zhotovení vodní zábrany, zformování a konečná úprava kabelu, kontrolní a závěrečné měření na kabelu, zapoj</t>
  </si>
  <si>
    <t>1651729773</t>
  </si>
  <si>
    <t>7590555132</t>
  </si>
  <si>
    <t>Montáž forma pro kabely TCEKPFLE, TCEKPFLEY, TCEKPFLEZE, TCEKPFLEZY do 3 P 1,0 - odstranění pláště na jednom konci kabelu, odstranění izolace z konců žil na svorkovnici, zhotovení vodní zábrany, zformování a konečná úprava kabelu, kontrolní a závěrečné mě</t>
  </si>
  <si>
    <t>-1289881404</t>
  </si>
  <si>
    <t>7590555134</t>
  </si>
  <si>
    <t>Montáž forma pro kabely TCEKPFLE, TCEKPFLEY, TCEKPFLEZE, TCEKPFLEZY do 4 P 1,0 - odstranění pláště na jednom konci kabelu, odstranění izolace z konců žil na svorkovnici, zhotovení vodní zábrany, zformování a konečná úprava kabelu, kontrolní a závěrečné mě</t>
  </si>
  <si>
    <t>-1542742940</t>
  </si>
  <si>
    <t>7590555136</t>
  </si>
  <si>
    <t>Montáž forma pro kabely TCEKPFLE, TCEKPFLEY, TCEKPFLEZE, TCEKPFLEZY do 7 P 1,0 - odstranění pláště na jednom konci kabelu, odstranění izolace z konců žil na svorkovnici, zhotovení vodní zábrany, zformování a konečná úprava kabelu, kontrolní a závěrečné mě</t>
  </si>
  <si>
    <t>1893566601</t>
  </si>
  <si>
    <t>7590555138</t>
  </si>
  <si>
    <t>Montáž forma pro kabely TCEKPFLE, TCEKPFLEY, TCEKPFLEZE, TCEKPFLEZY do 12 P 1,0 - odstranění pláště na jednom konci kabelu, odstranění izolace z konců žil na svorkovnici, zhotovení vodní zábrany, zformování a konečná úprava kabelu, kontrolní a závěrečné m</t>
  </si>
  <si>
    <t>-2080664877</t>
  </si>
  <si>
    <t>7590555140</t>
  </si>
  <si>
    <t>Montáž forma pro kabely TCEKPFLE, TCEKPFLEY, TCEKPFLEZE, TCEKPFLEZY do 16 P 1,0 - odstranění pláště na jednom konci kabelu, odstranění izolace z konců žil na svorkovnici, zhotovení vodní zábrany, zformování a konečná úprava kabelu, kontrolní a závěrečné m</t>
  </si>
  <si>
    <t>-567919977</t>
  </si>
  <si>
    <t>7590555142</t>
  </si>
  <si>
    <t>Montáž forma pro kabely TCEKPFLE, TCEKPFLEY, TCEKPFLEZE, TCEKPFLEZY do 24 P 1,0 - odstranění pláště na jednom konci kabelu, odstranění izolace z konců žil na svorkovnici, zhotovení vodní zábrany, zformování a konečná úprava kabelu, kontrolní a závěrečné m</t>
  </si>
  <si>
    <t>1430290328</t>
  </si>
  <si>
    <t>7590555144</t>
  </si>
  <si>
    <t>Montáž forma pro kabely TCEKPFLE, TCEKPFLEY, TCEKPFLEZE, TCEKPFLEZY do 30 P 1,0</t>
  </si>
  <si>
    <t>267404788</t>
  </si>
  <si>
    <t>7593505270</t>
  </si>
  <si>
    <t>Montáž kabelového označníku Ball Marker - upevnění kabelového označníku na plášť kabelu upevňovacími prvky</t>
  </si>
  <si>
    <t>910766597</t>
  </si>
  <si>
    <t>06.3 - Kabelizace - stavební část - sudá</t>
  </si>
  <si>
    <t>-2123189250</t>
  </si>
  <si>
    <t>169845488</t>
  </si>
  <si>
    <t>34573003</t>
  </si>
  <si>
    <t>multikanál kabelovodu z HDPE základní 9ti komorový</t>
  </si>
  <si>
    <t>-715051907</t>
  </si>
  <si>
    <t>34573018</t>
  </si>
  <si>
    <t>sponka spojovací ocelová pro multikanál kabelovodu</t>
  </si>
  <si>
    <t>1838264515</t>
  </si>
  <si>
    <t>34573145</t>
  </si>
  <si>
    <t>komora přístupová kabelovodu z HDPE 715x1020x1220mm</t>
  </si>
  <si>
    <t>1608901368</t>
  </si>
  <si>
    <t>34573149</t>
  </si>
  <si>
    <t>víko přístupové komory kabelovodu BETON</t>
  </si>
  <si>
    <t>375211668</t>
  </si>
  <si>
    <t>-2128506435</t>
  </si>
  <si>
    <t>-101389927</t>
  </si>
  <si>
    <t>-2048328755</t>
  </si>
  <si>
    <t>-213856818</t>
  </si>
  <si>
    <t>874560938</t>
  </si>
  <si>
    <t>460510313</t>
  </si>
  <si>
    <t>Multikanály plastové do rýhy s obsypem z písku bez výkopových prací 9-cestné</t>
  </si>
  <si>
    <t>2099462594</t>
  </si>
  <si>
    <t>460531124</t>
  </si>
  <si>
    <t>Osazení kabelové komory z dílu HDPE plochy do 1,5 m2 hl do 1,3 m pro běžné zatížení</t>
  </si>
  <si>
    <t>-486913054</t>
  </si>
  <si>
    <t>460531182</t>
  </si>
  <si>
    <t>Osazení víka z ocele, litiny, betonu do 1,5 m2 pro kabelové komory z plastů pro běžné zatížení</t>
  </si>
  <si>
    <t>-1269507986</t>
  </si>
  <si>
    <t>-378887696</t>
  </si>
  <si>
    <t>-175439163</t>
  </si>
  <si>
    <t>-1079559542</t>
  </si>
  <si>
    <t>06.4 - Kabelizace - technologická část - sudá</t>
  </si>
  <si>
    <t>-415573539</t>
  </si>
  <si>
    <t>-112204991</t>
  </si>
  <si>
    <t>-526177995</t>
  </si>
  <si>
    <t>1827191572</t>
  </si>
  <si>
    <t>1894823086</t>
  </si>
  <si>
    <t>539933371</t>
  </si>
  <si>
    <t>721465638</t>
  </si>
  <si>
    <t>-1543660019</t>
  </si>
  <si>
    <t>7590520624</t>
  </si>
  <si>
    <t>Venkovní vedení kabelová - metalické sítě Plněné 4x0,8 TCEPKPFLEY 10 x 4 x 0,8</t>
  </si>
  <si>
    <t>2052147224</t>
  </si>
  <si>
    <t>-454139353</t>
  </si>
  <si>
    <t>7590541439</t>
  </si>
  <si>
    <t>Slaboproudé rozvody, kabely pro přívod a vnitřní instalaci Spojky metalických kabelů a příslušenství Teplem smrštitelná zesílená spojka pro netlakované kabely XAGA 500-43/8-300/EY</t>
  </si>
  <si>
    <t>-1467727849</t>
  </si>
  <si>
    <t>1644131381</t>
  </si>
  <si>
    <t>-857106830</t>
  </si>
  <si>
    <t>-1254175278</t>
  </si>
  <si>
    <t>-1373774220</t>
  </si>
  <si>
    <t>2105218855</t>
  </si>
  <si>
    <t>-295543919</t>
  </si>
  <si>
    <t>7493601090</t>
  </si>
  <si>
    <t>Kabelové a zásuvkové skříně, elektroměrové rozvaděče Prázdné skříně a pilíře Skříň plastová kompaktní pilíř včetně základu, IP44, šířka do 400 mm, výška do 700 mm, hloubka do 300 mm, PUR lak</t>
  </si>
  <si>
    <t>412636714</t>
  </si>
  <si>
    <t>844641788</t>
  </si>
  <si>
    <t>7590525464</t>
  </si>
  <si>
    <t>Montáž spojky rovné pro plastové kabely párové Raychem XAGA s konektory UDW2 2 plášť bez pancíře do 20 žil - nasazení manžety, spojení žil, převlečení manžety, nahřátí pro její tepelné smrštění, uložení spojky v jámě</t>
  </si>
  <si>
    <t>769512304</t>
  </si>
  <si>
    <t>7590525467</t>
  </si>
  <si>
    <t>Montáž spojky rovné pro plastové kabely párové Raychem XAGA s konektory UDW2 2 plášť bez pancíře do 60 žil - nasazení manžety, spojení žil, převlečení manžety, nahřátí pro její tepelné smrštění, uložení spojky v jámě</t>
  </si>
  <si>
    <t>163504290</t>
  </si>
  <si>
    <t>1711242679</t>
  </si>
  <si>
    <t>7590555054</t>
  </si>
  <si>
    <t>Montáž formy pro kabel TCEKE, TCEKES do délky 0,5 m 10 XN - odstranění pláště na jednom konci kabelu, odstranění izolace z konců žil na svorkovnici, zhotovení vodní zábrany, zformování a konečná úprava kabelu, kontrolní a závěrečné měření na kabelu, zapoj</t>
  </si>
  <si>
    <t>-1253056817</t>
  </si>
  <si>
    <t>1451267222</t>
  </si>
  <si>
    <t>-559536053</t>
  </si>
  <si>
    <t>1313178820</t>
  </si>
  <si>
    <t>-126640976</t>
  </si>
  <si>
    <t>80179781</t>
  </si>
  <si>
    <t>-245937612</t>
  </si>
  <si>
    <t>Montáž forma pro kabely TCEKPFLE, TCEKPFLEY, TCEKPFLEZE, TCEKPFLEZY do 30 P 1,0 - odstranění pláště na jednom konci kabelu, odstranění izolace z konců žil na svorkovnici, zhotovení vodní zábrany, zformování a konečná úprava kabelu, kontrolní a závěrečné m</t>
  </si>
  <si>
    <t>345813910</t>
  </si>
  <si>
    <t>-1983084532</t>
  </si>
  <si>
    <t>07 - PZS v km 382,989</t>
  </si>
  <si>
    <t>07.1 - technologická část</t>
  </si>
  <si>
    <t>-1760791479</t>
  </si>
  <si>
    <t>-462594941</t>
  </si>
  <si>
    <t>1353989650</t>
  </si>
  <si>
    <t>7598095450</t>
  </si>
  <si>
    <t>Příprava ke komplexním zkouškám automatických přejezdových zabezpečovacích zařízení bez závor dvoukolejné</t>
  </si>
  <si>
    <t>1702595019</t>
  </si>
  <si>
    <t>7598095520</t>
  </si>
  <si>
    <t>Komplexní zkouška automatických přejezdových zabezpečovacích zařízení bez závor dvoukolejné</t>
  </si>
  <si>
    <t>-186182084</t>
  </si>
  <si>
    <t>7598095555</t>
  </si>
  <si>
    <t>Vyhotovení protokolu UTZ pro PZZ bez závor dvě a více kolejí</t>
  </si>
  <si>
    <t>-857869070</t>
  </si>
  <si>
    <t>PS 01-35-01 - Trafostanice</t>
  </si>
  <si>
    <t>132212102</t>
  </si>
  <si>
    <t>Hloubení zapažených i nezapažených rýh šířky do 600 mm ručním nebo pneumatickým nářadím s urovnáním dna do předepsaného profilu a spádu v horninách tř. 3 nesoudržných</t>
  </si>
  <si>
    <t>M3</t>
  </si>
  <si>
    <t>Zásyp sypaninou z jakékoliv horniny s uložením výkopku ve vrstvách se zhutněním jam, šachet, rýh nebo kolem objektů v těchto vykopávkách</t>
  </si>
  <si>
    <t>181951102</t>
  </si>
  <si>
    <t>Úprava pláně vyrovnáním výškových rozdílů v hornině tř. 1 až 4 se zhutněním</t>
  </si>
  <si>
    <t>M2</t>
  </si>
  <si>
    <t>745921</t>
  </si>
  <si>
    <t>TRAFOSTANICE TYPOVÁ KIOSKOVÁ BETONOVÁ 22/0,4 KV DO 1X630 KVA</t>
  </si>
  <si>
    <t>76792</t>
  </si>
  <si>
    <t>OPLOCENÍ Z DRÁTĚNÉHO PLETIVA POTAŽENÉHO PLASTEM</t>
  </si>
  <si>
    <t>7492400460</t>
  </si>
  <si>
    <t>Označovací štítek na kabel (100 ks)</t>
  </si>
  <si>
    <t>SADA</t>
  </si>
  <si>
    <t>7494758020</t>
  </si>
  <si>
    <t>označovací štítek</t>
  </si>
  <si>
    <t>7492454020</t>
  </si>
  <si>
    <t>Montáž připojovacích systémů pro izolované vodiče a pomocné práce pro kabely vn, kabelová příchytka</t>
  </si>
  <si>
    <t>7492501780</t>
  </si>
  <si>
    <t>Kabel silový 4 a 5-žílový Cu, plastová izolace, CYKY 3J95+50 (3Bx95+50)</t>
  </si>
  <si>
    <t>7492554016</t>
  </si>
  <si>
    <t>Montáž kabelů 4- a 5-žílových Cu</t>
  </si>
  <si>
    <t>7492751026</t>
  </si>
  <si>
    <t>Montáž ukončení kabelů nn v rozvaděči nebo na přístroji izolovaných s označením do 150 mm2</t>
  </si>
  <si>
    <t>744348</t>
  </si>
  <si>
    <t>ROZVADĚČ NN SKŘÍŇOVÝ OCELOPLECH.VYZBROJENÝ, DO IP 40, HLOUBKY DO 500MM, ŠÍŘKY OD 510 DO 800MM, VÝŠKY DO 2250MM-VÝVODNÍ POLE SE SLOŽITOU VÝZBROJÍ (RH.1-3,5)</t>
  </si>
  <si>
    <t>744514</t>
  </si>
  <si>
    <t>ROZVADĚČ KOMPENZAČNÍ VNITŘNÍ OD 61 DO 150 KVAR (RH.4)</t>
  </si>
  <si>
    <t>744348.1</t>
  </si>
  <si>
    <t>ROZVADĚČ NN SKŘÍŇOVÝ OCELOPLECH.VYZBROJENÝ, DO IP 40, HLOUBKY DO 500MM, ŠÍŘKY OD 510 DO 800MM, VÝŠKY DO 2250MM-VÝVODNÍ POLE SE SLOŽITOU VÝZBROJÍ (RU)</t>
  </si>
  <si>
    <t>744144</t>
  </si>
  <si>
    <t>ROZVODNICE NN PRÁZDNÁ PLASTOVÁ, MIN. IP 55, TŘÍDA IZOLACE II, 510-800 X 610-900 MM (R-ZZ) KOMPLET</t>
  </si>
  <si>
    <t>744O35</t>
  </si>
  <si>
    <t>UNIVERZÁLNÍ SKŘÍŇ MĚŘENÍ USM</t>
  </si>
  <si>
    <t>7494003122</t>
  </si>
  <si>
    <t>Jističe do 80 A; 10 kA, In 6 A, Ue AC 230 V / DC 72 V, charakteristika B, 1pól, Icn 10 kA</t>
  </si>
  <si>
    <t>7494004240</t>
  </si>
  <si>
    <t xml:space="preserve">Instalační stykače AC Ith 63 A, Uc AC 230 V, 3x zapínací kontakt, 1x rozpínací kontakt,   AC-3: 30A</t>
  </si>
  <si>
    <t>7494556010</t>
  </si>
  <si>
    <t>Montáž vzduchových stykačů do 100 A</t>
  </si>
  <si>
    <t>7494004354</t>
  </si>
  <si>
    <t>Instalační relé Un AC 230 V, AC/DC 24 V, 3x přepínací kontakt 8 A, zelená signálka</t>
  </si>
  <si>
    <t>7494559010</t>
  </si>
  <si>
    <t>Montáž relé modulárního</t>
  </si>
  <si>
    <t>7494010345</t>
  </si>
  <si>
    <t>Univerzální skříň měření RAMEZ</t>
  </si>
  <si>
    <t>7493500020</t>
  </si>
  <si>
    <t>Dálkové ovládání úsekových odpojovačů ( DOÚO ), pro dálkové ovládání motorových pohonů trakčních odpojovačů pro 6 motorových pohonů</t>
  </si>
  <si>
    <t>7493500070</t>
  </si>
  <si>
    <t>Dálkové ovládání úsekových odpojovačů ( DOÚO ), Napájecí souprava DOÚO s oddělovacím transformátorem a HIS</t>
  </si>
  <si>
    <t>7492600220</t>
  </si>
  <si>
    <t>Kabel silový 4 a 5-žílový Al, plastová izolace, 1-AYKY 4x50</t>
  </si>
  <si>
    <t>7492652012</t>
  </si>
  <si>
    <t>Montáž kabelů 4- a 5-žílových Al do 50 mm2</t>
  </si>
  <si>
    <t>Montáž ukončení kabelů nn v rozvaděči nebo na přístroji izolovaných s označením do 70 mm2</t>
  </si>
  <si>
    <t>7491600130</t>
  </si>
  <si>
    <t>Uzemnění Vnější Zemnící pásek stožáru TV FeZn 30x4 mm2 v délce 25 m</t>
  </si>
  <si>
    <t>7491600010</t>
  </si>
  <si>
    <t>Uzemňovací vedení na povrchu, kruhovým vodičem FeZn do D=10 mm</t>
  </si>
  <si>
    <t>7491651010</t>
  </si>
  <si>
    <t>Montáž vnitřního uzemnění uzemňovacích vodičů pevně na povrchu z pozinkované oceli (FeZn) do 120 mm2</t>
  </si>
  <si>
    <t>7491600140</t>
  </si>
  <si>
    <t xml:space="preserve">Uzemnění vnější, zemnící tyče stožátu TV  do okruhu 5m</t>
  </si>
  <si>
    <t>7491652040</t>
  </si>
  <si>
    <t>Montáž vnějšího uzemnění, zemnící tyče z pozinkované oceli (FeZn), délky do 2 m</t>
  </si>
  <si>
    <t>7491652082</t>
  </si>
  <si>
    <t>Montáž vnějšího uzemnění, vyvedení a připojení uzemnění na kovové oplocení</t>
  </si>
  <si>
    <t>7491652084</t>
  </si>
  <si>
    <t>Montáž vnějšího uzemnění, spoj uzemňovacích vodičů svařováním vč. Zaizolování</t>
  </si>
  <si>
    <t>7492300140</t>
  </si>
  <si>
    <t>Kabelová příchytka 40 C 29-40</t>
  </si>
  <si>
    <t>7491207780</t>
  </si>
  <si>
    <t>Kabelové rošty pozinkované, CF105/300 EZ</t>
  </si>
  <si>
    <t>7491451030</t>
  </si>
  <si>
    <t>Montáž kabelových stojin a ocelových roštů délky 3 m, šířky do 400 mm</t>
  </si>
  <si>
    <t>7491209820</t>
  </si>
  <si>
    <t>Kabelové žlaby plechové, pozinkované, MERKUR 250/100 M2 galv.zinek</t>
  </si>
  <si>
    <t>7491455015</t>
  </si>
  <si>
    <t xml:space="preserve">Montáž plechových pozinkovaných kabelových žlabů  (včetně příslušenství), 250-500/100 mm, bez víka a nosníků</t>
  </si>
  <si>
    <t xml:space="preserve">Kabel silový 2 a 3-žílový Cu, plastová izolace CYKY 3J1,5  (3Cx 1,5)</t>
  </si>
  <si>
    <t xml:space="preserve">Kabel silový 2 a 3-žílový Cu, plastová izolace CYKY 3J2,5  (3Cx 2,5)</t>
  </si>
  <si>
    <t>7492501715</t>
  </si>
  <si>
    <t>Kabel silový 2 a 3-žílový Cu, plastová izolace CYKY 2O6 (2Dx6), NYM-O 2x6</t>
  </si>
  <si>
    <t>7492501300</t>
  </si>
  <si>
    <t>Vodič jednožílový Cu, plastová izolace H07V-K 6 žz (CYA)</t>
  </si>
  <si>
    <t>7492552010</t>
  </si>
  <si>
    <t>Montáž kabelů jednožílových Cu do 35 mm2 - uložení do země, chráničky, na rošty, pod omítku apod.</t>
  </si>
  <si>
    <t>7492502050</t>
  </si>
  <si>
    <t>Kabely, vodiče, šňůry Cu - nn Kabel silový 4 a 5-žílový Cu, plastová izolace CYKY 5J1,5 (5Cx1,5)</t>
  </si>
  <si>
    <t>7492502140</t>
  </si>
  <si>
    <t xml:space="preserve">Kabely, vodiče, šňůry Cu - nn Kabel silový více-žílový Cu, plastová izolace CYKY 12J1,5  (12Cx1,5)</t>
  </si>
  <si>
    <t>7492555012</t>
  </si>
  <si>
    <t>Montáž kabelů vícežílových Cu 12 x 1,5 mm2 - uložení do země, chráničky, na rošty, pod omítku apod.</t>
  </si>
  <si>
    <t>7492751010</t>
  </si>
  <si>
    <t>Montáž ukončení kabelů nn v rozvaděči nebo na přístroji 1 - žílových do 240 mm2</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</si>
  <si>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</si>
  <si>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t>
  </si>
  <si>
    <t>7492751040</t>
  </si>
  <si>
    <t>Montáž ukončení kabelů nn v rozvaděči nebo na přístroji izolovaných s označením 7 - 12-ti žílových do 4 mm2 - montáž kabelové koncovky nebo záklopky včetně odizolování pláště a izolace žil kabelu, ukončení žil v rozvaděči, upevnění kabelových ok, roz. tru</t>
  </si>
  <si>
    <t>7493101820</t>
  </si>
  <si>
    <t>Svítidla pro montáž na strop nebo stěnu, 2x36W EP</t>
  </si>
  <si>
    <t>Montáž svítidel základních instalačních zářivkových s krytem se 2 zdroji 1x36 W nebo 1x58 W, IP20</t>
  </si>
  <si>
    <t>7493101660</t>
  </si>
  <si>
    <t>Svítidla pro montáž na strop nebo stěnu 1x24W EP IP44</t>
  </si>
  <si>
    <t>7491555030</t>
  </si>
  <si>
    <t>Montáž svítidel základních instalačních zářivkových s krytem se 2 zdroji 2x28 W , IP65</t>
  </si>
  <si>
    <t>7491201400</t>
  </si>
  <si>
    <t>Krabice KO 125/1L</t>
  </si>
  <si>
    <t>7491252020</t>
  </si>
  <si>
    <t>Montáž krabic elektroinstalačních, rozvodek odbočné s víčkem a svorkovnicí</t>
  </si>
  <si>
    <t>7491201600</t>
  </si>
  <si>
    <t>Spínací přístroje instalační Spínač PRAKTIK 3553-01929 B</t>
  </si>
  <si>
    <t>7491253010</t>
  </si>
  <si>
    <t>Montáž přístrojů spínacích instalačních, vypínačů 1-pólových</t>
  </si>
  <si>
    <t>7491204830</t>
  </si>
  <si>
    <t>Zásuvky instalační PRAKTIK 5518-2929 B</t>
  </si>
  <si>
    <t>Montáž zásuvek instalačních</t>
  </si>
  <si>
    <t>136</t>
  </si>
  <si>
    <t>7494002826</t>
  </si>
  <si>
    <t>Dveřní spínače</t>
  </si>
  <si>
    <t>138</t>
  </si>
  <si>
    <t>7496351030</t>
  </si>
  <si>
    <t>Montáž dveřních spínačů pro kobku</t>
  </si>
  <si>
    <t>140</t>
  </si>
  <si>
    <t>7491206700</t>
  </si>
  <si>
    <t>Elektrické přímotopy, Panel ECOFLEX 2000W ET 20</t>
  </si>
  <si>
    <t>142</t>
  </si>
  <si>
    <t>7491256010</t>
  </si>
  <si>
    <t>Montáž elektrických přímotopů konvektorů přímotopných s termostatem do 3000 W</t>
  </si>
  <si>
    <t>144</t>
  </si>
  <si>
    <t>7491206750</t>
  </si>
  <si>
    <t>Termostat, 5..50°C, 230V AC, elektronický</t>
  </si>
  <si>
    <t>146</t>
  </si>
  <si>
    <t>7491256020</t>
  </si>
  <si>
    <t>Montáž elektrických termostatů</t>
  </si>
  <si>
    <t>148</t>
  </si>
  <si>
    <t>741732R</t>
  </si>
  <si>
    <t>VENTILÁTOR ODVĚTRÁVACÍ 230VAC, 700m3</t>
  </si>
  <si>
    <t>150</t>
  </si>
  <si>
    <t>7491200030</t>
  </si>
  <si>
    <t>Elektroinstalační lišty a kabelové žlaby, Lišta LV 24x22 vkládací bílá 3m</t>
  </si>
  <si>
    <t>152</t>
  </si>
  <si>
    <t>7491200270</t>
  </si>
  <si>
    <t>Elektroinstalační lišty a kabelové žlaby,Lišta LH 60x40 vkládací bílá 3m</t>
  </si>
  <si>
    <t>154</t>
  </si>
  <si>
    <t>7491251010</t>
  </si>
  <si>
    <t>Montáž lišt elektroinstalačních, kabelových žlabů do 40/40 mm</t>
  </si>
  <si>
    <t>156</t>
  </si>
  <si>
    <t>158</t>
  </si>
  <si>
    <t>160</t>
  </si>
  <si>
    <t>7498351010</t>
  </si>
  <si>
    <t>Vydání průkazu způsobilosti pro funkční celek, provizorní stav - vyhotovení dokladu o silnoproudých zařízeních a vydání průkazu způsobilosti</t>
  </si>
  <si>
    <t>162</t>
  </si>
  <si>
    <t>7499151030</t>
  </si>
  <si>
    <t>Dokončovací práce zkušební provoz</t>
  </si>
  <si>
    <t>HOD</t>
  </si>
  <si>
    <t>-1458140148</t>
  </si>
  <si>
    <t>7499151040</t>
  </si>
  <si>
    <t>Dokončovací práce zaškolení obsluhy</t>
  </si>
  <si>
    <t>-178172801</t>
  </si>
  <si>
    <t>Dokončovací práce - na elektrickém zařízení</t>
  </si>
  <si>
    <t>164</t>
  </si>
  <si>
    <t>7499151050</t>
  </si>
  <si>
    <t>Dokončovací práce - manipulace na zařízeních prováděné provozovatelem</t>
  </si>
  <si>
    <t>166</t>
  </si>
  <si>
    <t>02913</t>
  </si>
  <si>
    <t>OSTATNÍ POŽADAVKY - GEODETICKÉ ZAMĚŘENÍ - CELKY</t>
  </si>
  <si>
    <t>168</t>
  </si>
  <si>
    <t>02940</t>
  </si>
  <si>
    <t>OSTATNÍ POŽADAVKY - VYPRACOVÁNÍ DOKUMENTACE</t>
  </si>
  <si>
    <t>KPL</t>
  </si>
  <si>
    <t>170</t>
  </si>
  <si>
    <t>03100</t>
  </si>
  <si>
    <t>ZAŘÍZENÍ STAVENIŠTĚ - ZŘÍZENÍ, PROVOZ, DEMONTÁŽ</t>
  </si>
  <si>
    <t>172</t>
  </si>
  <si>
    <t>PS 01-35-03 - DŘT a DDTS</t>
  </si>
  <si>
    <t>7496756102</t>
  </si>
  <si>
    <t>zaškolení obsluhy</t>
  </si>
  <si>
    <t>7496754058</t>
  </si>
  <si>
    <t>odzkoušení upraveného ŘS ED</t>
  </si>
  <si>
    <t>7496700010</t>
  </si>
  <si>
    <t>Skříň pro telemechanickou jednotku 600x2000, oboustranný přístup, vybavená</t>
  </si>
  <si>
    <t>7496701320</t>
  </si>
  <si>
    <t>Procesorová jednotka CPU (CP), kom. rozhranní ethernet, serial, USB</t>
  </si>
  <si>
    <t>7496701330</t>
  </si>
  <si>
    <t>Napájecí zdroj pro CPU (PW), 24VDC</t>
  </si>
  <si>
    <t>7496701340</t>
  </si>
  <si>
    <t>Napájecí zdroj pro CPU (PW), 230VAC</t>
  </si>
  <si>
    <t>7496701360</t>
  </si>
  <si>
    <t>Vana pro PLC včetně kabeláže a konektorů</t>
  </si>
  <si>
    <t>7496701370</t>
  </si>
  <si>
    <t>Komunikační jednotka (SC), kom. rozhranní ethernet, serial</t>
  </si>
  <si>
    <t>7496701380</t>
  </si>
  <si>
    <t>Výstupní jednotka PLC GO (OR), 16xRO, 12-230V, kompletní</t>
  </si>
  <si>
    <t>7496701390</t>
  </si>
  <si>
    <t>Vstupní jednotka PLC GO 32xDI (IB), 24VDC, kompletní</t>
  </si>
  <si>
    <t>7496701420</t>
  </si>
  <si>
    <t>Komunikační submodul pro seriové rozhraní, GO (MR)</t>
  </si>
  <si>
    <t>7496700110</t>
  </si>
  <si>
    <t>Svorkovnice (ježek) pro vyvedení 8 signálů/povelů/měření včetně napájecího obvodu 24V DC</t>
  </si>
  <si>
    <t>7496700030</t>
  </si>
  <si>
    <t>Nástěnná skříň pro telemechanickou jednotku, vybavená</t>
  </si>
  <si>
    <t>7496700490</t>
  </si>
  <si>
    <t>Operátorský panel dotykový 10", grafický barevný, LAN, USB, RS 232, RS 485</t>
  </si>
  <si>
    <t>7496700780</t>
  </si>
  <si>
    <t>Základní programové vybavení tlm. jednotky pro objekt ŽST</t>
  </si>
  <si>
    <t>7496700800</t>
  </si>
  <si>
    <t>Základní programové vybavení tlm. jednotky pro objekt SpS</t>
  </si>
  <si>
    <t>7496700810</t>
  </si>
  <si>
    <t>Základní programové vybavení tlm. jednotky pro objekt TS</t>
  </si>
  <si>
    <t>7496700820</t>
  </si>
  <si>
    <t>SW-ovladače komunikace, parametrizace - pro nadřazený systém</t>
  </si>
  <si>
    <t>7496700850</t>
  </si>
  <si>
    <t>Dokumentace skutečného stavu pro nové telemechanické zařízení v objektu ŽST</t>
  </si>
  <si>
    <t>7496700870</t>
  </si>
  <si>
    <t>Dokumentace skutečného stavu pro nové telemechanické zařízení v objektu SpS, TS</t>
  </si>
  <si>
    <t>7496700880</t>
  </si>
  <si>
    <t>Provozní dokumentace ŘS ED - úprava</t>
  </si>
  <si>
    <t>7496702091</t>
  </si>
  <si>
    <t>Klient systému DDTS ŽDC, mobilní pracoviště s konfigurací dle TZ, min. dle technických podmínek SŽDC k systému DDTS ŽDC; rozhraní Ethernet 100 Mbit / 1 Gb, 3G modem externí, wi-fi, Napájení 230 V AC</t>
  </si>
  <si>
    <t>7496702092</t>
  </si>
  <si>
    <t>Kompletní systémové a programové vybavení nového mobilního klientského pracoviště, vizualizační SW, licence, protokoly ČSN EN 60870-5-104, XML, aplikační a programové vybavení mobilního klientského pracoviště, klientská aplikace pro dohled</t>
  </si>
  <si>
    <t>7496753024</t>
  </si>
  <si>
    <t>rozvaděče s PLC v objektu oboustranného</t>
  </si>
  <si>
    <t>7496753020</t>
  </si>
  <si>
    <t>rozvaděče s PLC v objektu nástěnného</t>
  </si>
  <si>
    <t>7496753030</t>
  </si>
  <si>
    <t>instalace, zprovoznění, oživení telemechanické jednotky v objektu ŽST</t>
  </si>
  <si>
    <t>7496753034</t>
  </si>
  <si>
    <t>instalace, zprovoznění, oživení telemechanické jednotky v objektu SpS</t>
  </si>
  <si>
    <t>7496753036</t>
  </si>
  <si>
    <t>instalace, zprovoznění, oživení telemechanické jednotky v objektu TS</t>
  </si>
  <si>
    <t>7496753040</t>
  </si>
  <si>
    <t>instalace montážního materiálu v objektu ŽST</t>
  </si>
  <si>
    <t>7496753042</t>
  </si>
  <si>
    <t>instalace montážního materiálu v objektu NS</t>
  </si>
  <si>
    <t>7496753044</t>
  </si>
  <si>
    <t>instalace montážního materiálu v objektu SpS, TS</t>
  </si>
  <si>
    <t>7496753050</t>
  </si>
  <si>
    <t>připojení, oživení a zprovoznění přenosové cesty v objektu ŽST</t>
  </si>
  <si>
    <t>7496753054</t>
  </si>
  <si>
    <t>připojení, oživení a zprovoznění přenosové cesty v objektu SpS, TS</t>
  </si>
  <si>
    <t>7496753060</t>
  </si>
  <si>
    <t>provozní zkoušky telemechanické jednotky v objektu ŽST</t>
  </si>
  <si>
    <t>7496753064</t>
  </si>
  <si>
    <t>provozní zkoušky telemechanické jednotky v objektu SpS</t>
  </si>
  <si>
    <t>7496753066</t>
  </si>
  <si>
    <t>provozní zkoušky telemechanické jednotky v objektu TS</t>
  </si>
  <si>
    <t>7496754015</t>
  </si>
  <si>
    <t>konfigurace IPC - parametrizace SW (ovládání, signalizace, komunikace PLC s IPC, monitorování technologie, odzkoušení, montáž zařízení)</t>
  </si>
  <si>
    <t>7496754030</t>
  </si>
  <si>
    <t>úprava nebo rozšíření SW pro zobrazování a výpis hlášek z technologie DŘT, SKŘ a DDTS na elektrodispečinku</t>
  </si>
  <si>
    <t>7496756010</t>
  </si>
  <si>
    <t>Montáž dálkové diagnostiky TS ŽDC software pro začlenění technologického celku do dálkové diagnostiky TS ŽDC</t>
  </si>
  <si>
    <t>7496756036</t>
  </si>
  <si>
    <t>sofware pro integraci EOV</t>
  </si>
  <si>
    <t>7496756037</t>
  </si>
  <si>
    <t>sofware pro integraci OSV</t>
  </si>
  <si>
    <t>7496756045</t>
  </si>
  <si>
    <t>doplnění aplikace integračního koncentrátoru pro technologický systém</t>
  </si>
  <si>
    <t>7496756050</t>
  </si>
  <si>
    <t>doplnění aplikace integračního koncentrátoru uvedení do provozu stacionární klientské pracovní stanice</t>
  </si>
  <si>
    <t>7496756085</t>
  </si>
  <si>
    <t>s operačním systémem Linux</t>
  </si>
  <si>
    <t>7496756090</t>
  </si>
  <si>
    <t>kabelu F/UTP Cat5e</t>
  </si>
  <si>
    <t>7496756092</t>
  </si>
  <si>
    <t>konfigurace síťového spojení</t>
  </si>
  <si>
    <t>7496756098</t>
  </si>
  <si>
    <t>komplexní a individuální zkoušky systému pro datový objekt</t>
  </si>
  <si>
    <t>7496756099</t>
  </si>
  <si>
    <t>montáž klientského mobilního pracoviště</t>
  </si>
  <si>
    <t>7496756100</t>
  </si>
  <si>
    <t>instalace software pro mobilního klienta</t>
  </si>
  <si>
    <t>7496756101</t>
  </si>
  <si>
    <t>odzkoušení programového vybavení</t>
  </si>
  <si>
    <t>7496756102.1</t>
  </si>
  <si>
    <t>Vyhotovení výchozí revizní zprávy přes 500 000 do 1 000 000 Kč</t>
  </si>
  <si>
    <t>Vyhotovení výchozí revizní zprávy 500 000 Kč přes 1 000 000 Kč</t>
  </si>
  <si>
    <t>Vydání průkazu způsobilosti pro funkční celek, provizorní stav</t>
  </si>
  <si>
    <t>PS 01-36-01 - Trafostanice 6kV</t>
  </si>
  <si>
    <t>742 - Silnoproudé rozvody</t>
  </si>
  <si>
    <t>747 - Zkoušky, revize a HZS</t>
  </si>
  <si>
    <t>742</t>
  </si>
  <si>
    <t>Silnoproudé rozvody</t>
  </si>
  <si>
    <t>7495100280</t>
  </si>
  <si>
    <t xml:space="preserve">Modulární rozváděč do 12kV, 1250A, 31,5kA, 12kV UniGear IF, VD4, PTP, REF615,  připojovací pole s vypínačem, ochranou REF615, motorovým ovládáním a proudovými měniči.</t>
  </si>
  <si>
    <t>7495151010</t>
  </si>
  <si>
    <t>Montáž pole vn rozvaděčů 3-f, Un do 25 kV AC</t>
  </si>
  <si>
    <t>7495100270</t>
  </si>
  <si>
    <t xml:space="preserve">Modulární rozváděč do 12kV, 1250A, 31,5kA, 12kV UniGear NALF ,  připojovací pole s odpínačem</t>
  </si>
  <si>
    <t>7495400010</t>
  </si>
  <si>
    <t>Transformátory 3-f, 6/0,4 kV - vzduchem chlazené, IP 00 do 100kVA</t>
  </si>
  <si>
    <t>7495451012</t>
  </si>
  <si>
    <t>Montáž transformátorů vn/tlumivek do 250 kVA</t>
  </si>
  <si>
    <t>7496500080</t>
  </si>
  <si>
    <t xml:space="preserve">Vzduchová dekompenzační tlumivka třífazová 6kV, do 25kVAr, s odbočkami po 5 kVAr  vč. podpěrek</t>
  </si>
  <si>
    <t>7496551045</t>
  </si>
  <si>
    <t xml:space="preserve">Montáž transformátorů, měničů, tlumivek, kondenzátorů,  vn tlumivky včetně podpěrek, nastavení a seřízení, provedení zkoušek a dodání atestů</t>
  </si>
  <si>
    <t>7492100760</t>
  </si>
  <si>
    <t>Podpěrný izolátor pro NV na liště, bráně, stož. T, BP</t>
  </si>
  <si>
    <t>7497351210</t>
  </si>
  <si>
    <t>Montáž podpěrného izolátoru jednoho pro NV na liště, bráně, stožár T, BP</t>
  </si>
  <si>
    <t>7494009152</t>
  </si>
  <si>
    <t>Jednopólové pojistkové spodky s ocelovou základnou, 1pól. provedení, M10 - svorkové šrouby našroubovány</t>
  </si>
  <si>
    <t>7491353030</t>
  </si>
  <si>
    <t>Montáž nosné ocelové konstrukce nosných ocelových konstrukce pro přístroje a zařízení z válcovaných profilů U, L, I , hmotnosti do 20 kg - výroba a montáž, včetně rozměření, usazení, vyvážení, upevnění, sváření</t>
  </si>
  <si>
    <t>7491353015</t>
  </si>
  <si>
    <t>Montáž nosné ocelové konstrukce kobek samonosných pro 3 kV, 6 kV, 22 kV, 27 kV včetně izolátorů, průchodek, přípojnic, dveří, zákrytů bez strůpku - výroba a montáž</t>
  </si>
  <si>
    <t>7491353070</t>
  </si>
  <si>
    <t>Montáž nosné ocelové konstrukce ostatních zákrytové dveře z pletiva pro kobky rozvoden - výroba a montáž</t>
  </si>
  <si>
    <t>7491353072</t>
  </si>
  <si>
    <t>Montáž nosné ocelové konstrukce ostatních ochranný kryt z pletiva v rámech - výroba a montáž</t>
  </si>
  <si>
    <t>7494009230</t>
  </si>
  <si>
    <t>Pojistky VN, VN pojistkové vložky např. PL45, 10A, Un 10/12 kV, I1 63 kA</t>
  </si>
  <si>
    <t>7497351320</t>
  </si>
  <si>
    <t>Montáž patron pojistkových</t>
  </si>
  <si>
    <t>7495401820</t>
  </si>
  <si>
    <t>Konektor pro izolované připojení vn kabelu na trasformátor</t>
  </si>
  <si>
    <t>7495453015</t>
  </si>
  <si>
    <t>Montáž příslušenství transformátorů konektoru pro izolované připojení vn kabelu na trasformátor</t>
  </si>
  <si>
    <t>7495401830</t>
  </si>
  <si>
    <t>Tlumič vibrací transformátoru (podložky pod kolečka z antivibrační hmoty)</t>
  </si>
  <si>
    <t>7495453020</t>
  </si>
  <si>
    <t>Montáž příslušenství transformátorů tlumiče vibrací (podložky pod kolečka z antivibrační hmoty)</t>
  </si>
  <si>
    <t>7492400110</t>
  </si>
  <si>
    <t>Kabely do 6kV včetně - izolace PVC, 6-AYKCY 3x35,3x50 mm2, kabel silový, stíněný</t>
  </si>
  <si>
    <t>7492451030</t>
  </si>
  <si>
    <t>Montáž kabelů vn třížilových, uložení kabelu (do země, chráničky, na rošty, na TV apod.) do 120mm2</t>
  </si>
  <si>
    <t>7499700800</t>
  </si>
  <si>
    <t>Kabelová koncovka vnitřní do 6 kV vč.kabelového oka</t>
  </si>
  <si>
    <t>7492453030</t>
  </si>
  <si>
    <t>Montáž koncovek kabelů vn třížilových, včetně odizolování pláště a izolace žil kabelu, ukončení žil a stínění (oko), do 120mm2</t>
  </si>
  <si>
    <t>742511</t>
  </si>
  <si>
    <t>KABEL VN - JEDNOŽÍLOVÝ, CSA DO 70 MM2</t>
  </si>
  <si>
    <t>Závěsný systém vn, Ostatní příslušenství, Kabelová příchytka 40 C 29-40</t>
  </si>
  <si>
    <t>7492300140.1</t>
  </si>
  <si>
    <t>747</t>
  </si>
  <si>
    <t>Zkoušky, revize a HZS</t>
  </si>
  <si>
    <t>Dokončovací práce - zkušební provoz</t>
  </si>
  <si>
    <t>Dokončovací práce - zaškolení obsluhy</t>
  </si>
  <si>
    <t>SO 01-31-01 - Trakční vedení Liběchov</t>
  </si>
  <si>
    <t>7497100010</t>
  </si>
  <si>
    <t>Základy trakčního vedení Materiál pro úpravu kabelů u základu TV</t>
  </si>
  <si>
    <t>7497100020</t>
  </si>
  <si>
    <t>Základy trakčního vedení Hloubený základ TV - materiál</t>
  </si>
  <si>
    <t>7497100060</t>
  </si>
  <si>
    <t>Základy trakčního vedení Výztuž pro základ TV - jednodílná</t>
  </si>
  <si>
    <t>7497100070</t>
  </si>
  <si>
    <t>Základy trakčního vedení Svorník kotevní kovaný pro základ TV vč. povrch. úpravy dle TKP</t>
  </si>
  <si>
    <t>7497100080</t>
  </si>
  <si>
    <t>Základy trakčního vedení Svorníkový koš pro základ TV</t>
  </si>
  <si>
    <t>7497200130</t>
  </si>
  <si>
    <t xml:space="preserve">Stožáry trakčního vedení Stožár TV  -  typ  ( TS,TSI 245 ) do 10m     vč. uzavíracího nátěru</t>
  </si>
  <si>
    <t>7497200190</t>
  </si>
  <si>
    <t xml:space="preserve">Stožáry trakčního vedení Stožár TV  -  typ  ( TBS,TBSI 245 )    do  10m     vč. uzavíracího nátěru</t>
  </si>
  <si>
    <t>7497200200</t>
  </si>
  <si>
    <t xml:space="preserve">Stožáry trakčního vedení Stožár TV  -  typ  ( TBS,TBSI 245 )  od 10m - do  14m     vč. uzavíracího nátěru</t>
  </si>
  <si>
    <t>7497200310</t>
  </si>
  <si>
    <t xml:space="preserve">Stožáry trakčního vedení Stožár TV  -  typ  ( 2TBS,2TBSI 245 )     do 10m     vč. uzavíracího nátěru</t>
  </si>
  <si>
    <t>7497200320</t>
  </si>
  <si>
    <t xml:space="preserve">Stožáry trakčního vedení Stožár TV  -  typ  ( 2TBS,2TBSI 245 )  od 10m - do 14m     vč. uzavíracího nátěru</t>
  </si>
  <si>
    <t>7497200420</t>
  </si>
  <si>
    <t xml:space="preserve">Stožáry trakčního vedení Stožár TV  -  typ  ( BP  9m )    vč. podlití</t>
  </si>
  <si>
    <t>7497200430</t>
  </si>
  <si>
    <t xml:space="preserve">Stožáry trakčního vedení Stožár TV  -  typ  ( BP 10m )    vč. podlití</t>
  </si>
  <si>
    <t>7497200440</t>
  </si>
  <si>
    <t xml:space="preserve">Stožáry trakčního vedení Stožár TV  -  typ  ( BP 11m )    vč. podlití</t>
  </si>
  <si>
    <t>7497200450</t>
  </si>
  <si>
    <t xml:space="preserve">Stožáry trakčního vedení Stožár TV  -  typ  ( BP 12,5m )  vč. podlití</t>
  </si>
  <si>
    <t>7497200500</t>
  </si>
  <si>
    <t xml:space="preserve">Stožáry trakčního vedení Břevno typ  23 L</t>
  </si>
  <si>
    <t>7497200520</t>
  </si>
  <si>
    <t xml:space="preserve">Stožáry trakčního vedení Materiál pro připevnění břevna 23,34 vč. ukončení břevna  A na 1T</t>
  </si>
  <si>
    <t>7497200530</t>
  </si>
  <si>
    <t xml:space="preserve">Stožáry trakčního vedení Materiál pro připevnění břevna 23,34 vč. ukončení břevna  B na 2T</t>
  </si>
  <si>
    <t>7497200540</t>
  </si>
  <si>
    <t xml:space="preserve">Stožáry trakčního vedení Materiál pro připevnění břevna 23,34 vč. ukončení břevna  C na BP</t>
  </si>
  <si>
    <t>7497200550</t>
  </si>
  <si>
    <t>Stožáry trakčního vedení Materiál pro kluzné uložení břevna 23,34 na BP stožáru</t>
  </si>
  <si>
    <t>7497200560</t>
  </si>
  <si>
    <t>Stožáry trakčního vedení Materiál sestavení pro připevnění závěsu břevna 23,34 na 1T</t>
  </si>
  <si>
    <t>7497200570</t>
  </si>
  <si>
    <t>Stožáry trakčního vedení Materiál sestavení pro připevnění závěsu břevna 23,34 na 2T</t>
  </si>
  <si>
    <t>7497200580</t>
  </si>
  <si>
    <t>Stožáry trakčního vedení Materiál sestavení pro připevnění závěsu břevna 23,34 na BP</t>
  </si>
  <si>
    <t>7497300020</t>
  </si>
  <si>
    <t>Vodiče trakčního vedení Závěs na konzole</t>
  </si>
  <si>
    <t>7497300120</t>
  </si>
  <si>
    <t>Vodiče trakčního vedení Závěs nebo pevný bod na bráně</t>
  </si>
  <si>
    <t>7497300240</t>
  </si>
  <si>
    <t>Vodiče trakčního vedení Křížení sestav</t>
  </si>
  <si>
    <t>7497300250</t>
  </si>
  <si>
    <t>Vodiče trakčního vedení Věšák troleje</t>
  </si>
  <si>
    <t>7497300270</t>
  </si>
  <si>
    <t>Vodiče trakčního vedení Proudová propojení</t>
  </si>
  <si>
    <t>7497300280</t>
  </si>
  <si>
    <t xml:space="preserve">Vodiče trakčního vedení Spojka  2  lan    nebo    TR + lana</t>
  </si>
  <si>
    <t>7497300310</t>
  </si>
  <si>
    <t>Vodiče trakčního vedení Dělič v troleji vč. tabulky</t>
  </si>
  <si>
    <t>7497300330</t>
  </si>
  <si>
    <t>Vodiče trakčního vedení Pevný bod kompenzované sestavy</t>
  </si>
  <si>
    <t>7497300350</t>
  </si>
  <si>
    <t>Vodiče trakčního vedení Materiál sestavení pro kotvení pevného bodu na stož. BP - jedna kolej</t>
  </si>
  <si>
    <t>7497300420</t>
  </si>
  <si>
    <t>Vodiče trakčního vedení Pérové kotvení jednoho nebo dvou lan 50-70 mm2 na BP s izolací</t>
  </si>
  <si>
    <t>7497300430</t>
  </si>
  <si>
    <t>Vodiče trakčního vedení Kotvení jednoho nebo dvou lan 50-70 mm2 na BP</t>
  </si>
  <si>
    <t>7497300440</t>
  </si>
  <si>
    <t>Vodiče trakčního vedení Kotvení lana 50-70 mm2 na T</t>
  </si>
  <si>
    <t>7497300460</t>
  </si>
  <si>
    <t>Vodiče trakčního vedení Kotvení lana 50-70 mm2 na 2TB</t>
  </si>
  <si>
    <t>7497300500</t>
  </si>
  <si>
    <t>Vodiče trakčního vedení Proudové propojení dvou směrových lan</t>
  </si>
  <si>
    <t>7497300510</t>
  </si>
  <si>
    <t>Vodiče trakčního vedení Vložená izolace v podélných a příčných polích</t>
  </si>
  <si>
    <t>7497300540</t>
  </si>
  <si>
    <t>Vodiče trakčního vedení lano 50 mm2 Bz (např. lano nosné, směrové, příčné, pevných bodů, odtahů)</t>
  </si>
  <si>
    <t>7497300550</t>
  </si>
  <si>
    <t>Vodiče trakčního vedení lano 70 mm2 Bz (např. lano nosné, směrové, příčné, pevných bodů, odtahů)</t>
  </si>
  <si>
    <t>7497300570</t>
  </si>
  <si>
    <t xml:space="preserve">Vodiče trakčního vedení Pohyb. kotvení sestavy TV, TR+NL na BP  -  10kN</t>
  </si>
  <si>
    <t>7497300580</t>
  </si>
  <si>
    <t xml:space="preserve">Vodiče trakčního vedení Pohyb. kotvení sestavy TV, TR+NL na BP  -  15kN</t>
  </si>
  <si>
    <t>7497300730</t>
  </si>
  <si>
    <t>Vodiče trakčního vedení Pevné kotv. sestavy TV na BP, T, 2xT, 2T/2TB - do 15kN</t>
  </si>
  <si>
    <t>7497300830</t>
  </si>
  <si>
    <t>Vodiče trakčního vedení lano 120 mm2 Cu ( lano - nosné, ZV, NV, OV, napájecích převěsů)</t>
  </si>
  <si>
    <t>7497300860</t>
  </si>
  <si>
    <t xml:space="preserve">Vodiče trakčního vedení Trolejový drát  100 mm2 Cu</t>
  </si>
  <si>
    <t>7497300880</t>
  </si>
  <si>
    <t xml:space="preserve">Vodiče trakčního vedení Trolejový drát  150 mm2 Cu</t>
  </si>
  <si>
    <t>7497301130</t>
  </si>
  <si>
    <t>Vodiče trakčního vedení Materiál sestavení pro připevnění pohonu odpojovače na stožár typu BP</t>
  </si>
  <si>
    <t>7497301140</t>
  </si>
  <si>
    <t>Vodiče trakčního vedení Materiál sestavení pro připevnění odpojovače na stožár typu BP</t>
  </si>
  <si>
    <t>7497301150</t>
  </si>
  <si>
    <t>Vodiče trakčního vedení Pohon odpojovače motorový</t>
  </si>
  <si>
    <t>7497301160</t>
  </si>
  <si>
    <t>Vodiče trakčního vedení Pohon odpojovače ruční</t>
  </si>
  <si>
    <t>7497301170</t>
  </si>
  <si>
    <t>Vodiče trakčního vedení Táhlo motorového odpojovače</t>
  </si>
  <si>
    <t>7497301180</t>
  </si>
  <si>
    <t>Vodiče trakčního vedení Odpojovač nebo odpínač na stož. TV</t>
  </si>
  <si>
    <t>7497301240</t>
  </si>
  <si>
    <t>Vodiče trakčního vedení Kotvení dvou dvojitých svodů z odpoj. s připoj. na TV - BP</t>
  </si>
  <si>
    <t>7497301300</t>
  </si>
  <si>
    <t>Vodiče trakčního vedení Svody z dvojitého napáj. převěsu na TV lany 120 Cu</t>
  </si>
  <si>
    <t>7497301350</t>
  </si>
  <si>
    <t>Vodiče trakčního vedení Vložená izolace v laně napáj. převěsu Bz nebo Cu</t>
  </si>
  <si>
    <t>7497301430</t>
  </si>
  <si>
    <t>Vodiče trakčního vedení Kotevní lišta napáj. převěsu s 2-4 třmeny na stož. BP</t>
  </si>
  <si>
    <t>7497301470</t>
  </si>
  <si>
    <t>Vodiče trakčního vedení Kotvení 2-4 lan napáj. převěsů 120 mm2 Cu s izolací zdvojený závěs</t>
  </si>
  <si>
    <t>7497301490</t>
  </si>
  <si>
    <t>Vodiče trakčního vedení Podpěrný izolátor pro NV na liště, bráně, stož. T, BP</t>
  </si>
  <si>
    <t>7497301800</t>
  </si>
  <si>
    <t>Vodiče trakčního vedení Materiál sestavení pro upevnění konzol středové,stranové</t>
  </si>
  <si>
    <t>7497301810</t>
  </si>
  <si>
    <t>Vodiče trakčního vedení Materiál sestavení pro upevnění 2 konzol</t>
  </si>
  <si>
    <t>7497301850</t>
  </si>
  <si>
    <t>Vodiče trakčního vedení Bleskojistka růžková na stožáru T, P, BP</t>
  </si>
  <si>
    <t>7497302140</t>
  </si>
  <si>
    <t>Vodiče trakčního vedení Montážní lávka na BP délky - 1035, 2045mm</t>
  </si>
  <si>
    <t>7497302230</t>
  </si>
  <si>
    <t>Vodiče trakčního vedení Materiál sestavení návěstní štít do sestavy TV</t>
  </si>
  <si>
    <t>7497302250</t>
  </si>
  <si>
    <t>Vodiče trakčního vedení Výstražné tabulky na stožáru T, P, BP, DS</t>
  </si>
  <si>
    <t>7497302260</t>
  </si>
  <si>
    <t>Vodiče trakčního vedení Tabulka číslování stožárů a pohonů odpojovačů 1 - 3 znaky</t>
  </si>
  <si>
    <t>7499700380</t>
  </si>
  <si>
    <t>Nátěry trakčního vedení Barva a řed. pro jedno číslo včetně černého podklad.pruhu na podpěře TV</t>
  </si>
  <si>
    <t>7499700390</t>
  </si>
  <si>
    <t>Nátěry trakčního vedení Barva a řed. pro bezpečnostní černožluté pruhy na podpěře TV</t>
  </si>
  <si>
    <t>7499700420</t>
  </si>
  <si>
    <t>Nátěry trakčního vedení Barva a řed. pro rekonstrukci nátěru stožárů a bran</t>
  </si>
  <si>
    <t>m2</t>
  </si>
  <si>
    <t>7497131010</t>
  </si>
  <si>
    <t>Úprava kabelů u základu trakčního vedení - obsahuje i ruční výkop v průměrné hloubce 80 cm a šíři 50 cm v zemině 4, zřízení a odstranění pažení, případně čerpání vody, demolici zpevněných ploch před úpravou, ověření kabelové trasy</t>
  </si>
  <si>
    <t>7497150510</t>
  </si>
  <si>
    <t>Zhotovení základu trakčního vedení včetně geodet. bodu, vytyčení a sondy, výkop zemina tř. 2 až 4 hloubeného - obsahuje výkop v zemině třídy 2-4, zřízení a odstranění pažení a bednění, betonáž, montáž svorníkového koše, montáž základní technologické výztu</t>
  </si>
  <si>
    <t>7497251015</t>
  </si>
  <si>
    <t>Montáž stožárů trakčního vedení výšky do 14 m, typ TS, TSI, TBS, TBSI - včetně konečné regulace po zatížení</t>
  </si>
  <si>
    <t>7497251030</t>
  </si>
  <si>
    <t>Montáž stožárů trakčního vedení výšky do 14 m, typ 2TS, 2TBS, 2TBSI - včetně konečné regulace po zatížení</t>
  </si>
  <si>
    <t>7497251050</t>
  </si>
  <si>
    <t>Montáž stožárů trakčního vedení výšky do do 16 m, typ BP - včetně konečné regulace po zatížení</t>
  </si>
  <si>
    <t>7497252015</t>
  </si>
  <si>
    <t>Jednostranné připevnění břevna typ 23, 34</t>
  </si>
  <si>
    <t>7497253015</t>
  </si>
  <si>
    <t>Kluzné uložení břevna typ 23, 34 na BP stožáru</t>
  </si>
  <si>
    <t>7497254015</t>
  </si>
  <si>
    <t>Připevnění závěsu břevna typ 23, 34</t>
  </si>
  <si>
    <t>7497350020</t>
  </si>
  <si>
    <t>Montáž závěsu na konzole bez přídavného lana</t>
  </si>
  <si>
    <t>7497350115</t>
  </si>
  <si>
    <t>Montáž závěsu nebo pevného bodu na bráně</t>
  </si>
  <si>
    <t>7497350190</t>
  </si>
  <si>
    <t>Montáž křížení sestav</t>
  </si>
  <si>
    <t>7497350200</t>
  </si>
  <si>
    <t>Montáž věšáku troleje</t>
  </si>
  <si>
    <t>7497350230</t>
  </si>
  <si>
    <t>Montáž spojky - svorky dvou lan nebo troleje a lana</t>
  </si>
  <si>
    <t>7497350250</t>
  </si>
  <si>
    <t>Montáž děliče v troleji včetně tabulky</t>
  </si>
  <si>
    <t>7497350270</t>
  </si>
  <si>
    <t>Montáž pevného bodu kompenzované sestavy</t>
  </si>
  <si>
    <t>7497350295</t>
  </si>
  <si>
    <t>Montáž kotvení pevného bodu na stožár BP - jedna kolej</t>
  </si>
  <si>
    <t>7497350330</t>
  </si>
  <si>
    <t>Montáž lan pevných bodů a odtahů 50 mm2 Bz, Fe</t>
  </si>
  <si>
    <t>7497350332</t>
  </si>
  <si>
    <t>Montáž lan pevných bodů a odtahů 70 mm2 Bz, Fe</t>
  </si>
  <si>
    <t>174</t>
  </si>
  <si>
    <t>7497350360</t>
  </si>
  <si>
    <t>Kotvení lana jednoho nebo dvou 50-70 mm2 na stožár BP</t>
  </si>
  <si>
    <t>176</t>
  </si>
  <si>
    <t>7497350365</t>
  </si>
  <si>
    <t>Kotvení lana 50-70 mm2 na stožár T</t>
  </si>
  <si>
    <t>178</t>
  </si>
  <si>
    <t>7497350375</t>
  </si>
  <si>
    <t>Kotvení lana 50-70 mm2 na stožár 2TB</t>
  </si>
  <si>
    <t>180</t>
  </si>
  <si>
    <t>7497350410</t>
  </si>
  <si>
    <t>Montáž proudového propojení směrových lan dvou</t>
  </si>
  <si>
    <t>182</t>
  </si>
  <si>
    <t>7497350420</t>
  </si>
  <si>
    <t>Vložení izolace v podélných a příčných polích</t>
  </si>
  <si>
    <t>184</t>
  </si>
  <si>
    <t>7497350430</t>
  </si>
  <si>
    <t>Tažení směrového, příčného lana do 120 mm2 Bz, Cu</t>
  </si>
  <si>
    <t>186</t>
  </si>
  <si>
    <t>7497350442</t>
  </si>
  <si>
    <t>Montáž pohyblivého kotvení sestavy trakčního vedení troleje a nosného lana na stožár BP 10 kN</t>
  </si>
  <si>
    <t>188</t>
  </si>
  <si>
    <t>7497350444</t>
  </si>
  <si>
    <t>Montáž pohyblivého kotvení sestavy trakčního vedení troleje a nosného lana na stožár BP 15 kN</t>
  </si>
  <si>
    <t>190</t>
  </si>
  <si>
    <t>7497350640</t>
  </si>
  <si>
    <t>Pevné kotvení sestavy trakčního vedení na stožár BP, T, 2xT, 2T/2TB - do 15 kN</t>
  </si>
  <si>
    <t>192</t>
  </si>
  <si>
    <t>7497350700</t>
  </si>
  <si>
    <t>Tažení nosného lana do 120 mm2 Bz, Cu</t>
  </si>
  <si>
    <t>194</t>
  </si>
  <si>
    <t>7497350710</t>
  </si>
  <si>
    <t>Tažení troleje do 150 mm2 Cu</t>
  </si>
  <si>
    <t>196</t>
  </si>
  <si>
    <t>7497350720</t>
  </si>
  <si>
    <t>Výšková regulace troleje</t>
  </si>
  <si>
    <t>198</t>
  </si>
  <si>
    <t>7497350730</t>
  </si>
  <si>
    <t>Montáž definitivní regulace pohyblivého kotvení troleje</t>
  </si>
  <si>
    <t>200</t>
  </si>
  <si>
    <t>7497350732</t>
  </si>
  <si>
    <t>Montáž definitivní regulace pohyblivého kotvení nosného lana</t>
  </si>
  <si>
    <t>202</t>
  </si>
  <si>
    <t>7497350750</t>
  </si>
  <si>
    <t>Zajištění kotvení nosného lana a troleje všech sestavení</t>
  </si>
  <si>
    <t>204</t>
  </si>
  <si>
    <t>7497350760</t>
  </si>
  <si>
    <t>Zkouška trakčního vedení vlastností mechanických - prvotní zkouška dodaného zařízení podle TKP</t>
  </si>
  <si>
    <t>km</t>
  </si>
  <si>
    <t>206</t>
  </si>
  <si>
    <t>7497350765</t>
  </si>
  <si>
    <t>Zkouška trakčního vedení vlastností elektrických - prvotní zkouška dodaného zařízení podle TKP</t>
  </si>
  <si>
    <t>208</t>
  </si>
  <si>
    <t>7497350970</t>
  </si>
  <si>
    <t>Montáž odpojovače motorového</t>
  </si>
  <si>
    <t>212</t>
  </si>
  <si>
    <t>7497350975</t>
  </si>
  <si>
    <t>Montáž odpojovače ručního</t>
  </si>
  <si>
    <t>214</t>
  </si>
  <si>
    <t>7497351015</t>
  </si>
  <si>
    <t>Montáž kotvení svodu z odpojovače s připojením na trakční vedení dvou na stožár BP</t>
  </si>
  <si>
    <t>216</t>
  </si>
  <si>
    <t>7497351065</t>
  </si>
  <si>
    <t>Montáž svodu trakčního vedení lany 120 Cu z dvojitého napájecího převěsu</t>
  </si>
  <si>
    <t>218</t>
  </si>
  <si>
    <t>7497351100</t>
  </si>
  <si>
    <t>Montáž vložené izolace v laně napáj. převěsu Bz nebo Cu</t>
  </si>
  <si>
    <t>220</t>
  </si>
  <si>
    <t>7497351165</t>
  </si>
  <si>
    <t>Připevnění kotevní lišty napáj. převěsu s 2-4 třmeny na stožár BP</t>
  </si>
  <si>
    <t>222</t>
  </si>
  <si>
    <t>7497351190</t>
  </si>
  <si>
    <t>Kotvení lana napáj. převěsu 2 - 4 120 mm2 Cu s izolací zdvojený závěs</t>
  </si>
  <si>
    <t>224</t>
  </si>
  <si>
    <t>226</t>
  </si>
  <si>
    <t>7497351450</t>
  </si>
  <si>
    <t>Montáž bleskojistky růžkové na stožáru T, P, BP</t>
  </si>
  <si>
    <t>228</t>
  </si>
  <si>
    <t>7497351675</t>
  </si>
  <si>
    <t>Montáž montážních lávek na BP délky 1035, 2045 mm</t>
  </si>
  <si>
    <t>230</t>
  </si>
  <si>
    <t>7497351750</t>
  </si>
  <si>
    <t>Připevnění štítu návěstního</t>
  </si>
  <si>
    <t>232</t>
  </si>
  <si>
    <t>7497351770</t>
  </si>
  <si>
    <t>Montáž výstražných tabulek na stožáru T, P, BP, DS</t>
  </si>
  <si>
    <t>234</t>
  </si>
  <si>
    <t>7497351780</t>
  </si>
  <si>
    <t>Číslování stožárů a pohonů odpojovačů 1 - 3 znaky</t>
  </si>
  <si>
    <t>236</t>
  </si>
  <si>
    <t>7497655010</t>
  </si>
  <si>
    <t>Tažné hnací vozidlo k pracovním soupravám pro montáž a demontáž - obsahuje i veškeré výkony tažného hnacího vozidla pro posun montážní techniky v kolejišti</t>
  </si>
  <si>
    <t>238</t>
  </si>
  <si>
    <t>7497271005</t>
  </si>
  <si>
    <t>Demontáže zařízení trakčního vedení stožáru D, T, TB - demontáž stávajícího zařízení se všemi pomocnými doplňujícími úpravami</t>
  </si>
  <si>
    <t>240</t>
  </si>
  <si>
    <t>7497271035</t>
  </si>
  <si>
    <t>Demontáže zařízení trakčního vedení stožáru BP, AP - demontáž stávajícího zařízení se všemi pomocnými doplňujícími úpravami</t>
  </si>
  <si>
    <t>242</t>
  </si>
  <si>
    <t>7497271040</t>
  </si>
  <si>
    <t>Demontáže zařízení trakčního vedení stožáru brány krakorce 23, 34 - demontáž stávajícího zařízení se všemi pomocnými doplňujícími úpravami , včetně vyvěšení a ukončení</t>
  </si>
  <si>
    <t>244</t>
  </si>
  <si>
    <t>7497271045</t>
  </si>
  <si>
    <t>Demontáže zařízení trakčního vedení stožáru konzoly TV - demontáž stávajícího zařízení se všemi pomocnými doplňujícími úpravami , včetně upevnění</t>
  </si>
  <si>
    <t>246</t>
  </si>
  <si>
    <t>7497371015</t>
  </si>
  <si>
    <t>Demontáže zařízení trakčního vedení závěsu na převěsu - demontáž stávajícího zařízení se všemi pomocnými doplňujícími úpravami</t>
  </si>
  <si>
    <t>248</t>
  </si>
  <si>
    <t>7497371025</t>
  </si>
  <si>
    <t>Demontáže zařízení trakčního vedení závěsu odtahu troleje, nosného lana - demontáž stávajícího zařízení se všemi pomocnými doplňujícími úpravami</t>
  </si>
  <si>
    <t>250</t>
  </si>
  <si>
    <t>7497371030</t>
  </si>
  <si>
    <t>Demontáže zařízení trakčního vedení závěsu příčných lan směrových, nosných - demontáž stávajícího zařízení se všemi pomocnými doplňujícími úpravami , včetně kotvení</t>
  </si>
  <si>
    <t>252</t>
  </si>
  <si>
    <t>7497371040</t>
  </si>
  <si>
    <t>Demontáže zařízení trakčního vedení závěsu věšáku - demontáž stávajícího zařízení se všemi pomocnými doplňujícími úpravami , úplná</t>
  </si>
  <si>
    <t>254</t>
  </si>
  <si>
    <t>7497371045</t>
  </si>
  <si>
    <t>Demontáže zařízení trakčního vedení závěsu podélné nebo příčné proudové propojky - demontáž stávajícího zařízení se všemi pomocnými doplňujícími úpravami</t>
  </si>
  <si>
    <t>256</t>
  </si>
  <si>
    <t>7497371060</t>
  </si>
  <si>
    <t>Demontáže zařízení trakčního vedení závěsu děliče - demontáž stávajícího zařízení se všemi pomocnými doplňujícími úpravami , úplná</t>
  </si>
  <si>
    <t>258</t>
  </si>
  <si>
    <t>7497371065</t>
  </si>
  <si>
    <t>Demontáže zařízení trakčního vedení závěsu vložené izolace - demontáž stávajícího zařízení se všemi pomocnými doplňujícími úpravami</t>
  </si>
  <si>
    <t>260</t>
  </si>
  <si>
    <t>7497371070</t>
  </si>
  <si>
    <t>Demontáže zařízení trakčního vedení závěsu pevného bodu - demontáž stávajícího zařízení se všemi pomocnými doplňujícími úpravami , včetně zakotvení</t>
  </si>
  <si>
    <t>262</t>
  </si>
  <si>
    <t>7497371110</t>
  </si>
  <si>
    <t>Demontáže zařízení trakčního vedení troleje včetně nástavků stříhání - demontáž stávajícího zařízení se všemi pomocnými doplňujícími úpravami</t>
  </si>
  <si>
    <t>264</t>
  </si>
  <si>
    <t>7497371210</t>
  </si>
  <si>
    <t>Demontáže zařízení trakčního vedení nosného lana včetně nástavků stříhání - demontáž stávajícího zařízení se všemi pomocnými doplňujícími úpravami</t>
  </si>
  <si>
    <t>266</t>
  </si>
  <si>
    <t>7497371315</t>
  </si>
  <si>
    <t>Demontáže zařízení trakčního vedení kotvení troleje, nosného lana pohyblivě - demontáž stávajícího zařízení se všemi pomocnými doplňujícími úpravami</t>
  </si>
  <si>
    <t>268</t>
  </si>
  <si>
    <t>7497371425</t>
  </si>
  <si>
    <t>Demontáže zařízení trakčního vedení lana zesilovacího vedení odpojovače s pohonem včetně svodu - demontáž stávajícího zařízení se všemi pomocnými doplňujícími úpravami</t>
  </si>
  <si>
    <t>270</t>
  </si>
  <si>
    <t>7497371515</t>
  </si>
  <si>
    <t>Demontáže zařízení trakčního vedení kotvení svodu - převěsu z odpojovače dvojité lano - demontáž stávajícího zařízení se všemi pomocnými doplňujícími úpravami</t>
  </si>
  <si>
    <t>272</t>
  </si>
  <si>
    <t>7497371615</t>
  </si>
  <si>
    <t>Demontáže zařízení trakčního vedení svodu dvojité lano - demontáž stávajícího zařízení se všemi pomocnými doplňujícími úpravami</t>
  </si>
  <si>
    <t>274</t>
  </si>
  <si>
    <t>7497371620</t>
  </si>
  <si>
    <t>Demontáže zařízení trakčního vedení svodu bleskojistky - demontáž stávajícího zařízení se všemi pomocnými doplňujícími úpravami , úplná</t>
  </si>
  <si>
    <t>276</t>
  </si>
  <si>
    <t>7497371710</t>
  </si>
  <si>
    <t>Demontáže zařízení trakčního vedení lávky pro odpojovač montážní - demontáž stávajícího zařízení se všemi pomocnými doplňujícími úpravami</t>
  </si>
  <si>
    <t>278</t>
  </si>
  <si>
    <t>137</t>
  </si>
  <si>
    <t>7497371725</t>
  </si>
  <si>
    <t>Demontáže zařízení trakčního vedení lávky pro odpojovač návěst pro el. provoz - demontáž stávajícího zařízení se všemi pomocnými doplňujícími úpravami</t>
  </si>
  <si>
    <t>280</t>
  </si>
  <si>
    <t>7497371735</t>
  </si>
  <si>
    <t>Demontáže zařízení trakčního vedení stávajících nosných lišt pro pohon odpojovače např. na stožáru Bp, T, 2T - demontáž stávajícího zařízení se všemi pomocnými doplňujícími úpravami</t>
  </si>
  <si>
    <t>282</t>
  </si>
  <si>
    <t>139</t>
  </si>
  <si>
    <t>284</t>
  </si>
  <si>
    <t>961055111</t>
  </si>
  <si>
    <t>Bourání základů ze ŽB</t>
  </si>
  <si>
    <t>286</t>
  </si>
  <si>
    <t>141</t>
  </si>
  <si>
    <t>9791003000</t>
  </si>
  <si>
    <t>Odvoz vybouraných materiálů vybouraných hmot nebo konstrukcí do 1 km</t>
  </si>
  <si>
    <t>288</t>
  </si>
  <si>
    <t>9791004000</t>
  </si>
  <si>
    <t>Odvoz vybouraných materiálů vybouraných hmot nebo konstrukcí příplatek ZKD 1 km u odvozu</t>
  </si>
  <si>
    <t>tkm</t>
  </si>
  <si>
    <t>290</t>
  </si>
  <si>
    <t>143</t>
  </si>
  <si>
    <t>9791021000</t>
  </si>
  <si>
    <t>Poplatek za uložení odpadu na oficiální skládku</t>
  </si>
  <si>
    <t>292</t>
  </si>
  <si>
    <t>R000000001</t>
  </si>
  <si>
    <t>Vodorovné přemístění do 10000 m výkopku/sypaniny z horniny tř. 1 až 4</t>
  </si>
  <si>
    <t>294</t>
  </si>
  <si>
    <t>145</t>
  </si>
  <si>
    <t>R000000002</t>
  </si>
  <si>
    <t>Příplatek k vodorovnému přemístění výkopku/sypaniny z horniny tř. 1 až 4 ZKD 1000 m přes 10000 m</t>
  </si>
  <si>
    <t>296</t>
  </si>
  <si>
    <t>R000000003</t>
  </si>
  <si>
    <t>Uložení sypaniny na skládky a mezideponie</t>
  </si>
  <si>
    <t>298</t>
  </si>
  <si>
    <t>147</t>
  </si>
  <si>
    <t>R000000004</t>
  </si>
  <si>
    <t>Poplatek za uložení odpadu ze sypaniny na skládce (skládkovné)</t>
  </si>
  <si>
    <t>300</t>
  </si>
  <si>
    <t>013003005</t>
  </si>
  <si>
    <t>Projektové práce přes 20 mil. Kč</t>
  </si>
  <si>
    <t>%</t>
  </si>
  <si>
    <t>302</t>
  </si>
  <si>
    <t>SO 01-31-02 - Trakční vedení, Liběchov - Štětí</t>
  </si>
  <si>
    <t>7497100100</t>
  </si>
  <si>
    <t>Základy trakčního vedení Kotevni sloupek TV</t>
  </si>
  <si>
    <t>7497100160</t>
  </si>
  <si>
    <t>Základy trakčního vedení Ochrana stožáru TV</t>
  </si>
  <si>
    <t>7497300340</t>
  </si>
  <si>
    <t>Vodiče trakčního vedení Materiál sestavení pro kotvení pevného bodu na stož. T, P, 2T, DS</t>
  </si>
  <si>
    <t>7497300400</t>
  </si>
  <si>
    <t>Vodiče trakčního vedení Rozpěrná tyč</t>
  </si>
  <si>
    <t>7497300610</t>
  </si>
  <si>
    <t>Vodiče trakčního vedení Pohyb. kotvení TR nebo NL, na BP - 15kN</t>
  </si>
  <si>
    <t>7497301980</t>
  </si>
  <si>
    <t xml:space="preserve">Vodiče trakčního vedení Ukolejnění s průrazkou T, P, 2T, BP, DS, OK   - 1 vodič</t>
  </si>
  <si>
    <t>7497302000</t>
  </si>
  <si>
    <t xml:space="preserve">Vodiče trakčního vedení Ukolejnění s průrazkou výzt. dvojice  2T, 2P  - 1 vodič</t>
  </si>
  <si>
    <t>7497152010</t>
  </si>
  <si>
    <t>Montáž kotevního sloupku trakčního vedení</t>
  </si>
  <si>
    <t>7497155510</t>
  </si>
  <si>
    <t>Montáž ochrany stožáru v betonovém základu trakčního vedení</t>
  </si>
  <si>
    <t>7497350290</t>
  </si>
  <si>
    <t>Montáž kotvení pevného bodu na stožár T, P, 2T, DS</t>
  </si>
  <si>
    <t>7497350340</t>
  </si>
  <si>
    <t>Montáž tyčí rozpěrných</t>
  </si>
  <si>
    <t>7497350464</t>
  </si>
  <si>
    <t>Montáž pohyblivého kotvení sestavy trakčního vedení troleje nebo nosného lana na stožár BP 15 kN</t>
  </si>
  <si>
    <t>7497351400</t>
  </si>
  <si>
    <t>Upevnění konzol středové, stranové</t>
  </si>
  <si>
    <t>7497351590</t>
  </si>
  <si>
    <t>Montáž ukolejnění s průrazkou T, P, 2T, BP, DS, OK - 1 vodič</t>
  </si>
  <si>
    <t>7497351610</t>
  </si>
  <si>
    <t>Montáž ukolejnění s průrazkou výzt. dvojice 2T, 2P - 1 vodič</t>
  </si>
  <si>
    <t>7497371050</t>
  </si>
  <si>
    <t>Demontáže zařízení trakčního vedení závěsu spojky - demontáž stávajícího zařízení se všemi pomocnými doplňujícími úpravami , úplná</t>
  </si>
  <si>
    <t>7497371625</t>
  </si>
  <si>
    <t>Demontáže zařízení trakčního vedení ukolejnění konstrukcí a stožárů - demontáž stávajícího zařízení se všemi pomocnými doplňujícími úpravami</t>
  </si>
  <si>
    <t>7498150515</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</si>
  <si>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t>
  </si>
  <si>
    <t>7499251010</t>
  </si>
  <si>
    <t>Montáž bezpečnostní tabulky výstražné nebo označovací</t>
  </si>
  <si>
    <t>012303000</t>
  </si>
  <si>
    <t>Geodetické práce po ukončení opravy</t>
  </si>
  <si>
    <t>SO 01-34-01 - EOV</t>
  </si>
  <si>
    <t>1 - Zemní práce</t>
  </si>
  <si>
    <t>743 - Silnoproudá zařízení</t>
  </si>
  <si>
    <t>275321411</t>
  </si>
  <si>
    <t>Základy z betonu železového (bez výztuže) patky z betonu bez zvláštních nároků na prostředí tř. C 20/25</t>
  </si>
  <si>
    <t>141721115</t>
  </si>
  <si>
    <t>Řízený zemní protlak v hornině tř. 1 až 4, včetně protlačení trub v hloubce do 6 m vnějšího průměru vrtu přes 125 do 160 mm</t>
  </si>
  <si>
    <t>28610003</t>
  </si>
  <si>
    <t>trubka PVC tlaková hrdlovaná vodovodní dl 6m DN 150</t>
  </si>
  <si>
    <t>460520174</t>
  </si>
  <si>
    <t>Montáž trubek ochranných uložených volně do rýhy plastových ohebných, vnitřního průměru přes 90 do 110 mm</t>
  </si>
  <si>
    <t>7491100130</t>
  </si>
  <si>
    <t>Trubková vedení Ohebné elektroinstalační trubky KOPOFLEX 110 rudá</t>
  </si>
  <si>
    <t>7593505150</t>
  </si>
  <si>
    <t>Pokládka výstražné fólie do výkopu</t>
  </si>
  <si>
    <t>7592700655</t>
  </si>
  <si>
    <t>Upozorňovadla, značky Upozorňovadla, značky Ostatní Fólie výstražná červená š34cm (HM0673909992034)</t>
  </si>
  <si>
    <t>7492652016</t>
  </si>
  <si>
    <t>Montáž kabelů 4- a 5-žílových Al do 240 mm2 - uložení do země, chráničky, na rošty, pod omítku apod.</t>
  </si>
  <si>
    <t>7492555028</t>
  </si>
  <si>
    <t>Montáž kabelů vícežílových Cu 12 x 4 mm2 - uložení do země, chráničky, na rošty, pod omítku apod.</t>
  </si>
  <si>
    <t>7492600180</t>
  </si>
  <si>
    <t>Kabely, vodiče, šňůry Cu - nn Kabel silový 4 a 5-žílový Al, plastová izolace 1-AYKY 3x240+120</t>
  </si>
  <si>
    <t>7492502160</t>
  </si>
  <si>
    <t xml:space="preserve">Kabely, vodiče, šňůry Cu - nn Kabel silový více-žílový Cu, plastová izolace CYKY 12J4  (12Cx4)</t>
  </si>
  <si>
    <t>7492751028</t>
  </si>
  <si>
    <t>Montáž ukončení kabelů nn v rozvaděči nebo na přístroji izolovaných s označením 2 - 5-ti žílových do 240 mm2 - montáž kabelové koncovky nebo záklopky včetně odizolování pláště a izolace žil kabelu, ukončení žil v rozvaděči, upevnění kabelových ok, roz. tr</t>
  </si>
  <si>
    <t>743</t>
  </si>
  <si>
    <t>Silnoproudá zařízení</t>
  </si>
  <si>
    <t>7493300760</t>
  </si>
  <si>
    <t>Elektrický ohřev výhybek (EOV), Klec ochranná</t>
  </si>
  <si>
    <t>7493351120</t>
  </si>
  <si>
    <t>Montáž elektrického ohřevu výhybek (EOV), ochranné klece</t>
  </si>
  <si>
    <t>7493352030</t>
  </si>
  <si>
    <t>Montáž rozvaděče pro elektrický ohřev výhybky ovladače pro EOV a osvětlení - včetně instalace ovladače do vnitřního prostoru včetně napojení na podružné rozvaděče a nadřazený systém včetně připojovacích poplatků</t>
  </si>
  <si>
    <t>7493300130</t>
  </si>
  <si>
    <t>Elektrický ohřev výhybek (EOV) Řídící rozváděče Rozváděč pro ovládání a signalizaci, podřízený, 4 okruhy,do 7 rozvaděčů,do 40 okruhů VO a až se 32 připojenými vyhybkami EOV</t>
  </si>
  <si>
    <t>7493000440</t>
  </si>
  <si>
    <t>Elektrický ohřev výhybek (EOV),třídy Silnoproudá zařízení Venkovní osvětlení SW Parametrizace okruhu EOV (na výhybku), dle počtu výhybek</t>
  </si>
  <si>
    <t>7493300010</t>
  </si>
  <si>
    <t>Elektrický ohřev výhybek (EOV), Rozváděč ohřevu výměn pro 8 výhybek s měřením a podřízenou jednotkou</t>
  </si>
  <si>
    <t>7493352014</t>
  </si>
  <si>
    <t>Montáž rozvaděče pro elektrický ohřev výhybky silového pro připojení základních výhybkových jednotek přes 8 kusů 3-f vývodů</t>
  </si>
  <si>
    <t>7493301010</t>
  </si>
  <si>
    <t>Elektrický ohřev výhybek (EOV),SW do PLC</t>
  </si>
  <si>
    <t>7493352020</t>
  </si>
  <si>
    <t>Montáž elektrického ohřevu výhybek (EOV), řídící PLC jednotky do rozvaděče EOV</t>
  </si>
  <si>
    <t>7493301070</t>
  </si>
  <si>
    <t>Elektrický ohřev výhybek (EOV), Parametrizace okruhu OV (na okruh OV), dle počtu okruhů osvětlení</t>
  </si>
  <si>
    <t>7493301080</t>
  </si>
  <si>
    <t>Elektrický ohřev výhybek (EOV), Parametrizace okruhu EOV (na výhybku), dle počtu výhybek</t>
  </si>
  <si>
    <t>7493352030.1</t>
  </si>
  <si>
    <t>Montáž elektrického ohřevu výhybek (EOV), ovladače pro EOV a osvětlení</t>
  </si>
  <si>
    <t>7493300210</t>
  </si>
  <si>
    <t>Elektrický ohřev výhybek (EOV), Topná souprava pro výhybku se žlabovým pražcem, J601:9-300aJ601:11-300</t>
  </si>
  <si>
    <t>7493351022</t>
  </si>
  <si>
    <t xml:space="preserve">Montáž elektrického ohřevu výhybek (EOV), kompletní topné soupravy  na jednoduchou výhybku s poloměrem odbočení 300m</t>
  </si>
  <si>
    <t>7493300770</t>
  </si>
  <si>
    <t>Elektrický ohřev výhybek (EOV), Čidlo teploty kolejové</t>
  </si>
  <si>
    <t>7493351110</t>
  </si>
  <si>
    <t>Montáž elektrického ohřevu výhybek (EOV), teplotního čidla</t>
  </si>
  <si>
    <t>7493300780</t>
  </si>
  <si>
    <t>Elektrický ohřev výhybek (EOV), Srážkové čidlo včetně držáku</t>
  </si>
  <si>
    <t>7493351115</t>
  </si>
  <si>
    <t>Montáž elektrického ohřevu výhybek (EOV), srážkového čidla včetně držáku</t>
  </si>
  <si>
    <t>7493300880</t>
  </si>
  <si>
    <t>Elektrický ohřev výhybek (EOV), Svorkovnicová skříňka MX EOV</t>
  </si>
  <si>
    <t>7493351135</t>
  </si>
  <si>
    <t>Montáž elektrického ohřevu výhybek (EOV), svorkovnicové skříňky EOV u výhybky</t>
  </si>
  <si>
    <t>zkušební provoz</t>
  </si>
  <si>
    <t>SO 01-36-01 - Úprava rozvodů NN a VO</t>
  </si>
  <si>
    <t>131203102</t>
  </si>
  <si>
    <t>Hloubení zapažených i nezapažených jam ručním nebo pneumatickým nářadím s urovnáním dna do předepsaného profilu a spádu v horninách tř. 3 nesoudržných</t>
  </si>
  <si>
    <t>953945121</t>
  </si>
  <si>
    <t>Kotvy mechanické s vyvrtáním otvoru do betonu, železobetonu nebo tvrdého kamene pro střední zatížení průvlekové, velikost M 10, délka 90 mm</t>
  </si>
  <si>
    <t>7492502030</t>
  </si>
  <si>
    <t>Kabely, vodiče, šňůry Cu - nn Kabel silový 4 a 5-žílový Cu, plastová izolace CYKY 5J6 (5Cx6)</t>
  </si>
  <si>
    <t>7492501980</t>
  </si>
  <si>
    <t>Kabely, vodiče, šňůry Cu - nn Kabel silový 4 a 5-žílový Cu, plastová izolace CYKY 5J10 (5Cx10)</t>
  </si>
  <si>
    <t>7494000314</t>
  </si>
  <si>
    <t>Oceloplechové rozvodnicové skříně (IP30), zapuštěné, pro zapuštěnou montáž, neprůhledné dveře, počet řad 5, počet modulů v řadě 33, krytí IP30, PE+N, barva RAL9016, materiál: ocel-plech</t>
  </si>
  <si>
    <t>7494251014</t>
  </si>
  <si>
    <t>Montáž rozvaděčů skříňových oceloplechových,IP40, prázdných, š 900-1 200 mm</t>
  </si>
  <si>
    <t>7494000020</t>
  </si>
  <si>
    <t>Rozvaděče nn, Nástěnné (IP40), pro nástěnnou montáž, průhledné dveře, počet řad 4, počet modulů v řadě 14, krytí IP40, PE+N, barva bílá, materiál: plast</t>
  </si>
  <si>
    <t>7494151010</t>
  </si>
  <si>
    <t>Montáž modulárních rozvodnic, min. IP 30, počet modulů do 72</t>
  </si>
  <si>
    <t>7494002986</t>
  </si>
  <si>
    <t>Jističe, do 63 A; 6 Ka, 1-pólové, In 6 A, Ue AC 230 V / DC 72 V, charakteristika B, 1pól, Icn 6 kA</t>
  </si>
  <si>
    <t>7494002988</t>
  </si>
  <si>
    <t>Jističe, do 63 A; 6 Ka, 1-pólové, In 10 A, Ue AC 230 V / DC 72 V, charakteristika B, 1pól, Icn 6 kA</t>
  </si>
  <si>
    <t>7494002992</t>
  </si>
  <si>
    <t>Jističe, do 63 A; 6 Ka, 1-pólové, In 16 A, Ue AC 230 V / DC 72 V, charakteristika B, 1pól, Icn 6 kA</t>
  </si>
  <si>
    <t>Montáž jističů (do 10 kA), jednopólových, do 20A</t>
  </si>
  <si>
    <t>7494003780</t>
  </si>
  <si>
    <t>Proudové chrániče, 6 Ka, 2- polové, In 25 A, Ue AC 230/400 V, Idn 30 mA, 2pól, Inc 6 kA, typ AC</t>
  </si>
  <si>
    <t>7494450510</t>
  </si>
  <si>
    <t>Proudové chrániče, Montáž proudových chráničů, dvoupólových do 40 A (10 kA)</t>
  </si>
  <si>
    <t>7494003082</t>
  </si>
  <si>
    <t>Jističe, do 63 A; 6 Ka, 3-pólové, In 20 A, Ue AC 230/400 V / DC 216 V, charakteristika B, 3pól, Icn 6 kA</t>
  </si>
  <si>
    <t>Montáž jističů (do 10 kA), třípolových, do 20A</t>
  </si>
  <si>
    <t>7494004520</t>
  </si>
  <si>
    <t>Vypínače, In 32 A, Ue AC 250/440 V, 3pól</t>
  </si>
  <si>
    <t>7494552020</t>
  </si>
  <si>
    <t>Montáž vačkových silových spínačů - vypínačů, třípólových nebo čtyřpólových, do 63 A - vypínač 0-1</t>
  </si>
  <si>
    <t>7494009296</t>
  </si>
  <si>
    <t>Přístroje pro spínání a ovládání, Stykače a nadproudová relé, Stykače, 5,5 kW / 400 V / 50 Hz / AC-3, Ie 12 A / AC-3, Uc AC 24 V, 1x zapínací kontakt, velikost 12, 3pól</t>
  </si>
  <si>
    <t>Stykače a relé, Montáž vzduchových stykačů, do 100 A</t>
  </si>
  <si>
    <t>7494010328</t>
  </si>
  <si>
    <t>Elektroměry, iME4 trojfázový+N digitální</t>
  </si>
  <si>
    <t>7494658012</t>
  </si>
  <si>
    <t>Montáž elektroměrů, trojfázových</t>
  </si>
  <si>
    <t>7493151010</t>
  </si>
  <si>
    <t>Montáž osvětlovacích stožárů včetně výstroje sklopných výšky do 12 m - včetně připojovací svorkovnice pro 2x svítidla, kabelového vedení ke svítidlům a veškerého příslušenství. Neobsahuje základovou konstrukci a montáž svítidla</t>
  </si>
  <si>
    <t>7493100050</t>
  </si>
  <si>
    <t>Silnoproudá zařízení Venkovní osvětlení Osvětlovací stožáry sklopné výšky od 7 do 9 m, žárově zinkovaný, vč. Výstroje,stožár nesmí mít dvířka (z důvodu neoprávněného vstupu), přístup ke svorkovnici bude možný až po sklopení stožáru, kdy se dolní část plně</t>
  </si>
  <si>
    <t>7493100010</t>
  </si>
  <si>
    <t>Silnoproudá zařízení Venkovní osvětlení Osvětlovací stožáry sklopné výšky do 6 m, žárově zinkovaný, vč. výstroje, stožár nesmí mít dvířka (z důvodu neoprávněného vstupu), přístup ke svorkovnici bude možný až po sklopení stožáru, kdy se dolní část plně ote</t>
  </si>
  <si>
    <t>7493152530</t>
  </si>
  <si>
    <t>Montáž svítidla pro železnici na sklopný stožár - kompletace a montáž včetně "superlife" světelného zdroje, elektronického předřadníku a připojení kabelu</t>
  </si>
  <si>
    <t>7493100670</t>
  </si>
  <si>
    <t>Silnoproudá zařízení Venkovní osvětlení Svítidla pro železnici LED svítidlo o příkonu 56 - 100 W určené pro osvětlení venkovních prostor veřejnosti přístupných (nástupiště, přechody kolejiště) na ŽDC.</t>
  </si>
  <si>
    <t>Montáž rozvaděče pro napájení osvětlení železničních prostranství přes 8 kusů 3-f vývodů - do terénu nebo rozvodny včetně elektrovýzbroje</t>
  </si>
  <si>
    <t>7493300150</t>
  </si>
  <si>
    <t>Rozváděč pro ovládání a signalizaci, podřízený, 12 okruhů,do 7 rozvaděčů,do 40 okruhů VO a až se 32 připojenými vyhybkami EOV</t>
  </si>
  <si>
    <t>7493656010</t>
  </si>
  <si>
    <t>Montáž zásuvkových skříní venkovních kombinace na stěnu nebo stojinu</t>
  </si>
  <si>
    <t>7493600340</t>
  </si>
  <si>
    <t>Kabelové a zásuvkové skříně, elektroměrové rozvaděče se 3 pojistkovými lištami velikosti 00 do výklenku ve stěně (zděném pilíři)</t>
  </si>
  <si>
    <t>7493171012</t>
  </si>
  <si>
    <t>Demontáž osvětlovacích stožárů výšky přes 6 do 14 m - včetně veškeré elektrovýzbroje (svítidla, kabely, rozvodnice)</t>
  </si>
  <si>
    <t>7492471010</t>
  </si>
  <si>
    <t>Demontáže kabelových vedení nn</t>
  </si>
  <si>
    <t>Klec ochranná</t>
  </si>
  <si>
    <t>ochranné klece</t>
  </si>
  <si>
    <t>7498457010</t>
  </si>
  <si>
    <t>Měření intenzity osvětlení</t>
  </si>
  <si>
    <t>SO 01-36-02 - DOÚO</t>
  </si>
  <si>
    <t>7496275025</t>
  </si>
  <si>
    <t>Demontáž odpojovačů jednopólových venkovních bez uzemňovače, Ua/Ui 80/170 kV, do 1250 A pro vertikální nebo horizontální montáž, včetně příslušenství, táhel a ložisek pohonu</t>
  </si>
  <si>
    <t>7493500040</t>
  </si>
  <si>
    <t>Dálkové ovládání úsekových odpojovačů ( DOÚO ), Ovladače pro dálkové ovládání motorových pohonů trakčních odpojovačů pro 12 motorových pohonů</t>
  </si>
  <si>
    <t>7496553010</t>
  </si>
  <si>
    <t>Montáž dálkového ovládání úsekových odpojovačů (DOÚO), ovladače motorových pohonů trakčních odpojovačů</t>
  </si>
  <si>
    <t>7493500060</t>
  </si>
  <si>
    <t>Dálkové ovládání úsekových odpojovačů ( DOÚO ), Napájecí souprava DOÚO s oddělovacím transformátorem</t>
  </si>
  <si>
    <t>7496553040</t>
  </si>
  <si>
    <t>Montáž dálkového ovládání úsekových odpojovačů (DOÚO), napájecí soupravy pro ovladač DOÚO s oddělovacím transformátorem</t>
  </si>
  <si>
    <t>7496701990</t>
  </si>
  <si>
    <t>UPS do max.10kVA včetně monitoringu a řízení činnosti servery</t>
  </si>
  <si>
    <t>7496654015</t>
  </si>
  <si>
    <t>Montáž UPS , do 3x400 V do 30 KVA</t>
  </si>
  <si>
    <t>7496700070</t>
  </si>
  <si>
    <t>Dálkový ovladač úsekových odpojovačů řízený automatem PLC pro dálkové ovládání motorových pohonů trakčních odpojovačů pro 16 motorových pohonů</t>
  </si>
  <si>
    <t>7496553030</t>
  </si>
  <si>
    <t>Montáž dálkového ovládání úsekových odpojovačů (DOÚO), řídící PLC jednotky do ovladače dálkového ovládání motorových pohonů trakčních odpojovačů</t>
  </si>
  <si>
    <t>Svorkovnicová skříň plastová pro DOÚO venkovní pilířová/zapuštěná od 121 do 160 svorek</t>
  </si>
  <si>
    <t>7496553054</t>
  </si>
  <si>
    <t>Montáž dálkového ovládání úsekových odpojovačů (DOÚO), svorkovnicové skříně pro DOÚO venkovní pilíř</t>
  </si>
  <si>
    <t>SO 01-36-04 - Rozvod 6kV</t>
  </si>
  <si>
    <t>R742632</t>
  </si>
  <si>
    <t>KABEL VN - TŘÍŽÍLOVÝ 12/22(24)-AXAL-TT PRO OD 95 DO 150 MM2</t>
  </si>
  <si>
    <t>7492451010</t>
  </si>
  <si>
    <t>Montáž kabelů vn jednožilových, uložení kabelu (do země, chráničky, na rošty, na TV apod.) do 120mm2</t>
  </si>
  <si>
    <t>7495500120</t>
  </si>
  <si>
    <t>Traťové trafostanice 6kV, Trafostanice 6kV, 50(75)Hz venkovní, skříňová, aluzinková, volně stojící na základovém panelu a patkách</t>
  </si>
  <si>
    <t>7495554010</t>
  </si>
  <si>
    <t>Montáž traťových trafostanic 6 kV, montáž technologické a stavební části trafostanice včetně , odpojovače vn. Neobsahuje zemní práce, základový panelu a patky, transformátor, pojistkový spodek apod., patrony, rozvaděč nn a uzemnění, venkovní skříně rozvod</t>
  </si>
  <si>
    <t>7492453010</t>
  </si>
  <si>
    <t>Montáž koncovek kabelů vn jednožilových, včetně odizolování pláště a izolace žil kabelu, ukončení žil a stínění (oko), do 120mm2</t>
  </si>
  <si>
    <t>7492701040</t>
  </si>
  <si>
    <t>Připojovací systémy pro izolované rozvaděče vn, Izolovaný T-adaptér 22kV pro plynem izolované rozvaděče osazené průchodkami s omezovačem přepětí, 1 a 3-žilové kabely 22 kV 50-300 mm? se šroubovacím okem</t>
  </si>
  <si>
    <t>7492454030</t>
  </si>
  <si>
    <t>Montáž připojovacích systémů pro izolované vodiče a pomocné práce pro kabely vn, sady izolovaných adaptérů (3 ks) pro připojení vn kabelu, včetně přípravy kabelu, ukončení žil a stínění, do vn rozvaděče</t>
  </si>
  <si>
    <t>742721</t>
  </si>
  <si>
    <t>KABELOVÁ SPOJKA VN JEDNOŽÍLOVÁ PRO KABELY PŘES 6 KV DO 70 MM2</t>
  </si>
  <si>
    <t>R741911</t>
  </si>
  <si>
    <t>Uzemňovacísíť v zemi FeZn do 120mm2 pro trafokiosek</t>
  </si>
  <si>
    <t>745Z43</t>
  </si>
  <si>
    <t>Demontáž drážní skříně 6 kV</t>
  </si>
  <si>
    <t>KS</t>
  </si>
  <si>
    <t>742Z24</t>
  </si>
  <si>
    <t>Demontáž kabelového vedení VN</t>
  </si>
  <si>
    <t>SO 01-37-01 - ŽST. Liběchov, ukolejnění</t>
  </si>
  <si>
    <t>m01 - Vodiče TV</t>
  </si>
  <si>
    <t>m02 - Demontáže TV</t>
  </si>
  <si>
    <t>m03 - Revize, zkoušky, měření a technická pomoc TV</t>
  </si>
  <si>
    <t>m01</t>
  </si>
  <si>
    <t>Vodiče TV</t>
  </si>
  <si>
    <t>74C923</t>
  </si>
  <si>
    <t>NEPŘÍMÉ UKOLEJNĚNÍ KONSTRUKCE VŠECH TYPŮ (VČETNĚ VÝZTUŽNÝCH DVOJIC) - 1 VODIČ</t>
  </si>
  <si>
    <t>74C924</t>
  </si>
  <si>
    <t>NEPŘÍMÉ UKOLEJNĚNÍ KONSTRUKCE VŠECH TYPŮ (VČETNĚ VÝZTUŽNÝCH DVOJIC) - 2 VODIČE</t>
  </si>
  <si>
    <t>75C881</t>
  </si>
  <si>
    <t>MEZIKOLEJOVÁ LANOVÁ PROPOJKA (DO 3 LAN DO DÉLKY 7 M) - DODÁVKA DLE SKUT. POTŘEBY</t>
  </si>
  <si>
    <t>74C974</t>
  </si>
  <si>
    <t>AKTUALIZACE KSU A TP DLE KOLEJOVÝCH POSTUPŮ ZA 100 M ZPROVOZŇOVANÉ SKUPINY</t>
  </si>
  <si>
    <t>m02</t>
  </si>
  <si>
    <t>Demontáže TV</t>
  </si>
  <si>
    <t>74F459</t>
  </si>
  <si>
    <t>DEMONTÁŽ UKOLEJNĚNÍ KONSTRUKCÍ A PODPĚR VČETNĚ UCHYCENÍ A VODIČE</t>
  </si>
  <si>
    <t>m03</t>
  </si>
  <si>
    <t>Revize, zkoušky, měření a technická pomoc TV</t>
  </si>
  <si>
    <t>74F321</t>
  </si>
  <si>
    <t>PROTOKOL ZPŮSOBILOSTI</t>
  </si>
  <si>
    <t>74F322</t>
  </si>
  <si>
    <t>REVIZNÍ ZPRÁVA</t>
  </si>
  <si>
    <t>SO 01-11-01 - Železniční svršek a spodek</t>
  </si>
  <si>
    <t>Žst. Liběchov</t>
  </si>
  <si>
    <t>5956213040</t>
  </si>
  <si>
    <t xml:space="preserve">Pražec betonový příčný vystrojený  užitý SB6 - NEOCEŇOVAT</t>
  </si>
  <si>
    <t>544626040</t>
  </si>
  <si>
    <t>5957110020</t>
  </si>
  <si>
    <t>Kolejnice tv. R 65, třídy R260</t>
  </si>
  <si>
    <t>-293382726</t>
  </si>
  <si>
    <t>5955101000</t>
  </si>
  <si>
    <t>Kamenivo drcené štěrk frakce 31,5/63 třídy BI</t>
  </si>
  <si>
    <t>-747371233</t>
  </si>
  <si>
    <t>5955101025</t>
  </si>
  <si>
    <t>Kamenivo drcené drť frakce 4/8</t>
  </si>
  <si>
    <t>-1679260363</t>
  </si>
  <si>
    <t>5958128010</t>
  </si>
  <si>
    <t>Komplety ŽS 4 (šroub RS 1, matice M 24, podložka Fe6, svěrka ŽS4)</t>
  </si>
  <si>
    <t>-1452212054</t>
  </si>
  <si>
    <t>5958158020</t>
  </si>
  <si>
    <t>Podložka pryžová pod patu kolejnice R65 183/151/6</t>
  </si>
  <si>
    <t>-1085955735</t>
  </si>
  <si>
    <t>596210100R</t>
  </si>
  <si>
    <t>Návěstidlo posun zakázán</t>
  </si>
  <si>
    <t>-1592706963</t>
  </si>
  <si>
    <t>5962113000</t>
  </si>
  <si>
    <t>Sloupek ocelový pozinkovaný 70 mm</t>
  </si>
  <si>
    <t>23549819</t>
  </si>
  <si>
    <t>5904020120</t>
  </si>
  <si>
    <t>Vyřezání křovin porost hustý 6 a více kusů stonků na m2 plochy sklon terénu přes 1:2</t>
  </si>
  <si>
    <t>-370465392</t>
  </si>
  <si>
    <t>5905023030</t>
  </si>
  <si>
    <t>Úprava povrchu stezky rozprostřením štěrkodrtě přes 5 do 10 cm</t>
  </si>
  <si>
    <t>-326339048</t>
  </si>
  <si>
    <t>5905025110</t>
  </si>
  <si>
    <t>Doplnění stezky štěrkodrtí souvislé</t>
  </si>
  <si>
    <t>-1406100894</t>
  </si>
  <si>
    <t>5905055010</t>
  </si>
  <si>
    <t>Odstranění stávajícího kolejového lože odtěžením v koleji</t>
  </si>
  <si>
    <t>1988667950</t>
  </si>
  <si>
    <t>5905055020</t>
  </si>
  <si>
    <t>Odstranění stávajícího kolejového lože odtěžením ve výhybce</t>
  </si>
  <si>
    <t>-1230277116</t>
  </si>
  <si>
    <t>5905060010</t>
  </si>
  <si>
    <t>Zřízení nového kolejového lože v koleji</t>
  </si>
  <si>
    <t>1413428523</t>
  </si>
  <si>
    <t>5905095020</t>
  </si>
  <si>
    <t>Úprava kolejového lože ojediněle ručně v koleji lože zapuštěné</t>
  </si>
  <si>
    <t>297972535</t>
  </si>
  <si>
    <t>5905105030</t>
  </si>
  <si>
    <t>Doplnění KL kamenivem souvisle strojně v koleji</t>
  </si>
  <si>
    <t>-150475229</t>
  </si>
  <si>
    <t>5905110010</t>
  </si>
  <si>
    <t>Snížení KL pod patou kolejnice v koleji</t>
  </si>
  <si>
    <t>414519151</t>
  </si>
  <si>
    <t>5906105010</t>
  </si>
  <si>
    <t>Demontáž pražce dřevěný</t>
  </si>
  <si>
    <t>1986339898</t>
  </si>
  <si>
    <t>5906140050</t>
  </si>
  <si>
    <t>Demontáž kolejového roštu koleje v ose koleje pražce dřevěné tv. R65 rozdělení "d"</t>
  </si>
  <si>
    <t>-888919969</t>
  </si>
  <si>
    <t>5906140080</t>
  </si>
  <si>
    <t>Demontáž kolejového roštu koleje v ose koleje pražce dřevěné tv. S49 rozdělení "d"</t>
  </si>
  <si>
    <t>293826283</t>
  </si>
  <si>
    <t>5906140260</t>
  </si>
  <si>
    <t>Demontáž kolejového roštu koleje v ose koleje pražce ocelové válcované tv. T nebo A válcované rozdělení "d"</t>
  </si>
  <si>
    <t>-35881254</t>
  </si>
  <si>
    <t>5906130360</t>
  </si>
  <si>
    <t>Montáž kolejového roštu v ose koleje pražce betonové vystrojené tv. R65 rozdělení "d"</t>
  </si>
  <si>
    <t>-526151021</t>
  </si>
  <si>
    <t>5907050110</t>
  </si>
  <si>
    <t>Dělení kolejnic kyslíkem tv. UIC60 nebo R65</t>
  </si>
  <si>
    <t>515478666</t>
  </si>
  <si>
    <t>5907050120</t>
  </si>
  <si>
    <t>Dělení kolejnic kyslíkem tv. S49</t>
  </si>
  <si>
    <t>2027532434</t>
  </si>
  <si>
    <t>5909031020R</t>
  </si>
  <si>
    <t>Úprava GPK koleje směrové a výškové uspořádání pražce betonové</t>
  </si>
  <si>
    <t>-590128858</t>
  </si>
  <si>
    <t>5909032020R</t>
  </si>
  <si>
    <t>Přesná úprava GPK koleje směrové a výškové uspořádání pražce betonové</t>
  </si>
  <si>
    <t>-1350878236</t>
  </si>
  <si>
    <t>5910020020</t>
  </si>
  <si>
    <t>Svařování kolejnic termitem plný předehřev standardní spára svar sériový tv. R65</t>
  </si>
  <si>
    <t>svar</t>
  </si>
  <si>
    <t>347799718</t>
  </si>
  <si>
    <t>5910035020</t>
  </si>
  <si>
    <t>Dosažení dovolené upínací teploty v BK prodloužením kolejnicového pásu v koleji tv. R65</t>
  </si>
  <si>
    <t>501457677</t>
  </si>
  <si>
    <t>5910040020</t>
  </si>
  <si>
    <t>Umožnění volné dilatace kolejnice demontáž upevňovadel bez osazení kluzných podložek rozdělení pražců "d"</t>
  </si>
  <si>
    <t>1501723451</t>
  </si>
  <si>
    <t>5910040120</t>
  </si>
  <si>
    <t>Umožnění volné dilatace kolejnice montáž upevňovadel bez odstranění kluzných podložek rozdělení pražců "d"</t>
  </si>
  <si>
    <t>1136020097</t>
  </si>
  <si>
    <t>5911309010</t>
  </si>
  <si>
    <t>Demontáž hákového závěru výhybky jednoduché jednozávěrové soustavy R65</t>
  </si>
  <si>
    <t>2132355779</t>
  </si>
  <si>
    <t>5911309020</t>
  </si>
  <si>
    <t>Demontáž hákového závěru výhybky jednoduché jednozávěrové soustavy S49</t>
  </si>
  <si>
    <t>-437075454</t>
  </si>
  <si>
    <t>5911655030</t>
  </si>
  <si>
    <t>Demontáž jednoduché výhybky na úložišti dřevěné pražce soustavy R65</t>
  </si>
  <si>
    <t>-1940483736</t>
  </si>
  <si>
    <t>5911655040</t>
  </si>
  <si>
    <t>Demontáž jednoduché výhybky na úložišti dřevěné pražce soustavy S49</t>
  </si>
  <si>
    <t>-17841080</t>
  </si>
  <si>
    <t>5911671030</t>
  </si>
  <si>
    <t>Příplatek za demontáž v ose koleje výhybky jednoduché pražce dřevěné soustavy R65</t>
  </si>
  <si>
    <t>-1889680799</t>
  </si>
  <si>
    <t>5911671040</t>
  </si>
  <si>
    <t>Příplatek za demontáž v ose koleje výhybky jednoduché pražce dřevěné soustavy S49</t>
  </si>
  <si>
    <t>1536324530</t>
  </si>
  <si>
    <t>5912023010</t>
  </si>
  <si>
    <t>Demontáž návěstidla uloženého ve stezce námezníku</t>
  </si>
  <si>
    <t>-253173527</t>
  </si>
  <si>
    <t>591202500R</t>
  </si>
  <si>
    <t>Demontáž návěstidla včetně sloupku posun zakázán</t>
  </si>
  <si>
    <t>410726518</t>
  </si>
  <si>
    <t>591204000R</t>
  </si>
  <si>
    <t>Montáž návěstidla včetně sloupku posun zakázán</t>
  </si>
  <si>
    <t>215158594</t>
  </si>
  <si>
    <t>5914150010</t>
  </si>
  <si>
    <t>Montáž zarážedla zemního</t>
  </si>
  <si>
    <t>-1962164464</t>
  </si>
  <si>
    <t>5914152010</t>
  </si>
  <si>
    <t>Zřízení zarážedla zemního</t>
  </si>
  <si>
    <t>-895092912</t>
  </si>
  <si>
    <t>5915010010</t>
  </si>
  <si>
    <t>Těžení zeminy nebo horniny železničního spodku I. třídy</t>
  </si>
  <si>
    <t>-1559068570</t>
  </si>
  <si>
    <t>5915025010</t>
  </si>
  <si>
    <t>Úprava vrstvy KL po snesení kolejového roštu koleje nebo výhybky</t>
  </si>
  <si>
    <t>-789070833</t>
  </si>
  <si>
    <t>5999005010</t>
  </si>
  <si>
    <t>Třídění spojovacích a upevňovacích součástí</t>
  </si>
  <si>
    <t>-600476851</t>
  </si>
  <si>
    <t>5999005020</t>
  </si>
  <si>
    <t>Třídění pražců a kolejnicových podpor</t>
  </si>
  <si>
    <t>-1648242029</t>
  </si>
  <si>
    <t>5999005030</t>
  </si>
  <si>
    <t>Třídění kolejnic</t>
  </si>
  <si>
    <t>-47387894</t>
  </si>
  <si>
    <t>5999010020</t>
  </si>
  <si>
    <t>Vyjmutí a snesení konstrukcí nebo dílů hmotnosti přes 10 do 20 t</t>
  </si>
  <si>
    <t>-1646034038</t>
  </si>
  <si>
    <t>9901000500</t>
  </si>
  <si>
    <t>Doprava dodávek zhotovitele, dodávek objednatele nebo výzisku mechanizací o nosnosti do 3,5 t do 60 km</t>
  </si>
  <si>
    <t>408303081</t>
  </si>
  <si>
    <t>9902100300</t>
  </si>
  <si>
    <t xml:space="preserve">Doprava dodávek zhotovitele, dodávek objednatele nebo výzisku mechanizací přes 3,5 t sypanin  do 30 km</t>
  </si>
  <si>
    <t>1497477270</t>
  </si>
  <si>
    <t>9902100400</t>
  </si>
  <si>
    <t xml:space="preserve">Doprava dodávek zhotovitele, dodávek objednatele nebo výzisku mechanizací přes 3,5 t sypanin  do 40 km</t>
  </si>
  <si>
    <t>-1368122472</t>
  </si>
  <si>
    <t>9902200600</t>
  </si>
  <si>
    <t>Doprava dodávek zhotovitele, dodávek objednatele nebo výzisku mechanizací přes 3,5 t objemnějšího kusového materiálu do 80 km</t>
  </si>
  <si>
    <t>-366293857</t>
  </si>
  <si>
    <t>9902201200</t>
  </si>
  <si>
    <t>Doprava dodávek zhotovitele, dodávek objednatele nebo výzisku mechanizací přes 3,5 t objemnějšího kusového materiálu do 350 km</t>
  </si>
  <si>
    <t>-72557611</t>
  </si>
  <si>
    <t>9902209100</t>
  </si>
  <si>
    <t>Doprava dodávek zhotovitele, dodávek objednatele nebo výzisku mechanizací přes 3,5 t objemnějšího kusového materiálu příplatek za každý další 1 km</t>
  </si>
  <si>
    <t>-1872800894</t>
  </si>
  <si>
    <t>9902900100</t>
  </si>
  <si>
    <t xml:space="preserve">Naložení  sypanin, drobného kusového materiálu, suti</t>
  </si>
  <si>
    <t>-2095655016</t>
  </si>
  <si>
    <t>9902900200</t>
  </si>
  <si>
    <t xml:space="preserve">Naložení  objemnějšího kusového materiálu, vybouraných hmot</t>
  </si>
  <si>
    <t>1302405593</t>
  </si>
  <si>
    <t>9903200100</t>
  </si>
  <si>
    <t>Přeprava mechanizace na místo prováděných prací o hmotnosti přes 12 t přes 50 do 100 km</t>
  </si>
  <si>
    <t>1222281439</t>
  </si>
  <si>
    <t>9909000100</t>
  </si>
  <si>
    <t>Poplatek za uložení suti nebo hmot na oficiální skládku</t>
  </si>
  <si>
    <t>907026457</t>
  </si>
  <si>
    <t>9909000300</t>
  </si>
  <si>
    <t>Poplatek za likvidaci dřevěných kolejnicových podpor</t>
  </si>
  <si>
    <t>-1956935785</t>
  </si>
  <si>
    <t>9909000400</t>
  </si>
  <si>
    <t>Poplatek za likvidaci plastových součástí</t>
  </si>
  <si>
    <t>596784272</t>
  </si>
  <si>
    <t>99 - VON</t>
  </si>
  <si>
    <t>VRN - Vedlejší rozpočtové náklady</t>
  </si>
  <si>
    <t xml:space="preserve">    VRN8 - Přesun stavebních kapacit</t>
  </si>
  <si>
    <t>VRN</t>
  </si>
  <si>
    <t>Vedlejší rozpočtové náklady</t>
  </si>
  <si>
    <t>021211001</t>
  </si>
  <si>
    <t>Průzkumné práce pro opravy Doplňující laboratorní rozbor kontaminace zeminy nebo kol. lože</t>
  </si>
  <si>
    <t>128616183</t>
  </si>
  <si>
    <t>022101001</t>
  </si>
  <si>
    <t>Geodetické práce Geodetické práce před opravou</t>
  </si>
  <si>
    <t>1024</t>
  </si>
  <si>
    <t>262560860</t>
  </si>
  <si>
    <t>022101011</t>
  </si>
  <si>
    <t>Geodetické práce Geodetické práce v průběhu opravy</t>
  </si>
  <si>
    <t>soub</t>
  </si>
  <si>
    <t>-2042729760</t>
  </si>
  <si>
    <t>022101021</t>
  </si>
  <si>
    <t>Geodetické práce Geodetické práce po ukončení opravy</t>
  </si>
  <si>
    <t>-257970003</t>
  </si>
  <si>
    <t>022111001</t>
  </si>
  <si>
    <t>Geodetické práce Kontrola PPK při směrové a výškové úpravě koleje zaměřením APK trať jednokolejná</t>
  </si>
  <si>
    <t>580399353</t>
  </si>
  <si>
    <t>022121001</t>
  </si>
  <si>
    <t>Geodetické práce Diagnostika technické infrastruktury Vytýčení trasy inženýrských sítí</t>
  </si>
  <si>
    <t>550515168</t>
  </si>
  <si>
    <t>023101041</t>
  </si>
  <si>
    <t>Projektové práce Projektové práce v rozsahu ZRN (vyjma dále jmenované práce) přes 20 mil. Kč</t>
  </si>
  <si>
    <t>1420344798</t>
  </si>
  <si>
    <t>023131001</t>
  </si>
  <si>
    <t>Projektové práce Dokumentace skutečného provedení železničního svršku a spodku</t>
  </si>
  <si>
    <t>1419967844</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</si>
  <si>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</si>
  <si>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t>
  </si>
  <si>
    <t>-661928900</t>
  </si>
  <si>
    <t>024101401</t>
  </si>
  <si>
    <t>Inženýrská činnost koordinační a kompletační činnost</t>
  </si>
  <si>
    <t>-838188554</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</si>
  <si>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</si>
  <si>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</si>
  <si>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-2061568193</t>
  </si>
  <si>
    <t>032101001</t>
  </si>
  <si>
    <t>Územní vlivy klimatické vlivy (vyjma mrazu pod -10°C)</t>
  </si>
  <si>
    <t>-1641564204</t>
  </si>
  <si>
    <t>032105001</t>
  </si>
  <si>
    <t>Územní vlivy mimostaveništní doprava</t>
  </si>
  <si>
    <t>Kč</t>
  </si>
  <si>
    <t>-1331431293</t>
  </si>
  <si>
    <t>033121011</t>
  </si>
  <si>
    <t>Provozní vlivy Rušení prací železničním provozem širá trať nebo dopravny s kolejovým rozvětvením s počtem vlaků za směnu 8,5 hod. přes 25 do 50</t>
  </si>
  <si>
    <t>-1871391215</t>
  </si>
  <si>
    <t>VRN8</t>
  </si>
  <si>
    <t>Přesun stavebních kapacit</t>
  </si>
  <si>
    <t>081103000</t>
  </si>
  <si>
    <t>Denní doprava pracovníků na pracoviště</t>
  </si>
  <si>
    <t>soubor</t>
  </si>
  <si>
    <t>1161148542</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</si>
</sst>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4" fillId="0" borderId="0" applyNumberFormat="0" applyFill="0" applyBorder="0" applyAlignment="0" applyProtection="0"/>
  </cellStyleXfs>
  <cellXfs count="25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3"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3"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4" fontId="14"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1" fillId="0" borderId="3" xfId="0" applyFont="1" applyBorder="1" applyAlignment="1">
      <alignment vertical="center"/>
    </xf>
    <xf numFmtId="0" fontId="15"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6"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5" fillId="0" borderId="3" xfId="0" applyFont="1" applyBorder="1" applyAlignment="1" applyProtection="1">
      <alignment vertical="center"/>
    </xf>
    <xf numFmtId="0" fontId="23" fillId="0" borderId="0" xfId="0" applyFont="1" applyAlignment="1" applyProtection="1">
      <alignment vertical="center"/>
    </xf>
    <xf numFmtId="0" fontId="23" fillId="0" borderId="0" xfId="0" applyFont="1" applyAlignment="1" applyProtection="1">
      <alignment horizontal="left" vertical="center" wrapText="1"/>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5" fillId="0" borderId="14"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5" xfId="0" applyNumberFormat="1" applyFont="1" applyBorder="1" applyAlignment="1" applyProtection="1">
      <alignment vertical="center"/>
    </xf>
    <xf numFmtId="0" fontId="5" fillId="0" borderId="0" xfId="0" applyFont="1" applyAlignment="1">
      <alignment horizontal="left" vertical="center"/>
    </xf>
    <xf numFmtId="0" fontId="8" fillId="0" borderId="0" xfId="0" applyFont="1" applyAlignment="1" applyProtection="1">
      <alignment vertical="center"/>
    </xf>
    <xf numFmtId="0" fontId="26" fillId="0" borderId="0" xfId="0" applyFont="1" applyAlignment="1" applyProtection="1">
      <alignment horizontal="left" vertical="center" wrapText="1"/>
    </xf>
    <xf numFmtId="4" fontId="8" fillId="0" borderId="0" xfId="0" applyNumberFormat="1" applyFont="1" applyAlignment="1" applyProtection="1">
      <alignment horizontal="right" vertical="center"/>
    </xf>
    <xf numFmtId="4" fontId="8"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0" fontId="27" fillId="0" borderId="0" xfId="1" applyFont="1" applyAlignment="1">
      <alignment horizontal="center" vertical="center"/>
    </xf>
    <xf numFmtId="4" fontId="25" fillId="0" borderId="19" xfId="0" applyNumberFormat="1" applyFont="1" applyBorder="1" applyAlignment="1" applyProtection="1">
      <alignment vertical="center"/>
    </xf>
    <xf numFmtId="4" fontId="25" fillId="0" borderId="20" xfId="0" applyNumberFormat="1" applyFont="1" applyBorder="1" applyAlignment="1" applyProtection="1">
      <alignment vertical="center"/>
    </xf>
    <xf numFmtId="166"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18" fillId="0" borderId="0" xfId="0" applyFont="1" applyAlignment="1">
      <alignment horizontal="lef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4"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18" fillId="0" borderId="0" xfId="0" applyFont="1" applyAlignment="1" applyProtection="1">
      <alignment horizontal="left" vertical="center"/>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5"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20" fillId="2" borderId="19" xfId="0" applyFont="1" applyFill="1" applyBorder="1" applyAlignment="1" applyProtection="1">
      <alignment horizontal="left" vertical="center"/>
      <protection locked="0"/>
    </xf>
    <xf numFmtId="0" fontId="20"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0" fillId="0" borderId="20" xfId="0" applyNumberFormat="1" applyFont="1" applyBorder="1" applyAlignment="1" applyProtection="1">
      <alignment vertical="center"/>
    </xf>
    <xf numFmtId="166" fontId="20" fillId="0" borderId="21" xfId="0" applyNumberFormat="1" applyFont="1" applyBorder="1" applyAlignment="1" applyProtection="1">
      <alignment vertical="center"/>
    </xf>
    <xf numFmtId="0" fontId="8" fillId="0" borderId="3" xfId="0" applyFont="1" applyBorder="1" applyAlignment="1" applyProtection="1">
      <alignment vertical="center"/>
    </xf>
    <xf numFmtId="0" fontId="8" fillId="0" borderId="20" xfId="0" applyFont="1" applyBorder="1" applyAlignment="1" applyProtection="1">
      <alignment horizontal="left" vertical="center"/>
    </xf>
    <xf numFmtId="0" fontId="8" fillId="0" borderId="20" xfId="0" applyFont="1" applyBorder="1" applyAlignment="1" applyProtection="1">
      <alignment vertical="center"/>
    </xf>
    <xf numFmtId="4" fontId="8" fillId="0" borderId="20" xfId="0" applyNumberFormat="1" applyFont="1" applyBorder="1" applyAlignment="1" applyProtection="1">
      <alignment vertical="center"/>
    </xf>
    <xf numFmtId="0" fontId="8" fillId="0" borderId="3" xfId="0" applyFont="1" applyBorder="1" applyAlignment="1">
      <alignment vertical="center"/>
    </xf>
    <xf numFmtId="0" fontId="8" fillId="0" borderId="0" xfId="0" applyFont="1" applyAlignment="1" applyProtection="1">
      <alignment horizontal="left"/>
    </xf>
    <xf numFmtId="4" fontId="8" fillId="0" borderId="0" xfId="0" applyNumberFormat="1" applyFont="1" applyAlignment="1" applyProtection="1"/>
    <xf numFmtId="0" fontId="32" fillId="0" borderId="22" xfId="0" applyFont="1" applyBorder="1" applyAlignment="1" applyProtection="1">
      <alignment horizontal="center" vertical="center"/>
    </xf>
    <xf numFmtId="49" fontId="32" fillId="0" borderId="22" xfId="0" applyNumberFormat="1" applyFont="1" applyBorder="1" applyAlignment="1" applyProtection="1">
      <alignment horizontal="left" vertical="center" wrapText="1"/>
    </xf>
    <xf numFmtId="0" fontId="32" fillId="0" borderId="22" xfId="0" applyFont="1" applyBorder="1" applyAlignment="1" applyProtection="1">
      <alignment horizontal="left" vertical="center" wrapText="1"/>
    </xf>
    <xf numFmtId="0" fontId="32" fillId="0" borderId="22" xfId="0" applyFont="1" applyBorder="1" applyAlignment="1" applyProtection="1">
      <alignment horizontal="center" vertical="center" wrapText="1"/>
    </xf>
    <xf numFmtId="167" fontId="32" fillId="0" borderId="22" xfId="0" applyNumberFormat="1" applyFont="1" applyBorder="1" applyAlignment="1" applyProtection="1">
      <alignment vertical="center"/>
    </xf>
    <xf numFmtId="4" fontId="32" fillId="2" borderId="22" xfId="0" applyNumberFormat="1" applyFont="1" applyFill="1" applyBorder="1" applyAlignment="1" applyProtection="1">
      <alignment vertical="center"/>
      <protection locked="0"/>
    </xf>
    <xf numFmtId="4" fontId="32" fillId="0" borderId="22" xfId="0" applyNumberFormat="1" applyFont="1" applyBorder="1" applyAlignment="1" applyProtection="1">
      <alignment vertical="center"/>
    </xf>
    <xf numFmtId="0" fontId="33" fillId="0" borderId="22" xfId="0" applyFont="1" applyBorder="1" applyAlignment="1" applyProtection="1">
      <alignment vertical="center"/>
    </xf>
    <xf numFmtId="0" fontId="33" fillId="0" borderId="3" xfId="0" applyFont="1" applyBorder="1" applyAlignment="1">
      <alignment vertical="center"/>
    </xf>
    <xf numFmtId="0" fontId="32" fillId="2" borderId="14"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0" fontId="32" fillId="2" borderId="19" xfId="0" applyFont="1" applyFill="1" applyBorder="1" applyAlignment="1" applyProtection="1">
      <alignment horizontal="left" vertical="center"/>
      <protection locked="0"/>
    </xf>
    <xf numFmtId="0" fontId="32" fillId="0" borderId="20" xfId="0" applyFont="1" applyBorder="1" applyAlignment="1" applyProtection="1">
      <alignment horizontal="center" vertical="center"/>
    </xf>
    <xf numFmtId="167" fontId="19"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styles" Target="styles.xml" /><Relationship Id="rId26" Type="http://schemas.openxmlformats.org/officeDocument/2006/relationships/theme" Target="theme/theme1.xml" /><Relationship Id="rId27" Type="http://schemas.openxmlformats.org/officeDocument/2006/relationships/calcChain" Target="calcChain.xml" /><Relationship Id="rId2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3</v>
      </c>
      <c r="BT1" s="13" t="s">
        <v>4</v>
      </c>
      <c r="BU1" s="13" t="s">
        <v>4</v>
      </c>
      <c r="BV1" s="13" t="s">
        <v>5</v>
      </c>
    </row>
    <row r="2" s="1" customFormat="1" ht="36.96" customHeight="1">
      <c r="AR2" s="1"/>
      <c r="AS2" s="1"/>
      <c r="AT2" s="1"/>
      <c r="AU2" s="1"/>
      <c r="AV2" s="1"/>
      <c r="AW2" s="1"/>
      <c r="AX2" s="1"/>
      <c r="AY2" s="1"/>
      <c r="AZ2" s="1"/>
      <c r="BA2" s="1"/>
      <c r="BB2" s="1"/>
      <c r="BC2" s="1"/>
      <c r="BD2" s="1"/>
      <c r="BE2" s="1"/>
      <c r="BS2" s="14" t="s">
        <v>6</v>
      </c>
      <c r="BT2" s="14" t="s">
        <v>7</v>
      </c>
    </row>
    <row r="3" s="1" customFormat="1"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1" customFormat="1"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1" customFormat="1"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s="1" customFormat="1"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6</v>
      </c>
    </row>
    <row r="7" s="1" customFormat="1" ht="12" customHeight="1">
      <c r="B7" s="18"/>
      <c r="C7" s="19"/>
      <c r="D7" s="29"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9" t="s">
        <v>19</v>
      </c>
      <c r="AL7" s="19"/>
      <c r="AM7" s="19"/>
      <c r="AN7" s="24" t="s">
        <v>1</v>
      </c>
      <c r="AO7" s="19"/>
      <c r="AP7" s="19"/>
      <c r="AQ7" s="19"/>
      <c r="AR7" s="17"/>
      <c r="BE7" s="28"/>
      <c r="BS7" s="14" t="s">
        <v>6</v>
      </c>
    </row>
    <row r="8" s="1" customFormat="1" ht="12" customHeight="1">
      <c r="B8" s="18"/>
      <c r="C8" s="19"/>
      <c r="D8" s="29"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22</v>
      </c>
      <c r="AL8" s="19"/>
      <c r="AM8" s="19"/>
      <c r="AN8" s="30" t="s">
        <v>23</v>
      </c>
      <c r="AO8" s="19"/>
      <c r="AP8" s="19"/>
      <c r="AQ8" s="19"/>
      <c r="AR8" s="17"/>
      <c r="BE8" s="28"/>
      <c r="BS8" s="14" t="s">
        <v>6</v>
      </c>
    </row>
    <row r="9"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6</v>
      </c>
    </row>
    <row r="10" s="1" customFormat="1" ht="12" customHeight="1">
      <c r="B10" s="18"/>
      <c r="C10" s="19"/>
      <c r="D10" s="29" t="s">
        <v>24</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25</v>
      </c>
      <c r="AL10" s="19"/>
      <c r="AM10" s="19"/>
      <c r="AN10" s="24" t="s">
        <v>1</v>
      </c>
      <c r="AO10" s="19"/>
      <c r="AP10" s="19"/>
      <c r="AQ10" s="19"/>
      <c r="AR10" s="17"/>
      <c r="BE10" s="28"/>
      <c r="BS10" s="14" t="s">
        <v>6</v>
      </c>
    </row>
    <row r="11" s="1" customFormat="1" ht="18.48" customHeight="1">
      <c r="B11" s="18"/>
      <c r="C11" s="19"/>
      <c r="D11" s="19"/>
      <c r="E11" s="24" t="s">
        <v>21</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26</v>
      </c>
      <c r="AL11" s="19"/>
      <c r="AM11" s="19"/>
      <c r="AN11" s="24" t="s">
        <v>1</v>
      </c>
      <c r="AO11" s="19"/>
      <c r="AP11" s="19"/>
      <c r="AQ11" s="19"/>
      <c r="AR11" s="17"/>
      <c r="BE11" s="28"/>
      <c r="BS11" s="14" t="s">
        <v>6</v>
      </c>
    </row>
    <row r="12" s="1" customFormat="1"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6</v>
      </c>
    </row>
    <row r="13" s="1" customFormat="1" ht="12" customHeight="1">
      <c r="B13" s="18"/>
      <c r="C13" s="19"/>
      <c r="D13" s="29" t="s">
        <v>27</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25</v>
      </c>
      <c r="AL13" s="19"/>
      <c r="AM13" s="19"/>
      <c r="AN13" s="31" t="s">
        <v>28</v>
      </c>
      <c r="AO13" s="19"/>
      <c r="AP13" s="19"/>
      <c r="AQ13" s="19"/>
      <c r="AR13" s="17"/>
      <c r="BE13" s="28"/>
      <c r="BS13" s="14" t="s">
        <v>6</v>
      </c>
    </row>
    <row r="14">
      <c r="B14" s="18"/>
      <c r="C14" s="19"/>
      <c r="D14" s="19"/>
      <c r="E14" s="31" t="s">
        <v>28</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26</v>
      </c>
      <c r="AL14" s="19"/>
      <c r="AM14" s="19"/>
      <c r="AN14" s="31" t="s">
        <v>28</v>
      </c>
      <c r="AO14" s="19"/>
      <c r="AP14" s="19"/>
      <c r="AQ14" s="19"/>
      <c r="AR14" s="17"/>
      <c r="BE14" s="28"/>
      <c r="BS14" s="14" t="s">
        <v>6</v>
      </c>
    </row>
    <row r="15" s="1" customFormat="1"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s="1" customFormat="1" ht="12" customHeight="1">
      <c r="B16" s="18"/>
      <c r="C16" s="19"/>
      <c r="D16" s="29" t="s">
        <v>29</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25</v>
      </c>
      <c r="AL16" s="19"/>
      <c r="AM16" s="19"/>
      <c r="AN16" s="24" t="s">
        <v>1</v>
      </c>
      <c r="AO16" s="19"/>
      <c r="AP16" s="19"/>
      <c r="AQ16" s="19"/>
      <c r="AR16" s="17"/>
      <c r="BE16" s="28"/>
      <c r="BS16" s="14" t="s">
        <v>4</v>
      </c>
    </row>
    <row r="17" s="1" customFormat="1" ht="18.48" customHeight="1">
      <c r="B17" s="18"/>
      <c r="C17" s="19"/>
      <c r="D17" s="19"/>
      <c r="E17" s="24" t="s">
        <v>21</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26</v>
      </c>
      <c r="AL17" s="19"/>
      <c r="AM17" s="19"/>
      <c r="AN17" s="24" t="s">
        <v>1</v>
      </c>
      <c r="AO17" s="19"/>
      <c r="AP17" s="19"/>
      <c r="AQ17" s="19"/>
      <c r="AR17" s="17"/>
      <c r="BE17" s="28"/>
      <c r="BS17" s="14" t="s">
        <v>30</v>
      </c>
    </row>
    <row r="18" s="1" customFormat="1"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s="1" customFormat="1" ht="12" customHeight="1">
      <c r="B19" s="18"/>
      <c r="C19" s="19"/>
      <c r="D19" s="29" t="s">
        <v>31</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25</v>
      </c>
      <c r="AL19" s="19"/>
      <c r="AM19" s="19"/>
      <c r="AN19" s="24" t="s">
        <v>1</v>
      </c>
      <c r="AO19" s="19"/>
      <c r="AP19" s="19"/>
      <c r="AQ19" s="19"/>
      <c r="AR19" s="17"/>
      <c r="BE19" s="28"/>
      <c r="BS19" s="14" t="s">
        <v>6</v>
      </c>
    </row>
    <row r="20" s="1" customFormat="1" ht="18.48" customHeight="1">
      <c r="B20" s="18"/>
      <c r="C20" s="19"/>
      <c r="D20" s="19"/>
      <c r="E20" s="24" t="s">
        <v>21</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26</v>
      </c>
      <c r="AL20" s="19"/>
      <c r="AM20" s="19"/>
      <c r="AN20" s="24" t="s">
        <v>1</v>
      </c>
      <c r="AO20" s="19"/>
      <c r="AP20" s="19"/>
      <c r="AQ20" s="19"/>
      <c r="AR20" s="17"/>
      <c r="BE20" s="28"/>
      <c r="BS20" s="14" t="s">
        <v>30</v>
      </c>
    </row>
    <row r="21" s="1" customFormat="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s="1" customFormat="1" ht="12" customHeight="1">
      <c r="B22" s="18"/>
      <c r="C22" s="19"/>
      <c r="D22" s="29" t="s">
        <v>32</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s="1" customFormat="1" ht="16.5" customHeight="1">
      <c r="B23" s="18"/>
      <c r="C23" s="19"/>
      <c r="D23" s="19"/>
      <c r="E23" s="33" t="s">
        <v>1</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s="1" customFormat="1"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s="1" customFormat="1"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2" customFormat="1" ht="25.92" customHeight="1">
      <c r="A26" s="35"/>
      <c r="B26" s="36"/>
      <c r="C26" s="37"/>
      <c r="D26" s="38" t="s">
        <v>33</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ROUND(AG94,2)</f>
        <v>0</v>
      </c>
      <c r="AL26" s="39"/>
      <c r="AM26" s="39"/>
      <c r="AN26" s="39"/>
      <c r="AO26" s="39"/>
      <c r="AP26" s="37"/>
      <c r="AQ26" s="37"/>
      <c r="AR26" s="41"/>
      <c r="BE26" s="28"/>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8"/>
    </row>
    <row r="28" s="2" customFormat="1">
      <c r="A28" s="35"/>
      <c r="B28" s="36"/>
      <c r="C28" s="37"/>
      <c r="D28" s="37"/>
      <c r="E28" s="37"/>
      <c r="F28" s="37"/>
      <c r="G28" s="37"/>
      <c r="H28" s="37"/>
      <c r="I28" s="37"/>
      <c r="J28" s="37"/>
      <c r="K28" s="37"/>
      <c r="L28" s="42" t="s">
        <v>34</v>
      </c>
      <c r="M28" s="42"/>
      <c r="N28" s="42"/>
      <c r="O28" s="42"/>
      <c r="P28" s="42"/>
      <c r="Q28" s="37"/>
      <c r="R28" s="37"/>
      <c r="S28" s="37"/>
      <c r="T28" s="37"/>
      <c r="U28" s="37"/>
      <c r="V28" s="37"/>
      <c r="W28" s="42" t="s">
        <v>35</v>
      </c>
      <c r="X28" s="42"/>
      <c r="Y28" s="42"/>
      <c r="Z28" s="42"/>
      <c r="AA28" s="42"/>
      <c r="AB28" s="42"/>
      <c r="AC28" s="42"/>
      <c r="AD28" s="42"/>
      <c r="AE28" s="42"/>
      <c r="AF28" s="37"/>
      <c r="AG28" s="37"/>
      <c r="AH28" s="37"/>
      <c r="AI28" s="37"/>
      <c r="AJ28" s="37"/>
      <c r="AK28" s="42" t="s">
        <v>36</v>
      </c>
      <c r="AL28" s="42"/>
      <c r="AM28" s="42"/>
      <c r="AN28" s="42"/>
      <c r="AO28" s="42"/>
      <c r="AP28" s="37"/>
      <c r="AQ28" s="37"/>
      <c r="AR28" s="41"/>
      <c r="BE28" s="28"/>
    </row>
    <row r="29" s="3" customFormat="1" ht="14.4" customHeight="1">
      <c r="A29" s="3"/>
      <c r="B29" s="43"/>
      <c r="C29" s="44"/>
      <c r="D29" s="29" t="s">
        <v>37</v>
      </c>
      <c r="E29" s="44"/>
      <c r="F29" s="29" t="s">
        <v>38</v>
      </c>
      <c r="G29" s="44"/>
      <c r="H29" s="44"/>
      <c r="I29" s="44"/>
      <c r="J29" s="44"/>
      <c r="K29" s="44"/>
      <c r="L29" s="45">
        <v>0.20999999999999999</v>
      </c>
      <c r="M29" s="44"/>
      <c r="N29" s="44"/>
      <c r="O29" s="44"/>
      <c r="P29" s="44"/>
      <c r="Q29" s="44"/>
      <c r="R29" s="44"/>
      <c r="S29" s="44"/>
      <c r="T29" s="44"/>
      <c r="U29" s="44"/>
      <c r="V29" s="44"/>
      <c r="W29" s="46">
        <f>ROUND(AZ94, 2)</f>
        <v>0</v>
      </c>
      <c r="X29" s="44"/>
      <c r="Y29" s="44"/>
      <c r="Z29" s="44"/>
      <c r="AA29" s="44"/>
      <c r="AB29" s="44"/>
      <c r="AC29" s="44"/>
      <c r="AD29" s="44"/>
      <c r="AE29" s="44"/>
      <c r="AF29" s="44"/>
      <c r="AG29" s="44"/>
      <c r="AH29" s="44"/>
      <c r="AI29" s="44"/>
      <c r="AJ29" s="44"/>
      <c r="AK29" s="46">
        <f>ROUND(AV94, 2)</f>
        <v>0</v>
      </c>
      <c r="AL29" s="44"/>
      <c r="AM29" s="44"/>
      <c r="AN29" s="44"/>
      <c r="AO29" s="44"/>
      <c r="AP29" s="44"/>
      <c r="AQ29" s="44"/>
      <c r="AR29" s="47"/>
      <c r="BE29" s="48"/>
    </row>
    <row r="30" s="3" customFormat="1" ht="14.4" customHeight="1">
      <c r="A30" s="3"/>
      <c r="B30" s="43"/>
      <c r="C30" s="44"/>
      <c r="D30" s="44"/>
      <c r="E30" s="44"/>
      <c r="F30" s="29" t="s">
        <v>39</v>
      </c>
      <c r="G30" s="44"/>
      <c r="H30" s="44"/>
      <c r="I30" s="44"/>
      <c r="J30" s="44"/>
      <c r="K30" s="44"/>
      <c r="L30" s="45">
        <v>0.14999999999999999</v>
      </c>
      <c r="M30" s="44"/>
      <c r="N30" s="44"/>
      <c r="O30" s="44"/>
      <c r="P30" s="44"/>
      <c r="Q30" s="44"/>
      <c r="R30" s="44"/>
      <c r="S30" s="44"/>
      <c r="T30" s="44"/>
      <c r="U30" s="44"/>
      <c r="V30" s="44"/>
      <c r="W30" s="46">
        <f>ROUND(BA94, 2)</f>
        <v>0</v>
      </c>
      <c r="X30" s="44"/>
      <c r="Y30" s="44"/>
      <c r="Z30" s="44"/>
      <c r="AA30" s="44"/>
      <c r="AB30" s="44"/>
      <c r="AC30" s="44"/>
      <c r="AD30" s="44"/>
      <c r="AE30" s="44"/>
      <c r="AF30" s="44"/>
      <c r="AG30" s="44"/>
      <c r="AH30" s="44"/>
      <c r="AI30" s="44"/>
      <c r="AJ30" s="44"/>
      <c r="AK30" s="46">
        <f>ROUND(AW94, 2)</f>
        <v>0</v>
      </c>
      <c r="AL30" s="44"/>
      <c r="AM30" s="44"/>
      <c r="AN30" s="44"/>
      <c r="AO30" s="44"/>
      <c r="AP30" s="44"/>
      <c r="AQ30" s="44"/>
      <c r="AR30" s="47"/>
      <c r="BE30" s="48"/>
    </row>
    <row r="31" hidden="1" s="3" customFormat="1" ht="14.4" customHeight="1">
      <c r="A31" s="3"/>
      <c r="B31" s="43"/>
      <c r="C31" s="44"/>
      <c r="D31" s="44"/>
      <c r="E31" s="44"/>
      <c r="F31" s="29" t="s">
        <v>40</v>
      </c>
      <c r="G31" s="44"/>
      <c r="H31" s="44"/>
      <c r="I31" s="44"/>
      <c r="J31" s="44"/>
      <c r="K31" s="44"/>
      <c r="L31" s="45">
        <v>0.20999999999999999</v>
      </c>
      <c r="M31" s="44"/>
      <c r="N31" s="44"/>
      <c r="O31" s="44"/>
      <c r="P31" s="44"/>
      <c r="Q31" s="44"/>
      <c r="R31" s="44"/>
      <c r="S31" s="44"/>
      <c r="T31" s="44"/>
      <c r="U31" s="44"/>
      <c r="V31" s="44"/>
      <c r="W31" s="46">
        <f>ROUND(BB94,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hidden="1" s="3" customFormat="1" ht="14.4" customHeight="1">
      <c r="A32" s="3"/>
      <c r="B32" s="43"/>
      <c r="C32" s="44"/>
      <c r="D32" s="44"/>
      <c r="E32" s="44"/>
      <c r="F32" s="29" t="s">
        <v>41</v>
      </c>
      <c r="G32" s="44"/>
      <c r="H32" s="44"/>
      <c r="I32" s="44"/>
      <c r="J32" s="44"/>
      <c r="K32" s="44"/>
      <c r="L32" s="45">
        <v>0.14999999999999999</v>
      </c>
      <c r="M32" s="44"/>
      <c r="N32" s="44"/>
      <c r="O32" s="44"/>
      <c r="P32" s="44"/>
      <c r="Q32" s="44"/>
      <c r="R32" s="44"/>
      <c r="S32" s="44"/>
      <c r="T32" s="44"/>
      <c r="U32" s="44"/>
      <c r="V32" s="44"/>
      <c r="W32" s="46">
        <f>ROUND(BC94,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3" customFormat="1" ht="14.4" customHeight="1">
      <c r="A33" s="3"/>
      <c r="B33" s="43"/>
      <c r="C33" s="44"/>
      <c r="D33" s="44"/>
      <c r="E33" s="44"/>
      <c r="F33" s="29" t="s">
        <v>42</v>
      </c>
      <c r="G33" s="44"/>
      <c r="H33" s="44"/>
      <c r="I33" s="44"/>
      <c r="J33" s="44"/>
      <c r="K33" s="44"/>
      <c r="L33" s="45">
        <v>0</v>
      </c>
      <c r="M33" s="44"/>
      <c r="N33" s="44"/>
      <c r="O33" s="44"/>
      <c r="P33" s="44"/>
      <c r="Q33" s="44"/>
      <c r="R33" s="44"/>
      <c r="S33" s="44"/>
      <c r="T33" s="44"/>
      <c r="U33" s="44"/>
      <c r="V33" s="44"/>
      <c r="W33" s="46">
        <f>ROUND(BD94, 2)</f>
        <v>0</v>
      </c>
      <c r="X33" s="44"/>
      <c r="Y33" s="44"/>
      <c r="Z33" s="44"/>
      <c r="AA33" s="44"/>
      <c r="AB33" s="44"/>
      <c r="AC33" s="44"/>
      <c r="AD33" s="44"/>
      <c r="AE33" s="44"/>
      <c r="AF33" s="44"/>
      <c r="AG33" s="44"/>
      <c r="AH33" s="44"/>
      <c r="AI33" s="44"/>
      <c r="AJ33" s="44"/>
      <c r="AK33" s="46">
        <v>0</v>
      </c>
      <c r="AL33" s="44"/>
      <c r="AM33" s="44"/>
      <c r="AN33" s="44"/>
      <c r="AO33" s="44"/>
      <c r="AP33" s="44"/>
      <c r="AQ33" s="44"/>
      <c r="AR33" s="47"/>
      <c r="BE33" s="48"/>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28"/>
    </row>
    <row r="35" s="2" customFormat="1" ht="25.92" customHeight="1">
      <c r="A35" s="35"/>
      <c r="B35" s="36"/>
      <c r="C35" s="49"/>
      <c r="D35" s="50" t="s">
        <v>43</v>
      </c>
      <c r="E35" s="51"/>
      <c r="F35" s="51"/>
      <c r="G35" s="51"/>
      <c r="H35" s="51"/>
      <c r="I35" s="51"/>
      <c r="J35" s="51"/>
      <c r="K35" s="51"/>
      <c r="L35" s="51"/>
      <c r="M35" s="51"/>
      <c r="N35" s="51"/>
      <c r="O35" s="51"/>
      <c r="P35" s="51"/>
      <c r="Q35" s="51"/>
      <c r="R35" s="51"/>
      <c r="S35" s="51"/>
      <c r="T35" s="52" t="s">
        <v>44</v>
      </c>
      <c r="U35" s="51"/>
      <c r="V35" s="51"/>
      <c r="W35" s="51"/>
      <c r="X35" s="53" t="s">
        <v>45</v>
      </c>
      <c r="Y35" s="51"/>
      <c r="Z35" s="51"/>
      <c r="AA35" s="51"/>
      <c r="AB35" s="51"/>
      <c r="AC35" s="51"/>
      <c r="AD35" s="51"/>
      <c r="AE35" s="51"/>
      <c r="AF35" s="51"/>
      <c r="AG35" s="51"/>
      <c r="AH35" s="51"/>
      <c r="AI35" s="51"/>
      <c r="AJ35" s="51"/>
      <c r="AK35" s="54">
        <f>SUM(AK26:AK33)</f>
        <v>0</v>
      </c>
      <c r="AL35" s="51"/>
      <c r="AM35" s="51"/>
      <c r="AN35" s="51"/>
      <c r="AO35" s="55"/>
      <c r="AP35" s="49"/>
      <c r="AQ35" s="49"/>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14.4"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1"/>
      <c r="BE37" s="35"/>
    </row>
    <row r="38" s="1" customFormat="1" ht="14.4"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1" customFormat="1" ht="14.4"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1" customFormat="1" ht="14.4"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1" customFormat="1" ht="14.4"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1" customFormat="1" ht="14.4"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1" customFormat="1" ht="14.4"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1" customFormat="1" ht="14.4"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1" customFormat="1" ht="14.4"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1" customFormat="1" ht="14.4"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1" customFormat="1" ht="14.4"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1" customFormat="1" ht="14.4"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2" customFormat="1" ht="14.4" customHeight="1">
      <c r="B49" s="56"/>
      <c r="C49" s="57"/>
      <c r="D49" s="58" t="s">
        <v>46</v>
      </c>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8" t="s">
        <v>47</v>
      </c>
      <c r="AI49" s="59"/>
      <c r="AJ49" s="59"/>
      <c r="AK49" s="59"/>
      <c r="AL49" s="59"/>
      <c r="AM49" s="59"/>
      <c r="AN49" s="59"/>
      <c r="AO49" s="59"/>
      <c r="AP49" s="57"/>
      <c r="AQ49" s="57"/>
      <c r="AR49" s="60"/>
    </row>
    <row r="50">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2" customFormat="1">
      <c r="A60" s="35"/>
      <c r="B60" s="36"/>
      <c r="C60" s="37"/>
      <c r="D60" s="61" t="s">
        <v>48</v>
      </c>
      <c r="E60" s="39"/>
      <c r="F60" s="39"/>
      <c r="G60" s="39"/>
      <c r="H60" s="39"/>
      <c r="I60" s="39"/>
      <c r="J60" s="39"/>
      <c r="K60" s="39"/>
      <c r="L60" s="39"/>
      <c r="M60" s="39"/>
      <c r="N60" s="39"/>
      <c r="O60" s="39"/>
      <c r="P60" s="39"/>
      <c r="Q60" s="39"/>
      <c r="R60" s="39"/>
      <c r="S60" s="39"/>
      <c r="T60" s="39"/>
      <c r="U60" s="39"/>
      <c r="V60" s="61" t="s">
        <v>49</v>
      </c>
      <c r="W60" s="39"/>
      <c r="X60" s="39"/>
      <c r="Y60" s="39"/>
      <c r="Z60" s="39"/>
      <c r="AA60" s="39"/>
      <c r="AB60" s="39"/>
      <c r="AC60" s="39"/>
      <c r="AD60" s="39"/>
      <c r="AE60" s="39"/>
      <c r="AF60" s="39"/>
      <c r="AG60" s="39"/>
      <c r="AH60" s="61" t="s">
        <v>48</v>
      </c>
      <c r="AI60" s="39"/>
      <c r="AJ60" s="39"/>
      <c r="AK60" s="39"/>
      <c r="AL60" s="39"/>
      <c r="AM60" s="61" t="s">
        <v>49</v>
      </c>
      <c r="AN60" s="39"/>
      <c r="AO60" s="39"/>
      <c r="AP60" s="37"/>
      <c r="AQ60" s="37"/>
      <c r="AR60" s="41"/>
      <c r="BE60" s="35"/>
    </row>
    <row r="61">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2" customFormat="1">
      <c r="A64" s="35"/>
      <c r="B64" s="36"/>
      <c r="C64" s="37"/>
      <c r="D64" s="58" t="s">
        <v>50</v>
      </c>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58" t="s">
        <v>51</v>
      </c>
      <c r="AI64" s="62"/>
      <c r="AJ64" s="62"/>
      <c r="AK64" s="62"/>
      <c r="AL64" s="62"/>
      <c r="AM64" s="62"/>
      <c r="AN64" s="62"/>
      <c r="AO64" s="62"/>
      <c r="AP64" s="37"/>
      <c r="AQ64" s="37"/>
      <c r="AR64" s="41"/>
      <c r="BE64" s="35"/>
    </row>
    <row r="65">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2" customFormat="1">
      <c r="A75" s="35"/>
      <c r="B75" s="36"/>
      <c r="C75" s="37"/>
      <c r="D75" s="61" t="s">
        <v>48</v>
      </c>
      <c r="E75" s="39"/>
      <c r="F75" s="39"/>
      <c r="G75" s="39"/>
      <c r="H75" s="39"/>
      <c r="I75" s="39"/>
      <c r="J75" s="39"/>
      <c r="K75" s="39"/>
      <c r="L75" s="39"/>
      <c r="M75" s="39"/>
      <c r="N75" s="39"/>
      <c r="O75" s="39"/>
      <c r="P75" s="39"/>
      <c r="Q75" s="39"/>
      <c r="R75" s="39"/>
      <c r="S75" s="39"/>
      <c r="T75" s="39"/>
      <c r="U75" s="39"/>
      <c r="V75" s="61" t="s">
        <v>49</v>
      </c>
      <c r="W75" s="39"/>
      <c r="X75" s="39"/>
      <c r="Y75" s="39"/>
      <c r="Z75" s="39"/>
      <c r="AA75" s="39"/>
      <c r="AB75" s="39"/>
      <c r="AC75" s="39"/>
      <c r="AD75" s="39"/>
      <c r="AE75" s="39"/>
      <c r="AF75" s="39"/>
      <c r="AG75" s="39"/>
      <c r="AH75" s="61" t="s">
        <v>48</v>
      </c>
      <c r="AI75" s="39"/>
      <c r="AJ75" s="39"/>
      <c r="AK75" s="39"/>
      <c r="AL75" s="39"/>
      <c r="AM75" s="61" t="s">
        <v>49</v>
      </c>
      <c r="AN75" s="39"/>
      <c r="AO75" s="39"/>
      <c r="AP75" s="37"/>
      <c r="AQ75" s="37"/>
      <c r="AR75" s="41"/>
      <c r="BE75" s="35"/>
    </row>
    <row r="76" s="2" customFormat="1">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1"/>
      <c r="BE76" s="35"/>
    </row>
    <row r="77" s="2" customFormat="1" ht="6.96" customHeight="1">
      <c r="A77" s="35"/>
      <c r="B77" s="63"/>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41"/>
      <c r="BE77" s="35"/>
    </row>
    <row r="81" s="2" customFormat="1" ht="6.96" customHeight="1">
      <c r="A81" s="35"/>
      <c r="B81" s="65"/>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41"/>
      <c r="BE81" s="35"/>
    </row>
    <row r="82" s="2" customFormat="1" ht="24.96" customHeight="1">
      <c r="A82" s="35"/>
      <c r="B82" s="36"/>
      <c r="C82" s="20" t="s">
        <v>52</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1"/>
      <c r="BE82" s="35"/>
    </row>
    <row r="83" s="2" customFormat="1" ht="6.96"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1"/>
      <c r="BE83" s="35"/>
    </row>
    <row r="84" s="4" customFormat="1" ht="12" customHeight="1">
      <c r="A84" s="4"/>
      <c r="B84" s="67"/>
      <c r="C84" s="29" t="s">
        <v>13</v>
      </c>
      <c r="D84" s="68"/>
      <c r="E84" s="68"/>
      <c r="F84" s="68"/>
      <c r="G84" s="68"/>
      <c r="H84" s="68"/>
      <c r="I84" s="68"/>
      <c r="J84" s="68"/>
      <c r="K84" s="68"/>
      <c r="L84" s="68" t="str">
        <f>K5</f>
        <v>2-2020</v>
      </c>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c r="AP84" s="68"/>
      <c r="AQ84" s="68"/>
      <c r="AR84" s="69"/>
      <c r="BE84" s="4"/>
    </row>
    <row r="85" s="5" customFormat="1" ht="36.96" customHeight="1">
      <c r="A85" s="5"/>
      <c r="B85" s="70"/>
      <c r="C85" s="71" t="s">
        <v>16</v>
      </c>
      <c r="D85" s="72"/>
      <c r="E85" s="72"/>
      <c r="F85" s="72"/>
      <c r="G85" s="72"/>
      <c r="H85" s="72"/>
      <c r="I85" s="72"/>
      <c r="J85" s="72"/>
      <c r="K85" s="72"/>
      <c r="L85" s="73" t="str">
        <f>K6</f>
        <v>Oprava zabezpečovacího zařízení v žst. Liběchov</v>
      </c>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2"/>
      <c r="AQ85" s="72"/>
      <c r="AR85" s="74"/>
      <c r="BE85" s="5"/>
    </row>
    <row r="86" s="2" customFormat="1" ht="6.96"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1"/>
      <c r="BE86" s="35"/>
    </row>
    <row r="87" s="2" customFormat="1" ht="12" customHeight="1">
      <c r="A87" s="35"/>
      <c r="B87" s="36"/>
      <c r="C87" s="29" t="s">
        <v>20</v>
      </c>
      <c r="D87" s="37"/>
      <c r="E87" s="37"/>
      <c r="F87" s="37"/>
      <c r="G87" s="37"/>
      <c r="H87" s="37"/>
      <c r="I87" s="37"/>
      <c r="J87" s="37"/>
      <c r="K87" s="37"/>
      <c r="L87" s="75" t="str">
        <f>IF(K8="","",K8)</f>
        <v xml:space="preserve"> </v>
      </c>
      <c r="M87" s="37"/>
      <c r="N87" s="37"/>
      <c r="O87" s="37"/>
      <c r="P87" s="37"/>
      <c r="Q87" s="37"/>
      <c r="R87" s="37"/>
      <c r="S87" s="37"/>
      <c r="T87" s="37"/>
      <c r="U87" s="37"/>
      <c r="V87" s="37"/>
      <c r="W87" s="37"/>
      <c r="X87" s="37"/>
      <c r="Y87" s="37"/>
      <c r="Z87" s="37"/>
      <c r="AA87" s="37"/>
      <c r="AB87" s="37"/>
      <c r="AC87" s="37"/>
      <c r="AD87" s="37"/>
      <c r="AE87" s="37"/>
      <c r="AF87" s="37"/>
      <c r="AG87" s="37"/>
      <c r="AH87" s="37"/>
      <c r="AI87" s="29" t="s">
        <v>22</v>
      </c>
      <c r="AJ87" s="37"/>
      <c r="AK87" s="37"/>
      <c r="AL87" s="37"/>
      <c r="AM87" s="76" t="str">
        <f>IF(AN8= "","",AN8)</f>
        <v>13. 10. 2020</v>
      </c>
      <c r="AN87" s="76"/>
      <c r="AO87" s="37"/>
      <c r="AP87" s="37"/>
      <c r="AQ87" s="37"/>
      <c r="AR87" s="41"/>
      <c r="BE87" s="35"/>
    </row>
    <row r="88" s="2" customFormat="1" ht="6.96"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1"/>
      <c r="BE88" s="35"/>
    </row>
    <row r="89" s="2" customFormat="1" ht="15.15" customHeight="1">
      <c r="A89" s="35"/>
      <c r="B89" s="36"/>
      <c r="C89" s="29" t="s">
        <v>24</v>
      </c>
      <c r="D89" s="37"/>
      <c r="E89" s="37"/>
      <c r="F89" s="37"/>
      <c r="G89" s="37"/>
      <c r="H89" s="37"/>
      <c r="I89" s="37"/>
      <c r="J89" s="37"/>
      <c r="K89" s="37"/>
      <c r="L89" s="68" t="str">
        <f>IF(E11= "","",E11)</f>
        <v xml:space="preserve"> </v>
      </c>
      <c r="M89" s="37"/>
      <c r="N89" s="37"/>
      <c r="O89" s="37"/>
      <c r="P89" s="37"/>
      <c r="Q89" s="37"/>
      <c r="R89" s="37"/>
      <c r="S89" s="37"/>
      <c r="T89" s="37"/>
      <c r="U89" s="37"/>
      <c r="V89" s="37"/>
      <c r="W89" s="37"/>
      <c r="X89" s="37"/>
      <c r="Y89" s="37"/>
      <c r="Z89" s="37"/>
      <c r="AA89" s="37"/>
      <c r="AB89" s="37"/>
      <c r="AC89" s="37"/>
      <c r="AD89" s="37"/>
      <c r="AE89" s="37"/>
      <c r="AF89" s="37"/>
      <c r="AG89" s="37"/>
      <c r="AH89" s="37"/>
      <c r="AI89" s="29" t="s">
        <v>29</v>
      </c>
      <c r="AJ89" s="37"/>
      <c r="AK89" s="37"/>
      <c r="AL89" s="37"/>
      <c r="AM89" s="77" t="str">
        <f>IF(E17="","",E17)</f>
        <v xml:space="preserve"> </v>
      </c>
      <c r="AN89" s="68"/>
      <c r="AO89" s="68"/>
      <c r="AP89" s="68"/>
      <c r="AQ89" s="37"/>
      <c r="AR89" s="41"/>
      <c r="AS89" s="78" t="s">
        <v>53</v>
      </c>
      <c r="AT89" s="79"/>
      <c r="AU89" s="80"/>
      <c r="AV89" s="80"/>
      <c r="AW89" s="80"/>
      <c r="AX89" s="80"/>
      <c r="AY89" s="80"/>
      <c r="AZ89" s="80"/>
      <c r="BA89" s="80"/>
      <c r="BB89" s="80"/>
      <c r="BC89" s="80"/>
      <c r="BD89" s="81"/>
      <c r="BE89" s="35"/>
    </row>
    <row r="90" s="2" customFormat="1" ht="15.15" customHeight="1">
      <c r="A90" s="35"/>
      <c r="B90" s="36"/>
      <c r="C90" s="29" t="s">
        <v>27</v>
      </c>
      <c r="D90" s="37"/>
      <c r="E90" s="37"/>
      <c r="F90" s="37"/>
      <c r="G90" s="37"/>
      <c r="H90" s="37"/>
      <c r="I90" s="37"/>
      <c r="J90" s="37"/>
      <c r="K90" s="37"/>
      <c r="L90" s="68"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29" t="s">
        <v>31</v>
      </c>
      <c r="AJ90" s="37"/>
      <c r="AK90" s="37"/>
      <c r="AL90" s="37"/>
      <c r="AM90" s="77" t="str">
        <f>IF(E20="","",E20)</f>
        <v xml:space="preserve"> </v>
      </c>
      <c r="AN90" s="68"/>
      <c r="AO90" s="68"/>
      <c r="AP90" s="68"/>
      <c r="AQ90" s="37"/>
      <c r="AR90" s="41"/>
      <c r="AS90" s="82"/>
      <c r="AT90" s="83"/>
      <c r="AU90" s="84"/>
      <c r="AV90" s="84"/>
      <c r="AW90" s="84"/>
      <c r="AX90" s="84"/>
      <c r="AY90" s="84"/>
      <c r="AZ90" s="84"/>
      <c r="BA90" s="84"/>
      <c r="BB90" s="84"/>
      <c r="BC90" s="84"/>
      <c r="BD90" s="85"/>
      <c r="BE90" s="35"/>
    </row>
    <row r="91" s="2" customFormat="1" ht="10.8"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1"/>
      <c r="AS91" s="86"/>
      <c r="AT91" s="87"/>
      <c r="AU91" s="88"/>
      <c r="AV91" s="88"/>
      <c r="AW91" s="88"/>
      <c r="AX91" s="88"/>
      <c r="AY91" s="88"/>
      <c r="AZ91" s="88"/>
      <c r="BA91" s="88"/>
      <c r="BB91" s="88"/>
      <c r="BC91" s="88"/>
      <c r="BD91" s="89"/>
      <c r="BE91" s="35"/>
    </row>
    <row r="92" s="2" customFormat="1" ht="29.28" customHeight="1">
      <c r="A92" s="35"/>
      <c r="B92" s="36"/>
      <c r="C92" s="90" t="s">
        <v>54</v>
      </c>
      <c r="D92" s="91"/>
      <c r="E92" s="91"/>
      <c r="F92" s="91"/>
      <c r="G92" s="91"/>
      <c r="H92" s="92"/>
      <c r="I92" s="93" t="s">
        <v>55</v>
      </c>
      <c r="J92" s="91"/>
      <c r="K92" s="91"/>
      <c r="L92" s="91"/>
      <c r="M92" s="91"/>
      <c r="N92" s="91"/>
      <c r="O92" s="91"/>
      <c r="P92" s="91"/>
      <c r="Q92" s="91"/>
      <c r="R92" s="91"/>
      <c r="S92" s="91"/>
      <c r="T92" s="91"/>
      <c r="U92" s="91"/>
      <c r="V92" s="91"/>
      <c r="W92" s="91"/>
      <c r="X92" s="91"/>
      <c r="Y92" s="91"/>
      <c r="Z92" s="91"/>
      <c r="AA92" s="91"/>
      <c r="AB92" s="91"/>
      <c r="AC92" s="91"/>
      <c r="AD92" s="91"/>
      <c r="AE92" s="91"/>
      <c r="AF92" s="91"/>
      <c r="AG92" s="94" t="s">
        <v>56</v>
      </c>
      <c r="AH92" s="91"/>
      <c r="AI92" s="91"/>
      <c r="AJ92" s="91"/>
      <c r="AK92" s="91"/>
      <c r="AL92" s="91"/>
      <c r="AM92" s="91"/>
      <c r="AN92" s="93" t="s">
        <v>57</v>
      </c>
      <c r="AO92" s="91"/>
      <c r="AP92" s="95"/>
      <c r="AQ92" s="96" t="s">
        <v>58</v>
      </c>
      <c r="AR92" s="41"/>
      <c r="AS92" s="97" t="s">
        <v>59</v>
      </c>
      <c r="AT92" s="98" t="s">
        <v>60</v>
      </c>
      <c r="AU92" s="98" t="s">
        <v>61</v>
      </c>
      <c r="AV92" s="98" t="s">
        <v>62</v>
      </c>
      <c r="AW92" s="98" t="s">
        <v>63</v>
      </c>
      <c r="AX92" s="98" t="s">
        <v>64</v>
      </c>
      <c r="AY92" s="98" t="s">
        <v>65</v>
      </c>
      <c r="AZ92" s="98" t="s">
        <v>66</v>
      </c>
      <c r="BA92" s="98" t="s">
        <v>67</v>
      </c>
      <c r="BB92" s="98" t="s">
        <v>68</v>
      </c>
      <c r="BC92" s="98" t="s">
        <v>69</v>
      </c>
      <c r="BD92" s="99" t="s">
        <v>70</v>
      </c>
      <c r="BE92" s="35"/>
    </row>
    <row r="93" s="2" customFormat="1" ht="10.8"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1"/>
      <c r="AS93" s="100"/>
      <c r="AT93" s="101"/>
      <c r="AU93" s="101"/>
      <c r="AV93" s="101"/>
      <c r="AW93" s="101"/>
      <c r="AX93" s="101"/>
      <c r="AY93" s="101"/>
      <c r="AZ93" s="101"/>
      <c r="BA93" s="101"/>
      <c r="BB93" s="101"/>
      <c r="BC93" s="101"/>
      <c r="BD93" s="102"/>
      <c r="BE93" s="35"/>
    </row>
    <row r="94" s="6" customFormat="1" ht="32.4" customHeight="1">
      <c r="A94" s="6"/>
      <c r="B94" s="103"/>
      <c r="C94" s="104" t="s">
        <v>71</v>
      </c>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6">
        <f>ROUND(AG95+SUM(AG113:AG124),2)</f>
        <v>0</v>
      </c>
      <c r="AH94" s="106"/>
      <c r="AI94" s="106"/>
      <c r="AJ94" s="106"/>
      <c r="AK94" s="106"/>
      <c r="AL94" s="106"/>
      <c r="AM94" s="106"/>
      <c r="AN94" s="107">
        <f>SUM(AG94,AT94)</f>
        <v>0</v>
      </c>
      <c r="AO94" s="107"/>
      <c r="AP94" s="107"/>
      <c r="AQ94" s="108" t="s">
        <v>1</v>
      </c>
      <c r="AR94" s="109"/>
      <c r="AS94" s="110">
        <f>ROUND(AS95+SUM(AS113:AS124),2)</f>
        <v>0</v>
      </c>
      <c r="AT94" s="111">
        <f>ROUND(SUM(AV94:AW94),2)</f>
        <v>0</v>
      </c>
      <c r="AU94" s="112">
        <f>ROUND(AU95+SUM(AU113:AU124),5)</f>
        <v>0</v>
      </c>
      <c r="AV94" s="111">
        <f>ROUND(AZ94*L29,2)</f>
        <v>0</v>
      </c>
      <c r="AW94" s="111">
        <f>ROUND(BA94*L30,2)</f>
        <v>0</v>
      </c>
      <c r="AX94" s="111">
        <f>ROUND(BB94*L29,2)</f>
        <v>0</v>
      </c>
      <c r="AY94" s="111">
        <f>ROUND(BC94*L30,2)</f>
        <v>0</v>
      </c>
      <c r="AZ94" s="111">
        <f>ROUND(AZ95+SUM(AZ113:AZ124),2)</f>
        <v>0</v>
      </c>
      <c r="BA94" s="111">
        <f>ROUND(BA95+SUM(BA113:BA124),2)</f>
        <v>0</v>
      </c>
      <c r="BB94" s="111">
        <f>ROUND(BB95+SUM(BB113:BB124),2)</f>
        <v>0</v>
      </c>
      <c r="BC94" s="111">
        <f>ROUND(BC95+SUM(BC113:BC124),2)</f>
        <v>0</v>
      </c>
      <c r="BD94" s="113">
        <f>ROUND(BD95+SUM(BD113:BD124),2)</f>
        <v>0</v>
      </c>
      <c r="BE94" s="6"/>
      <c r="BS94" s="114" t="s">
        <v>72</v>
      </c>
      <c r="BT94" s="114" t="s">
        <v>73</v>
      </c>
      <c r="BU94" s="115" t="s">
        <v>74</v>
      </c>
      <c r="BV94" s="114" t="s">
        <v>75</v>
      </c>
      <c r="BW94" s="114" t="s">
        <v>5</v>
      </c>
      <c r="BX94" s="114" t="s">
        <v>76</v>
      </c>
      <c r="CL94" s="114" t="s">
        <v>1</v>
      </c>
    </row>
    <row r="95" s="7" customFormat="1" ht="24.75" customHeight="1">
      <c r="A95" s="7"/>
      <c r="B95" s="116"/>
      <c r="C95" s="117"/>
      <c r="D95" s="118" t="s">
        <v>77</v>
      </c>
      <c r="E95" s="118"/>
      <c r="F95" s="118"/>
      <c r="G95" s="118"/>
      <c r="H95" s="118"/>
      <c r="I95" s="119"/>
      <c r="J95" s="118" t="s">
        <v>78</v>
      </c>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20">
        <f>ROUND(AG96+AG99+AG101+AG104+AG106+AG111,2)</f>
        <v>0</v>
      </c>
      <c r="AH95" s="119"/>
      <c r="AI95" s="119"/>
      <c r="AJ95" s="119"/>
      <c r="AK95" s="119"/>
      <c r="AL95" s="119"/>
      <c r="AM95" s="119"/>
      <c r="AN95" s="121">
        <f>SUM(AG95,AT95)</f>
        <v>0</v>
      </c>
      <c r="AO95" s="119"/>
      <c r="AP95" s="119"/>
      <c r="AQ95" s="122" t="s">
        <v>79</v>
      </c>
      <c r="AR95" s="123"/>
      <c r="AS95" s="124">
        <f>ROUND(AS96+AS99+AS101+AS104+AS106+AS111,2)</f>
        <v>0</v>
      </c>
      <c r="AT95" s="125">
        <f>ROUND(SUM(AV95:AW95),2)</f>
        <v>0</v>
      </c>
      <c r="AU95" s="126">
        <f>ROUND(AU96+AU99+AU101+AU104+AU106+AU111,5)</f>
        <v>0</v>
      </c>
      <c r="AV95" s="125">
        <f>ROUND(AZ95*L29,2)</f>
        <v>0</v>
      </c>
      <c r="AW95" s="125">
        <f>ROUND(BA95*L30,2)</f>
        <v>0</v>
      </c>
      <c r="AX95" s="125">
        <f>ROUND(BB95*L29,2)</f>
        <v>0</v>
      </c>
      <c r="AY95" s="125">
        <f>ROUND(BC95*L30,2)</f>
        <v>0</v>
      </c>
      <c r="AZ95" s="125">
        <f>ROUND(AZ96+AZ99+AZ101+AZ104+AZ106+AZ111,2)</f>
        <v>0</v>
      </c>
      <c r="BA95" s="125">
        <f>ROUND(BA96+BA99+BA101+BA104+BA106+BA111,2)</f>
        <v>0</v>
      </c>
      <c r="BB95" s="125">
        <f>ROUND(BB96+BB99+BB101+BB104+BB106+BB111,2)</f>
        <v>0</v>
      </c>
      <c r="BC95" s="125">
        <f>ROUND(BC96+BC99+BC101+BC104+BC106+BC111,2)</f>
        <v>0</v>
      </c>
      <c r="BD95" s="127">
        <f>ROUND(BD96+BD99+BD101+BD104+BD106+BD111,2)</f>
        <v>0</v>
      </c>
      <c r="BE95" s="7"/>
      <c r="BS95" s="128" t="s">
        <v>72</v>
      </c>
      <c r="BT95" s="128" t="s">
        <v>80</v>
      </c>
      <c r="BU95" s="128" t="s">
        <v>74</v>
      </c>
      <c r="BV95" s="128" t="s">
        <v>75</v>
      </c>
      <c r="BW95" s="128" t="s">
        <v>81</v>
      </c>
      <c r="BX95" s="128" t="s">
        <v>5</v>
      </c>
      <c r="CL95" s="128" t="s">
        <v>1</v>
      </c>
      <c r="CM95" s="128" t="s">
        <v>82</v>
      </c>
    </row>
    <row r="96" s="4" customFormat="1" ht="16.5" customHeight="1">
      <c r="A96" s="4"/>
      <c r="B96" s="67"/>
      <c r="C96" s="129"/>
      <c r="D96" s="129"/>
      <c r="E96" s="130" t="s">
        <v>83</v>
      </c>
      <c r="F96" s="130"/>
      <c r="G96" s="130"/>
      <c r="H96" s="130"/>
      <c r="I96" s="130"/>
      <c r="J96" s="129"/>
      <c r="K96" s="130" t="s">
        <v>84</v>
      </c>
      <c r="L96" s="130"/>
      <c r="M96" s="130"/>
      <c r="N96" s="130"/>
      <c r="O96" s="130"/>
      <c r="P96" s="130"/>
      <c r="Q96" s="130"/>
      <c r="R96" s="130"/>
      <c r="S96" s="130"/>
      <c r="T96" s="130"/>
      <c r="U96" s="130"/>
      <c r="V96" s="130"/>
      <c r="W96" s="130"/>
      <c r="X96" s="130"/>
      <c r="Y96" s="130"/>
      <c r="Z96" s="130"/>
      <c r="AA96" s="130"/>
      <c r="AB96" s="130"/>
      <c r="AC96" s="130"/>
      <c r="AD96" s="130"/>
      <c r="AE96" s="130"/>
      <c r="AF96" s="130"/>
      <c r="AG96" s="131">
        <f>ROUND(SUM(AG97:AG98),2)</f>
        <v>0</v>
      </c>
      <c r="AH96" s="129"/>
      <c r="AI96" s="129"/>
      <c r="AJ96" s="129"/>
      <c r="AK96" s="129"/>
      <c r="AL96" s="129"/>
      <c r="AM96" s="129"/>
      <c r="AN96" s="132">
        <f>SUM(AG96,AT96)</f>
        <v>0</v>
      </c>
      <c r="AO96" s="129"/>
      <c r="AP96" s="129"/>
      <c r="AQ96" s="133" t="s">
        <v>85</v>
      </c>
      <c r="AR96" s="69"/>
      <c r="AS96" s="134">
        <f>ROUND(SUM(AS97:AS98),2)</f>
        <v>0</v>
      </c>
      <c r="AT96" s="135">
        <f>ROUND(SUM(AV96:AW96),2)</f>
        <v>0</v>
      </c>
      <c r="AU96" s="136">
        <f>ROUND(SUM(AU97:AU98),5)</f>
        <v>0</v>
      </c>
      <c r="AV96" s="135">
        <f>ROUND(AZ96*L29,2)</f>
        <v>0</v>
      </c>
      <c r="AW96" s="135">
        <f>ROUND(BA96*L30,2)</f>
        <v>0</v>
      </c>
      <c r="AX96" s="135">
        <f>ROUND(BB96*L29,2)</f>
        <v>0</v>
      </c>
      <c r="AY96" s="135">
        <f>ROUND(BC96*L30,2)</f>
        <v>0</v>
      </c>
      <c r="AZ96" s="135">
        <f>ROUND(SUM(AZ97:AZ98),2)</f>
        <v>0</v>
      </c>
      <c r="BA96" s="135">
        <f>ROUND(SUM(BA97:BA98),2)</f>
        <v>0</v>
      </c>
      <c r="BB96" s="135">
        <f>ROUND(SUM(BB97:BB98),2)</f>
        <v>0</v>
      </c>
      <c r="BC96" s="135">
        <f>ROUND(SUM(BC97:BC98),2)</f>
        <v>0</v>
      </c>
      <c r="BD96" s="137">
        <f>ROUND(SUM(BD97:BD98),2)</f>
        <v>0</v>
      </c>
      <c r="BE96" s="4"/>
      <c r="BS96" s="138" t="s">
        <v>72</v>
      </c>
      <c r="BT96" s="138" t="s">
        <v>82</v>
      </c>
      <c r="BU96" s="138" t="s">
        <v>74</v>
      </c>
      <c r="BV96" s="138" t="s">
        <v>75</v>
      </c>
      <c r="BW96" s="138" t="s">
        <v>86</v>
      </c>
      <c r="BX96" s="138" t="s">
        <v>81</v>
      </c>
      <c r="CL96" s="138" t="s">
        <v>1</v>
      </c>
    </row>
    <row r="97" s="4" customFormat="1" ht="23.25" customHeight="1">
      <c r="A97" s="139" t="s">
        <v>87</v>
      </c>
      <c r="B97" s="67"/>
      <c r="C97" s="129"/>
      <c r="D97" s="129"/>
      <c r="E97" s="129"/>
      <c r="F97" s="130" t="s">
        <v>88</v>
      </c>
      <c r="G97" s="130"/>
      <c r="H97" s="130"/>
      <c r="I97" s="130"/>
      <c r="J97" s="130"/>
      <c r="K97" s="129"/>
      <c r="L97" s="130" t="s">
        <v>89</v>
      </c>
      <c r="M97" s="130"/>
      <c r="N97" s="130"/>
      <c r="O97" s="130"/>
      <c r="P97" s="130"/>
      <c r="Q97" s="130"/>
      <c r="R97" s="130"/>
      <c r="S97" s="130"/>
      <c r="T97" s="130"/>
      <c r="U97" s="130"/>
      <c r="V97" s="130"/>
      <c r="W97" s="130"/>
      <c r="X97" s="130"/>
      <c r="Y97" s="130"/>
      <c r="Z97" s="130"/>
      <c r="AA97" s="130"/>
      <c r="AB97" s="130"/>
      <c r="AC97" s="130"/>
      <c r="AD97" s="130"/>
      <c r="AE97" s="130"/>
      <c r="AF97" s="130"/>
      <c r="AG97" s="132">
        <f>'02.1 - SZZ Liběchov - Dem...'!J34</f>
        <v>0</v>
      </c>
      <c r="AH97" s="129"/>
      <c r="AI97" s="129"/>
      <c r="AJ97" s="129"/>
      <c r="AK97" s="129"/>
      <c r="AL97" s="129"/>
      <c r="AM97" s="129"/>
      <c r="AN97" s="132">
        <f>SUM(AG97,AT97)</f>
        <v>0</v>
      </c>
      <c r="AO97" s="129"/>
      <c r="AP97" s="129"/>
      <c r="AQ97" s="133" t="s">
        <v>85</v>
      </c>
      <c r="AR97" s="69"/>
      <c r="AS97" s="134">
        <v>0</v>
      </c>
      <c r="AT97" s="135">
        <f>ROUND(SUM(AV97:AW97),2)</f>
        <v>0</v>
      </c>
      <c r="AU97" s="136">
        <f>'02.1 - SZZ Liběchov - Dem...'!P125</f>
        <v>0</v>
      </c>
      <c r="AV97" s="135">
        <f>'02.1 - SZZ Liběchov - Dem...'!J37</f>
        <v>0</v>
      </c>
      <c r="AW97" s="135">
        <f>'02.1 - SZZ Liběchov - Dem...'!J38</f>
        <v>0</v>
      </c>
      <c r="AX97" s="135">
        <f>'02.1 - SZZ Liběchov - Dem...'!J39</f>
        <v>0</v>
      </c>
      <c r="AY97" s="135">
        <f>'02.1 - SZZ Liběchov - Dem...'!J40</f>
        <v>0</v>
      </c>
      <c r="AZ97" s="135">
        <f>'02.1 - SZZ Liběchov - Dem...'!F37</f>
        <v>0</v>
      </c>
      <c r="BA97" s="135">
        <f>'02.1 - SZZ Liběchov - Dem...'!F38</f>
        <v>0</v>
      </c>
      <c r="BB97" s="135">
        <f>'02.1 - SZZ Liběchov - Dem...'!F39</f>
        <v>0</v>
      </c>
      <c r="BC97" s="135">
        <f>'02.1 - SZZ Liběchov - Dem...'!F40</f>
        <v>0</v>
      </c>
      <c r="BD97" s="137">
        <f>'02.1 - SZZ Liběchov - Dem...'!F41</f>
        <v>0</v>
      </c>
      <c r="BE97" s="4"/>
      <c r="BT97" s="138" t="s">
        <v>90</v>
      </c>
      <c r="BV97" s="138" t="s">
        <v>75</v>
      </c>
      <c r="BW97" s="138" t="s">
        <v>91</v>
      </c>
      <c r="BX97" s="138" t="s">
        <v>86</v>
      </c>
      <c r="CL97" s="138" t="s">
        <v>1</v>
      </c>
    </row>
    <row r="98" s="4" customFormat="1" ht="23.25" customHeight="1">
      <c r="A98" s="139" t="s">
        <v>87</v>
      </c>
      <c r="B98" s="67"/>
      <c r="C98" s="129"/>
      <c r="D98" s="129"/>
      <c r="E98" s="129"/>
      <c r="F98" s="130" t="s">
        <v>92</v>
      </c>
      <c r="G98" s="130"/>
      <c r="H98" s="130"/>
      <c r="I98" s="130"/>
      <c r="J98" s="130"/>
      <c r="K98" s="129"/>
      <c r="L98" s="130" t="s">
        <v>93</v>
      </c>
      <c r="M98" s="130"/>
      <c r="N98" s="130"/>
      <c r="O98" s="130"/>
      <c r="P98" s="130"/>
      <c r="Q98" s="130"/>
      <c r="R98" s="130"/>
      <c r="S98" s="130"/>
      <c r="T98" s="130"/>
      <c r="U98" s="130"/>
      <c r="V98" s="130"/>
      <c r="W98" s="130"/>
      <c r="X98" s="130"/>
      <c r="Y98" s="130"/>
      <c r="Z98" s="130"/>
      <c r="AA98" s="130"/>
      <c r="AB98" s="130"/>
      <c r="AC98" s="130"/>
      <c r="AD98" s="130"/>
      <c r="AE98" s="130"/>
      <c r="AF98" s="130"/>
      <c r="AG98" s="132">
        <f>'02.2 - SZZ Liběchov - Dem...'!J34</f>
        <v>0</v>
      </c>
      <c r="AH98" s="129"/>
      <c r="AI98" s="129"/>
      <c r="AJ98" s="129"/>
      <c r="AK98" s="129"/>
      <c r="AL98" s="129"/>
      <c r="AM98" s="129"/>
      <c r="AN98" s="132">
        <f>SUM(AG98,AT98)</f>
        <v>0</v>
      </c>
      <c r="AO98" s="129"/>
      <c r="AP98" s="129"/>
      <c r="AQ98" s="133" t="s">
        <v>85</v>
      </c>
      <c r="AR98" s="69"/>
      <c r="AS98" s="134">
        <v>0</v>
      </c>
      <c r="AT98" s="135">
        <f>ROUND(SUM(AV98:AW98),2)</f>
        <v>0</v>
      </c>
      <c r="AU98" s="136">
        <f>'02.2 - SZZ Liběchov - Dem...'!P127</f>
        <v>0</v>
      </c>
      <c r="AV98" s="135">
        <f>'02.2 - SZZ Liběchov - Dem...'!J37</f>
        <v>0</v>
      </c>
      <c r="AW98" s="135">
        <f>'02.2 - SZZ Liběchov - Dem...'!J38</f>
        <v>0</v>
      </c>
      <c r="AX98" s="135">
        <f>'02.2 - SZZ Liběchov - Dem...'!J39</f>
        <v>0</v>
      </c>
      <c r="AY98" s="135">
        <f>'02.2 - SZZ Liběchov - Dem...'!J40</f>
        <v>0</v>
      </c>
      <c r="AZ98" s="135">
        <f>'02.2 - SZZ Liběchov - Dem...'!F37</f>
        <v>0</v>
      </c>
      <c r="BA98" s="135">
        <f>'02.2 - SZZ Liběchov - Dem...'!F38</f>
        <v>0</v>
      </c>
      <c r="BB98" s="135">
        <f>'02.2 - SZZ Liběchov - Dem...'!F39</f>
        <v>0</v>
      </c>
      <c r="BC98" s="135">
        <f>'02.2 - SZZ Liběchov - Dem...'!F40</f>
        <v>0</v>
      </c>
      <c r="BD98" s="137">
        <f>'02.2 - SZZ Liběchov - Dem...'!F41</f>
        <v>0</v>
      </c>
      <c r="BE98" s="4"/>
      <c r="BT98" s="138" t="s">
        <v>90</v>
      </c>
      <c r="BV98" s="138" t="s">
        <v>75</v>
      </c>
      <c r="BW98" s="138" t="s">
        <v>94</v>
      </c>
      <c r="BX98" s="138" t="s">
        <v>86</v>
      </c>
      <c r="CL98" s="138" t="s">
        <v>1</v>
      </c>
    </row>
    <row r="99" s="4" customFormat="1" ht="16.5" customHeight="1">
      <c r="A99" s="4"/>
      <c r="B99" s="67"/>
      <c r="C99" s="129"/>
      <c r="D99" s="129"/>
      <c r="E99" s="130" t="s">
        <v>95</v>
      </c>
      <c r="F99" s="130"/>
      <c r="G99" s="130"/>
      <c r="H99" s="130"/>
      <c r="I99" s="130"/>
      <c r="J99" s="129"/>
      <c r="K99" s="130" t="s">
        <v>96</v>
      </c>
      <c r="L99" s="130"/>
      <c r="M99" s="130"/>
      <c r="N99" s="130"/>
      <c r="O99" s="130"/>
      <c r="P99" s="130"/>
      <c r="Q99" s="130"/>
      <c r="R99" s="130"/>
      <c r="S99" s="130"/>
      <c r="T99" s="130"/>
      <c r="U99" s="130"/>
      <c r="V99" s="130"/>
      <c r="W99" s="130"/>
      <c r="X99" s="130"/>
      <c r="Y99" s="130"/>
      <c r="Z99" s="130"/>
      <c r="AA99" s="130"/>
      <c r="AB99" s="130"/>
      <c r="AC99" s="130"/>
      <c r="AD99" s="130"/>
      <c r="AE99" s="130"/>
      <c r="AF99" s="130"/>
      <c r="AG99" s="131">
        <f>ROUND(AG100,2)</f>
        <v>0</v>
      </c>
      <c r="AH99" s="129"/>
      <c r="AI99" s="129"/>
      <c r="AJ99" s="129"/>
      <c r="AK99" s="129"/>
      <c r="AL99" s="129"/>
      <c r="AM99" s="129"/>
      <c r="AN99" s="132">
        <f>SUM(AG99,AT99)</f>
        <v>0</v>
      </c>
      <c r="AO99" s="129"/>
      <c r="AP99" s="129"/>
      <c r="AQ99" s="133" t="s">
        <v>85</v>
      </c>
      <c r="AR99" s="69"/>
      <c r="AS99" s="134">
        <f>ROUND(AS100,2)</f>
        <v>0</v>
      </c>
      <c r="AT99" s="135">
        <f>ROUND(SUM(AV99:AW99),2)</f>
        <v>0</v>
      </c>
      <c r="AU99" s="136">
        <f>ROUND(AU100,5)</f>
        <v>0</v>
      </c>
      <c r="AV99" s="135">
        <f>ROUND(AZ99*L29,2)</f>
        <v>0</v>
      </c>
      <c r="AW99" s="135">
        <f>ROUND(BA99*L30,2)</f>
        <v>0</v>
      </c>
      <c r="AX99" s="135">
        <f>ROUND(BB99*L29,2)</f>
        <v>0</v>
      </c>
      <c r="AY99" s="135">
        <f>ROUND(BC99*L30,2)</f>
        <v>0</v>
      </c>
      <c r="AZ99" s="135">
        <f>ROUND(AZ100,2)</f>
        <v>0</v>
      </c>
      <c r="BA99" s="135">
        <f>ROUND(BA100,2)</f>
        <v>0</v>
      </c>
      <c r="BB99" s="135">
        <f>ROUND(BB100,2)</f>
        <v>0</v>
      </c>
      <c r="BC99" s="135">
        <f>ROUND(BC100,2)</f>
        <v>0</v>
      </c>
      <c r="BD99" s="137">
        <f>ROUND(BD100,2)</f>
        <v>0</v>
      </c>
      <c r="BE99" s="4"/>
      <c r="BS99" s="138" t="s">
        <v>72</v>
      </c>
      <c r="BT99" s="138" t="s">
        <v>82</v>
      </c>
      <c r="BU99" s="138" t="s">
        <v>74</v>
      </c>
      <c r="BV99" s="138" t="s">
        <v>75</v>
      </c>
      <c r="BW99" s="138" t="s">
        <v>97</v>
      </c>
      <c r="BX99" s="138" t="s">
        <v>81</v>
      </c>
      <c r="CL99" s="138" t="s">
        <v>1</v>
      </c>
    </row>
    <row r="100" s="4" customFormat="1" ht="16.5" customHeight="1">
      <c r="A100" s="139" t="s">
        <v>87</v>
      </c>
      <c r="B100" s="67"/>
      <c r="C100" s="129"/>
      <c r="D100" s="129"/>
      <c r="E100" s="129"/>
      <c r="F100" s="130" t="s">
        <v>98</v>
      </c>
      <c r="G100" s="130"/>
      <c r="H100" s="130"/>
      <c r="I100" s="130"/>
      <c r="J100" s="130"/>
      <c r="K100" s="129"/>
      <c r="L100" s="130" t="s">
        <v>96</v>
      </c>
      <c r="M100" s="130"/>
      <c r="N100" s="130"/>
      <c r="O100" s="130"/>
      <c r="P100" s="130"/>
      <c r="Q100" s="130"/>
      <c r="R100" s="130"/>
      <c r="S100" s="130"/>
      <c r="T100" s="130"/>
      <c r="U100" s="130"/>
      <c r="V100" s="130"/>
      <c r="W100" s="130"/>
      <c r="X100" s="130"/>
      <c r="Y100" s="130"/>
      <c r="Z100" s="130"/>
      <c r="AA100" s="130"/>
      <c r="AB100" s="130"/>
      <c r="AC100" s="130"/>
      <c r="AD100" s="130"/>
      <c r="AE100" s="130"/>
      <c r="AF100" s="130"/>
      <c r="AG100" s="132">
        <f>'03.1 - RZZ'!J34</f>
        <v>0</v>
      </c>
      <c r="AH100" s="129"/>
      <c r="AI100" s="129"/>
      <c r="AJ100" s="129"/>
      <c r="AK100" s="129"/>
      <c r="AL100" s="129"/>
      <c r="AM100" s="129"/>
      <c r="AN100" s="132">
        <f>SUM(AG100,AT100)</f>
        <v>0</v>
      </c>
      <c r="AO100" s="129"/>
      <c r="AP100" s="129"/>
      <c r="AQ100" s="133" t="s">
        <v>85</v>
      </c>
      <c r="AR100" s="69"/>
      <c r="AS100" s="134">
        <v>0</v>
      </c>
      <c r="AT100" s="135">
        <f>ROUND(SUM(AV100:AW100),2)</f>
        <v>0</v>
      </c>
      <c r="AU100" s="136">
        <f>'03.1 - RZZ'!P125</f>
        <v>0</v>
      </c>
      <c r="AV100" s="135">
        <f>'03.1 - RZZ'!J37</f>
        <v>0</v>
      </c>
      <c r="AW100" s="135">
        <f>'03.1 - RZZ'!J38</f>
        <v>0</v>
      </c>
      <c r="AX100" s="135">
        <f>'03.1 - RZZ'!J39</f>
        <v>0</v>
      </c>
      <c r="AY100" s="135">
        <f>'03.1 - RZZ'!J40</f>
        <v>0</v>
      </c>
      <c r="AZ100" s="135">
        <f>'03.1 - RZZ'!F37</f>
        <v>0</v>
      </c>
      <c r="BA100" s="135">
        <f>'03.1 - RZZ'!F38</f>
        <v>0</v>
      </c>
      <c r="BB100" s="135">
        <f>'03.1 - RZZ'!F39</f>
        <v>0</v>
      </c>
      <c r="BC100" s="135">
        <f>'03.1 - RZZ'!F40</f>
        <v>0</v>
      </c>
      <c r="BD100" s="137">
        <f>'03.1 - RZZ'!F41</f>
        <v>0</v>
      </c>
      <c r="BE100" s="4"/>
      <c r="BT100" s="138" t="s">
        <v>90</v>
      </c>
      <c r="BV100" s="138" t="s">
        <v>75</v>
      </c>
      <c r="BW100" s="138" t="s">
        <v>99</v>
      </c>
      <c r="BX100" s="138" t="s">
        <v>97</v>
      </c>
      <c r="CL100" s="138" t="s">
        <v>1</v>
      </c>
    </row>
    <row r="101" s="4" customFormat="1" ht="16.5" customHeight="1">
      <c r="A101" s="4"/>
      <c r="B101" s="67"/>
      <c r="C101" s="129"/>
      <c r="D101" s="129"/>
      <c r="E101" s="130" t="s">
        <v>100</v>
      </c>
      <c r="F101" s="130"/>
      <c r="G101" s="130"/>
      <c r="H101" s="130"/>
      <c r="I101" s="130"/>
      <c r="J101" s="129"/>
      <c r="K101" s="130" t="s">
        <v>101</v>
      </c>
      <c r="L101" s="130"/>
      <c r="M101" s="130"/>
      <c r="N101" s="130"/>
      <c r="O101" s="130"/>
      <c r="P101" s="130"/>
      <c r="Q101" s="130"/>
      <c r="R101" s="130"/>
      <c r="S101" s="130"/>
      <c r="T101" s="130"/>
      <c r="U101" s="130"/>
      <c r="V101" s="130"/>
      <c r="W101" s="130"/>
      <c r="X101" s="130"/>
      <c r="Y101" s="130"/>
      <c r="Z101" s="130"/>
      <c r="AA101" s="130"/>
      <c r="AB101" s="130"/>
      <c r="AC101" s="130"/>
      <c r="AD101" s="130"/>
      <c r="AE101" s="130"/>
      <c r="AF101" s="130"/>
      <c r="AG101" s="131">
        <f>ROUND(SUM(AG102:AG103),2)</f>
        <v>0</v>
      </c>
      <c r="AH101" s="129"/>
      <c r="AI101" s="129"/>
      <c r="AJ101" s="129"/>
      <c r="AK101" s="129"/>
      <c r="AL101" s="129"/>
      <c r="AM101" s="129"/>
      <c r="AN101" s="132">
        <f>SUM(AG101,AT101)</f>
        <v>0</v>
      </c>
      <c r="AO101" s="129"/>
      <c r="AP101" s="129"/>
      <c r="AQ101" s="133" t="s">
        <v>85</v>
      </c>
      <c r="AR101" s="69"/>
      <c r="AS101" s="134">
        <f>ROUND(SUM(AS102:AS103),2)</f>
        <v>0</v>
      </c>
      <c r="AT101" s="135">
        <f>ROUND(SUM(AV101:AW101),2)</f>
        <v>0</v>
      </c>
      <c r="AU101" s="136">
        <f>ROUND(SUM(AU102:AU103),5)</f>
        <v>0</v>
      </c>
      <c r="AV101" s="135">
        <f>ROUND(AZ101*L29,2)</f>
        <v>0</v>
      </c>
      <c r="AW101" s="135">
        <f>ROUND(BA101*L30,2)</f>
        <v>0</v>
      </c>
      <c r="AX101" s="135">
        <f>ROUND(BB101*L29,2)</f>
        <v>0</v>
      </c>
      <c r="AY101" s="135">
        <f>ROUND(BC101*L30,2)</f>
        <v>0</v>
      </c>
      <c r="AZ101" s="135">
        <f>ROUND(SUM(AZ102:AZ103),2)</f>
        <v>0</v>
      </c>
      <c r="BA101" s="135">
        <f>ROUND(SUM(BA102:BA103),2)</f>
        <v>0</v>
      </c>
      <c r="BB101" s="135">
        <f>ROUND(SUM(BB102:BB103),2)</f>
        <v>0</v>
      </c>
      <c r="BC101" s="135">
        <f>ROUND(SUM(BC102:BC103),2)</f>
        <v>0</v>
      </c>
      <c r="BD101" s="137">
        <f>ROUND(SUM(BD102:BD103),2)</f>
        <v>0</v>
      </c>
      <c r="BE101" s="4"/>
      <c r="BS101" s="138" t="s">
        <v>72</v>
      </c>
      <c r="BT101" s="138" t="s">
        <v>82</v>
      </c>
      <c r="BU101" s="138" t="s">
        <v>74</v>
      </c>
      <c r="BV101" s="138" t="s">
        <v>75</v>
      </c>
      <c r="BW101" s="138" t="s">
        <v>102</v>
      </c>
      <c r="BX101" s="138" t="s">
        <v>81</v>
      </c>
      <c r="CL101" s="138" t="s">
        <v>1</v>
      </c>
    </row>
    <row r="102" s="4" customFormat="1" ht="16.5" customHeight="1">
      <c r="A102" s="139" t="s">
        <v>87</v>
      </c>
      <c r="B102" s="67"/>
      <c r="C102" s="129"/>
      <c r="D102" s="129"/>
      <c r="E102" s="129"/>
      <c r="F102" s="130" t="s">
        <v>103</v>
      </c>
      <c r="G102" s="130"/>
      <c r="H102" s="130"/>
      <c r="I102" s="130"/>
      <c r="J102" s="130"/>
      <c r="K102" s="129"/>
      <c r="L102" s="130" t="s">
        <v>101</v>
      </c>
      <c r="M102" s="130"/>
      <c r="N102" s="130"/>
      <c r="O102" s="130"/>
      <c r="P102" s="130"/>
      <c r="Q102" s="130"/>
      <c r="R102" s="130"/>
      <c r="S102" s="130"/>
      <c r="T102" s="130"/>
      <c r="U102" s="130"/>
      <c r="V102" s="130"/>
      <c r="W102" s="130"/>
      <c r="X102" s="130"/>
      <c r="Y102" s="130"/>
      <c r="Z102" s="130"/>
      <c r="AA102" s="130"/>
      <c r="AB102" s="130"/>
      <c r="AC102" s="130"/>
      <c r="AD102" s="130"/>
      <c r="AE102" s="130"/>
      <c r="AF102" s="130"/>
      <c r="AG102" s="132">
        <f>'04.1 - Venkovní prvky'!J34</f>
        <v>0</v>
      </c>
      <c r="AH102" s="129"/>
      <c r="AI102" s="129"/>
      <c r="AJ102" s="129"/>
      <c r="AK102" s="129"/>
      <c r="AL102" s="129"/>
      <c r="AM102" s="129"/>
      <c r="AN102" s="132">
        <f>SUM(AG102,AT102)</f>
        <v>0</v>
      </c>
      <c r="AO102" s="129"/>
      <c r="AP102" s="129"/>
      <c r="AQ102" s="133" t="s">
        <v>85</v>
      </c>
      <c r="AR102" s="69"/>
      <c r="AS102" s="134">
        <v>0</v>
      </c>
      <c r="AT102" s="135">
        <f>ROUND(SUM(AV102:AW102),2)</f>
        <v>0</v>
      </c>
      <c r="AU102" s="136">
        <f>'04.1 - Venkovní prvky'!P127</f>
        <v>0</v>
      </c>
      <c r="AV102" s="135">
        <f>'04.1 - Venkovní prvky'!J37</f>
        <v>0</v>
      </c>
      <c r="AW102" s="135">
        <f>'04.1 - Venkovní prvky'!J38</f>
        <v>0</v>
      </c>
      <c r="AX102" s="135">
        <f>'04.1 - Venkovní prvky'!J39</f>
        <v>0</v>
      </c>
      <c r="AY102" s="135">
        <f>'04.1 - Venkovní prvky'!J40</f>
        <v>0</v>
      </c>
      <c r="AZ102" s="135">
        <f>'04.1 - Venkovní prvky'!F37</f>
        <v>0</v>
      </c>
      <c r="BA102" s="135">
        <f>'04.1 - Venkovní prvky'!F38</f>
        <v>0</v>
      </c>
      <c r="BB102" s="135">
        <f>'04.1 - Venkovní prvky'!F39</f>
        <v>0</v>
      </c>
      <c r="BC102" s="135">
        <f>'04.1 - Venkovní prvky'!F40</f>
        <v>0</v>
      </c>
      <c r="BD102" s="137">
        <f>'04.1 - Venkovní prvky'!F41</f>
        <v>0</v>
      </c>
      <c r="BE102" s="4"/>
      <c r="BT102" s="138" t="s">
        <v>90</v>
      </c>
      <c r="BV102" s="138" t="s">
        <v>75</v>
      </c>
      <c r="BW102" s="138" t="s">
        <v>104</v>
      </c>
      <c r="BX102" s="138" t="s">
        <v>102</v>
      </c>
      <c r="CL102" s="138" t="s">
        <v>1</v>
      </c>
    </row>
    <row r="103" s="4" customFormat="1" ht="16.5" customHeight="1">
      <c r="A103" s="139" t="s">
        <v>87</v>
      </c>
      <c r="B103" s="67"/>
      <c r="C103" s="129"/>
      <c r="D103" s="129"/>
      <c r="E103" s="129"/>
      <c r="F103" s="130" t="s">
        <v>105</v>
      </c>
      <c r="G103" s="130"/>
      <c r="H103" s="130"/>
      <c r="I103" s="130"/>
      <c r="J103" s="130"/>
      <c r="K103" s="129"/>
      <c r="L103" s="130" t="s">
        <v>106</v>
      </c>
      <c r="M103" s="130"/>
      <c r="N103" s="130"/>
      <c r="O103" s="130"/>
      <c r="P103" s="130"/>
      <c r="Q103" s="130"/>
      <c r="R103" s="130"/>
      <c r="S103" s="130"/>
      <c r="T103" s="130"/>
      <c r="U103" s="130"/>
      <c r="V103" s="130"/>
      <c r="W103" s="130"/>
      <c r="X103" s="130"/>
      <c r="Y103" s="130"/>
      <c r="Z103" s="130"/>
      <c r="AA103" s="130"/>
      <c r="AB103" s="130"/>
      <c r="AC103" s="130"/>
      <c r="AD103" s="130"/>
      <c r="AE103" s="130"/>
      <c r="AF103" s="130"/>
      <c r="AG103" s="132">
        <f>'04.2 - Venkovní prvky - URS'!J34</f>
        <v>0</v>
      </c>
      <c r="AH103" s="129"/>
      <c r="AI103" s="129"/>
      <c r="AJ103" s="129"/>
      <c r="AK103" s="129"/>
      <c r="AL103" s="129"/>
      <c r="AM103" s="129"/>
      <c r="AN103" s="132">
        <f>SUM(AG103,AT103)</f>
        <v>0</v>
      </c>
      <c r="AO103" s="129"/>
      <c r="AP103" s="129"/>
      <c r="AQ103" s="133" t="s">
        <v>85</v>
      </c>
      <c r="AR103" s="69"/>
      <c r="AS103" s="134">
        <v>0</v>
      </c>
      <c r="AT103" s="135">
        <f>ROUND(SUM(AV103:AW103),2)</f>
        <v>0</v>
      </c>
      <c r="AU103" s="136">
        <f>'04.2 - Venkovní prvky - URS'!P126</f>
        <v>0</v>
      </c>
      <c r="AV103" s="135">
        <f>'04.2 - Venkovní prvky - URS'!J37</f>
        <v>0</v>
      </c>
      <c r="AW103" s="135">
        <f>'04.2 - Venkovní prvky - URS'!J38</f>
        <v>0</v>
      </c>
      <c r="AX103" s="135">
        <f>'04.2 - Venkovní prvky - URS'!J39</f>
        <v>0</v>
      </c>
      <c r="AY103" s="135">
        <f>'04.2 - Venkovní prvky - URS'!J40</f>
        <v>0</v>
      </c>
      <c r="AZ103" s="135">
        <f>'04.2 - Venkovní prvky - URS'!F37</f>
        <v>0</v>
      </c>
      <c r="BA103" s="135">
        <f>'04.2 - Venkovní prvky - URS'!F38</f>
        <v>0</v>
      </c>
      <c r="BB103" s="135">
        <f>'04.2 - Venkovní prvky - URS'!F39</f>
        <v>0</v>
      </c>
      <c r="BC103" s="135">
        <f>'04.2 - Venkovní prvky - URS'!F40</f>
        <v>0</v>
      </c>
      <c r="BD103" s="137">
        <f>'04.2 - Venkovní prvky - URS'!F41</f>
        <v>0</v>
      </c>
      <c r="BE103" s="4"/>
      <c r="BT103" s="138" t="s">
        <v>90</v>
      </c>
      <c r="BV103" s="138" t="s">
        <v>75</v>
      </c>
      <c r="BW103" s="138" t="s">
        <v>107</v>
      </c>
      <c r="BX103" s="138" t="s">
        <v>102</v>
      </c>
      <c r="CL103" s="138" t="s">
        <v>1</v>
      </c>
    </row>
    <row r="104" s="4" customFormat="1" ht="16.5" customHeight="1">
      <c r="A104" s="4"/>
      <c r="B104" s="67"/>
      <c r="C104" s="129"/>
      <c r="D104" s="129"/>
      <c r="E104" s="130" t="s">
        <v>108</v>
      </c>
      <c r="F104" s="130"/>
      <c r="G104" s="130"/>
      <c r="H104" s="130"/>
      <c r="I104" s="130"/>
      <c r="J104" s="129"/>
      <c r="K104" s="130" t="s">
        <v>109</v>
      </c>
      <c r="L104" s="130"/>
      <c r="M104" s="130"/>
      <c r="N104" s="130"/>
      <c r="O104" s="130"/>
      <c r="P104" s="130"/>
      <c r="Q104" s="130"/>
      <c r="R104" s="130"/>
      <c r="S104" s="130"/>
      <c r="T104" s="130"/>
      <c r="U104" s="130"/>
      <c r="V104" s="130"/>
      <c r="W104" s="130"/>
      <c r="X104" s="130"/>
      <c r="Y104" s="130"/>
      <c r="Z104" s="130"/>
      <c r="AA104" s="130"/>
      <c r="AB104" s="130"/>
      <c r="AC104" s="130"/>
      <c r="AD104" s="130"/>
      <c r="AE104" s="130"/>
      <c r="AF104" s="130"/>
      <c r="AG104" s="131">
        <f>ROUND(AG105,2)</f>
        <v>0</v>
      </c>
      <c r="AH104" s="129"/>
      <c r="AI104" s="129"/>
      <c r="AJ104" s="129"/>
      <c r="AK104" s="129"/>
      <c r="AL104" s="129"/>
      <c r="AM104" s="129"/>
      <c r="AN104" s="132">
        <f>SUM(AG104,AT104)</f>
        <v>0</v>
      </c>
      <c r="AO104" s="129"/>
      <c r="AP104" s="129"/>
      <c r="AQ104" s="133" t="s">
        <v>85</v>
      </c>
      <c r="AR104" s="69"/>
      <c r="AS104" s="134">
        <f>ROUND(AS105,2)</f>
        <v>0</v>
      </c>
      <c r="AT104" s="135">
        <f>ROUND(SUM(AV104:AW104),2)</f>
        <v>0</v>
      </c>
      <c r="AU104" s="136">
        <f>ROUND(AU105,5)</f>
        <v>0</v>
      </c>
      <c r="AV104" s="135">
        <f>ROUND(AZ104*L29,2)</f>
        <v>0</v>
      </c>
      <c r="AW104" s="135">
        <f>ROUND(BA104*L30,2)</f>
        <v>0</v>
      </c>
      <c r="AX104" s="135">
        <f>ROUND(BB104*L29,2)</f>
        <v>0</v>
      </c>
      <c r="AY104" s="135">
        <f>ROUND(BC104*L30,2)</f>
        <v>0</v>
      </c>
      <c r="AZ104" s="135">
        <f>ROUND(AZ105,2)</f>
        <v>0</v>
      </c>
      <c r="BA104" s="135">
        <f>ROUND(BA105,2)</f>
        <v>0</v>
      </c>
      <c r="BB104" s="135">
        <f>ROUND(BB105,2)</f>
        <v>0</v>
      </c>
      <c r="BC104" s="135">
        <f>ROUND(BC105,2)</f>
        <v>0</v>
      </c>
      <c r="BD104" s="137">
        <f>ROUND(BD105,2)</f>
        <v>0</v>
      </c>
      <c r="BE104" s="4"/>
      <c r="BS104" s="138" t="s">
        <v>72</v>
      </c>
      <c r="BT104" s="138" t="s">
        <v>82</v>
      </c>
      <c r="BU104" s="138" t="s">
        <v>74</v>
      </c>
      <c r="BV104" s="138" t="s">
        <v>75</v>
      </c>
      <c r="BW104" s="138" t="s">
        <v>110</v>
      </c>
      <c r="BX104" s="138" t="s">
        <v>81</v>
      </c>
      <c r="CL104" s="138" t="s">
        <v>1</v>
      </c>
    </row>
    <row r="105" s="4" customFormat="1" ht="16.5" customHeight="1">
      <c r="A105" s="139" t="s">
        <v>87</v>
      </c>
      <c r="B105" s="67"/>
      <c r="C105" s="129"/>
      <c r="D105" s="129"/>
      <c r="E105" s="129"/>
      <c r="F105" s="130" t="s">
        <v>111</v>
      </c>
      <c r="G105" s="130"/>
      <c r="H105" s="130"/>
      <c r="I105" s="130"/>
      <c r="J105" s="130"/>
      <c r="K105" s="129"/>
      <c r="L105" s="130" t="s">
        <v>112</v>
      </c>
      <c r="M105" s="130"/>
      <c r="N105" s="130"/>
      <c r="O105" s="130"/>
      <c r="P105" s="130"/>
      <c r="Q105" s="130"/>
      <c r="R105" s="130"/>
      <c r="S105" s="130"/>
      <c r="T105" s="130"/>
      <c r="U105" s="130"/>
      <c r="V105" s="130"/>
      <c r="W105" s="130"/>
      <c r="X105" s="130"/>
      <c r="Y105" s="130"/>
      <c r="Z105" s="130"/>
      <c r="AA105" s="130"/>
      <c r="AB105" s="130"/>
      <c r="AC105" s="130"/>
      <c r="AD105" s="130"/>
      <c r="AE105" s="130"/>
      <c r="AF105" s="130"/>
      <c r="AG105" s="132">
        <f>'05.1 - Dodávky SSZT - NEO...'!J34</f>
        <v>0</v>
      </c>
      <c r="AH105" s="129"/>
      <c r="AI105" s="129"/>
      <c r="AJ105" s="129"/>
      <c r="AK105" s="129"/>
      <c r="AL105" s="129"/>
      <c r="AM105" s="129"/>
      <c r="AN105" s="132">
        <f>SUM(AG105,AT105)</f>
        <v>0</v>
      </c>
      <c r="AO105" s="129"/>
      <c r="AP105" s="129"/>
      <c r="AQ105" s="133" t="s">
        <v>85</v>
      </c>
      <c r="AR105" s="69"/>
      <c r="AS105" s="134">
        <v>0</v>
      </c>
      <c r="AT105" s="135">
        <f>ROUND(SUM(AV105:AW105),2)</f>
        <v>0</v>
      </c>
      <c r="AU105" s="136">
        <f>'05.1 - Dodávky SSZT - NEO...'!P124</f>
        <v>0</v>
      </c>
      <c r="AV105" s="135">
        <f>'05.1 - Dodávky SSZT - NEO...'!J37</f>
        <v>0</v>
      </c>
      <c r="AW105" s="135">
        <f>'05.1 - Dodávky SSZT - NEO...'!J38</f>
        <v>0</v>
      </c>
      <c r="AX105" s="135">
        <f>'05.1 - Dodávky SSZT - NEO...'!J39</f>
        <v>0</v>
      </c>
      <c r="AY105" s="135">
        <f>'05.1 - Dodávky SSZT - NEO...'!J40</f>
        <v>0</v>
      </c>
      <c r="AZ105" s="135">
        <f>'05.1 - Dodávky SSZT - NEO...'!F37</f>
        <v>0</v>
      </c>
      <c r="BA105" s="135">
        <f>'05.1 - Dodávky SSZT - NEO...'!F38</f>
        <v>0</v>
      </c>
      <c r="BB105" s="135">
        <f>'05.1 - Dodávky SSZT - NEO...'!F39</f>
        <v>0</v>
      </c>
      <c r="BC105" s="135">
        <f>'05.1 - Dodávky SSZT - NEO...'!F40</f>
        <v>0</v>
      </c>
      <c r="BD105" s="137">
        <f>'05.1 - Dodávky SSZT - NEO...'!F41</f>
        <v>0</v>
      </c>
      <c r="BE105" s="4"/>
      <c r="BT105" s="138" t="s">
        <v>90</v>
      </c>
      <c r="BV105" s="138" t="s">
        <v>75</v>
      </c>
      <c r="BW105" s="138" t="s">
        <v>113</v>
      </c>
      <c r="BX105" s="138" t="s">
        <v>110</v>
      </c>
      <c r="CL105" s="138" t="s">
        <v>1</v>
      </c>
    </row>
    <row r="106" s="4" customFormat="1" ht="16.5" customHeight="1">
      <c r="A106" s="4"/>
      <c r="B106" s="67"/>
      <c r="C106" s="129"/>
      <c r="D106" s="129"/>
      <c r="E106" s="130" t="s">
        <v>114</v>
      </c>
      <c r="F106" s="130"/>
      <c r="G106" s="130"/>
      <c r="H106" s="130"/>
      <c r="I106" s="130"/>
      <c r="J106" s="129"/>
      <c r="K106" s="130" t="s">
        <v>115</v>
      </c>
      <c r="L106" s="130"/>
      <c r="M106" s="130"/>
      <c r="N106" s="130"/>
      <c r="O106" s="130"/>
      <c r="P106" s="130"/>
      <c r="Q106" s="130"/>
      <c r="R106" s="130"/>
      <c r="S106" s="130"/>
      <c r="T106" s="130"/>
      <c r="U106" s="130"/>
      <c r="V106" s="130"/>
      <c r="W106" s="130"/>
      <c r="X106" s="130"/>
      <c r="Y106" s="130"/>
      <c r="Z106" s="130"/>
      <c r="AA106" s="130"/>
      <c r="AB106" s="130"/>
      <c r="AC106" s="130"/>
      <c r="AD106" s="130"/>
      <c r="AE106" s="130"/>
      <c r="AF106" s="130"/>
      <c r="AG106" s="131">
        <f>ROUND(SUM(AG107:AG110),2)</f>
        <v>0</v>
      </c>
      <c r="AH106" s="129"/>
      <c r="AI106" s="129"/>
      <c r="AJ106" s="129"/>
      <c r="AK106" s="129"/>
      <c r="AL106" s="129"/>
      <c r="AM106" s="129"/>
      <c r="AN106" s="132">
        <f>SUM(AG106,AT106)</f>
        <v>0</v>
      </c>
      <c r="AO106" s="129"/>
      <c r="AP106" s="129"/>
      <c r="AQ106" s="133" t="s">
        <v>85</v>
      </c>
      <c r="AR106" s="69"/>
      <c r="AS106" s="134">
        <f>ROUND(SUM(AS107:AS110),2)</f>
        <v>0</v>
      </c>
      <c r="AT106" s="135">
        <f>ROUND(SUM(AV106:AW106),2)</f>
        <v>0</v>
      </c>
      <c r="AU106" s="136">
        <f>ROUND(SUM(AU107:AU110),5)</f>
        <v>0</v>
      </c>
      <c r="AV106" s="135">
        <f>ROUND(AZ106*L29,2)</f>
        <v>0</v>
      </c>
      <c r="AW106" s="135">
        <f>ROUND(BA106*L30,2)</f>
        <v>0</v>
      </c>
      <c r="AX106" s="135">
        <f>ROUND(BB106*L29,2)</f>
        <v>0</v>
      </c>
      <c r="AY106" s="135">
        <f>ROUND(BC106*L30,2)</f>
        <v>0</v>
      </c>
      <c r="AZ106" s="135">
        <f>ROUND(SUM(AZ107:AZ110),2)</f>
        <v>0</v>
      </c>
      <c r="BA106" s="135">
        <f>ROUND(SUM(BA107:BA110),2)</f>
        <v>0</v>
      </c>
      <c r="BB106" s="135">
        <f>ROUND(SUM(BB107:BB110),2)</f>
        <v>0</v>
      </c>
      <c r="BC106" s="135">
        <f>ROUND(SUM(BC107:BC110),2)</f>
        <v>0</v>
      </c>
      <c r="BD106" s="137">
        <f>ROUND(SUM(BD107:BD110),2)</f>
        <v>0</v>
      </c>
      <c r="BE106" s="4"/>
      <c r="BS106" s="138" t="s">
        <v>72</v>
      </c>
      <c r="BT106" s="138" t="s">
        <v>82</v>
      </c>
      <c r="BU106" s="138" t="s">
        <v>74</v>
      </c>
      <c r="BV106" s="138" t="s">
        <v>75</v>
      </c>
      <c r="BW106" s="138" t="s">
        <v>116</v>
      </c>
      <c r="BX106" s="138" t="s">
        <v>81</v>
      </c>
      <c r="CL106" s="138" t="s">
        <v>1</v>
      </c>
    </row>
    <row r="107" s="4" customFormat="1" ht="16.5" customHeight="1">
      <c r="A107" s="139" t="s">
        <v>87</v>
      </c>
      <c r="B107" s="67"/>
      <c r="C107" s="129"/>
      <c r="D107" s="129"/>
      <c r="E107" s="129"/>
      <c r="F107" s="130" t="s">
        <v>117</v>
      </c>
      <c r="G107" s="130"/>
      <c r="H107" s="130"/>
      <c r="I107" s="130"/>
      <c r="J107" s="130"/>
      <c r="K107" s="129"/>
      <c r="L107" s="130" t="s">
        <v>118</v>
      </c>
      <c r="M107" s="130"/>
      <c r="N107" s="130"/>
      <c r="O107" s="130"/>
      <c r="P107" s="130"/>
      <c r="Q107" s="130"/>
      <c r="R107" s="130"/>
      <c r="S107" s="130"/>
      <c r="T107" s="130"/>
      <c r="U107" s="130"/>
      <c r="V107" s="130"/>
      <c r="W107" s="130"/>
      <c r="X107" s="130"/>
      <c r="Y107" s="130"/>
      <c r="Z107" s="130"/>
      <c r="AA107" s="130"/>
      <c r="AB107" s="130"/>
      <c r="AC107" s="130"/>
      <c r="AD107" s="130"/>
      <c r="AE107" s="130"/>
      <c r="AF107" s="130"/>
      <c r="AG107" s="132">
        <f>'06.1 - Kabelizace - stave...'!J34</f>
        <v>0</v>
      </c>
      <c r="AH107" s="129"/>
      <c r="AI107" s="129"/>
      <c r="AJ107" s="129"/>
      <c r="AK107" s="129"/>
      <c r="AL107" s="129"/>
      <c r="AM107" s="129"/>
      <c r="AN107" s="132">
        <f>SUM(AG107,AT107)</f>
        <v>0</v>
      </c>
      <c r="AO107" s="129"/>
      <c r="AP107" s="129"/>
      <c r="AQ107" s="133" t="s">
        <v>85</v>
      </c>
      <c r="AR107" s="69"/>
      <c r="AS107" s="134">
        <v>0</v>
      </c>
      <c r="AT107" s="135">
        <f>ROUND(SUM(AV107:AW107),2)</f>
        <v>0</v>
      </c>
      <c r="AU107" s="136">
        <f>'06.1 - Kabelizace - stave...'!P128</f>
        <v>0</v>
      </c>
      <c r="AV107" s="135">
        <f>'06.1 - Kabelizace - stave...'!J37</f>
        <v>0</v>
      </c>
      <c r="AW107" s="135">
        <f>'06.1 - Kabelizace - stave...'!J38</f>
        <v>0</v>
      </c>
      <c r="AX107" s="135">
        <f>'06.1 - Kabelizace - stave...'!J39</f>
        <v>0</v>
      </c>
      <c r="AY107" s="135">
        <f>'06.1 - Kabelizace - stave...'!J40</f>
        <v>0</v>
      </c>
      <c r="AZ107" s="135">
        <f>'06.1 - Kabelizace - stave...'!F37</f>
        <v>0</v>
      </c>
      <c r="BA107" s="135">
        <f>'06.1 - Kabelizace - stave...'!F38</f>
        <v>0</v>
      </c>
      <c r="BB107" s="135">
        <f>'06.1 - Kabelizace - stave...'!F39</f>
        <v>0</v>
      </c>
      <c r="BC107" s="135">
        <f>'06.1 - Kabelizace - stave...'!F40</f>
        <v>0</v>
      </c>
      <c r="BD107" s="137">
        <f>'06.1 - Kabelizace - stave...'!F41</f>
        <v>0</v>
      </c>
      <c r="BE107" s="4"/>
      <c r="BT107" s="138" t="s">
        <v>90</v>
      </c>
      <c r="BV107" s="138" t="s">
        <v>75</v>
      </c>
      <c r="BW107" s="138" t="s">
        <v>119</v>
      </c>
      <c r="BX107" s="138" t="s">
        <v>116</v>
      </c>
      <c r="CL107" s="138" t="s">
        <v>1</v>
      </c>
    </row>
    <row r="108" s="4" customFormat="1" ht="16.5" customHeight="1">
      <c r="A108" s="139" t="s">
        <v>87</v>
      </c>
      <c r="B108" s="67"/>
      <c r="C108" s="129"/>
      <c r="D108" s="129"/>
      <c r="E108" s="129"/>
      <c r="F108" s="130" t="s">
        <v>120</v>
      </c>
      <c r="G108" s="130"/>
      <c r="H108" s="130"/>
      <c r="I108" s="130"/>
      <c r="J108" s="130"/>
      <c r="K108" s="129"/>
      <c r="L108" s="130" t="s">
        <v>121</v>
      </c>
      <c r="M108" s="130"/>
      <c r="N108" s="130"/>
      <c r="O108" s="130"/>
      <c r="P108" s="130"/>
      <c r="Q108" s="130"/>
      <c r="R108" s="130"/>
      <c r="S108" s="130"/>
      <c r="T108" s="130"/>
      <c r="U108" s="130"/>
      <c r="V108" s="130"/>
      <c r="W108" s="130"/>
      <c r="X108" s="130"/>
      <c r="Y108" s="130"/>
      <c r="Z108" s="130"/>
      <c r="AA108" s="130"/>
      <c r="AB108" s="130"/>
      <c r="AC108" s="130"/>
      <c r="AD108" s="130"/>
      <c r="AE108" s="130"/>
      <c r="AF108" s="130"/>
      <c r="AG108" s="132">
        <f>'06.2 - Kabelizace - techn...'!J34</f>
        <v>0</v>
      </c>
      <c r="AH108" s="129"/>
      <c r="AI108" s="129"/>
      <c r="AJ108" s="129"/>
      <c r="AK108" s="129"/>
      <c r="AL108" s="129"/>
      <c r="AM108" s="129"/>
      <c r="AN108" s="132">
        <f>SUM(AG108,AT108)</f>
        <v>0</v>
      </c>
      <c r="AO108" s="129"/>
      <c r="AP108" s="129"/>
      <c r="AQ108" s="133" t="s">
        <v>85</v>
      </c>
      <c r="AR108" s="69"/>
      <c r="AS108" s="134">
        <v>0</v>
      </c>
      <c r="AT108" s="135">
        <f>ROUND(SUM(AV108:AW108),2)</f>
        <v>0</v>
      </c>
      <c r="AU108" s="136">
        <f>'06.2 - Kabelizace - techn...'!P125</f>
        <v>0</v>
      </c>
      <c r="AV108" s="135">
        <f>'06.2 - Kabelizace - techn...'!J37</f>
        <v>0</v>
      </c>
      <c r="AW108" s="135">
        <f>'06.2 - Kabelizace - techn...'!J38</f>
        <v>0</v>
      </c>
      <c r="AX108" s="135">
        <f>'06.2 - Kabelizace - techn...'!J39</f>
        <v>0</v>
      </c>
      <c r="AY108" s="135">
        <f>'06.2 - Kabelizace - techn...'!J40</f>
        <v>0</v>
      </c>
      <c r="AZ108" s="135">
        <f>'06.2 - Kabelizace - techn...'!F37</f>
        <v>0</v>
      </c>
      <c r="BA108" s="135">
        <f>'06.2 - Kabelizace - techn...'!F38</f>
        <v>0</v>
      </c>
      <c r="BB108" s="135">
        <f>'06.2 - Kabelizace - techn...'!F39</f>
        <v>0</v>
      </c>
      <c r="BC108" s="135">
        <f>'06.2 - Kabelizace - techn...'!F40</f>
        <v>0</v>
      </c>
      <c r="BD108" s="137">
        <f>'06.2 - Kabelizace - techn...'!F41</f>
        <v>0</v>
      </c>
      <c r="BE108" s="4"/>
      <c r="BT108" s="138" t="s">
        <v>90</v>
      </c>
      <c r="BV108" s="138" t="s">
        <v>75</v>
      </c>
      <c r="BW108" s="138" t="s">
        <v>122</v>
      </c>
      <c r="BX108" s="138" t="s">
        <v>116</v>
      </c>
      <c r="CL108" s="138" t="s">
        <v>1</v>
      </c>
    </row>
    <row r="109" s="4" customFormat="1" ht="16.5" customHeight="1">
      <c r="A109" s="139" t="s">
        <v>87</v>
      </c>
      <c r="B109" s="67"/>
      <c r="C109" s="129"/>
      <c r="D109" s="129"/>
      <c r="E109" s="129"/>
      <c r="F109" s="130" t="s">
        <v>123</v>
      </c>
      <c r="G109" s="130"/>
      <c r="H109" s="130"/>
      <c r="I109" s="130"/>
      <c r="J109" s="130"/>
      <c r="K109" s="129"/>
      <c r="L109" s="130" t="s">
        <v>124</v>
      </c>
      <c r="M109" s="130"/>
      <c r="N109" s="130"/>
      <c r="O109" s="130"/>
      <c r="P109" s="130"/>
      <c r="Q109" s="130"/>
      <c r="R109" s="130"/>
      <c r="S109" s="130"/>
      <c r="T109" s="130"/>
      <c r="U109" s="130"/>
      <c r="V109" s="130"/>
      <c r="W109" s="130"/>
      <c r="X109" s="130"/>
      <c r="Y109" s="130"/>
      <c r="Z109" s="130"/>
      <c r="AA109" s="130"/>
      <c r="AB109" s="130"/>
      <c r="AC109" s="130"/>
      <c r="AD109" s="130"/>
      <c r="AE109" s="130"/>
      <c r="AF109" s="130"/>
      <c r="AG109" s="132">
        <f>'06.3 - Kabelizace - stave...'!J34</f>
        <v>0</v>
      </c>
      <c r="AH109" s="129"/>
      <c r="AI109" s="129"/>
      <c r="AJ109" s="129"/>
      <c r="AK109" s="129"/>
      <c r="AL109" s="129"/>
      <c r="AM109" s="129"/>
      <c r="AN109" s="132">
        <f>SUM(AG109,AT109)</f>
        <v>0</v>
      </c>
      <c r="AO109" s="129"/>
      <c r="AP109" s="129"/>
      <c r="AQ109" s="133" t="s">
        <v>85</v>
      </c>
      <c r="AR109" s="69"/>
      <c r="AS109" s="134">
        <v>0</v>
      </c>
      <c r="AT109" s="135">
        <f>ROUND(SUM(AV109:AW109),2)</f>
        <v>0</v>
      </c>
      <c r="AU109" s="136">
        <f>'06.3 - Kabelizace - stave...'!P128</f>
        <v>0</v>
      </c>
      <c r="AV109" s="135">
        <f>'06.3 - Kabelizace - stave...'!J37</f>
        <v>0</v>
      </c>
      <c r="AW109" s="135">
        <f>'06.3 - Kabelizace - stave...'!J38</f>
        <v>0</v>
      </c>
      <c r="AX109" s="135">
        <f>'06.3 - Kabelizace - stave...'!J39</f>
        <v>0</v>
      </c>
      <c r="AY109" s="135">
        <f>'06.3 - Kabelizace - stave...'!J40</f>
        <v>0</v>
      </c>
      <c r="AZ109" s="135">
        <f>'06.3 - Kabelizace - stave...'!F37</f>
        <v>0</v>
      </c>
      <c r="BA109" s="135">
        <f>'06.3 - Kabelizace - stave...'!F38</f>
        <v>0</v>
      </c>
      <c r="BB109" s="135">
        <f>'06.3 - Kabelizace - stave...'!F39</f>
        <v>0</v>
      </c>
      <c r="BC109" s="135">
        <f>'06.3 - Kabelizace - stave...'!F40</f>
        <v>0</v>
      </c>
      <c r="BD109" s="137">
        <f>'06.3 - Kabelizace - stave...'!F41</f>
        <v>0</v>
      </c>
      <c r="BE109" s="4"/>
      <c r="BT109" s="138" t="s">
        <v>90</v>
      </c>
      <c r="BV109" s="138" t="s">
        <v>75</v>
      </c>
      <c r="BW109" s="138" t="s">
        <v>125</v>
      </c>
      <c r="BX109" s="138" t="s">
        <v>116</v>
      </c>
      <c r="CL109" s="138" t="s">
        <v>1</v>
      </c>
    </row>
    <row r="110" s="4" customFormat="1" ht="23.25" customHeight="1">
      <c r="A110" s="139" t="s">
        <v>87</v>
      </c>
      <c r="B110" s="67"/>
      <c r="C110" s="129"/>
      <c r="D110" s="129"/>
      <c r="E110" s="129"/>
      <c r="F110" s="130" t="s">
        <v>126</v>
      </c>
      <c r="G110" s="130"/>
      <c r="H110" s="130"/>
      <c r="I110" s="130"/>
      <c r="J110" s="130"/>
      <c r="K110" s="129"/>
      <c r="L110" s="130" t="s">
        <v>127</v>
      </c>
      <c r="M110" s="130"/>
      <c r="N110" s="130"/>
      <c r="O110" s="130"/>
      <c r="P110" s="130"/>
      <c r="Q110" s="130"/>
      <c r="R110" s="130"/>
      <c r="S110" s="130"/>
      <c r="T110" s="130"/>
      <c r="U110" s="130"/>
      <c r="V110" s="130"/>
      <c r="W110" s="130"/>
      <c r="X110" s="130"/>
      <c r="Y110" s="130"/>
      <c r="Z110" s="130"/>
      <c r="AA110" s="130"/>
      <c r="AB110" s="130"/>
      <c r="AC110" s="130"/>
      <c r="AD110" s="130"/>
      <c r="AE110" s="130"/>
      <c r="AF110" s="130"/>
      <c r="AG110" s="132">
        <f>'06.4 - Kabelizace - techn...'!J34</f>
        <v>0</v>
      </c>
      <c r="AH110" s="129"/>
      <c r="AI110" s="129"/>
      <c r="AJ110" s="129"/>
      <c r="AK110" s="129"/>
      <c r="AL110" s="129"/>
      <c r="AM110" s="129"/>
      <c r="AN110" s="132">
        <f>SUM(AG110,AT110)</f>
        <v>0</v>
      </c>
      <c r="AO110" s="129"/>
      <c r="AP110" s="129"/>
      <c r="AQ110" s="133" t="s">
        <v>85</v>
      </c>
      <c r="AR110" s="69"/>
      <c r="AS110" s="134">
        <v>0</v>
      </c>
      <c r="AT110" s="135">
        <f>ROUND(SUM(AV110:AW110),2)</f>
        <v>0</v>
      </c>
      <c r="AU110" s="136">
        <f>'06.4 - Kabelizace - techn...'!P125</f>
        <v>0</v>
      </c>
      <c r="AV110" s="135">
        <f>'06.4 - Kabelizace - techn...'!J37</f>
        <v>0</v>
      </c>
      <c r="AW110" s="135">
        <f>'06.4 - Kabelizace - techn...'!J38</f>
        <v>0</v>
      </c>
      <c r="AX110" s="135">
        <f>'06.4 - Kabelizace - techn...'!J39</f>
        <v>0</v>
      </c>
      <c r="AY110" s="135">
        <f>'06.4 - Kabelizace - techn...'!J40</f>
        <v>0</v>
      </c>
      <c r="AZ110" s="135">
        <f>'06.4 - Kabelizace - techn...'!F37</f>
        <v>0</v>
      </c>
      <c r="BA110" s="135">
        <f>'06.4 - Kabelizace - techn...'!F38</f>
        <v>0</v>
      </c>
      <c r="BB110" s="135">
        <f>'06.4 - Kabelizace - techn...'!F39</f>
        <v>0</v>
      </c>
      <c r="BC110" s="135">
        <f>'06.4 - Kabelizace - techn...'!F40</f>
        <v>0</v>
      </c>
      <c r="BD110" s="137">
        <f>'06.4 - Kabelizace - techn...'!F41</f>
        <v>0</v>
      </c>
      <c r="BE110" s="4"/>
      <c r="BT110" s="138" t="s">
        <v>90</v>
      </c>
      <c r="BV110" s="138" t="s">
        <v>75</v>
      </c>
      <c r="BW110" s="138" t="s">
        <v>128</v>
      </c>
      <c r="BX110" s="138" t="s">
        <v>116</v>
      </c>
      <c r="CL110" s="138" t="s">
        <v>1</v>
      </c>
    </row>
    <row r="111" s="4" customFormat="1" ht="16.5" customHeight="1">
      <c r="A111" s="4"/>
      <c r="B111" s="67"/>
      <c r="C111" s="129"/>
      <c r="D111" s="129"/>
      <c r="E111" s="130" t="s">
        <v>129</v>
      </c>
      <c r="F111" s="130"/>
      <c r="G111" s="130"/>
      <c r="H111" s="130"/>
      <c r="I111" s="130"/>
      <c r="J111" s="129"/>
      <c r="K111" s="130" t="s">
        <v>130</v>
      </c>
      <c r="L111" s="130"/>
      <c r="M111" s="130"/>
      <c r="N111" s="130"/>
      <c r="O111" s="130"/>
      <c r="P111" s="130"/>
      <c r="Q111" s="130"/>
      <c r="R111" s="130"/>
      <c r="S111" s="130"/>
      <c r="T111" s="130"/>
      <c r="U111" s="130"/>
      <c r="V111" s="130"/>
      <c r="W111" s="130"/>
      <c r="X111" s="130"/>
      <c r="Y111" s="130"/>
      <c r="Z111" s="130"/>
      <c r="AA111" s="130"/>
      <c r="AB111" s="130"/>
      <c r="AC111" s="130"/>
      <c r="AD111" s="130"/>
      <c r="AE111" s="130"/>
      <c r="AF111" s="130"/>
      <c r="AG111" s="131">
        <f>ROUND(AG112,2)</f>
        <v>0</v>
      </c>
      <c r="AH111" s="129"/>
      <c r="AI111" s="129"/>
      <c r="AJ111" s="129"/>
      <c r="AK111" s="129"/>
      <c r="AL111" s="129"/>
      <c r="AM111" s="129"/>
      <c r="AN111" s="132">
        <f>SUM(AG111,AT111)</f>
        <v>0</v>
      </c>
      <c r="AO111" s="129"/>
      <c r="AP111" s="129"/>
      <c r="AQ111" s="133" t="s">
        <v>85</v>
      </c>
      <c r="AR111" s="69"/>
      <c r="AS111" s="134">
        <f>ROUND(AS112,2)</f>
        <v>0</v>
      </c>
      <c r="AT111" s="135">
        <f>ROUND(SUM(AV111:AW111),2)</f>
        <v>0</v>
      </c>
      <c r="AU111" s="136">
        <f>ROUND(AU112,5)</f>
        <v>0</v>
      </c>
      <c r="AV111" s="135">
        <f>ROUND(AZ111*L29,2)</f>
        <v>0</v>
      </c>
      <c r="AW111" s="135">
        <f>ROUND(BA111*L30,2)</f>
        <v>0</v>
      </c>
      <c r="AX111" s="135">
        <f>ROUND(BB111*L29,2)</f>
        <v>0</v>
      </c>
      <c r="AY111" s="135">
        <f>ROUND(BC111*L30,2)</f>
        <v>0</v>
      </c>
      <c r="AZ111" s="135">
        <f>ROUND(AZ112,2)</f>
        <v>0</v>
      </c>
      <c r="BA111" s="135">
        <f>ROUND(BA112,2)</f>
        <v>0</v>
      </c>
      <c r="BB111" s="135">
        <f>ROUND(BB112,2)</f>
        <v>0</v>
      </c>
      <c r="BC111" s="135">
        <f>ROUND(BC112,2)</f>
        <v>0</v>
      </c>
      <c r="BD111" s="137">
        <f>ROUND(BD112,2)</f>
        <v>0</v>
      </c>
      <c r="BE111" s="4"/>
      <c r="BS111" s="138" t="s">
        <v>72</v>
      </c>
      <c r="BT111" s="138" t="s">
        <v>82</v>
      </c>
      <c r="BU111" s="138" t="s">
        <v>74</v>
      </c>
      <c r="BV111" s="138" t="s">
        <v>75</v>
      </c>
      <c r="BW111" s="138" t="s">
        <v>131</v>
      </c>
      <c r="BX111" s="138" t="s">
        <v>81</v>
      </c>
      <c r="CL111" s="138" t="s">
        <v>1</v>
      </c>
    </row>
    <row r="112" s="4" customFormat="1" ht="16.5" customHeight="1">
      <c r="A112" s="139" t="s">
        <v>87</v>
      </c>
      <c r="B112" s="67"/>
      <c r="C112" s="129"/>
      <c r="D112" s="129"/>
      <c r="E112" s="129"/>
      <c r="F112" s="130" t="s">
        <v>132</v>
      </c>
      <c r="G112" s="130"/>
      <c r="H112" s="130"/>
      <c r="I112" s="130"/>
      <c r="J112" s="130"/>
      <c r="K112" s="129"/>
      <c r="L112" s="130" t="s">
        <v>133</v>
      </c>
      <c r="M112" s="130"/>
      <c r="N112" s="130"/>
      <c r="O112" s="130"/>
      <c r="P112" s="130"/>
      <c r="Q112" s="130"/>
      <c r="R112" s="130"/>
      <c r="S112" s="130"/>
      <c r="T112" s="130"/>
      <c r="U112" s="130"/>
      <c r="V112" s="130"/>
      <c r="W112" s="130"/>
      <c r="X112" s="130"/>
      <c r="Y112" s="130"/>
      <c r="Z112" s="130"/>
      <c r="AA112" s="130"/>
      <c r="AB112" s="130"/>
      <c r="AC112" s="130"/>
      <c r="AD112" s="130"/>
      <c r="AE112" s="130"/>
      <c r="AF112" s="130"/>
      <c r="AG112" s="132">
        <f>'07.1 - technologická část'!J34</f>
        <v>0</v>
      </c>
      <c r="AH112" s="129"/>
      <c r="AI112" s="129"/>
      <c r="AJ112" s="129"/>
      <c r="AK112" s="129"/>
      <c r="AL112" s="129"/>
      <c r="AM112" s="129"/>
      <c r="AN112" s="132">
        <f>SUM(AG112,AT112)</f>
        <v>0</v>
      </c>
      <c r="AO112" s="129"/>
      <c r="AP112" s="129"/>
      <c r="AQ112" s="133" t="s">
        <v>85</v>
      </c>
      <c r="AR112" s="69"/>
      <c r="AS112" s="134">
        <v>0</v>
      </c>
      <c r="AT112" s="135">
        <f>ROUND(SUM(AV112:AW112),2)</f>
        <v>0</v>
      </c>
      <c r="AU112" s="136">
        <f>'07.1 - technologická část'!P125</f>
        <v>0</v>
      </c>
      <c r="AV112" s="135">
        <f>'07.1 - technologická část'!J37</f>
        <v>0</v>
      </c>
      <c r="AW112" s="135">
        <f>'07.1 - technologická část'!J38</f>
        <v>0</v>
      </c>
      <c r="AX112" s="135">
        <f>'07.1 - technologická část'!J39</f>
        <v>0</v>
      </c>
      <c r="AY112" s="135">
        <f>'07.1 - technologická část'!J40</f>
        <v>0</v>
      </c>
      <c r="AZ112" s="135">
        <f>'07.1 - technologická část'!F37</f>
        <v>0</v>
      </c>
      <c r="BA112" s="135">
        <f>'07.1 - technologická část'!F38</f>
        <v>0</v>
      </c>
      <c r="BB112" s="135">
        <f>'07.1 - technologická část'!F39</f>
        <v>0</v>
      </c>
      <c r="BC112" s="135">
        <f>'07.1 - technologická část'!F40</f>
        <v>0</v>
      </c>
      <c r="BD112" s="137">
        <f>'07.1 - technologická část'!F41</f>
        <v>0</v>
      </c>
      <c r="BE112" s="4"/>
      <c r="BT112" s="138" t="s">
        <v>90</v>
      </c>
      <c r="BV112" s="138" t="s">
        <v>75</v>
      </c>
      <c r="BW112" s="138" t="s">
        <v>134</v>
      </c>
      <c r="BX112" s="138" t="s">
        <v>131</v>
      </c>
      <c r="CL112" s="138" t="s">
        <v>1</v>
      </c>
    </row>
    <row r="113" s="7" customFormat="1" ht="24.75" customHeight="1">
      <c r="A113" s="139" t="s">
        <v>87</v>
      </c>
      <c r="B113" s="116"/>
      <c r="C113" s="117"/>
      <c r="D113" s="118" t="s">
        <v>135</v>
      </c>
      <c r="E113" s="118"/>
      <c r="F113" s="118"/>
      <c r="G113" s="118"/>
      <c r="H113" s="118"/>
      <c r="I113" s="119"/>
      <c r="J113" s="118" t="s">
        <v>136</v>
      </c>
      <c r="K113" s="118"/>
      <c r="L113" s="118"/>
      <c r="M113" s="118"/>
      <c r="N113" s="118"/>
      <c r="O113" s="118"/>
      <c r="P113" s="118"/>
      <c r="Q113" s="118"/>
      <c r="R113" s="118"/>
      <c r="S113" s="118"/>
      <c r="T113" s="118"/>
      <c r="U113" s="118"/>
      <c r="V113" s="118"/>
      <c r="W113" s="118"/>
      <c r="X113" s="118"/>
      <c r="Y113" s="118"/>
      <c r="Z113" s="118"/>
      <c r="AA113" s="118"/>
      <c r="AB113" s="118"/>
      <c r="AC113" s="118"/>
      <c r="AD113" s="118"/>
      <c r="AE113" s="118"/>
      <c r="AF113" s="118"/>
      <c r="AG113" s="121">
        <f>'PS 01-35-01 - Trafostanice'!J30</f>
        <v>0</v>
      </c>
      <c r="AH113" s="119"/>
      <c r="AI113" s="119"/>
      <c r="AJ113" s="119"/>
      <c r="AK113" s="119"/>
      <c r="AL113" s="119"/>
      <c r="AM113" s="119"/>
      <c r="AN113" s="121">
        <f>SUM(AG113,AT113)</f>
        <v>0</v>
      </c>
      <c r="AO113" s="119"/>
      <c r="AP113" s="119"/>
      <c r="AQ113" s="122" t="s">
        <v>79</v>
      </c>
      <c r="AR113" s="123"/>
      <c r="AS113" s="124">
        <v>0</v>
      </c>
      <c r="AT113" s="125">
        <f>ROUND(SUM(AV113:AW113),2)</f>
        <v>0</v>
      </c>
      <c r="AU113" s="126">
        <f>'PS 01-35-01 - Trafostanice'!P116</f>
        <v>0</v>
      </c>
      <c r="AV113" s="125">
        <f>'PS 01-35-01 - Trafostanice'!J33</f>
        <v>0</v>
      </c>
      <c r="AW113" s="125">
        <f>'PS 01-35-01 - Trafostanice'!J34</f>
        <v>0</v>
      </c>
      <c r="AX113" s="125">
        <f>'PS 01-35-01 - Trafostanice'!J35</f>
        <v>0</v>
      </c>
      <c r="AY113" s="125">
        <f>'PS 01-35-01 - Trafostanice'!J36</f>
        <v>0</v>
      </c>
      <c r="AZ113" s="125">
        <f>'PS 01-35-01 - Trafostanice'!F33</f>
        <v>0</v>
      </c>
      <c r="BA113" s="125">
        <f>'PS 01-35-01 - Trafostanice'!F34</f>
        <v>0</v>
      </c>
      <c r="BB113" s="125">
        <f>'PS 01-35-01 - Trafostanice'!F35</f>
        <v>0</v>
      </c>
      <c r="BC113" s="125">
        <f>'PS 01-35-01 - Trafostanice'!F36</f>
        <v>0</v>
      </c>
      <c r="BD113" s="127">
        <f>'PS 01-35-01 - Trafostanice'!F37</f>
        <v>0</v>
      </c>
      <c r="BE113" s="7"/>
      <c r="BT113" s="128" t="s">
        <v>80</v>
      </c>
      <c r="BV113" s="128" t="s">
        <v>75</v>
      </c>
      <c r="BW113" s="128" t="s">
        <v>137</v>
      </c>
      <c r="BX113" s="128" t="s">
        <v>5</v>
      </c>
      <c r="CL113" s="128" t="s">
        <v>1</v>
      </c>
      <c r="CM113" s="128" t="s">
        <v>82</v>
      </c>
    </row>
    <row r="114" s="7" customFormat="1" ht="24.75" customHeight="1">
      <c r="A114" s="139" t="s">
        <v>87</v>
      </c>
      <c r="B114" s="116"/>
      <c r="C114" s="117"/>
      <c r="D114" s="118" t="s">
        <v>138</v>
      </c>
      <c r="E114" s="118"/>
      <c r="F114" s="118"/>
      <c r="G114" s="118"/>
      <c r="H114" s="118"/>
      <c r="I114" s="119"/>
      <c r="J114" s="118" t="s">
        <v>139</v>
      </c>
      <c r="K114" s="118"/>
      <c r="L114" s="118"/>
      <c r="M114" s="118"/>
      <c r="N114" s="118"/>
      <c r="O114" s="118"/>
      <c r="P114" s="118"/>
      <c r="Q114" s="118"/>
      <c r="R114" s="118"/>
      <c r="S114" s="118"/>
      <c r="T114" s="118"/>
      <c r="U114" s="118"/>
      <c r="V114" s="118"/>
      <c r="W114" s="118"/>
      <c r="X114" s="118"/>
      <c r="Y114" s="118"/>
      <c r="Z114" s="118"/>
      <c r="AA114" s="118"/>
      <c r="AB114" s="118"/>
      <c r="AC114" s="118"/>
      <c r="AD114" s="118"/>
      <c r="AE114" s="118"/>
      <c r="AF114" s="118"/>
      <c r="AG114" s="121">
        <f>'PS 01-35-03 - DŘT a DDTS'!J30</f>
        <v>0</v>
      </c>
      <c r="AH114" s="119"/>
      <c r="AI114" s="119"/>
      <c r="AJ114" s="119"/>
      <c r="AK114" s="119"/>
      <c r="AL114" s="119"/>
      <c r="AM114" s="119"/>
      <c r="AN114" s="121">
        <f>SUM(AG114,AT114)</f>
        <v>0</v>
      </c>
      <c r="AO114" s="119"/>
      <c r="AP114" s="119"/>
      <c r="AQ114" s="122" t="s">
        <v>79</v>
      </c>
      <c r="AR114" s="123"/>
      <c r="AS114" s="124">
        <v>0</v>
      </c>
      <c r="AT114" s="125">
        <f>ROUND(SUM(AV114:AW114),2)</f>
        <v>0</v>
      </c>
      <c r="AU114" s="126">
        <f>'PS 01-35-03 - DŘT a DDTS'!P116</f>
        <v>0</v>
      </c>
      <c r="AV114" s="125">
        <f>'PS 01-35-03 - DŘT a DDTS'!J33</f>
        <v>0</v>
      </c>
      <c r="AW114" s="125">
        <f>'PS 01-35-03 - DŘT a DDTS'!J34</f>
        <v>0</v>
      </c>
      <c r="AX114" s="125">
        <f>'PS 01-35-03 - DŘT a DDTS'!J35</f>
        <v>0</v>
      </c>
      <c r="AY114" s="125">
        <f>'PS 01-35-03 - DŘT a DDTS'!J36</f>
        <v>0</v>
      </c>
      <c r="AZ114" s="125">
        <f>'PS 01-35-03 - DŘT a DDTS'!F33</f>
        <v>0</v>
      </c>
      <c r="BA114" s="125">
        <f>'PS 01-35-03 - DŘT a DDTS'!F34</f>
        <v>0</v>
      </c>
      <c r="BB114" s="125">
        <f>'PS 01-35-03 - DŘT a DDTS'!F35</f>
        <v>0</v>
      </c>
      <c r="BC114" s="125">
        <f>'PS 01-35-03 - DŘT a DDTS'!F36</f>
        <v>0</v>
      </c>
      <c r="BD114" s="127">
        <f>'PS 01-35-03 - DŘT a DDTS'!F37</f>
        <v>0</v>
      </c>
      <c r="BE114" s="7"/>
      <c r="BT114" s="128" t="s">
        <v>80</v>
      </c>
      <c r="BV114" s="128" t="s">
        <v>75</v>
      </c>
      <c r="BW114" s="128" t="s">
        <v>140</v>
      </c>
      <c r="BX114" s="128" t="s">
        <v>5</v>
      </c>
      <c r="CL114" s="128" t="s">
        <v>1</v>
      </c>
      <c r="CM114" s="128" t="s">
        <v>82</v>
      </c>
    </row>
    <row r="115" s="7" customFormat="1" ht="24.75" customHeight="1">
      <c r="A115" s="139" t="s">
        <v>87</v>
      </c>
      <c r="B115" s="116"/>
      <c r="C115" s="117"/>
      <c r="D115" s="118" t="s">
        <v>141</v>
      </c>
      <c r="E115" s="118"/>
      <c r="F115" s="118"/>
      <c r="G115" s="118"/>
      <c r="H115" s="118"/>
      <c r="I115" s="119"/>
      <c r="J115" s="118" t="s">
        <v>142</v>
      </c>
      <c r="K115" s="118"/>
      <c r="L115" s="118"/>
      <c r="M115" s="118"/>
      <c r="N115" s="118"/>
      <c r="O115" s="118"/>
      <c r="P115" s="118"/>
      <c r="Q115" s="118"/>
      <c r="R115" s="118"/>
      <c r="S115" s="118"/>
      <c r="T115" s="118"/>
      <c r="U115" s="118"/>
      <c r="V115" s="118"/>
      <c r="W115" s="118"/>
      <c r="X115" s="118"/>
      <c r="Y115" s="118"/>
      <c r="Z115" s="118"/>
      <c r="AA115" s="118"/>
      <c r="AB115" s="118"/>
      <c r="AC115" s="118"/>
      <c r="AD115" s="118"/>
      <c r="AE115" s="118"/>
      <c r="AF115" s="118"/>
      <c r="AG115" s="121">
        <f>'PS 01-36-01 - Trafostanic...'!J30</f>
        <v>0</v>
      </c>
      <c r="AH115" s="119"/>
      <c r="AI115" s="119"/>
      <c r="AJ115" s="119"/>
      <c r="AK115" s="119"/>
      <c r="AL115" s="119"/>
      <c r="AM115" s="119"/>
      <c r="AN115" s="121">
        <f>SUM(AG115,AT115)</f>
        <v>0</v>
      </c>
      <c r="AO115" s="119"/>
      <c r="AP115" s="119"/>
      <c r="AQ115" s="122" t="s">
        <v>79</v>
      </c>
      <c r="AR115" s="123"/>
      <c r="AS115" s="124">
        <v>0</v>
      </c>
      <c r="AT115" s="125">
        <f>ROUND(SUM(AV115:AW115),2)</f>
        <v>0</v>
      </c>
      <c r="AU115" s="126">
        <f>'PS 01-36-01 - Trafostanic...'!P118</f>
        <v>0</v>
      </c>
      <c r="AV115" s="125">
        <f>'PS 01-36-01 - Trafostanic...'!J33</f>
        <v>0</v>
      </c>
      <c r="AW115" s="125">
        <f>'PS 01-36-01 - Trafostanic...'!J34</f>
        <v>0</v>
      </c>
      <c r="AX115" s="125">
        <f>'PS 01-36-01 - Trafostanic...'!J35</f>
        <v>0</v>
      </c>
      <c r="AY115" s="125">
        <f>'PS 01-36-01 - Trafostanic...'!J36</f>
        <v>0</v>
      </c>
      <c r="AZ115" s="125">
        <f>'PS 01-36-01 - Trafostanic...'!F33</f>
        <v>0</v>
      </c>
      <c r="BA115" s="125">
        <f>'PS 01-36-01 - Trafostanic...'!F34</f>
        <v>0</v>
      </c>
      <c r="BB115" s="125">
        <f>'PS 01-36-01 - Trafostanic...'!F35</f>
        <v>0</v>
      </c>
      <c r="BC115" s="125">
        <f>'PS 01-36-01 - Trafostanic...'!F36</f>
        <v>0</v>
      </c>
      <c r="BD115" s="127">
        <f>'PS 01-36-01 - Trafostanic...'!F37</f>
        <v>0</v>
      </c>
      <c r="BE115" s="7"/>
      <c r="BT115" s="128" t="s">
        <v>80</v>
      </c>
      <c r="BV115" s="128" t="s">
        <v>75</v>
      </c>
      <c r="BW115" s="128" t="s">
        <v>143</v>
      </c>
      <c r="BX115" s="128" t="s">
        <v>5</v>
      </c>
      <c r="CL115" s="128" t="s">
        <v>1</v>
      </c>
      <c r="CM115" s="128" t="s">
        <v>82</v>
      </c>
    </row>
    <row r="116" s="7" customFormat="1" ht="24.75" customHeight="1">
      <c r="A116" s="139" t="s">
        <v>87</v>
      </c>
      <c r="B116" s="116"/>
      <c r="C116" s="117"/>
      <c r="D116" s="118" t="s">
        <v>144</v>
      </c>
      <c r="E116" s="118"/>
      <c r="F116" s="118"/>
      <c r="G116" s="118"/>
      <c r="H116" s="118"/>
      <c r="I116" s="119"/>
      <c r="J116" s="118" t="s">
        <v>145</v>
      </c>
      <c r="K116" s="118"/>
      <c r="L116" s="118"/>
      <c r="M116" s="118"/>
      <c r="N116" s="118"/>
      <c r="O116" s="118"/>
      <c r="P116" s="118"/>
      <c r="Q116" s="118"/>
      <c r="R116" s="118"/>
      <c r="S116" s="118"/>
      <c r="T116" s="118"/>
      <c r="U116" s="118"/>
      <c r="V116" s="118"/>
      <c r="W116" s="118"/>
      <c r="X116" s="118"/>
      <c r="Y116" s="118"/>
      <c r="Z116" s="118"/>
      <c r="AA116" s="118"/>
      <c r="AB116" s="118"/>
      <c r="AC116" s="118"/>
      <c r="AD116" s="118"/>
      <c r="AE116" s="118"/>
      <c r="AF116" s="118"/>
      <c r="AG116" s="121">
        <f>'SO 01-31-01 - Trakční ved...'!J30</f>
        <v>0</v>
      </c>
      <c r="AH116" s="119"/>
      <c r="AI116" s="119"/>
      <c r="AJ116" s="119"/>
      <c r="AK116" s="119"/>
      <c r="AL116" s="119"/>
      <c r="AM116" s="119"/>
      <c r="AN116" s="121">
        <f>SUM(AG116,AT116)</f>
        <v>0</v>
      </c>
      <c r="AO116" s="119"/>
      <c r="AP116" s="119"/>
      <c r="AQ116" s="122" t="s">
        <v>79</v>
      </c>
      <c r="AR116" s="123"/>
      <c r="AS116" s="124">
        <v>0</v>
      </c>
      <c r="AT116" s="125">
        <f>ROUND(SUM(AV116:AW116),2)</f>
        <v>0</v>
      </c>
      <c r="AU116" s="126">
        <f>'SO 01-31-01 - Trakční ved...'!P116</f>
        <v>0</v>
      </c>
      <c r="AV116" s="125">
        <f>'SO 01-31-01 - Trakční ved...'!J33</f>
        <v>0</v>
      </c>
      <c r="AW116" s="125">
        <f>'SO 01-31-01 - Trakční ved...'!J34</f>
        <v>0</v>
      </c>
      <c r="AX116" s="125">
        <f>'SO 01-31-01 - Trakční ved...'!J35</f>
        <v>0</v>
      </c>
      <c r="AY116" s="125">
        <f>'SO 01-31-01 - Trakční ved...'!J36</f>
        <v>0</v>
      </c>
      <c r="AZ116" s="125">
        <f>'SO 01-31-01 - Trakční ved...'!F33</f>
        <v>0</v>
      </c>
      <c r="BA116" s="125">
        <f>'SO 01-31-01 - Trakční ved...'!F34</f>
        <v>0</v>
      </c>
      <c r="BB116" s="125">
        <f>'SO 01-31-01 - Trakční ved...'!F35</f>
        <v>0</v>
      </c>
      <c r="BC116" s="125">
        <f>'SO 01-31-01 - Trakční ved...'!F36</f>
        <v>0</v>
      </c>
      <c r="BD116" s="127">
        <f>'SO 01-31-01 - Trakční ved...'!F37</f>
        <v>0</v>
      </c>
      <c r="BE116" s="7"/>
      <c r="BT116" s="128" t="s">
        <v>80</v>
      </c>
      <c r="BV116" s="128" t="s">
        <v>75</v>
      </c>
      <c r="BW116" s="128" t="s">
        <v>146</v>
      </c>
      <c r="BX116" s="128" t="s">
        <v>5</v>
      </c>
      <c r="CL116" s="128" t="s">
        <v>1</v>
      </c>
      <c r="CM116" s="128" t="s">
        <v>82</v>
      </c>
    </row>
    <row r="117" s="7" customFormat="1" ht="24.75" customHeight="1">
      <c r="A117" s="139" t="s">
        <v>87</v>
      </c>
      <c r="B117" s="116"/>
      <c r="C117" s="117"/>
      <c r="D117" s="118" t="s">
        <v>147</v>
      </c>
      <c r="E117" s="118"/>
      <c r="F117" s="118"/>
      <c r="G117" s="118"/>
      <c r="H117" s="118"/>
      <c r="I117" s="119"/>
      <c r="J117" s="118" t="s">
        <v>148</v>
      </c>
      <c r="K117" s="118"/>
      <c r="L117" s="118"/>
      <c r="M117" s="118"/>
      <c r="N117" s="118"/>
      <c r="O117" s="118"/>
      <c r="P117" s="118"/>
      <c r="Q117" s="118"/>
      <c r="R117" s="118"/>
      <c r="S117" s="118"/>
      <c r="T117" s="118"/>
      <c r="U117" s="118"/>
      <c r="V117" s="118"/>
      <c r="W117" s="118"/>
      <c r="X117" s="118"/>
      <c r="Y117" s="118"/>
      <c r="Z117" s="118"/>
      <c r="AA117" s="118"/>
      <c r="AB117" s="118"/>
      <c r="AC117" s="118"/>
      <c r="AD117" s="118"/>
      <c r="AE117" s="118"/>
      <c r="AF117" s="118"/>
      <c r="AG117" s="121">
        <f>'SO 01-31-02 - Trakční ved...'!J30</f>
        <v>0</v>
      </c>
      <c r="AH117" s="119"/>
      <c r="AI117" s="119"/>
      <c r="AJ117" s="119"/>
      <c r="AK117" s="119"/>
      <c r="AL117" s="119"/>
      <c r="AM117" s="119"/>
      <c r="AN117" s="121">
        <f>SUM(AG117,AT117)</f>
        <v>0</v>
      </c>
      <c r="AO117" s="119"/>
      <c r="AP117" s="119"/>
      <c r="AQ117" s="122" t="s">
        <v>79</v>
      </c>
      <c r="AR117" s="123"/>
      <c r="AS117" s="124">
        <v>0</v>
      </c>
      <c r="AT117" s="125">
        <f>ROUND(SUM(AV117:AW117),2)</f>
        <v>0</v>
      </c>
      <c r="AU117" s="126">
        <f>'SO 01-31-02 - Trakční ved...'!P116</f>
        <v>0</v>
      </c>
      <c r="AV117" s="125">
        <f>'SO 01-31-02 - Trakční ved...'!J33</f>
        <v>0</v>
      </c>
      <c r="AW117" s="125">
        <f>'SO 01-31-02 - Trakční ved...'!J34</f>
        <v>0</v>
      </c>
      <c r="AX117" s="125">
        <f>'SO 01-31-02 - Trakční ved...'!J35</f>
        <v>0</v>
      </c>
      <c r="AY117" s="125">
        <f>'SO 01-31-02 - Trakční ved...'!J36</f>
        <v>0</v>
      </c>
      <c r="AZ117" s="125">
        <f>'SO 01-31-02 - Trakční ved...'!F33</f>
        <v>0</v>
      </c>
      <c r="BA117" s="125">
        <f>'SO 01-31-02 - Trakční ved...'!F34</f>
        <v>0</v>
      </c>
      <c r="BB117" s="125">
        <f>'SO 01-31-02 - Trakční ved...'!F35</f>
        <v>0</v>
      </c>
      <c r="BC117" s="125">
        <f>'SO 01-31-02 - Trakční ved...'!F36</f>
        <v>0</v>
      </c>
      <c r="BD117" s="127">
        <f>'SO 01-31-02 - Trakční ved...'!F37</f>
        <v>0</v>
      </c>
      <c r="BE117" s="7"/>
      <c r="BT117" s="128" t="s">
        <v>80</v>
      </c>
      <c r="BV117" s="128" t="s">
        <v>75</v>
      </c>
      <c r="BW117" s="128" t="s">
        <v>149</v>
      </c>
      <c r="BX117" s="128" t="s">
        <v>5</v>
      </c>
      <c r="CL117" s="128" t="s">
        <v>1</v>
      </c>
      <c r="CM117" s="128" t="s">
        <v>82</v>
      </c>
    </row>
    <row r="118" s="7" customFormat="1" ht="24.75" customHeight="1">
      <c r="A118" s="139" t="s">
        <v>87</v>
      </c>
      <c r="B118" s="116"/>
      <c r="C118" s="117"/>
      <c r="D118" s="118" t="s">
        <v>150</v>
      </c>
      <c r="E118" s="118"/>
      <c r="F118" s="118"/>
      <c r="G118" s="118"/>
      <c r="H118" s="118"/>
      <c r="I118" s="119"/>
      <c r="J118" s="118" t="s">
        <v>151</v>
      </c>
      <c r="K118" s="118"/>
      <c r="L118" s="118"/>
      <c r="M118" s="118"/>
      <c r="N118" s="118"/>
      <c r="O118" s="118"/>
      <c r="P118" s="118"/>
      <c r="Q118" s="118"/>
      <c r="R118" s="118"/>
      <c r="S118" s="118"/>
      <c r="T118" s="118"/>
      <c r="U118" s="118"/>
      <c r="V118" s="118"/>
      <c r="W118" s="118"/>
      <c r="X118" s="118"/>
      <c r="Y118" s="118"/>
      <c r="Z118" s="118"/>
      <c r="AA118" s="118"/>
      <c r="AB118" s="118"/>
      <c r="AC118" s="118"/>
      <c r="AD118" s="118"/>
      <c r="AE118" s="118"/>
      <c r="AF118" s="118"/>
      <c r="AG118" s="121">
        <f>'SO 01-34-01 - EOV'!J30</f>
        <v>0</v>
      </c>
      <c r="AH118" s="119"/>
      <c r="AI118" s="119"/>
      <c r="AJ118" s="119"/>
      <c r="AK118" s="119"/>
      <c r="AL118" s="119"/>
      <c r="AM118" s="119"/>
      <c r="AN118" s="121">
        <f>SUM(AG118,AT118)</f>
        <v>0</v>
      </c>
      <c r="AO118" s="119"/>
      <c r="AP118" s="119"/>
      <c r="AQ118" s="122" t="s">
        <v>79</v>
      </c>
      <c r="AR118" s="123"/>
      <c r="AS118" s="124">
        <v>0</v>
      </c>
      <c r="AT118" s="125">
        <f>ROUND(SUM(AV118:AW118),2)</f>
        <v>0</v>
      </c>
      <c r="AU118" s="126">
        <f>'SO 01-34-01 - EOV'!P120</f>
        <v>0</v>
      </c>
      <c r="AV118" s="125">
        <f>'SO 01-34-01 - EOV'!J33</f>
        <v>0</v>
      </c>
      <c r="AW118" s="125">
        <f>'SO 01-34-01 - EOV'!J34</f>
        <v>0</v>
      </c>
      <c r="AX118" s="125">
        <f>'SO 01-34-01 - EOV'!J35</f>
        <v>0</v>
      </c>
      <c r="AY118" s="125">
        <f>'SO 01-34-01 - EOV'!J36</f>
        <v>0</v>
      </c>
      <c r="AZ118" s="125">
        <f>'SO 01-34-01 - EOV'!F33</f>
        <v>0</v>
      </c>
      <c r="BA118" s="125">
        <f>'SO 01-34-01 - EOV'!F34</f>
        <v>0</v>
      </c>
      <c r="BB118" s="125">
        <f>'SO 01-34-01 - EOV'!F35</f>
        <v>0</v>
      </c>
      <c r="BC118" s="125">
        <f>'SO 01-34-01 - EOV'!F36</f>
        <v>0</v>
      </c>
      <c r="BD118" s="127">
        <f>'SO 01-34-01 - EOV'!F37</f>
        <v>0</v>
      </c>
      <c r="BE118" s="7"/>
      <c r="BT118" s="128" t="s">
        <v>80</v>
      </c>
      <c r="BV118" s="128" t="s">
        <v>75</v>
      </c>
      <c r="BW118" s="128" t="s">
        <v>152</v>
      </c>
      <c r="BX118" s="128" t="s">
        <v>5</v>
      </c>
      <c r="CL118" s="128" t="s">
        <v>1</v>
      </c>
      <c r="CM118" s="128" t="s">
        <v>82</v>
      </c>
    </row>
    <row r="119" s="7" customFormat="1" ht="24.75" customHeight="1">
      <c r="A119" s="139" t="s">
        <v>87</v>
      </c>
      <c r="B119" s="116"/>
      <c r="C119" s="117"/>
      <c r="D119" s="118" t="s">
        <v>153</v>
      </c>
      <c r="E119" s="118"/>
      <c r="F119" s="118"/>
      <c r="G119" s="118"/>
      <c r="H119" s="118"/>
      <c r="I119" s="119"/>
      <c r="J119" s="118" t="s">
        <v>154</v>
      </c>
      <c r="K119" s="118"/>
      <c r="L119" s="118"/>
      <c r="M119" s="118"/>
      <c r="N119" s="118"/>
      <c r="O119" s="118"/>
      <c r="P119" s="118"/>
      <c r="Q119" s="118"/>
      <c r="R119" s="118"/>
      <c r="S119" s="118"/>
      <c r="T119" s="118"/>
      <c r="U119" s="118"/>
      <c r="V119" s="118"/>
      <c r="W119" s="118"/>
      <c r="X119" s="118"/>
      <c r="Y119" s="118"/>
      <c r="Z119" s="118"/>
      <c r="AA119" s="118"/>
      <c r="AB119" s="118"/>
      <c r="AC119" s="118"/>
      <c r="AD119" s="118"/>
      <c r="AE119" s="118"/>
      <c r="AF119" s="118"/>
      <c r="AG119" s="121">
        <f>'SO 01-36-01 - Úprava rozv...'!J30</f>
        <v>0</v>
      </c>
      <c r="AH119" s="119"/>
      <c r="AI119" s="119"/>
      <c r="AJ119" s="119"/>
      <c r="AK119" s="119"/>
      <c r="AL119" s="119"/>
      <c r="AM119" s="119"/>
      <c r="AN119" s="121">
        <f>SUM(AG119,AT119)</f>
        <v>0</v>
      </c>
      <c r="AO119" s="119"/>
      <c r="AP119" s="119"/>
      <c r="AQ119" s="122" t="s">
        <v>79</v>
      </c>
      <c r="AR119" s="123"/>
      <c r="AS119" s="124">
        <v>0</v>
      </c>
      <c r="AT119" s="125">
        <f>ROUND(SUM(AV119:AW119),2)</f>
        <v>0</v>
      </c>
      <c r="AU119" s="126">
        <f>'SO 01-36-01 - Úprava rozv...'!P120</f>
        <v>0</v>
      </c>
      <c r="AV119" s="125">
        <f>'SO 01-36-01 - Úprava rozv...'!J33</f>
        <v>0</v>
      </c>
      <c r="AW119" s="125">
        <f>'SO 01-36-01 - Úprava rozv...'!J34</f>
        <v>0</v>
      </c>
      <c r="AX119" s="125">
        <f>'SO 01-36-01 - Úprava rozv...'!J35</f>
        <v>0</v>
      </c>
      <c r="AY119" s="125">
        <f>'SO 01-36-01 - Úprava rozv...'!J36</f>
        <v>0</v>
      </c>
      <c r="AZ119" s="125">
        <f>'SO 01-36-01 - Úprava rozv...'!F33</f>
        <v>0</v>
      </c>
      <c r="BA119" s="125">
        <f>'SO 01-36-01 - Úprava rozv...'!F34</f>
        <v>0</v>
      </c>
      <c r="BB119" s="125">
        <f>'SO 01-36-01 - Úprava rozv...'!F35</f>
        <v>0</v>
      </c>
      <c r="BC119" s="125">
        <f>'SO 01-36-01 - Úprava rozv...'!F36</f>
        <v>0</v>
      </c>
      <c r="BD119" s="127">
        <f>'SO 01-36-01 - Úprava rozv...'!F37</f>
        <v>0</v>
      </c>
      <c r="BE119" s="7"/>
      <c r="BT119" s="128" t="s">
        <v>80</v>
      </c>
      <c r="BV119" s="128" t="s">
        <v>75</v>
      </c>
      <c r="BW119" s="128" t="s">
        <v>155</v>
      </c>
      <c r="BX119" s="128" t="s">
        <v>5</v>
      </c>
      <c r="CL119" s="128" t="s">
        <v>1</v>
      </c>
      <c r="CM119" s="128" t="s">
        <v>82</v>
      </c>
    </row>
    <row r="120" s="7" customFormat="1" ht="24.75" customHeight="1">
      <c r="A120" s="139" t="s">
        <v>87</v>
      </c>
      <c r="B120" s="116"/>
      <c r="C120" s="117"/>
      <c r="D120" s="118" t="s">
        <v>156</v>
      </c>
      <c r="E120" s="118"/>
      <c r="F120" s="118"/>
      <c r="G120" s="118"/>
      <c r="H120" s="118"/>
      <c r="I120" s="119"/>
      <c r="J120" s="118" t="s">
        <v>157</v>
      </c>
      <c r="K120" s="118"/>
      <c r="L120" s="118"/>
      <c r="M120" s="118"/>
      <c r="N120" s="118"/>
      <c r="O120" s="118"/>
      <c r="P120" s="118"/>
      <c r="Q120" s="118"/>
      <c r="R120" s="118"/>
      <c r="S120" s="118"/>
      <c r="T120" s="118"/>
      <c r="U120" s="118"/>
      <c r="V120" s="118"/>
      <c r="W120" s="118"/>
      <c r="X120" s="118"/>
      <c r="Y120" s="118"/>
      <c r="Z120" s="118"/>
      <c r="AA120" s="118"/>
      <c r="AB120" s="118"/>
      <c r="AC120" s="118"/>
      <c r="AD120" s="118"/>
      <c r="AE120" s="118"/>
      <c r="AF120" s="118"/>
      <c r="AG120" s="121">
        <f>'SO 01-36-02 - DOÚO'!J30</f>
        <v>0</v>
      </c>
      <c r="AH120" s="119"/>
      <c r="AI120" s="119"/>
      <c r="AJ120" s="119"/>
      <c r="AK120" s="119"/>
      <c r="AL120" s="119"/>
      <c r="AM120" s="119"/>
      <c r="AN120" s="121">
        <f>SUM(AG120,AT120)</f>
        <v>0</v>
      </c>
      <c r="AO120" s="119"/>
      <c r="AP120" s="119"/>
      <c r="AQ120" s="122" t="s">
        <v>79</v>
      </c>
      <c r="AR120" s="123"/>
      <c r="AS120" s="124">
        <v>0</v>
      </c>
      <c r="AT120" s="125">
        <f>ROUND(SUM(AV120:AW120),2)</f>
        <v>0</v>
      </c>
      <c r="AU120" s="126">
        <f>'SO 01-36-02 - DOÚO'!P118</f>
        <v>0</v>
      </c>
      <c r="AV120" s="125">
        <f>'SO 01-36-02 - DOÚO'!J33</f>
        <v>0</v>
      </c>
      <c r="AW120" s="125">
        <f>'SO 01-36-02 - DOÚO'!J34</f>
        <v>0</v>
      </c>
      <c r="AX120" s="125">
        <f>'SO 01-36-02 - DOÚO'!J35</f>
        <v>0</v>
      </c>
      <c r="AY120" s="125">
        <f>'SO 01-36-02 - DOÚO'!J36</f>
        <v>0</v>
      </c>
      <c r="AZ120" s="125">
        <f>'SO 01-36-02 - DOÚO'!F33</f>
        <v>0</v>
      </c>
      <c r="BA120" s="125">
        <f>'SO 01-36-02 - DOÚO'!F34</f>
        <v>0</v>
      </c>
      <c r="BB120" s="125">
        <f>'SO 01-36-02 - DOÚO'!F35</f>
        <v>0</v>
      </c>
      <c r="BC120" s="125">
        <f>'SO 01-36-02 - DOÚO'!F36</f>
        <v>0</v>
      </c>
      <c r="BD120" s="127">
        <f>'SO 01-36-02 - DOÚO'!F37</f>
        <v>0</v>
      </c>
      <c r="BE120" s="7"/>
      <c r="BT120" s="128" t="s">
        <v>80</v>
      </c>
      <c r="BV120" s="128" t="s">
        <v>75</v>
      </c>
      <c r="BW120" s="128" t="s">
        <v>158</v>
      </c>
      <c r="BX120" s="128" t="s">
        <v>5</v>
      </c>
      <c r="CL120" s="128" t="s">
        <v>1</v>
      </c>
      <c r="CM120" s="128" t="s">
        <v>82</v>
      </c>
    </row>
    <row r="121" s="7" customFormat="1" ht="24.75" customHeight="1">
      <c r="A121" s="139" t="s">
        <v>87</v>
      </c>
      <c r="B121" s="116"/>
      <c r="C121" s="117"/>
      <c r="D121" s="118" t="s">
        <v>159</v>
      </c>
      <c r="E121" s="118"/>
      <c r="F121" s="118"/>
      <c r="G121" s="118"/>
      <c r="H121" s="118"/>
      <c r="I121" s="119"/>
      <c r="J121" s="118" t="s">
        <v>160</v>
      </c>
      <c r="K121" s="118"/>
      <c r="L121" s="118"/>
      <c r="M121" s="118"/>
      <c r="N121" s="118"/>
      <c r="O121" s="118"/>
      <c r="P121" s="118"/>
      <c r="Q121" s="118"/>
      <c r="R121" s="118"/>
      <c r="S121" s="118"/>
      <c r="T121" s="118"/>
      <c r="U121" s="118"/>
      <c r="V121" s="118"/>
      <c r="W121" s="118"/>
      <c r="X121" s="118"/>
      <c r="Y121" s="118"/>
      <c r="Z121" s="118"/>
      <c r="AA121" s="118"/>
      <c r="AB121" s="118"/>
      <c r="AC121" s="118"/>
      <c r="AD121" s="118"/>
      <c r="AE121" s="118"/>
      <c r="AF121" s="118"/>
      <c r="AG121" s="121">
        <f>'SO 01-36-04 - Rozvod 6kV'!J30</f>
        <v>0</v>
      </c>
      <c r="AH121" s="119"/>
      <c r="AI121" s="119"/>
      <c r="AJ121" s="119"/>
      <c r="AK121" s="119"/>
      <c r="AL121" s="119"/>
      <c r="AM121" s="119"/>
      <c r="AN121" s="121">
        <f>SUM(AG121,AT121)</f>
        <v>0</v>
      </c>
      <c r="AO121" s="119"/>
      <c r="AP121" s="119"/>
      <c r="AQ121" s="122" t="s">
        <v>79</v>
      </c>
      <c r="AR121" s="123"/>
      <c r="AS121" s="124">
        <v>0</v>
      </c>
      <c r="AT121" s="125">
        <f>ROUND(SUM(AV121:AW121),2)</f>
        <v>0</v>
      </c>
      <c r="AU121" s="126">
        <f>'SO 01-36-04 - Rozvod 6kV'!P118</f>
        <v>0</v>
      </c>
      <c r="AV121" s="125">
        <f>'SO 01-36-04 - Rozvod 6kV'!J33</f>
        <v>0</v>
      </c>
      <c r="AW121" s="125">
        <f>'SO 01-36-04 - Rozvod 6kV'!J34</f>
        <v>0</v>
      </c>
      <c r="AX121" s="125">
        <f>'SO 01-36-04 - Rozvod 6kV'!J35</f>
        <v>0</v>
      </c>
      <c r="AY121" s="125">
        <f>'SO 01-36-04 - Rozvod 6kV'!J36</f>
        <v>0</v>
      </c>
      <c r="AZ121" s="125">
        <f>'SO 01-36-04 - Rozvod 6kV'!F33</f>
        <v>0</v>
      </c>
      <c r="BA121" s="125">
        <f>'SO 01-36-04 - Rozvod 6kV'!F34</f>
        <v>0</v>
      </c>
      <c r="BB121" s="125">
        <f>'SO 01-36-04 - Rozvod 6kV'!F35</f>
        <v>0</v>
      </c>
      <c r="BC121" s="125">
        <f>'SO 01-36-04 - Rozvod 6kV'!F36</f>
        <v>0</v>
      </c>
      <c r="BD121" s="127">
        <f>'SO 01-36-04 - Rozvod 6kV'!F37</f>
        <v>0</v>
      </c>
      <c r="BE121" s="7"/>
      <c r="BT121" s="128" t="s">
        <v>80</v>
      </c>
      <c r="BV121" s="128" t="s">
        <v>75</v>
      </c>
      <c r="BW121" s="128" t="s">
        <v>161</v>
      </c>
      <c r="BX121" s="128" t="s">
        <v>5</v>
      </c>
      <c r="CL121" s="128" t="s">
        <v>1</v>
      </c>
      <c r="CM121" s="128" t="s">
        <v>82</v>
      </c>
    </row>
    <row r="122" s="7" customFormat="1" ht="24.75" customHeight="1">
      <c r="A122" s="139" t="s">
        <v>87</v>
      </c>
      <c r="B122" s="116"/>
      <c r="C122" s="117"/>
      <c r="D122" s="118" t="s">
        <v>162</v>
      </c>
      <c r="E122" s="118"/>
      <c r="F122" s="118"/>
      <c r="G122" s="118"/>
      <c r="H122" s="118"/>
      <c r="I122" s="119"/>
      <c r="J122" s="118" t="s">
        <v>163</v>
      </c>
      <c r="K122" s="118"/>
      <c r="L122" s="118"/>
      <c r="M122" s="118"/>
      <c r="N122" s="118"/>
      <c r="O122" s="118"/>
      <c r="P122" s="118"/>
      <c r="Q122" s="118"/>
      <c r="R122" s="118"/>
      <c r="S122" s="118"/>
      <c r="T122" s="118"/>
      <c r="U122" s="118"/>
      <c r="V122" s="118"/>
      <c r="W122" s="118"/>
      <c r="X122" s="118"/>
      <c r="Y122" s="118"/>
      <c r="Z122" s="118"/>
      <c r="AA122" s="118"/>
      <c r="AB122" s="118"/>
      <c r="AC122" s="118"/>
      <c r="AD122" s="118"/>
      <c r="AE122" s="118"/>
      <c r="AF122" s="118"/>
      <c r="AG122" s="121">
        <f>'SO 01-37-01 - ŽST. Liběch...'!J30</f>
        <v>0</v>
      </c>
      <c r="AH122" s="119"/>
      <c r="AI122" s="119"/>
      <c r="AJ122" s="119"/>
      <c r="AK122" s="119"/>
      <c r="AL122" s="119"/>
      <c r="AM122" s="119"/>
      <c r="AN122" s="121">
        <f>SUM(AG122,AT122)</f>
        <v>0</v>
      </c>
      <c r="AO122" s="119"/>
      <c r="AP122" s="119"/>
      <c r="AQ122" s="122" t="s">
        <v>79</v>
      </c>
      <c r="AR122" s="123"/>
      <c r="AS122" s="124">
        <v>0</v>
      </c>
      <c r="AT122" s="125">
        <f>ROUND(SUM(AV122:AW122),2)</f>
        <v>0</v>
      </c>
      <c r="AU122" s="126">
        <f>'SO 01-37-01 - ŽST. Liběch...'!P119</f>
        <v>0</v>
      </c>
      <c r="AV122" s="125">
        <f>'SO 01-37-01 - ŽST. Liběch...'!J33</f>
        <v>0</v>
      </c>
      <c r="AW122" s="125">
        <f>'SO 01-37-01 - ŽST. Liběch...'!J34</f>
        <v>0</v>
      </c>
      <c r="AX122" s="125">
        <f>'SO 01-37-01 - ŽST. Liběch...'!J35</f>
        <v>0</v>
      </c>
      <c r="AY122" s="125">
        <f>'SO 01-37-01 - ŽST. Liběch...'!J36</f>
        <v>0</v>
      </c>
      <c r="AZ122" s="125">
        <f>'SO 01-37-01 - ŽST. Liběch...'!F33</f>
        <v>0</v>
      </c>
      <c r="BA122" s="125">
        <f>'SO 01-37-01 - ŽST. Liběch...'!F34</f>
        <v>0</v>
      </c>
      <c r="BB122" s="125">
        <f>'SO 01-37-01 - ŽST. Liběch...'!F35</f>
        <v>0</v>
      </c>
      <c r="BC122" s="125">
        <f>'SO 01-37-01 - ŽST. Liběch...'!F36</f>
        <v>0</v>
      </c>
      <c r="BD122" s="127">
        <f>'SO 01-37-01 - ŽST. Liběch...'!F37</f>
        <v>0</v>
      </c>
      <c r="BE122" s="7"/>
      <c r="BT122" s="128" t="s">
        <v>80</v>
      </c>
      <c r="BV122" s="128" t="s">
        <v>75</v>
      </c>
      <c r="BW122" s="128" t="s">
        <v>164</v>
      </c>
      <c r="BX122" s="128" t="s">
        <v>5</v>
      </c>
      <c r="CL122" s="128" t="s">
        <v>1</v>
      </c>
      <c r="CM122" s="128" t="s">
        <v>82</v>
      </c>
    </row>
    <row r="123" s="7" customFormat="1" ht="24.75" customHeight="1">
      <c r="A123" s="139" t="s">
        <v>87</v>
      </c>
      <c r="B123" s="116"/>
      <c r="C123" s="117"/>
      <c r="D123" s="118" t="s">
        <v>165</v>
      </c>
      <c r="E123" s="118"/>
      <c r="F123" s="118"/>
      <c r="G123" s="118"/>
      <c r="H123" s="118"/>
      <c r="I123" s="119"/>
      <c r="J123" s="118" t="s">
        <v>166</v>
      </c>
      <c r="K123" s="118"/>
      <c r="L123" s="118"/>
      <c r="M123" s="118"/>
      <c r="N123" s="118"/>
      <c r="O123" s="118"/>
      <c r="P123" s="118"/>
      <c r="Q123" s="118"/>
      <c r="R123" s="118"/>
      <c r="S123" s="118"/>
      <c r="T123" s="118"/>
      <c r="U123" s="118"/>
      <c r="V123" s="118"/>
      <c r="W123" s="118"/>
      <c r="X123" s="118"/>
      <c r="Y123" s="118"/>
      <c r="Z123" s="118"/>
      <c r="AA123" s="118"/>
      <c r="AB123" s="118"/>
      <c r="AC123" s="118"/>
      <c r="AD123" s="118"/>
      <c r="AE123" s="118"/>
      <c r="AF123" s="118"/>
      <c r="AG123" s="121">
        <f>'SO 01-11-01 - Železniční ...'!J30</f>
        <v>0</v>
      </c>
      <c r="AH123" s="119"/>
      <c r="AI123" s="119"/>
      <c r="AJ123" s="119"/>
      <c r="AK123" s="119"/>
      <c r="AL123" s="119"/>
      <c r="AM123" s="119"/>
      <c r="AN123" s="121">
        <f>SUM(AG123,AT123)</f>
        <v>0</v>
      </c>
      <c r="AO123" s="119"/>
      <c r="AP123" s="119"/>
      <c r="AQ123" s="122" t="s">
        <v>79</v>
      </c>
      <c r="AR123" s="123"/>
      <c r="AS123" s="124">
        <v>0</v>
      </c>
      <c r="AT123" s="125">
        <f>ROUND(SUM(AV123:AW123),2)</f>
        <v>0</v>
      </c>
      <c r="AU123" s="126">
        <f>'SO 01-11-01 - Železniční ...'!P119</f>
        <v>0</v>
      </c>
      <c r="AV123" s="125">
        <f>'SO 01-11-01 - Železniční ...'!J33</f>
        <v>0</v>
      </c>
      <c r="AW123" s="125">
        <f>'SO 01-11-01 - Železniční ...'!J34</f>
        <v>0</v>
      </c>
      <c r="AX123" s="125">
        <f>'SO 01-11-01 - Železniční ...'!J35</f>
        <v>0</v>
      </c>
      <c r="AY123" s="125">
        <f>'SO 01-11-01 - Železniční ...'!J36</f>
        <v>0</v>
      </c>
      <c r="AZ123" s="125">
        <f>'SO 01-11-01 - Železniční ...'!F33</f>
        <v>0</v>
      </c>
      <c r="BA123" s="125">
        <f>'SO 01-11-01 - Železniční ...'!F34</f>
        <v>0</v>
      </c>
      <c r="BB123" s="125">
        <f>'SO 01-11-01 - Železniční ...'!F35</f>
        <v>0</v>
      </c>
      <c r="BC123" s="125">
        <f>'SO 01-11-01 - Železniční ...'!F36</f>
        <v>0</v>
      </c>
      <c r="BD123" s="127">
        <f>'SO 01-11-01 - Železniční ...'!F37</f>
        <v>0</v>
      </c>
      <c r="BE123" s="7"/>
      <c r="BT123" s="128" t="s">
        <v>80</v>
      </c>
      <c r="BV123" s="128" t="s">
        <v>75</v>
      </c>
      <c r="BW123" s="128" t="s">
        <v>167</v>
      </c>
      <c r="BX123" s="128" t="s">
        <v>5</v>
      </c>
      <c r="CL123" s="128" t="s">
        <v>1</v>
      </c>
      <c r="CM123" s="128" t="s">
        <v>82</v>
      </c>
    </row>
    <row r="124" s="7" customFormat="1" ht="16.5" customHeight="1">
      <c r="A124" s="139" t="s">
        <v>87</v>
      </c>
      <c r="B124" s="116"/>
      <c r="C124" s="117"/>
      <c r="D124" s="118" t="s">
        <v>168</v>
      </c>
      <c r="E124" s="118"/>
      <c r="F124" s="118"/>
      <c r="G124" s="118"/>
      <c r="H124" s="118"/>
      <c r="I124" s="119"/>
      <c r="J124" s="118" t="s">
        <v>169</v>
      </c>
      <c r="K124" s="118"/>
      <c r="L124" s="118"/>
      <c r="M124" s="118"/>
      <c r="N124" s="118"/>
      <c r="O124" s="118"/>
      <c r="P124" s="118"/>
      <c r="Q124" s="118"/>
      <c r="R124" s="118"/>
      <c r="S124" s="118"/>
      <c r="T124" s="118"/>
      <c r="U124" s="118"/>
      <c r="V124" s="118"/>
      <c r="W124" s="118"/>
      <c r="X124" s="118"/>
      <c r="Y124" s="118"/>
      <c r="Z124" s="118"/>
      <c r="AA124" s="118"/>
      <c r="AB124" s="118"/>
      <c r="AC124" s="118"/>
      <c r="AD124" s="118"/>
      <c r="AE124" s="118"/>
      <c r="AF124" s="118"/>
      <c r="AG124" s="121">
        <f>'99 - VON'!J30</f>
        <v>0</v>
      </c>
      <c r="AH124" s="119"/>
      <c r="AI124" s="119"/>
      <c r="AJ124" s="119"/>
      <c r="AK124" s="119"/>
      <c r="AL124" s="119"/>
      <c r="AM124" s="119"/>
      <c r="AN124" s="121">
        <f>SUM(AG124,AT124)</f>
        <v>0</v>
      </c>
      <c r="AO124" s="119"/>
      <c r="AP124" s="119"/>
      <c r="AQ124" s="122" t="s">
        <v>79</v>
      </c>
      <c r="AR124" s="123"/>
      <c r="AS124" s="140">
        <v>0</v>
      </c>
      <c r="AT124" s="141">
        <f>ROUND(SUM(AV124:AW124),2)</f>
        <v>0</v>
      </c>
      <c r="AU124" s="142">
        <f>'99 - VON'!P118</f>
        <v>0</v>
      </c>
      <c r="AV124" s="141">
        <f>'99 - VON'!J33</f>
        <v>0</v>
      </c>
      <c r="AW124" s="141">
        <f>'99 - VON'!J34</f>
        <v>0</v>
      </c>
      <c r="AX124" s="141">
        <f>'99 - VON'!J35</f>
        <v>0</v>
      </c>
      <c r="AY124" s="141">
        <f>'99 - VON'!J36</f>
        <v>0</v>
      </c>
      <c r="AZ124" s="141">
        <f>'99 - VON'!F33</f>
        <v>0</v>
      </c>
      <c r="BA124" s="141">
        <f>'99 - VON'!F34</f>
        <v>0</v>
      </c>
      <c r="BB124" s="141">
        <f>'99 - VON'!F35</f>
        <v>0</v>
      </c>
      <c r="BC124" s="141">
        <f>'99 - VON'!F36</f>
        <v>0</v>
      </c>
      <c r="BD124" s="143">
        <f>'99 - VON'!F37</f>
        <v>0</v>
      </c>
      <c r="BE124" s="7"/>
      <c r="BT124" s="128" t="s">
        <v>80</v>
      </c>
      <c r="BV124" s="128" t="s">
        <v>75</v>
      </c>
      <c r="BW124" s="128" t="s">
        <v>170</v>
      </c>
      <c r="BX124" s="128" t="s">
        <v>5</v>
      </c>
      <c r="CL124" s="128" t="s">
        <v>1</v>
      </c>
      <c r="CM124" s="128" t="s">
        <v>82</v>
      </c>
    </row>
    <row r="125" s="2" customFormat="1" ht="30" customHeight="1">
      <c r="A125" s="35"/>
      <c r="B125" s="36"/>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c r="AA125" s="37"/>
      <c r="AB125" s="37"/>
      <c r="AC125" s="37"/>
      <c r="AD125" s="37"/>
      <c r="AE125" s="37"/>
      <c r="AF125" s="37"/>
      <c r="AG125" s="37"/>
      <c r="AH125" s="37"/>
      <c r="AI125" s="37"/>
      <c r="AJ125" s="37"/>
      <c r="AK125" s="37"/>
      <c r="AL125" s="37"/>
      <c r="AM125" s="37"/>
      <c r="AN125" s="37"/>
      <c r="AO125" s="37"/>
      <c r="AP125" s="37"/>
      <c r="AQ125" s="37"/>
      <c r="AR125" s="41"/>
      <c r="AS125" s="35"/>
      <c r="AT125" s="35"/>
      <c r="AU125" s="35"/>
      <c r="AV125" s="35"/>
      <c r="AW125" s="35"/>
      <c r="AX125" s="35"/>
      <c r="AY125" s="35"/>
      <c r="AZ125" s="35"/>
      <c r="BA125" s="35"/>
      <c r="BB125" s="35"/>
      <c r="BC125" s="35"/>
      <c r="BD125" s="35"/>
      <c r="BE125" s="35"/>
    </row>
    <row r="126" s="2" customFormat="1" ht="6.96" customHeight="1">
      <c r="A126" s="35"/>
      <c r="B126" s="63"/>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c r="AA126" s="64"/>
      <c r="AB126" s="64"/>
      <c r="AC126" s="64"/>
      <c r="AD126" s="64"/>
      <c r="AE126" s="64"/>
      <c r="AF126" s="64"/>
      <c r="AG126" s="64"/>
      <c r="AH126" s="64"/>
      <c r="AI126" s="64"/>
      <c r="AJ126" s="64"/>
      <c r="AK126" s="64"/>
      <c r="AL126" s="64"/>
      <c r="AM126" s="64"/>
      <c r="AN126" s="64"/>
      <c r="AO126" s="64"/>
      <c r="AP126" s="64"/>
      <c r="AQ126" s="64"/>
      <c r="AR126" s="41"/>
      <c r="AS126" s="35"/>
      <c r="AT126" s="35"/>
      <c r="AU126" s="35"/>
      <c r="AV126" s="35"/>
      <c r="AW126" s="35"/>
      <c r="AX126" s="35"/>
      <c r="AY126" s="35"/>
      <c r="AZ126" s="35"/>
      <c r="BA126" s="35"/>
      <c r="BB126" s="35"/>
      <c r="BC126" s="35"/>
      <c r="BD126" s="35"/>
      <c r="BE126" s="35"/>
    </row>
  </sheetData>
  <sheetProtection sheet="1" formatColumns="0" formatRows="0" objects="1" scenarios="1" spinCount="100000" saltValue="fQjgHzAgI2sJvhU8qTiwW4Ofr1N2bmRQg6cZQ7a1H5RmVaiHNNvjT3jlGn4uL35ke5k7Te1AqI2L9a4upoZ4VQ==" hashValue="od3hd3b3sHEZDY28ROHsZ8JIz0kXTuTa3z7dSv6gNi3FrdH7dwAHZa2X+6BXdT4BXXpbIoLgLsL8+EKRWLecig==" algorithmName="SHA-512" password="CC35"/>
  <mergeCells count="158">
    <mergeCell ref="E104:I104"/>
    <mergeCell ref="K104:AF104"/>
    <mergeCell ref="F105:J105"/>
    <mergeCell ref="L105:AF105"/>
    <mergeCell ref="K106:AF106"/>
    <mergeCell ref="E106:I106"/>
    <mergeCell ref="F107:J107"/>
    <mergeCell ref="L107:AF107"/>
    <mergeCell ref="L108:AF108"/>
    <mergeCell ref="F108:J108"/>
    <mergeCell ref="L109:AF109"/>
    <mergeCell ref="F109:J109"/>
    <mergeCell ref="F110:J110"/>
    <mergeCell ref="L110:AF110"/>
    <mergeCell ref="K111:AF111"/>
    <mergeCell ref="E111:I111"/>
    <mergeCell ref="L112:AF112"/>
    <mergeCell ref="F112:J112"/>
    <mergeCell ref="J113:AF113"/>
    <mergeCell ref="D113:H113"/>
    <mergeCell ref="J114:AF114"/>
    <mergeCell ref="D114:H114"/>
    <mergeCell ref="J115:AF115"/>
    <mergeCell ref="D115:H115"/>
    <mergeCell ref="J116:AF116"/>
    <mergeCell ref="D116:H116"/>
    <mergeCell ref="J117:AF117"/>
    <mergeCell ref="D117:H117"/>
    <mergeCell ref="D118:H118"/>
    <mergeCell ref="J118:AF118"/>
    <mergeCell ref="D119:H119"/>
    <mergeCell ref="J119:AF119"/>
    <mergeCell ref="D120:H120"/>
    <mergeCell ref="J120:AF120"/>
    <mergeCell ref="D121:H121"/>
    <mergeCell ref="J121:AF121"/>
    <mergeCell ref="D122:H122"/>
    <mergeCell ref="J122:AF122"/>
    <mergeCell ref="D123:H123"/>
    <mergeCell ref="J123:AF123"/>
    <mergeCell ref="D124:H124"/>
    <mergeCell ref="J124:AF124"/>
    <mergeCell ref="AG101:AM101"/>
    <mergeCell ref="AN101:AP101"/>
    <mergeCell ref="AG102:AM102"/>
    <mergeCell ref="AN102:AP102"/>
    <mergeCell ref="AN103:AP103"/>
    <mergeCell ref="AG103:AM103"/>
    <mergeCell ref="AG104:AM104"/>
    <mergeCell ref="AN104:AP104"/>
    <mergeCell ref="AN105:AP105"/>
    <mergeCell ref="AG105:AM105"/>
    <mergeCell ref="AN106:AP106"/>
    <mergeCell ref="AG106:AM106"/>
    <mergeCell ref="AG107:AM107"/>
    <mergeCell ref="AN107:AP107"/>
    <mergeCell ref="AN108:AP108"/>
    <mergeCell ref="AG108:AM108"/>
    <mergeCell ref="AN109:AP109"/>
    <mergeCell ref="AG109:AM109"/>
    <mergeCell ref="AG110:AM110"/>
    <mergeCell ref="AN110:AP110"/>
    <mergeCell ref="AG111:AM111"/>
    <mergeCell ref="AN111:AP111"/>
    <mergeCell ref="AG112:AM112"/>
    <mergeCell ref="AN112:AP112"/>
    <mergeCell ref="AG113:AM113"/>
    <mergeCell ref="AN113:AP113"/>
    <mergeCell ref="AN114:AP114"/>
    <mergeCell ref="AG114:AM114"/>
    <mergeCell ref="AG115:AM115"/>
    <mergeCell ref="AN115:AP115"/>
    <mergeCell ref="AN116:AP116"/>
    <mergeCell ref="AG116:AM116"/>
    <mergeCell ref="AN117:AP117"/>
    <mergeCell ref="AG117:AM117"/>
    <mergeCell ref="AN118:AP118"/>
    <mergeCell ref="AG118:AM118"/>
    <mergeCell ref="AN119:AP119"/>
    <mergeCell ref="AG119:AM119"/>
    <mergeCell ref="AN120:AP120"/>
    <mergeCell ref="AG120:AM120"/>
    <mergeCell ref="AN121:AP121"/>
    <mergeCell ref="AG121:AM121"/>
    <mergeCell ref="AN122:AP122"/>
    <mergeCell ref="AG122:AM122"/>
    <mergeCell ref="AN123:AP123"/>
    <mergeCell ref="AG123:AM123"/>
    <mergeCell ref="AN124:AP124"/>
    <mergeCell ref="AG124:AM124"/>
    <mergeCell ref="L85:AO85"/>
    <mergeCell ref="C92:G92"/>
    <mergeCell ref="I92:AF92"/>
    <mergeCell ref="J95:AF95"/>
    <mergeCell ref="D95:H95"/>
    <mergeCell ref="K96:AF96"/>
    <mergeCell ref="E96:I96"/>
    <mergeCell ref="L97:AF97"/>
    <mergeCell ref="F97:J97"/>
    <mergeCell ref="L98:AF98"/>
    <mergeCell ref="F98:J98"/>
    <mergeCell ref="K99:AF99"/>
    <mergeCell ref="E99:I99"/>
    <mergeCell ref="F100:J100"/>
    <mergeCell ref="L100:AF100"/>
    <mergeCell ref="E101:I101"/>
    <mergeCell ref="K101:AF101"/>
    <mergeCell ref="F102:J102"/>
    <mergeCell ref="L102:AF102"/>
    <mergeCell ref="L103:AF103"/>
    <mergeCell ref="F103:J103"/>
    <mergeCell ref="AM87:AN87"/>
    <mergeCell ref="AM89:AP89"/>
    <mergeCell ref="AS89:AT91"/>
    <mergeCell ref="AM90:AP90"/>
    <mergeCell ref="AG92:AM92"/>
    <mergeCell ref="AN92:AP92"/>
    <mergeCell ref="AN95:AP95"/>
    <mergeCell ref="AG95:AM95"/>
    <mergeCell ref="AN96:AP96"/>
    <mergeCell ref="AG96:AM96"/>
    <mergeCell ref="AG97:AM97"/>
    <mergeCell ref="AN97:AP97"/>
    <mergeCell ref="AN98:AP98"/>
    <mergeCell ref="AG98:AM98"/>
    <mergeCell ref="AG99:AM99"/>
    <mergeCell ref="AN99:AP99"/>
    <mergeCell ref="AN100:AP100"/>
    <mergeCell ref="AG100:AM100"/>
    <mergeCell ref="AG94:AM94"/>
    <mergeCell ref="AN94:AP94"/>
    <mergeCell ref="BE5:BE34"/>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s>
  <hyperlinks>
    <hyperlink ref="A97" location="'02.1 - SZZ Liběchov - Dem...'!C2" display="/"/>
    <hyperlink ref="A98" location="'02.2 - SZZ Liběchov - Dem...'!C2" display="/"/>
    <hyperlink ref="A100" location="'03.1 - RZZ'!C2" display="/"/>
    <hyperlink ref="A102" location="'04.1 - Venkovní prvky'!C2" display="/"/>
    <hyperlink ref="A103" location="'04.2 - Venkovní prvky - URS'!C2" display="/"/>
    <hyperlink ref="A105" location="'05.1 - Dodávky SSZT - NEO...'!C2" display="/"/>
    <hyperlink ref="A107" location="'06.1 - Kabelizace - stave...'!C2" display="/"/>
    <hyperlink ref="A108" location="'06.2 - Kabelizace - techn...'!C2" display="/"/>
    <hyperlink ref="A109" location="'06.3 - Kabelizace - stave...'!C2" display="/"/>
    <hyperlink ref="A110" location="'06.4 - Kabelizace - techn...'!C2" display="/"/>
    <hyperlink ref="A112" location="'07.1 - technologická část'!C2" display="/"/>
    <hyperlink ref="A113" location="'PS 01-35-01 - Trafostanice'!C2" display="/"/>
    <hyperlink ref="A114" location="'PS 01-35-03 - DŘT a DDTS'!C2" display="/"/>
    <hyperlink ref="A115" location="'PS 01-36-01 - Trafostanic...'!C2" display="/"/>
    <hyperlink ref="A116" location="'SO 01-31-01 - Trakční ved...'!C2" display="/"/>
    <hyperlink ref="A117" location="'SO 01-31-02 - Trakční ved...'!C2" display="/"/>
    <hyperlink ref="A118" location="'SO 01-34-01 - EOV'!C2" display="/"/>
    <hyperlink ref="A119" location="'SO 01-36-01 - Úprava rozv...'!C2" display="/"/>
    <hyperlink ref="A120" location="'SO 01-36-02 - DOÚO'!C2" display="/"/>
    <hyperlink ref="A121" location="'SO 01-36-04 - Rozvod 6kV'!C2" display="/"/>
    <hyperlink ref="A122" location="'SO 01-37-01 - ŽST. Liběch...'!C2" display="/"/>
    <hyperlink ref="A123" location="'SO 01-11-01 - Železniční ...'!C2" display="/"/>
    <hyperlink ref="A124" location="'99 - VO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125</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c r="B8" s="17"/>
      <c r="D8" s="148" t="s">
        <v>172</v>
      </c>
      <c r="L8" s="17"/>
    </row>
    <row r="9" s="1" customFormat="1" ht="16.5" customHeight="1">
      <c r="B9" s="17"/>
      <c r="E9" s="149" t="s">
        <v>173</v>
      </c>
      <c r="F9" s="1"/>
      <c r="G9" s="1"/>
      <c r="H9" s="1"/>
      <c r="L9" s="17"/>
    </row>
    <row r="10" s="1" customFormat="1" ht="12" customHeight="1">
      <c r="B10" s="17"/>
      <c r="D10" s="148" t="s">
        <v>174</v>
      </c>
      <c r="L10" s="17"/>
    </row>
    <row r="11" s="2" customFormat="1" ht="16.5" customHeight="1">
      <c r="A11" s="35"/>
      <c r="B11" s="41"/>
      <c r="C11" s="35"/>
      <c r="D11" s="35"/>
      <c r="E11" s="150" t="s">
        <v>1054</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176</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1220</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13. 10. 2020</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1</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21</v>
      </c>
      <c r="F19" s="35"/>
      <c r="G19" s="35"/>
      <c r="H19" s="35"/>
      <c r="I19" s="148" t="s">
        <v>26</v>
      </c>
      <c r="J19" s="138" t="s">
        <v>1</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27</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26</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29</v>
      </c>
      <c r="E24" s="35"/>
      <c r="F24" s="35"/>
      <c r="G24" s="35"/>
      <c r="H24" s="35"/>
      <c r="I24" s="148" t="s">
        <v>25</v>
      </c>
      <c r="J24" s="138" t="s">
        <v>1</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21</v>
      </c>
      <c r="F25" s="35"/>
      <c r="G25" s="35"/>
      <c r="H25" s="35"/>
      <c r="I25" s="148" t="s">
        <v>26</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31</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21</v>
      </c>
      <c r="F28" s="35"/>
      <c r="G28" s="35"/>
      <c r="H28" s="35"/>
      <c r="I28" s="148" t="s">
        <v>26</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32</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33</v>
      </c>
      <c r="E34" s="35"/>
      <c r="F34" s="35"/>
      <c r="G34" s="35"/>
      <c r="H34" s="35"/>
      <c r="I34" s="35"/>
      <c r="J34" s="159">
        <f>ROUND(J128,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35</v>
      </c>
      <c r="G36" s="35"/>
      <c r="H36" s="35"/>
      <c r="I36" s="160" t="s">
        <v>34</v>
      </c>
      <c r="J36" s="160" t="s">
        <v>36</v>
      </c>
      <c r="K36" s="35"/>
      <c r="L36" s="60"/>
      <c r="S36" s="35"/>
      <c r="T36" s="35"/>
      <c r="U36" s="35"/>
      <c r="V36" s="35"/>
      <c r="W36" s="35"/>
      <c r="X36" s="35"/>
      <c r="Y36" s="35"/>
      <c r="Z36" s="35"/>
      <c r="AA36" s="35"/>
      <c r="AB36" s="35"/>
      <c r="AC36" s="35"/>
      <c r="AD36" s="35"/>
      <c r="AE36" s="35"/>
    </row>
    <row r="37" s="2" customFormat="1" ht="14.4" customHeight="1">
      <c r="A37" s="35"/>
      <c r="B37" s="41"/>
      <c r="C37" s="35"/>
      <c r="D37" s="150" t="s">
        <v>37</v>
      </c>
      <c r="E37" s="148" t="s">
        <v>38</v>
      </c>
      <c r="F37" s="161">
        <f>ROUND((SUM(BE128:BE149)),  2)</f>
        <v>0</v>
      </c>
      <c r="G37" s="35"/>
      <c r="H37" s="35"/>
      <c r="I37" s="162">
        <v>0.20999999999999999</v>
      </c>
      <c r="J37" s="161">
        <f>ROUND(((SUM(BE128:BE149))*I37),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39</v>
      </c>
      <c r="F38" s="161">
        <f>ROUND((SUM(BF128:BF149)),  2)</f>
        <v>0</v>
      </c>
      <c r="G38" s="35"/>
      <c r="H38" s="35"/>
      <c r="I38" s="162">
        <v>0.14999999999999999</v>
      </c>
      <c r="J38" s="161">
        <f>ROUND(((SUM(BF128:BF149))*I38),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40</v>
      </c>
      <c r="F39" s="161">
        <f>ROUND((SUM(BG128:BG149)),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41</v>
      </c>
      <c r="F40" s="161">
        <f>ROUND((SUM(BH128:BH149)),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42</v>
      </c>
      <c r="F41" s="161">
        <f>ROUND((SUM(BI128:BI149)),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43</v>
      </c>
      <c r="E43" s="165"/>
      <c r="F43" s="165"/>
      <c r="G43" s="166" t="s">
        <v>44</v>
      </c>
      <c r="H43" s="167" t="s">
        <v>45</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172</v>
      </c>
      <c r="D86" s="19"/>
      <c r="E86" s="19"/>
      <c r="F86" s="19"/>
      <c r="G86" s="19"/>
      <c r="H86" s="19"/>
      <c r="I86" s="19"/>
      <c r="J86" s="19"/>
      <c r="K86" s="19"/>
      <c r="L86" s="17"/>
    </row>
    <row r="87" s="1" customFormat="1" ht="16.5" customHeight="1">
      <c r="B87" s="18"/>
      <c r="C87" s="19"/>
      <c r="D87" s="19"/>
      <c r="E87" s="181" t="s">
        <v>173</v>
      </c>
      <c r="F87" s="19"/>
      <c r="G87" s="19"/>
      <c r="H87" s="19"/>
      <c r="I87" s="19"/>
      <c r="J87" s="19"/>
      <c r="K87" s="19"/>
      <c r="L87" s="17"/>
    </row>
    <row r="88" s="1" customFormat="1" ht="12" customHeight="1">
      <c r="B88" s="18"/>
      <c r="C88" s="29" t="s">
        <v>174</v>
      </c>
      <c r="D88" s="19"/>
      <c r="E88" s="19"/>
      <c r="F88" s="19"/>
      <c r="G88" s="19"/>
      <c r="H88" s="19"/>
      <c r="I88" s="19"/>
      <c r="J88" s="19"/>
      <c r="K88" s="19"/>
      <c r="L88" s="17"/>
    </row>
    <row r="89" s="2" customFormat="1" ht="16.5" customHeight="1">
      <c r="A89" s="35"/>
      <c r="B89" s="36"/>
      <c r="C89" s="37"/>
      <c r="D89" s="37"/>
      <c r="E89" s="182" t="s">
        <v>1054</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176</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06.3 - Kabelizace - stavební část - sudá</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13. 10. 2020</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 xml:space="preserve"> </v>
      </c>
      <c r="G95" s="37"/>
      <c r="H95" s="37"/>
      <c r="I95" s="29" t="s">
        <v>29</v>
      </c>
      <c r="J95" s="33" t="str">
        <f>E25</f>
        <v xml:space="preserve"> </v>
      </c>
      <c r="K95" s="37"/>
      <c r="L95" s="60"/>
      <c r="S95" s="35"/>
      <c r="T95" s="35"/>
      <c r="U95" s="35"/>
      <c r="V95" s="35"/>
      <c r="W95" s="35"/>
      <c r="X95" s="35"/>
      <c r="Y95" s="35"/>
      <c r="Z95" s="35"/>
      <c r="AA95" s="35"/>
      <c r="AB95" s="35"/>
      <c r="AC95" s="35"/>
      <c r="AD95" s="35"/>
      <c r="AE95" s="35"/>
    </row>
    <row r="96" s="2" customFormat="1" ht="15.15" customHeight="1">
      <c r="A96" s="35"/>
      <c r="B96" s="36"/>
      <c r="C96" s="29" t="s">
        <v>27</v>
      </c>
      <c r="D96" s="37"/>
      <c r="E96" s="37"/>
      <c r="F96" s="24" t="str">
        <f>IF(E22="","",E22)</f>
        <v>Vyplň údaj</v>
      </c>
      <c r="G96" s="37"/>
      <c r="H96" s="37"/>
      <c r="I96" s="29" t="s">
        <v>31</v>
      </c>
      <c r="J96" s="33" t="str">
        <f>E28</f>
        <v xml:space="preserve"> </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179</v>
      </c>
      <c r="D98" s="184"/>
      <c r="E98" s="184"/>
      <c r="F98" s="184"/>
      <c r="G98" s="184"/>
      <c r="H98" s="184"/>
      <c r="I98" s="184"/>
      <c r="J98" s="185" t="s">
        <v>180</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181</v>
      </c>
      <c r="D100" s="37"/>
      <c r="E100" s="37"/>
      <c r="F100" s="37"/>
      <c r="G100" s="37"/>
      <c r="H100" s="37"/>
      <c r="I100" s="37"/>
      <c r="J100" s="107">
        <f>J128</f>
        <v>0</v>
      </c>
      <c r="K100" s="37"/>
      <c r="L100" s="60"/>
      <c r="S100" s="35"/>
      <c r="T100" s="35"/>
      <c r="U100" s="35"/>
      <c r="V100" s="35"/>
      <c r="W100" s="35"/>
      <c r="X100" s="35"/>
      <c r="Y100" s="35"/>
      <c r="Z100" s="35"/>
      <c r="AA100" s="35"/>
      <c r="AB100" s="35"/>
      <c r="AC100" s="35"/>
      <c r="AD100" s="35"/>
      <c r="AE100" s="35"/>
      <c r="AU100" s="14" t="s">
        <v>182</v>
      </c>
    </row>
    <row r="101" s="9" customFormat="1" ht="24.96" customHeight="1">
      <c r="A101" s="9"/>
      <c r="B101" s="187"/>
      <c r="C101" s="188"/>
      <c r="D101" s="189" t="s">
        <v>282</v>
      </c>
      <c r="E101" s="190"/>
      <c r="F101" s="190"/>
      <c r="G101" s="190"/>
      <c r="H101" s="190"/>
      <c r="I101" s="190"/>
      <c r="J101" s="191">
        <f>J129</f>
        <v>0</v>
      </c>
      <c r="K101" s="188"/>
      <c r="L101" s="192"/>
      <c r="S101" s="9"/>
      <c r="T101" s="9"/>
      <c r="U101" s="9"/>
      <c r="V101" s="9"/>
      <c r="W101" s="9"/>
      <c r="X101" s="9"/>
      <c r="Y101" s="9"/>
      <c r="Z101" s="9"/>
      <c r="AA101" s="9"/>
      <c r="AB101" s="9"/>
      <c r="AC101" s="9"/>
      <c r="AD101" s="9"/>
      <c r="AE101" s="9"/>
    </row>
    <row r="102" s="12" customFormat="1" ht="19.92" customHeight="1">
      <c r="A102" s="12"/>
      <c r="B102" s="238"/>
      <c r="C102" s="129"/>
      <c r="D102" s="239" t="s">
        <v>1056</v>
      </c>
      <c r="E102" s="240"/>
      <c r="F102" s="240"/>
      <c r="G102" s="240"/>
      <c r="H102" s="240"/>
      <c r="I102" s="240"/>
      <c r="J102" s="241">
        <f>J130</f>
        <v>0</v>
      </c>
      <c r="K102" s="129"/>
      <c r="L102" s="242"/>
      <c r="S102" s="12"/>
      <c r="T102" s="12"/>
      <c r="U102" s="12"/>
      <c r="V102" s="12"/>
      <c r="W102" s="12"/>
      <c r="X102" s="12"/>
      <c r="Y102" s="12"/>
      <c r="Z102" s="12"/>
      <c r="AA102" s="12"/>
      <c r="AB102" s="12"/>
      <c r="AC102" s="12"/>
      <c r="AD102" s="12"/>
      <c r="AE102" s="12"/>
    </row>
    <row r="103" s="9" customFormat="1" ht="24.96" customHeight="1">
      <c r="A103" s="9"/>
      <c r="B103" s="187"/>
      <c r="C103" s="188"/>
      <c r="D103" s="189" t="s">
        <v>1057</v>
      </c>
      <c r="E103" s="190"/>
      <c r="F103" s="190"/>
      <c r="G103" s="190"/>
      <c r="H103" s="190"/>
      <c r="I103" s="190"/>
      <c r="J103" s="191">
        <f>J137</f>
        <v>0</v>
      </c>
      <c r="K103" s="188"/>
      <c r="L103" s="192"/>
      <c r="S103" s="9"/>
      <c r="T103" s="9"/>
      <c r="U103" s="9"/>
      <c r="V103" s="9"/>
      <c r="W103" s="9"/>
      <c r="X103" s="9"/>
      <c r="Y103" s="9"/>
      <c r="Z103" s="9"/>
      <c r="AA103" s="9"/>
      <c r="AB103" s="9"/>
      <c r="AC103" s="9"/>
      <c r="AD103" s="9"/>
      <c r="AE103" s="9"/>
    </row>
    <row r="104" s="12" customFormat="1" ht="19.92" customHeight="1">
      <c r="A104" s="12"/>
      <c r="B104" s="238"/>
      <c r="C104" s="129"/>
      <c r="D104" s="239" t="s">
        <v>1058</v>
      </c>
      <c r="E104" s="240"/>
      <c r="F104" s="240"/>
      <c r="G104" s="240"/>
      <c r="H104" s="240"/>
      <c r="I104" s="240"/>
      <c r="J104" s="241">
        <f>J138</f>
        <v>0</v>
      </c>
      <c r="K104" s="129"/>
      <c r="L104" s="242"/>
      <c r="S104" s="12"/>
      <c r="T104" s="12"/>
      <c r="U104" s="12"/>
      <c r="V104" s="12"/>
      <c r="W104" s="12"/>
      <c r="X104" s="12"/>
      <c r="Y104" s="12"/>
      <c r="Z104" s="12"/>
      <c r="AA104" s="12"/>
      <c r="AB104" s="12"/>
      <c r="AC104" s="12"/>
      <c r="AD104" s="12"/>
      <c r="AE104" s="12"/>
    </row>
    <row r="105" s="2" customFormat="1" ht="21.84" customHeight="1">
      <c r="A105" s="35"/>
      <c r="B105" s="36"/>
      <c r="C105" s="37"/>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63"/>
      <c r="C106" s="64"/>
      <c r="D106" s="64"/>
      <c r="E106" s="64"/>
      <c r="F106" s="64"/>
      <c r="G106" s="64"/>
      <c r="H106" s="64"/>
      <c r="I106" s="64"/>
      <c r="J106" s="64"/>
      <c r="K106" s="64"/>
      <c r="L106" s="60"/>
      <c r="S106" s="35"/>
      <c r="T106" s="35"/>
      <c r="U106" s="35"/>
      <c r="V106" s="35"/>
      <c r="W106" s="35"/>
      <c r="X106" s="35"/>
      <c r="Y106" s="35"/>
      <c r="Z106" s="35"/>
      <c r="AA106" s="35"/>
      <c r="AB106" s="35"/>
      <c r="AC106" s="35"/>
      <c r="AD106" s="35"/>
      <c r="AE106" s="35"/>
    </row>
    <row r="110" s="2" customFormat="1" ht="6.96" customHeight="1">
      <c r="A110" s="35"/>
      <c r="B110" s="65"/>
      <c r="C110" s="66"/>
      <c r="D110" s="66"/>
      <c r="E110" s="66"/>
      <c r="F110" s="66"/>
      <c r="G110" s="66"/>
      <c r="H110" s="66"/>
      <c r="I110" s="66"/>
      <c r="J110" s="66"/>
      <c r="K110" s="66"/>
      <c r="L110" s="60"/>
      <c r="S110" s="35"/>
      <c r="T110" s="35"/>
      <c r="U110" s="35"/>
      <c r="V110" s="35"/>
      <c r="W110" s="35"/>
      <c r="X110" s="35"/>
      <c r="Y110" s="35"/>
      <c r="Z110" s="35"/>
      <c r="AA110" s="35"/>
      <c r="AB110" s="35"/>
      <c r="AC110" s="35"/>
      <c r="AD110" s="35"/>
      <c r="AE110" s="35"/>
    </row>
    <row r="111" s="2" customFormat="1" ht="24.96" customHeight="1">
      <c r="A111" s="35"/>
      <c r="B111" s="36"/>
      <c r="C111" s="20" t="s">
        <v>184</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6.96" customHeight="1">
      <c r="A112" s="35"/>
      <c r="B112" s="36"/>
      <c r="C112" s="37"/>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12" customHeight="1">
      <c r="A113" s="35"/>
      <c r="B113" s="36"/>
      <c r="C113" s="29" t="s">
        <v>16</v>
      </c>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6.5" customHeight="1">
      <c r="A114" s="35"/>
      <c r="B114" s="36"/>
      <c r="C114" s="37"/>
      <c r="D114" s="37"/>
      <c r="E114" s="181" t="str">
        <f>E7</f>
        <v>Oprava zabezpečovacího zařízení v žst. Liběchov</v>
      </c>
      <c r="F114" s="29"/>
      <c r="G114" s="29"/>
      <c r="H114" s="29"/>
      <c r="I114" s="37"/>
      <c r="J114" s="37"/>
      <c r="K114" s="37"/>
      <c r="L114" s="60"/>
      <c r="S114" s="35"/>
      <c r="T114" s="35"/>
      <c r="U114" s="35"/>
      <c r="V114" s="35"/>
      <c r="W114" s="35"/>
      <c r="X114" s="35"/>
      <c r="Y114" s="35"/>
      <c r="Z114" s="35"/>
      <c r="AA114" s="35"/>
      <c r="AB114" s="35"/>
      <c r="AC114" s="35"/>
      <c r="AD114" s="35"/>
      <c r="AE114" s="35"/>
    </row>
    <row r="115" s="1" customFormat="1" ht="12" customHeight="1">
      <c r="B115" s="18"/>
      <c r="C115" s="29" t="s">
        <v>172</v>
      </c>
      <c r="D115" s="19"/>
      <c r="E115" s="19"/>
      <c r="F115" s="19"/>
      <c r="G115" s="19"/>
      <c r="H115" s="19"/>
      <c r="I115" s="19"/>
      <c r="J115" s="19"/>
      <c r="K115" s="19"/>
      <c r="L115" s="17"/>
    </row>
    <row r="116" s="1" customFormat="1" ht="16.5" customHeight="1">
      <c r="B116" s="18"/>
      <c r="C116" s="19"/>
      <c r="D116" s="19"/>
      <c r="E116" s="181" t="s">
        <v>173</v>
      </c>
      <c r="F116" s="19"/>
      <c r="G116" s="19"/>
      <c r="H116" s="19"/>
      <c r="I116" s="19"/>
      <c r="J116" s="19"/>
      <c r="K116" s="19"/>
      <c r="L116" s="17"/>
    </row>
    <row r="117" s="1" customFormat="1" ht="12" customHeight="1">
      <c r="B117" s="18"/>
      <c r="C117" s="29" t="s">
        <v>174</v>
      </c>
      <c r="D117" s="19"/>
      <c r="E117" s="19"/>
      <c r="F117" s="19"/>
      <c r="G117" s="19"/>
      <c r="H117" s="19"/>
      <c r="I117" s="19"/>
      <c r="J117" s="19"/>
      <c r="K117" s="19"/>
      <c r="L117" s="17"/>
    </row>
    <row r="118" s="2" customFormat="1" ht="16.5" customHeight="1">
      <c r="A118" s="35"/>
      <c r="B118" s="36"/>
      <c r="C118" s="37"/>
      <c r="D118" s="37"/>
      <c r="E118" s="182" t="s">
        <v>1054</v>
      </c>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176</v>
      </c>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6.5" customHeight="1">
      <c r="A120" s="35"/>
      <c r="B120" s="36"/>
      <c r="C120" s="37"/>
      <c r="D120" s="37"/>
      <c r="E120" s="73" t="str">
        <f>E13</f>
        <v>06.3 - Kabelizace - stavební část - sudá</v>
      </c>
      <c r="F120" s="37"/>
      <c r="G120" s="37"/>
      <c r="H120" s="37"/>
      <c r="I120" s="37"/>
      <c r="J120" s="37"/>
      <c r="K120" s="37"/>
      <c r="L120" s="60"/>
      <c r="S120" s="35"/>
      <c r="T120" s="35"/>
      <c r="U120" s="35"/>
      <c r="V120" s="35"/>
      <c r="W120" s="35"/>
      <c r="X120" s="35"/>
      <c r="Y120" s="35"/>
      <c r="Z120" s="35"/>
      <c r="AA120" s="35"/>
      <c r="AB120" s="35"/>
      <c r="AC120" s="35"/>
      <c r="AD120" s="35"/>
      <c r="AE120" s="35"/>
    </row>
    <row r="121" s="2" customFormat="1" ht="6.96" customHeight="1">
      <c r="A121" s="35"/>
      <c r="B121" s="36"/>
      <c r="C121" s="37"/>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2" customFormat="1" ht="12" customHeight="1">
      <c r="A122" s="35"/>
      <c r="B122" s="36"/>
      <c r="C122" s="29" t="s">
        <v>20</v>
      </c>
      <c r="D122" s="37"/>
      <c r="E122" s="37"/>
      <c r="F122" s="24" t="str">
        <f>F16</f>
        <v xml:space="preserve"> </v>
      </c>
      <c r="G122" s="37"/>
      <c r="H122" s="37"/>
      <c r="I122" s="29" t="s">
        <v>22</v>
      </c>
      <c r="J122" s="76" t="str">
        <f>IF(J16="","",J16)</f>
        <v>13. 10. 2020</v>
      </c>
      <c r="K122" s="37"/>
      <c r="L122" s="60"/>
      <c r="S122" s="35"/>
      <c r="T122" s="35"/>
      <c r="U122" s="35"/>
      <c r="V122" s="35"/>
      <c r="W122" s="35"/>
      <c r="X122" s="35"/>
      <c r="Y122" s="35"/>
      <c r="Z122" s="35"/>
      <c r="AA122" s="35"/>
      <c r="AB122" s="35"/>
      <c r="AC122" s="35"/>
      <c r="AD122" s="35"/>
      <c r="AE122" s="35"/>
    </row>
    <row r="123" s="2" customFormat="1" ht="6.96"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2" customFormat="1" ht="15.15" customHeight="1">
      <c r="A124" s="35"/>
      <c r="B124" s="36"/>
      <c r="C124" s="29" t="s">
        <v>24</v>
      </c>
      <c r="D124" s="37"/>
      <c r="E124" s="37"/>
      <c r="F124" s="24" t="str">
        <f>E19</f>
        <v xml:space="preserve"> </v>
      </c>
      <c r="G124" s="37"/>
      <c r="H124" s="37"/>
      <c r="I124" s="29" t="s">
        <v>29</v>
      </c>
      <c r="J124" s="33" t="str">
        <f>E25</f>
        <v xml:space="preserve"> </v>
      </c>
      <c r="K124" s="37"/>
      <c r="L124" s="60"/>
      <c r="S124" s="35"/>
      <c r="T124" s="35"/>
      <c r="U124" s="35"/>
      <c r="V124" s="35"/>
      <c r="W124" s="35"/>
      <c r="X124" s="35"/>
      <c r="Y124" s="35"/>
      <c r="Z124" s="35"/>
      <c r="AA124" s="35"/>
      <c r="AB124" s="35"/>
      <c r="AC124" s="35"/>
      <c r="AD124" s="35"/>
      <c r="AE124" s="35"/>
    </row>
    <row r="125" s="2" customFormat="1" ht="15.15" customHeight="1">
      <c r="A125" s="35"/>
      <c r="B125" s="36"/>
      <c r="C125" s="29" t="s">
        <v>27</v>
      </c>
      <c r="D125" s="37"/>
      <c r="E125" s="37"/>
      <c r="F125" s="24" t="str">
        <f>IF(E22="","",E22)</f>
        <v>Vyplň údaj</v>
      </c>
      <c r="G125" s="37"/>
      <c r="H125" s="37"/>
      <c r="I125" s="29" t="s">
        <v>31</v>
      </c>
      <c r="J125" s="33" t="str">
        <f>E28</f>
        <v xml:space="preserve"> </v>
      </c>
      <c r="K125" s="37"/>
      <c r="L125" s="60"/>
      <c r="S125" s="35"/>
      <c r="T125" s="35"/>
      <c r="U125" s="35"/>
      <c r="V125" s="35"/>
      <c r="W125" s="35"/>
      <c r="X125" s="35"/>
      <c r="Y125" s="35"/>
      <c r="Z125" s="35"/>
      <c r="AA125" s="35"/>
      <c r="AB125" s="35"/>
      <c r="AC125" s="35"/>
      <c r="AD125" s="35"/>
      <c r="AE125" s="35"/>
    </row>
    <row r="126" s="2" customFormat="1" ht="10.32" customHeight="1">
      <c r="A126" s="35"/>
      <c r="B126" s="36"/>
      <c r="C126" s="37"/>
      <c r="D126" s="37"/>
      <c r="E126" s="37"/>
      <c r="F126" s="37"/>
      <c r="G126" s="37"/>
      <c r="H126" s="37"/>
      <c r="I126" s="37"/>
      <c r="J126" s="37"/>
      <c r="K126" s="37"/>
      <c r="L126" s="60"/>
      <c r="S126" s="35"/>
      <c r="T126" s="35"/>
      <c r="U126" s="35"/>
      <c r="V126" s="35"/>
      <c r="W126" s="35"/>
      <c r="X126" s="35"/>
      <c r="Y126" s="35"/>
      <c r="Z126" s="35"/>
      <c r="AA126" s="35"/>
      <c r="AB126" s="35"/>
      <c r="AC126" s="35"/>
      <c r="AD126" s="35"/>
      <c r="AE126" s="35"/>
    </row>
    <row r="127" s="10" customFormat="1" ht="29.28" customHeight="1">
      <c r="A127" s="193"/>
      <c r="B127" s="194"/>
      <c r="C127" s="195" t="s">
        <v>185</v>
      </c>
      <c r="D127" s="196" t="s">
        <v>58</v>
      </c>
      <c r="E127" s="196" t="s">
        <v>54</v>
      </c>
      <c r="F127" s="196" t="s">
        <v>55</v>
      </c>
      <c r="G127" s="196" t="s">
        <v>186</v>
      </c>
      <c r="H127" s="196" t="s">
        <v>187</v>
      </c>
      <c r="I127" s="196" t="s">
        <v>188</v>
      </c>
      <c r="J127" s="197" t="s">
        <v>180</v>
      </c>
      <c r="K127" s="198" t="s">
        <v>189</v>
      </c>
      <c r="L127" s="199"/>
      <c r="M127" s="97" t="s">
        <v>1</v>
      </c>
      <c r="N127" s="98" t="s">
        <v>37</v>
      </c>
      <c r="O127" s="98" t="s">
        <v>190</v>
      </c>
      <c r="P127" s="98" t="s">
        <v>191</v>
      </c>
      <c r="Q127" s="98" t="s">
        <v>192</v>
      </c>
      <c r="R127" s="98" t="s">
        <v>193</v>
      </c>
      <c r="S127" s="98" t="s">
        <v>194</v>
      </c>
      <c r="T127" s="99" t="s">
        <v>195</v>
      </c>
      <c r="U127" s="193"/>
      <c r="V127" s="193"/>
      <c r="W127" s="193"/>
      <c r="X127" s="193"/>
      <c r="Y127" s="193"/>
      <c r="Z127" s="193"/>
      <c r="AA127" s="193"/>
      <c r="AB127" s="193"/>
      <c r="AC127" s="193"/>
      <c r="AD127" s="193"/>
      <c r="AE127" s="193"/>
    </row>
    <row r="128" s="2" customFormat="1" ht="22.8" customHeight="1">
      <c r="A128" s="35"/>
      <c r="B128" s="36"/>
      <c r="C128" s="104" t="s">
        <v>196</v>
      </c>
      <c r="D128" s="37"/>
      <c r="E128" s="37"/>
      <c r="F128" s="37"/>
      <c r="G128" s="37"/>
      <c r="H128" s="37"/>
      <c r="I128" s="37"/>
      <c r="J128" s="200">
        <f>BK128</f>
        <v>0</v>
      </c>
      <c r="K128" s="37"/>
      <c r="L128" s="41"/>
      <c r="M128" s="100"/>
      <c r="N128" s="201"/>
      <c r="O128" s="101"/>
      <c r="P128" s="202">
        <f>P129+P137</f>
        <v>0</v>
      </c>
      <c r="Q128" s="101"/>
      <c r="R128" s="202">
        <f>R129+R137</f>
        <v>32.555100000000003</v>
      </c>
      <c r="S128" s="101"/>
      <c r="T128" s="203">
        <f>T129+T137</f>
        <v>0</v>
      </c>
      <c r="U128" s="35"/>
      <c r="V128" s="35"/>
      <c r="W128" s="35"/>
      <c r="X128" s="35"/>
      <c r="Y128" s="35"/>
      <c r="Z128" s="35"/>
      <c r="AA128" s="35"/>
      <c r="AB128" s="35"/>
      <c r="AC128" s="35"/>
      <c r="AD128" s="35"/>
      <c r="AE128" s="35"/>
      <c r="AT128" s="14" t="s">
        <v>72</v>
      </c>
      <c r="AU128" s="14" t="s">
        <v>182</v>
      </c>
      <c r="BK128" s="204">
        <f>BK129+BK137</f>
        <v>0</v>
      </c>
    </row>
    <row r="129" s="11" customFormat="1" ht="25.92" customHeight="1">
      <c r="A129" s="11"/>
      <c r="B129" s="205"/>
      <c r="C129" s="206"/>
      <c r="D129" s="207" t="s">
        <v>72</v>
      </c>
      <c r="E129" s="208" t="s">
        <v>285</v>
      </c>
      <c r="F129" s="208" t="s">
        <v>286</v>
      </c>
      <c r="G129" s="206"/>
      <c r="H129" s="206"/>
      <c r="I129" s="209"/>
      <c r="J129" s="210">
        <f>BK129</f>
        <v>0</v>
      </c>
      <c r="K129" s="206"/>
      <c r="L129" s="211"/>
      <c r="M129" s="212"/>
      <c r="N129" s="213"/>
      <c r="O129" s="213"/>
      <c r="P129" s="214">
        <f>P130</f>
        <v>0</v>
      </c>
      <c r="Q129" s="213"/>
      <c r="R129" s="214">
        <f>R130</f>
        <v>1.4927999999999999</v>
      </c>
      <c r="S129" s="213"/>
      <c r="T129" s="215">
        <f>T130</f>
        <v>0</v>
      </c>
      <c r="U129" s="11"/>
      <c r="V129" s="11"/>
      <c r="W129" s="11"/>
      <c r="X129" s="11"/>
      <c r="Y129" s="11"/>
      <c r="Z129" s="11"/>
      <c r="AA129" s="11"/>
      <c r="AB129" s="11"/>
      <c r="AC129" s="11"/>
      <c r="AD129" s="11"/>
      <c r="AE129" s="11"/>
      <c r="AR129" s="216" t="s">
        <v>80</v>
      </c>
      <c r="AT129" s="217" t="s">
        <v>72</v>
      </c>
      <c r="AU129" s="217" t="s">
        <v>73</v>
      </c>
      <c r="AY129" s="216" t="s">
        <v>200</v>
      </c>
      <c r="BK129" s="218">
        <f>BK130</f>
        <v>0</v>
      </c>
    </row>
    <row r="130" s="11" customFormat="1" ht="22.8" customHeight="1">
      <c r="A130" s="11"/>
      <c r="B130" s="205"/>
      <c r="C130" s="206"/>
      <c r="D130" s="207" t="s">
        <v>72</v>
      </c>
      <c r="E130" s="243" t="s">
        <v>80</v>
      </c>
      <c r="F130" s="243" t="s">
        <v>1059</v>
      </c>
      <c r="G130" s="206"/>
      <c r="H130" s="206"/>
      <c r="I130" s="209"/>
      <c r="J130" s="244">
        <f>BK130</f>
        <v>0</v>
      </c>
      <c r="K130" s="206"/>
      <c r="L130" s="211"/>
      <c r="M130" s="212"/>
      <c r="N130" s="213"/>
      <c r="O130" s="213"/>
      <c r="P130" s="214">
        <f>SUM(P131:P136)</f>
        <v>0</v>
      </c>
      <c r="Q130" s="213"/>
      <c r="R130" s="214">
        <f>SUM(R131:R136)</f>
        <v>1.4927999999999999</v>
      </c>
      <c r="S130" s="213"/>
      <c r="T130" s="215">
        <f>SUM(T131:T136)</f>
        <v>0</v>
      </c>
      <c r="U130" s="11"/>
      <c r="V130" s="11"/>
      <c r="W130" s="11"/>
      <c r="X130" s="11"/>
      <c r="Y130" s="11"/>
      <c r="Z130" s="11"/>
      <c r="AA130" s="11"/>
      <c r="AB130" s="11"/>
      <c r="AC130" s="11"/>
      <c r="AD130" s="11"/>
      <c r="AE130" s="11"/>
      <c r="AR130" s="216" t="s">
        <v>80</v>
      </c>
      <c r="AT130" s="217" t="s">
        <v>72</v>
      </c>
      <c r="AU130" s="217" t="s">
        <v>80</v>
      </c>
      <c r="AY130" s="216" t="s">
        <v>200</v>
      </c>
      <c r="BK130" s="218">
        <f>SUM(BK131:BK136)</f>
        <v>0</v>
      </c>
    </row>
    <row r="131" s="2" customFormat="1" ht="49.05" customHeight="1">
      <c r="A131" s="35"/>
      <c r="B131" s="36"/>
      <c r="C131" s="219" t="s">
        <v>80</v>
      </c>
      <c r="D131" s="219" t="s">
        <v>201</v>
      </c>
      <c r="E131" s="220" t="s">
        <v>1060</v>
      </c>
      <c r="F131" s="221" t="s">
        <v>1061</v>
      </c>
      <c r="G131" s="222" t="s">
        <v>290</v>
      </c>
      <c r="H131" s="223">
        <v>80</v>
      </c>
      <c r="I131" s="224"/>
      <c r="J131" s="225">
        <f>ROUND(I131*H131,2)</f>
        <v>0</v>
      </c>
      <c r="K131" s="226"/>
      <c r="L131" s="41"/>
      <c r="M131" s="227" t="s">
        <v>1</v>
      </c>
      <c r="N131" s="228" t="s">
        <v>38</v>
      </c>
      <c r="O131" s="88"/>
      <c r="P131" s="229">
        <f>O131*H131</f>
        <v>0</v>
      </c>
      <c r="Q131" s="229">
        <v>0</v>
      </c>
      <c r="R131" s="229">
        <f>Q131*H131</f>
        <v>0</v>
      </c>
      <c r="S131" s="229">
        <v>0</v>
      </c>
      <c r="T131" s="230">
        <f>S131*H131</f>
        <v>0</v>
      </c>
      <c r="U131" s="35"/>
      <c r="V131" s="35"/>
      <c r="W131" s="35"/>
      <c r="X131" s="35"/>
      <c r="Y131" s="35"/>
      <c r="Z131" s="35"/>
      <c r="AA131" s="35"/>
      <c r="AB131" s="35"/>
      <c r="AC131" s="35"/>
      <c r="AD131" s="35"/>
      <c r="AE131" s="35"/>
      <c r="AR131" s="231" t="s">
        <v>199</v>
      </c>
      <c r="AT131" s="231" t="s">
        <v>201</v>
      </c>
      <c r="AU131" s="231" t="s">
        <v>82</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199</v>
      </c>
      <c r="BM131" s="231" t="s">
        <v>1221</v>
      </c>
    </row>
    <row r="132" s="2" customFormat="1" ht="37.8" customHeight="1">
      <c r="A132" s="35"/>
      <c r="B132" s="36"/>
      <c r="C132" s="219" t="s">
        <v>82</v>
      </c>
      <c r="D132" s="219" t="s">
        <v>201</v>
      </c>
      <c r="E132" s="220" t="s">
        <v>1063</v>
      </c>
      <c r="F132" s="221" t="s">
        <v>1064</v>
      </c>
      <c r="G132" s="222" t="s">
        <v>290</v>
      </c>
      <c r="H132" s="223">
        <v>80</v>
      </c>
      <c r="I132" s="224"/>
      <c r="J132" s="225">
        <f>ROUND(I132*H132,2)</f>
        <v>0</v>
      </c>
      <c r="K132" s="226"/>
      <c r="L132" s="41"/>
      <c r="M132" s="227" t="s">
        <v>1</v>
      </c>
      <c r="N132" s="228" t="s">
        <v>38</v>
      </c>
      <c r="O132" s="88"/>
      <c r="P132" s="229">
        <f>O132*H132</f>
        <v>0</v>
      </c>
      <c r="Q132" s="229">
        <v>0</v>
      </c>
      <c r="R132" s="229">
        <f>Q132*H132</f>
        <v>0</v>
      </c>
      <c r="S132" s="229">
        <v>0</v>
      </c>
      <c r="T132" s="230">
        <f>S132*H132</f>
        <v>0</v>
      </c>
      <c r="U132" s="35"/>
      <c r="V132" s="35"/>
      <c r="W132" s="35"/>
      <c r="X132" s="35"/>
      <c r="Y132" s="35"/>
      <c r="Z132" s="35"/>
      <c r="AA132" s="35"/>
      <c r="AB132" s="35"/>
      <c r="AC132" s="35"/>
      <c r="AD132" s="35"/>
      <c r="AE132" s="35"/>
      <c r="AR132" s="231" t="s">
        <v>199</v>
      </c>
      <c r="AT132" s="231" t="s">
        <v>201</v>
      </c>
      <c r="AU132" s="231" t="s">
        <v>82</v>
      </c>
      <c r="AY132" s="14" t="s">
        <v>200</v>
      </c>
      <c r="BE132" s="232">
        <f>IF(N132="základní",J132,0)</f>
        <v>0</v>
      </c>
      <c r="BF132" s="232">
        <f>IF(N132="snížená",J132,0)</f>
        <v>0</v>
      </c>
      <c r="BG132" s="232">
        <f>IF(N132="zákl. přenesená",J132,0)</f>
        <v>0</v>
      </c>
      <c r="BH132" s="232">
        <f>IF(N132="sníž. přenesená",J132,0)</f>
        <v>0</v>
      </c>
      <c r="BI132" s="232">
        <f>IF(N132="nulová",J132,0)</f>
        <v>0</v>
      </c>
      <c r="BJ132" s="14" t="s">
        <v>80</v>
      </c>
      <c r="BK132" s="232">
        <f>ROUND(I132*H132,2)</f>
        <v>0</v>
      </c>
      <c r="BL132" s="14" t="s">
        <v>199</v>
      </c>
      <c r="BM132" s="231" t="s">
        <v>1222</v>
      </c>
    </row>
    <row r="133" s="2" customFormat="1" ht="14.4" customHeight="1">
      <c r="A133" s="35"/>
      <c r="B133" s="36"/>
      <c r="C133" s="245" t="s">
        <v>90</v>
      </c>
      <c r="D133" s="245" t="s">
        <v>313</v>
      </c>
      <c r="E133" s="246" t="s">
        <v>1223</v>
      </c>
      <c r="F133" s="247" t="s">
        <v>1224</v>
      </c>
      <c r="G133" s="248" t="s">
        <v>311</v>
      </c>
      <c r="H133" s="249">
        <v>65</v>
      </c>
      <c r="I133" s="250"/>
      <c r="J133" s="251">
        <f>ROUND(I133*H133,2)</f>
        <v>0</v>
      </c>
      <c r="K133" s="252"/>
      <c r="L133" s="253"/>
      <c r="M133" s="254" t="s">
        <v>1</v>
      </c>
      <c r="N133" s="255" t="s">
        <v>38</v>
      </c>
      <c r="O133" s="88"/>
      <c r="P133" s="229">
        <f>O133*H133</f>
        <v>0</v>
      </c>
      <c r="Q133" s="229">
        <v>0.01788</v>
      </c>
      <c r="R133" s="229">
        <f>Q133*H133</f>
        <v>1.1621999999999999</v>
      </c>
      <c r="S133" s="229">
        <v>0</v>
      </c>
      <c r="T133" s="230">
        <f>S133*H133</f>
        <v>0</v>
      </c>
      <c r="U133" s="35"/>
      <c r="V133" s="35"/>
      <c r="W133" s="35"/>
      <c r="X133" s="35"/>
      <c r="Y133" s="35"/>
      <c r="Z133" s="35"/>
      <c r="AA133" s="35"/>
      <c r="AB133" s="35"/>
      <c r="AC133" s="35"/>
      <c r="AD133" s="35"/>
      <c r="AE133" s="35"/>
      <c r="AR133" s="231" t="s">
        <v>230</v>
      </c>
      <c r="AT133" s="231" t="s">
        <v>313</v>
      </c>
      <c r="AU133" s="231" t="s">
        <v>82</v>
      </c>
      <c r="AY133" s="14" t="s">
        <v>200</v>
      </c>
      <c r="BE133" s="232">
        <f>IF(N133="základní",J133,0)</f>
        <v>0</v>
      </c>
      <c r="BF133" s="232">
        <f>IF(N133="snížená",J133,0)</f>
        <v>0</v>
      </c>
      <c r="BG133" s="232">
        <f>IF(N133="zákl. přenesená",J133,0)</f>
        <v>0</v>
      </c>
      <c r="BH133" s="232">
        <f>IF(N133="sníž. přenesená",J133,0)</f>
        <v>0</v>
      </c>
      <c r="BI133" s="232">
        <f>IF(N133="nulová",J133,0)</f>
        <v>0</v>
      </c>
      <c r="BJ133" s="14" t="s">
        <v>80</v>
      </c>
      <c r="BK133" s="232">
        <f>ROUND(I133*H133,2)</f>
        <v>0</v>
      </c>
      <c r="BL133" s="14" t="s">
        <v>199</v>
      </c>
      <c r="BM133" s="231" t="s">
        <v>1225</v>
      </c>
    </row>
    <row r="134" s="2" customFormat="1" ht="14.4" customHeight="1">
      <c r="A134" s="35"/>
      <c r="B134" s="36"/>
      <c r="C134" s="245" t="s">
        <v>199</v>
      </c>
      <c r="D134" s="245" t="s">
        <v>313</v>
      </c>
      <c r="E134" s="246" t="s">
        <v>1226</v>
      </c>
      <c r="F134" s="247" t="s">
        <v>1227</v>
      </c>
      <c r="G134" s="248" t="s">
        <v>209</v>
      </c>
      <c r="H134" s="249">
        <v>53</v>
      </c>
      <c r="I134" s="250"/>
      <c r="J134" s="251">
        <f>ROUND(I134*H134,2)</f>
        <v>0</v>
      </c>
      <c r="K134" s="252"/>
      <c r="L134" s="253"/>
      <c r="M134" s="254" t="s">
        <v>1</v>
      </c>
      <c r="N134" s="255" t="s">
        <v>38</v>
      </c>
      <c r="O134" s="88"/>
      <c r="P134" s="229">
        <f>O134*H134</f>
        <v>0</v>
      </c>
      <c r="Q134" s="229">
        <v>0.00020000000000000001</v>
      </c>
      <c r="R134" s="229">
        <f>Q134*H134</f>
        <v>0.0106</v>
      </c>
      <c r="S134" s="229">
        <v>0</v>
      </c>
      <c r="T134" s="230">
        <f>S134*H134</f>
        <v>0</v>
      </c>
      <c r="U134" s="35"/>
      <c r="V134" s="35"/>
      <c r="W134" s="35"/>
      <c r="X134" s="35"/>
      <c r="Y134" s="35"/>
      <c r="Z134" s="35"/>
      <c r="AA134" s="35"/>
      <c r="AB134" s="35"/>
      <c r="AC134" s="35"/>
      <c r="AD134" s="35"/>
      <c r="AE134" s="35"/>
      <c r="AR134" s="231" t="s">
        <v>230</v>
      </c>
      <c r="AT134" s="231" t="s">
        <v>313</v>
      </c>
      <c r="AU134" s="231" t="s">
        <v>82</v>
      </c>
      <c r="AY134" s="14" t="s">
        <v>200</v>
      </c>
      <c r="BE134" s="232">
        <f>IF(N134="základní",J134,0)</f>
        <v>0</v>
      </c>
      <c r="BF134" s="232">
        <f>IF(N134="snížená",J134,0)</f>
        <v>0</v>
      </c>
      <c r="BG134" s="232">
        <f>IF(N134="zákl. přenesená",J134,0)</f>
        <v>0</v>
      </c>
      <c r="BH134" s="232">
        <f>IF(N134="sníž. přenesená",J134,0)</f>
        <v>0</v>
      </c>
      <c r="BI134" s="232">
        <f>IF(N134="nulová",J134,0)</f>
        <v>0</v>
      </c>
      <c r="BJ134" s="14" t="s">
        <v>80</v>
      </c>
      <c r="BK134" s="232">
        <f>ROUND(I134*H134,2)</f>
        <v>0</v>
      </c>
      <c r="BL134" s="14" t="s">
        <v>199</v>
      </c>
      <c r="BM134" s="231" t="s">
        <v>1228</v>
      </c>
    </row>
    <row r="135" s="2" customFormat="1" ht="24.15" customHeight="1">
      <c r="A135" s="35"/>
      <c r="B135" s="36"/>
      <c r="C135" s="245" t="s">
        <v>218</v>
      </c>
      <c r="D135" s="245" t="s">
        <v>313</v>
      </c>
      <c r="E135" s="246" t="s">
        <v>1229</v>
      </c>
      <c r="F135" s="247" t="s">
        <v>1230</v>
      </c>
      <c r="G135" s="248" t="s">
        <v>209</v>
      </c>
      <c r="H135" s="249">
        <v>2</v>
      </c>
      <c r="I135" s="250"/>
      <c r="J135" s="251">
        <f>ROUND(I135*H135,2)</f>
        <v>0</v>
      </c>
      <c r="K135" s="252"/>
      <c r="L135" s="253"/>
      <c r="M135" s="254" t="s">
        <v>1</v>
      </c>
      <c r="N135" s="255" t="s">
        <v>38</v>
      </c>
      <c r="O135" s="88"/>
      <c r="P135" s="229">
        <f>O135*H135</f>
        <v>0</v>
      </c>
      <c r="Q135" s="229">
        <v>0.089999999999999997</v>
      </c>
      <c r="R135" s="229">
        <f>Q135*H135</f>
        <v>0.17999999999999999</v>
      </c>
      <c r="S135" s="229">
        <v>0</v>
      </c>
      <c r="T135" s="230">
        <f>S135*H135</f>
        <v>0</v>
      </c>
      <c r="U135" s="35"/>
      <c r="V135" s="35"/>
      <c r="W135" s="35"/>
      <c r="X135" s="35"/>
      <c r="Y135" s="35"/>
      <c r="Z135" s="35"/>
      <c r="AA135" s="35"/>
      <c r="AB135" s="35"/>
      <c r="AC135" s="35"/>
      <c r="AD135" s="35"/>
      <c r="AE135" s="35"/>
      <c r="AR135" s="231" t="s">
        <v>316</v>
      </c>
      <c r="AT135" s="231" t="s">
        <v>313</v>
      </c>
      <c r="AU135" s="231" t="s">
        <v>82</v>
      </c>
      <c r="AY135" s="14" t="s">
        <v>200</v>
      </c>
      <c r="BE135" s="232">
        <f>IF(N135="základní",J135,0)</f>
        <v>0</v>
      </c>
      <c r="BF135" s="232">
        <f>IF(N135="snížená",J135,0)</f>
        <v>0</v>
      </c>
      <c r="BG135" s="232">
        <f>IF(N135="zákl. přenesená",J135,0)</f>
        <v>0</v>
      </c>
      <c r="BH135" s="232">
        <f>IF(N135="sníž. přenesená",J135,0)</f>
        <v>0</v>
      </c>
      <c r="BI135" s="232">
        <f>IF(N135="nulová",J135,0)</f>
        <v>0</v>
      </c>
      <c r="BJ135" s="14" t="s">
        <v>80</v>
      </c>
      <c r="BK135" s="232">
        <f>ROUND(I135*H135,2)</f>
        <v>0</v>
      </c>
      <c r="BL135" s="14" t="s">
        <v>316</v>
      </c>
      <c r="BM135" s="231" t="s">
        <v>1231</v>
      </c>
    </row>
    <row r="136" s="2" customFormat="1" ht="14.4" customHeight="1">
      <c r="A136" s="35"/>
      <c r="B136" s="36"/>
      <c r="C136" s="245" t="s">
        <v>222</v>
      </c>
      <c r="D136" s="245" t="s">
        <v>313</v>
      </c>
      <c r="E136" s="246" t="s">
        <v>1232</v>
      </c>
      <c r="F136" s="247" t="s">
        <v>1233</v>
      </c>
      <c r="G136" s="248" t="s">
        <v>209</v>
      </c>
      <c r="H136" s="249">
        <v>2</v>
      </c>
      <c r="I136" s="250"/>
      <c r="J136" s="251">
        <f>ROUND(I136*H136,2)</f>
        <v>0</v>
      </c>
      <c r="K136" s="252"/>
      <c r="L136" s="253"/>
      <c r="M136" s="254" t="s">
        <v>1</v>
      </c>
      <c r="N136" s="255" t="s">
        <v>38</v>
      </c>
      <c r="O136" s="88"/>
      <c r="P136" s="229">
        <f>O136*H136</f>
        <v>0</v>
      </c>
      <c r="Q136" s="229">
        <v>0.070000000000000007</v>
      </c>
      <c r="R136" s="229">
        <f>Q136*H136</f>
        <v>0.14000000000000001</v>
      </c>
      <c r="S136" s="229">
        <v>0</v>
      </c>
      <c r="T136" s="230">
        <f>S136*H136</f>
        <v>0</v>
      </c>
      <c r="U136" s="35"/>
      <c r="V136" s="35"/>
      <c r="W136" s="35"/>
      <c r="X136" s="35"/>
      <c r="Y136" s="35"/>
      <c r="Z136" s="35"/>
      <c r="AA136" s="35"/>
      <c r="AB136" s="35"/>
      <c r="AC136" s="35"/>
      <c r="AD136" s="35"/>
      <c r="AE136" s="35"/>
      <c r="AR136" s="231" t="s">
        <v>316</v>
      </c>
      <c r="AT136" s="231" t="s">
        <v>313</v>
      </c>
      <c r="AU136" s="231" t="s">
        <v>82</v>
      </c>
      <c r="AY136" s="14" t="s">
        <v>200</v>
      </c>
      <c r="BE136" s="232">
        <f>IF(N136="základní",J136,0)</f>
        <v>0</v>
      </c>
      <c r="BF136" s="232">
        <f>IF(N136="snížená",J136,0)</f>
        <v>0</v>
      </c>
      <c r="BG136" s="232">
        <f>IF(N136="zákl. přenesená",J136,0)</f>
        <v>0</v>
      </c>
      <c r="BH136" s="232">
        <f>IF(N136="sníž. přenesená",J136,0)</f>
        <v>0</v>
      </c>
      <c r="BI136" s="232">
        <f>IF(N136="nulová",J136,0)</f>
        <v>0</v>
      </c>
      <c r="BJ136" s="14" t="s">
        <v>80</v>
      </c>
      <c r="BK136" s="232">
        <f>ROUND(I136*H136,2)</f>
        <v>0</v>
      </c>
      <c r="BL136" s="14" t="s">
        <v>316</v>
      </c>
      <c r="BM136" s="231" t="s">
        <v>1234</v>
      </c>
    </row>
    <row r="137" s="11" customFormat="1" ht="25.92" customHeight="1">
      <c r="A137" s="11"/>
      <c r="B137" s="205"/>
      <c r="C137" s="206"/>
      <c r="D137" s="207" t="s">
        <v>72</v>
      </c>
      <c r="E137" s="208" t="s">
        <v>313</v>
      </c>
      <c r="F137" s="208" t="s">
        <v>1066</v>
      </c>
      <c r="G137" s="206"/>
      <c r="H137" s="206"/>
      <c r="I137" s="209"/>
      <c r="J137" s="210">
        <f>BK137</f>
        <v>0</v>
      </c>
      <c r="K137" s="206"/>
      <c r="L137" s="211"/>
      <c r="M137" s="212"/>
      <c r="N137" s="213"/>
      <c r="O137" s="213"/>
      <c r="P137" s="214">
        <f>P138</f>
        <v>0</v>
      </c>
      <c r="Q137" s="213"/>
      <c r="R137" s="214">
        <f>R138</f>
        <v>31.0623</v>
      </c>
      <c r="S137" s="213"/>
      <c r="T137" s="215">
        <f>T138</f>
        <v>0</v>
      </c>
      <c r="U137" s="11"/>
      <c r="V137" s="11"/>
      <c r="W137" s="11"/>
      <c r="X137" s="11"/>
      <c r="Y137" s="11"/>
      <c r="Z137" s="11"/>
      <c r="AA137" s="11"/>
      <c r="AB137" s="11"/>
      <c r="AC137" s="11"/>
      <c r="AD137" s="11"/>
      <c r="AE137" s="11"/>
      <c r="AR137" s="216" t="s">
        <v>90</v>
      </c>
      <c r="AT137" s="217" t="s">
        <v>72</v>
      </c>
      <c r="AU137" s="217" t="s">
        <v>73</v>
      </c>
      <c r="AY137" s="216" t="s">
        <v>200</v>
      </c>
      <c r="BK137" s="218">
        <f>BK138</f>
        <v>0</v>
      </c>
    </row>
    <row r="138" s="11" customFormat="1" ht="22.8" customHeight="1">
      <c r="A138" s="11"/>
      <c r="B138" s="205"/>
      <c r="C138" s="206"/>
      <c r="D138" s="207" t="s">
        <v>72</v>
      </c>
      <c r="E138" s="243" t="s">
        <v>1067</v>
      </c>
      <c r="F138" s="243" t="s">
        <v>1068</v>
      </c>
      <c r="G138" s="206"/>
      <c r="H138" s="206"/>
      <c r="I138" s="209"/>
      <c r="J138" s="244">
        <f>BK138</f>
        <v>0</v>
      </c>
      <c r="K138" s="206"/>
      <c r="L138" s="211"/>
      <c r="M138" s="212"/>
      <c r="N138" s="213"/>
      <c r="O138" s="213"/>
      <c r="P138" s="214">
        <f>SUM(P139:P149)</f>
        <v>0</v>
      </c>
      <c r="Q138" s="213"/>
      <c r="R138" s="214">
        <f>SUM(R139:R149)</f>
        <v>31.0623</v>
      </c>
      <c r="S138" s="213"/>
      <c r="T138" s="215">
        <f>SUM(T139:T149)</f>
        <v>0</v>
      </c>
      <c r="U138" s="11"/>
      <c r="V138" s="11"/>
      <c r="W138" s="11"/>
      <c r="X138" s="11"/>
      <c r="Y138" s="11"/>
      <c r="Z138" s="11"/>
      <c r="AA138" s="11"/>
      <c r="AB138" s="11"/>
      <c r="AC138" s="11"/>
      <c r="AD138" s="11"/>
      <c r="AE138" s="11"/>
      <c r="AR138" s="216" t="s">
        <v>90</v>
      </c>
      <c r="AT138" s="217" t="s">
        <v>72</v>
      </c>
      <c r="AU138" s="217" t="s">
        <v>80</v>
      </c>
      <c r="AY138" s="216" t="s">
        <v>200</v>
      </c>
      <c r="BK138" s="218">
        <f>SUM(BK139:BK149)</f>
        <v>0</v>
      </c>
    </row>
    <row r="139" s="2" customFormat="1" ht="62.7" customHeight="1">
      <c r="A139" s="35"/>
      <c r="B139" s="36"/>
      <c r="C139" s="219" t="s">
        <v>226</v>
      </c>
      <c r="D139" s="219" t="s">
        <v>201</v>
      </c>
      <c r="E139" s="220" t="s">
        <v>1069</v>
      </c>
      <c r="F139" s="221" t="s">
        <v>1070</v>
      </c>
      <c r="G139" s="222" t="s">
        <v>311</v>
      </c>
      <c r="H139" s="223">
        <v>1500</v>
      </c>
      <c r="I139" s="224"/>
      <c r="J139" s="225">
        <f>ROUND(I139*H139,2)</f>
        <v>0</v>
      </c>
      <c r="K139" s="226"/>
      <c r="L139" s="41"/>
      <c r="M139" s="227" t="s">
        <v>1</v>
      </c>
      <c r="N139" s="228" t="s">
        <v>38</v>
      </c>
      <c r="O139" s="88"/>
      <c r="P139" s="229">
        <f>O139*H139</f>
        <v>0</v>
      </c>
      <c r="Q139" s="229">
        <v>0</v>
      </c>
      <c r="R139" s="229">
        <f>Q139*H139</f>
        <v>0</v>
      </c>
      <c r="S139" s="229">
        <v>0</v>
      </c>
      <c r="T139" s="230">
        <f>S139*H139</f>
        <v>0</v>
      </c>
      <c r="U139" s="35"/>
      <c r="V139" s="35"/>
      <c r="W139" s="35"/>
      <c r="X139" s="35"/>
      <c r="Y139" s="35"/>
      <c r="Z139" s="35"/>
      <c r="AA139" s="35"/>
      <c r="AB139" s="35"/>
      <c r="AC139" s="35"/>
      <c r="AD139" s="35"/>
      <c r="AE139" s="35"/>
      <c r="AR139" s="231" t="s">
        <v>210</v>
      </c>
      <c r="AT139" s="231" t="s">
        <v>201</v>
      </c>
      <c r="AU139" s="231" t="s">
        <v>82</v>
      </c>
      <c r="AY139" s="14" t="s">
        <v>200</v>
      </c>
      <c r="BE139" s="232">
        <f>IF(N139="základní",J139,0)</f>
        <v>0</v>
      </c>
      <c r="BF139" s="232">
        <f>IF(N139="snížená",J139,0)</f>
        <v>0</v>
      </c>
      <c r="BG139" s="232">
        <f>IF(N139="zákl. přenesená",J139,0)</f>
        <v>0</v>
      </c>
      <c r="BH139" s="232">
        <f>IF(N139="sníž. přenesená",J139,0)</f>
        <v>0</v>
      </c>
      <c r="BI139" s="232">
        <f>IF(N139="nulová",J139,0)</f>
        <v>0</v>
      </c>
      <c r="BJ139" s="14" t="s">
        <v>80</v>
      </c>
      <c r="BK139" s="232">
        <f>ROUND(I139*H139,2)</f>
        <v>0</v>
      </c>
      <c r="BL139" s="14" t="s">
        <v>210</v>
      </c>
      <c r="BM139" s="231" t="s">
        <v>1235</v>
      </c>
    </row>
    <row r="140" s="2" customFormat="1" ht="49.05" customHeight="1">
      <c r="A140" s="35"/>
      <c r="B140" s="36"/>
      <c r="C140" s="219" t="s">
        <v>230</v>
      </c>
      <c r="D140" s="219" t="s">
        <v>201</v>
      </c>
      <c r="E140" s="220" t="s">
        <v>1072</v>
      </c>
      <c r="F140" s="221" t="s">
        <v>1073</v>
      </c>
      <c r="G140" s="222" t="s">
        <v>311</v>
      </c>
      <c r="H140" s="223">
        <v>1500</v>
      </c>
      <c r="I140" s="224"/>
      <c r="J140" s="225">
        <f>ROUND(I140*H140,2)</f>
        <v>0</v>
      </c>
      <c r="K140" s="226"/>
      <c r="L140" s="41"/>
      <c r="M140" s="227" t="s">
        <v>1</v>
      </c>
      <c r="N140" s="228" t="s">
        <v>38</v>
      </c>
      <c r="O140" s="88"/>
      <c r="P140" s="229">
        <f>O140*H140</f>
        <v>0</v>
      </c>
      <c r="Q140" s="229">
        <v>0.00013999999999999999</v>
      </c>
      <c r="R140" s="229">
        <f>Q140*H140</f>
        <v>0.20999999999999999</v>
      </c>
      <c r="S140" s="229">
        <v>0</v>
      </c>
      <c r="T140" s="230">
        <f>S140*H140</f>
        <v>0</v>
      </c>
      <c r="U140" s="35"/>
      <c r="V140" s="35"/>
      <c r="W140" s="35"/>
      <c r="X140" s="35"/>
      <c r="Y140" s="35"/>
      <c r="Z140" s="35"/>
      <c r="AA140" s="35"/>
      <c r="AB140" s="35"/>
      <c r="AC140" s="35"/>
      <c r="AD140" s="35"/>
      <c r="AE140" s="35"/>
      <c r="AR140" s="231" t="s">
        <v>210</v>
      </c>
      <c r="AT140" s="231" t="s">
        <v>201</v>
      </c>
      <c r="AU140" s="231" t="s">
        <v>82</v>
      </c>
      <c r="AY140" s="14" t="s">
        <v>200</v>
      </c>
      <c r="BE140" s="232">
        <f>IF(N140="základní",J140,0)</f>
        <v>0</v>
      </c>
      <c r="BF140" s="232">
        <f>IF(N140="snížená",J140,0)</f>
        <v>0</v>
      </c>
      <c r="BG140" s="232">
        <f>IF(N140="zákl. přenesená",J140,0)</f>
        <v>0</v>
      </c>
      <c r="BH140" s="232">
        <f>IF(N140="sníž. přenesená",J140,0)</f>
        <v>0</v>
      </c>
      <c r="BI140" s="232">
        <f>IF(N140="nulová",J140,0)</f>
        <v>0</v>
      </c>
      <c r="BJ140" s="14" t="s">
        <v>80</v>
      </c>
      <c r="BK140" s="232">
        <f>ROUND(I140*H140,2)</f>
        <v>0</v>
      </c>
      <c r="BL140" s="14" t="s">
        <v>210</v>
      </c>
      <c r="BM140" s="231" t="s">
        <v>1236</v>
      </c>
    </row>
    <row r="141" s="2" customFormat="1" ht="49.05" customHeight="1">
      <c r="A141" s="35"/>
      <c r="B141" s="36"/>
      <c r="C141" s="219" t="s">
        <v>234</v>
      </c>
      <c r="D141" s="219" t="s">
        <v>201</v>
      </c>
      <c r="E141" s="220" t="s">
        <v>1075</v>
      </c>
      <c r="F141" s="221" t="s">
        <v>1076</v>
      </c>
      <c r="G141" s="222" t="s">
        <v>311</v>
      </c>
      <c r="H141" s="223">
        <v>2600</v>
      </c>
      <c r="I141" s="224"/>
      <c r="J141" s="225">
        <f>ROUND(I141*H141,2)</f>
        <v>0</v>
      </c>
      <c r="K141" s="226"/>
      <c r="L141" s="41"/>
      <c r="M141" s="227" t="s">
        <v>1</v>
      </c>
      <c r="N141" s="228" t="s">
        <v>38</v>
      </c>
      <c r="O141" s="88"/>
      <c r="P141" s="229">
        <f>O141*H141</f>
        <v>0</v>
      </c>
      <c r="Q141" s="229">
        <v>0</v>
      </c>
      <c r="R141" s="229">
        <f>Q141*H141</f>
        <v>0</v>
      </c>
      <c r="S141" s="229">
        <v>0</v>
      </c>
      <c r="T141" s="230">
        <f>S141*H141</f>
        <v>0</v>
      </c>
      <c r="U141" s="35"/>
      <c r="V141" s="35"/>
      <c r="W141" s="35"/>
      <c r="X141" s="35"/>
      <c r="Y141" s="35"/>
      <c r="Z141" s="35"/>
      <c r="AA141" s="35"/>
      <c r="AB141" s="35"/>
      <c r="AC141" s="35"/>
      <c r="AD141" s="35"/>
      <c r="AE141" s="35"/>
      <c r="AR141" s="231" t="s">
        <v>210</v>
      </c>
      <c r="AT141" s="231" t="s">
        <v>201</v>
      </c>
      <c r="AU141" s="231" t="s">
        <v>82</v>
      </c>
      <c r="AY141" s="14" t="s">
        <v>200</v>
      </c>
      <c r="BE141" s="232">
        <f>IF(N141="základní",J141,0)</f>
        <v>0</v>
      </c>
      <c r="BF141" s="232">
        <f>IF(N141="snížená",J141,0)</f>
        <v>0</v>
      </c>
      <c r="BG141" s="232">
        <f>IF(N141="zákl. přenesená",J141,0)</f>
        <v>0</v>
      </c>
      <c r="BH141" s="232">
        <f>IF(N141="sníž. přenesená",J141,0)</f>
        <v>0</v>
      </c>
      <c r="BI141" s="232">
        <f>IF(N141="nulová",J141,0)</f>
        <v>0</v>
      </c>
      <c r="BJ141" s="14" t="s">
        <v>80</v>
      </c>
      <c r="BK141" s="232">
        <f>ROUND(I141*H141,2)</f>
        <v>0</v>
      </c>
      <c r="BL141" s="14" t="s">
        <v>210</v>
      </c>
      <c r="BM141" s="231" t="s">
        <v>1237</v>
      </c>
    </row>
    <row r="142" s="2" customFormat="1" ht="14.4" customHeight="1">
      <c r="A142" s="35"/>
      <c r="B142" s="36"/>
      <c r="C142" s="245" t="s">
        <v>238</v>
      </c>
      <c r="D142" s="245" t="s">
        <v>313</v>
      </c>
      <c r="E142" s="246" t="s">
        <v>1078</v>
      </c>
      <c r="F142" s="247" t="s">
        <v>1079</v>
      </c>
      <c r="G142" s="248" t="s">
        <v>311</v>
      </c>
      <c r="H142" s="249">
        <v>2600</v>
      </c>
      <c r="I142" s="250"/>
      <c r="J142" s="251">
        <f>ROUND(I142*H142,2)</f>
        <v>0</v>
      </c>
      <c r="K142" s="252"/>
      <c r="L142" s="253"/>
      <c r="M142" s="254" t="s">
        <v>1</v>
      </c>
      <c r="N142" s="255" t="s">
        <v>38</v>
      </c>
      <c r="O142" s="88"/>
      <c r="P142" s="229">
        <f>O142*H142</f>
        <v>0</v>
      </c>
      <c r="Q142" s="229">
        <v>0.0030000000000000001</v>
      </c>
      <c r="R142" s="229">
        <f>Q142*H142</f>
        <v>7.7999999999999998</v>
      </c>
      <c r="S142" s="229">
        <v>0</v>
      </c>
      <c r="T142" s="230">
        <f>S142*H142</f>
        <v>0</v>
      </c>
      <c r="U142" s="35"/>
      <c r="V142" s="35"/>
      <c r="W142" s="35"/>
      <c r="X142" s="35"/>
      <c r="Y142" s="35"/>
      <c r="Z142" s="35"/>
      <c r="AA142" s="35"/>
      <c r="AB142" s="35"/>
      <c r="AC142" s="35"/>
      <c r="AD142" s="35"/>
      <c r="AE142" s="35"/>
      <c r="AR142" s="231" t="s">
        <v>316</v>
      </c>
      <c r="AT142" s="231" t="s">
        <v>313</v>
      </c>
      <c r="AU142" s="231" t="s">
        <v>82</v>
      </c>
      <c r="AY142" s="14" t="s">
        <v>200</v>
      </c>
      <c r="BE142" s="232">
        <f>IF(N142="základní",J142,0)</f>
        <v>0</v>
      </c>
      <c r="BF142" s="232">
        <f>IF(N142="snížená",J142,0)</f>
        <v>0</v>
      </c>
      <c r="BG142" s="232">
        <f>IF(N142="zákl. přenesená",J142,0)</f>
        <v>0</v>
      </c>
      <c r="BH142" s="232">
        <f>IF(N142="sníž. přenesená",J142,0)</f>
        <v>0</v>
      </c>
      <c r="BI142" s="232">
        <f>IF(N142="nulová",J142,0)</f>
        <v>0</v>
      </c>
      <c r="BJ142" s="14" t="s">
        <v>80</v>
      </c>
      <c r="BK142" s="232">
        <f>ROUND(I142*H142,2)</f>
        <v>0</v>
      </c>
      <c r="BL142" s="14" t="s">
        <v>316</v>
      </c>
      <c r="BM142" s="231" t="s">
        <v>1238</v>
      </c>
    </row>
    <row r="143" s="2" customFormat="1" ht="14.4" customHeight="1">
      <c r="A143" s="35"/>
      <c r="B143" s="36"/>
      <c r="C143" s="245" t="s">
        <v>242</v>
      </c>
      <c r="D143" s="245" t="s">
        <v>313</v>
      </c>
      <c r="E143" s="246" t="s">
        <v>1081</v>
      </c>
      <c r="F143" s="247" t="s">
        <v>1082</v>
      </c>
      <c r="G143" s="248" t="s">
        <v>209</v>
      </c>
      <c r="H143" s="249">
        <v>1300</v>
      </c>
      <c r="I143" s="250"/>
      <c r="J143" s="251">
        <f>ROUND(I143*H143,2)</f>
        <v>0</v>
      </c>
      <c r="K143" s="252"/>
      <c r="L143" s="253"/>
      <c r="M143" s="254" t="s">
        <v>1</v>
      </c>
      <c r="N143" s="255" t="s">
        <v>38</v>
      </c>
      <c r="O143" s="88"/>
      <c r="P143" s="229">
        <f>O143*H143</f>
        <v>0</v>
      </c>
      <c r="Q143" s="229">
        <v>0.00024000000000000001</v>
      </c>
      <c r="R143" s="229">
        <f>Q143*H143</f>
        <v>0.312</v>
      </c>
      <c r="S143" s="229">
        <v>0</v>
      </c>
      <c r="T143" s="230">
        <f>S143*H143</f>
        <v>0</v>
      </c>
      <c r="U143" s="35"/>
      <c r="V143" s="35"/>
      <c r="W143" s="35"/>
      <c r="X143" s="35"/>
      <c r="Y143" s="35"/>
      <c r="Z143" s="35"/>
      <c r="AA143" s="35"/>
      <c r="AB143" s="35"/>
      <c r="AC143" s="35"/>
      <c r="AD143" s="35"/>
      <c r="AE143" s="35"/>
      <c r="AR143" s="231" t="s">
        <v>316</v>
      </c>
      <c r="AT143" s="231" t="s">
        <v>313</v>
      </c>
      <c r="AU143" s="231" t="s">
        <v>82</v>
      </c>
      <c r="AY143" s="14" t="s">
        <v>200</v>
      </c>
      <c r="BE143" s="232">
        <f>IF(N143="základní",J143,0)</f>
        <v>0</v>
      </c>
      <c r="BF143" s="232">
        <f>IF(N143="snížená",J143,0)</f>
        <v>0</v>
      </c>
      <c r="BG143" s="232">
        <f>IF(N143="zákl. přenesená",J143,0)</f>
        <v>0</v>
      </c>
      <c r="BH143" s="232">
        <f>IF(N143="sníž. přenesená",J143,0)</f>
        <v>0</v>
      </c>
      <c r="BI143" s="232">
        <f>IF(N143="nulová",J143,0)</f>
        <v>0</v>
      </c>
      <c r="BJ143" s="14" t="s">
        <v>80</v>
      </c>
      <c r="BK143" s="232">
        <f>ROUND(I143*H143,2)</f>
        <v>0</v>
      </c>
      <c r="BL143" s="14" t="s">
        <v>316</v>
      </c>
      <c r="BM143" s="231" t="s">
        <v>1239</v>
      </c>
    </row>
    <row r="144" s="2" customFormat="1" ht="24.15" customHeight="1">
      <c r="A144" s="35"/>
      <c r="B144" s="36"/>
      <c r="C144" s="219" t="s">
        <v>246</v>
      </c>
      <c r="D144" s="219" t="s">
        <v>201</v>
      </c>
      <c r="E144" s="220" t="s">
        <v>1240</v>
      </c>
      <c r="F144" s="221" t="s">
        <v>1241</v>
      </c>
      <c r="G144" s="222" t="s">
        <v>311</v>
      </c>
      <c r="H144" s="223">
        <v>56</v>
      </c>
      <c r="I144" s="224"/>
      <c r="J144" s="225">
        <f>ROUND(I144*H144,2)</f>
        <v>0</v>
      </c>
      <c r="K144" s="226"/>
      <c r="L144" s="41"/>
      <c r="M144" s="227" t="s">
        <v>1</v>
      </c>
      <c r="N144" s="228" t="s">
        <v>38</v>
      </c>
      <c r="O144" s="88"/>
      <c r="P144" s="229">
        <f>O144*H144</f>
        <v>0</v>
      </c>
      <c r="Q144" s="229">
        <v>0.36004000000000003</v>
      </c>
      <c r="R144" s="229">
        <f>Q144*H144</f>
        <v>20.162240000000001</v>
      </c>
      <c r="S144" s="229">
        <v>0</v>
      </c>
      <c r="T144" s="230">
        <f>S144*H144</f>
        <v>0</v>
      </c>
      <c r="U144" s="35"/>
      <c r="V144" s="35"/>
      <c r="W144" s="35"/>
      <c r="X144" s="35"/>
      <c r="Y144" s="35"/>
      <c r="Z144" s="35"/>
      <c r="AA144" s="35"/>
      <c r="AB144" s="35"/>
      <c r="AC144" s="35"/>
      <c r="AD144" s="35"/>
      <c r="AE144" s="35"/>
      <c r="AR144" s="231" t="s">
        <v>210</v>
      </c>
      <c r="AT144" s="231" t="s">
        <v>201</v>
      </c>
      <c r="AU144" s="231" t="s">
        <v>82</v>
      </c>
      <c r="AY144" s="14" t="s">
        <v>200</v>
      </c>
      <c r="BE144" s="232">
        <f>IF(N144="základní",J144,0)</f>
        <v>0</v>
      </c>
      <c r="BF144" s="232">
        <f>IF(N144="snížená",J144,0)</f>
        <v>0</v>
      </c>
      <c r="BG144" s="232">
        <f>IF(N144="zákl. přenesená",J144,0)</f>
        <v>0</v>
      </c>
      <c r="BH144" s="232">
        <f>IF(N144="sníž. přenesená",J144,0)</f>
        <v>0</v>
      </c>
      <c r="BI144" s="232">
        <f>IF(N144="nulová",J144,0)</f>
        <v>0</v>
      </c>
      <c r="BJ144" s="14" t="s">
        <v>80</v>
      </c>
      <c r="BK144" s="232">
        <f>ROUND(I144*H144,2)</f>
        <v>0</v>
      </c>
      <c r="BL144" s="14" t="s">
        <v>210</v>
      </c>
      <c r="BM144" s="231" t="s">
        <v>1242</v>
      </c>
    </row>
    <row r="145" s="2" customFormat="1" ht="24.15" customHeight="1">
      <c r="A145" s="35"/>
      <c r="B145" s="36"/>
      <c r="C145" s="219" t="s">
        <v>250</v>
      </c>
      <c r="D145" s="219" t="s">
        <v>201</v>
      </c>
      <c r="E145" s="220" t="s">
        <v>1243</v>
      </c>
      <c r="F145" s="221" t="s">
        <v>1244</v>
      </c>
      <c r="G145" s="222" t="s">
        <v>209</v>
      </c>
      <c r="H145" s="223">
        <v>1</v>
      </c>
      <c r="I145" s="224"/>
      <c r="J145" s="225">
        <f>ROUND(I145*H145,2)</f>
        <v>0</v>
      </c>
      <c r="K145" s="226"/>
      <c r="L145" s="41"/>
      <c r="M145" s="227" t="s">
        <v>1</v>
      </c>
      <c r="N145" s="228" t="s">
        <v>38</v>
      </c>
      <c r="O145" s="88"/>
      <c r="P145" s="229">
        <f>O145*H145</f>
        <v>0</v>
      </c>
      <c r="Q145" s="229">
        <v>0.84145999999999999</v>
      </c>
      <c r="R145" s="229">
        <f>Q145*H145</f>
        <v>0.84145999999999999</v>
      </c>
      <c r="S145" s="229">
        <v>0</v>
      </c>
      <c r="T145" s="230">
        <f>S145*H145</f>
        <v>0</v>
      </c>
      <c r="U145" s="35"/>
      <c r="V145" s="35"/>
      <c r="W145" s="35"/>
      <c r="X145" s="35"/>
      <c r="Y145" s="35"/>
      <c r="Z145" s="35"/>
      <c r="AA145" s="35"/>
      <c r="AB145" s="35"/>
      <c r="AC145" s="35"/>
      <c r="AD145" s="35"/>
      <c r="AE145" s="35"/>
      <c r="AR145" s="231" t="s">
        <v>210</v>
      </c>
      <c r="AT145" s="231" t="s">
        <v>201</v>
      </c>
      <c r="AU145" s="231" t="s">
        <v>82</v>
      </c>
      <c r="AY145" s="14" t="s">
        <v>200</v>
      </c>
      <c r="BE145" s="232">
        <f>IF(N145="základní",J145,0)</f>
        <v>0</v>
      </c>
      <c r="BF145" s="232">
        <f>IF(N145="snížená",J145,0)</f>
        <v>0</v>
      </c>
      <c r="BG145" s="232">
        <f>IF(N145="zákl. přenesená",J145,0)</f>
        <v>0</v>
      </c>
      <c r="BH145" s="232">
        <f>IF(N145="sníž. přenesená",J145,0)</f>
        <v>0</v>
      </c>
      <c r="BI145" s="232">
        <f>IF(N145="nulová",J145,0)</f>
        <v>0</v>
      </c>
      <c r="BJ145" s="14" t="s">
        <v>80</v>
      </c>
      <c r="BK145" s="232">
        <f>ROUND(I145*H145,2)</f>
        <v>0</v>
      </c>
      <c r="BL145" s="14" t="s">
        <v>210</v>
      </c>
      <c r="BM145" s="231" t="s">
        <v>1245</v>
      </c>
    </row>
    <row r="146" s="2" customFormat="1" ht="24.15" customHeight="1">
      <c r="A146" s="35"/>
      <c r="B146" s="36"/>
      <c r="C146" s="219" t="s">
        <v>254</v>
      </c>
      <c r="D146" s="219" t="s">
        <v>201</v>
      </c>
      <c r="E146" s="220" t="s">
        <v>1246</v>
      </c>
      <c r="F146" s="221" t="s">
        <v>1247</v>
      </c>
      <c r="G146" s="222" t="s">
        <v>209</v>
      </c>
      <c r="H146" s="223">
        <v>1</v>
      </c>
      <c r="I146" s="224"/>
      <c r="J146" s="225">
        <f>ROUND(I146*H146,2)</f>
        <v>0</v>
      </c>
      <c r="K146" s="226"/>
      <c r="L146" s="41"/>
      <c r="M146" s="227" t="s">
        <v>1</v>
      </c>
      <c r="N146" s="228" t="s">
        <v>38</v>
      </c>
      <c r="O146" s="88"/>
      <c r="P146" s="229">
        <f>O146*H146</f>
        <v>0</v>
      </c>
      <c r="Q146" s="229">
        <v>0</v>
      </c>
      <c r="R146" s="229">
        <f>Q146*H146</f>
        <v>0</v>
      </c>
      <c r="S146" s="229">
        <v>0</v>
      </c>
      <c r="T146" s="230">
        <f>S146*H146</f>
        <v>0</v>
      </c>
      <c r="U146" s="35"/>
      <c r="V146" s="35"/>
      <c r="W146" s="35"/>
      <c r="X146" s="35"/>
      <c r="Y146" s="35"/>
      <c r="Z146" s="35"/>
      <c r="AA146" s="35"/>
      <c r="AB146" s="35"/>
      <c r="AC146" s="35"/>
      <c r="AD146" s="35"/>
      <c r="AE146" s="35"/>
      <c r="AR146" s="231" t="s">
        <v>210</v>
      </c>
      <c r="AT146" s="231" t="s">
        <v>201</v>
      </c>
      <c r="AU146" s="231" t="s">
        <v>82</v>
      </c>
      <c r="AY146" s="14" t="s">
        <v>200</v>
      </c>
      <c r="BE146" s="232">
        <f>IF(N146="základní",J146,0)</f>
        <v>0</v>
      </c>
      <c r="BF146" s="232">
        <f>IF(N146="snížená",J146,0)</f>
        <v>0</v>
      </c>
      <c r="BG146" s="232">
        <f>IF(N146="zákl. přenesená",J146,0)</f>
        <v>0</v>
      </c>
      <c r="BH146" s="232">
        <f>IF(N146="sníž. přenesená",J146,0)</f>
        <v>0</v>
      </c>
      <c r="BI146" s="232">
        <f>IF(N146="nulová",J146,0)</f>
        <v>0</v>
      </c>
      <c r="BJ146" s="14" t="s">
        <v>80</v>
      </c>
      <c r="BK146" s="232">
        <f>ROUND(I146*H146,2)</f>
        <v>0</v>
      </c>
      <c r="BL146" s="14" t="s">
        <v>210</v>
      </c>
      <c r="BM146" s="231" t="s">
        <v>1248</v>
      </c>
    </row>
    <row r="147" s="2" customFormat="1" ht="37.8" customHeight="1">
      <c r="A147" s="35"/>
      <c r="B147" s="36"/>
      <c r="C147" s="219" t="s">
        <v>8</v>
      </c>
      <c r="D147" s="219" t="s">
        <v>201</v>
      </c>
      <c r="E147" s="220" t="s">
        <v>1084</v>
      </c>
      <c r="F147" s="221" t="s">
        <v>1085</v>
      </c>
      <c r="G147" s="222" t="s">
        <v>311</v>
      </c>
      <c r="H147" s="223">
        <v>1500</v>
      </c>
      <c r="I147" s="224"/>
      <c r="J147" s="225">
        <f>ROUND(I147*H147,2)</f>
        <v>0</v>
      </c>
      <c r="K147" s="226"/>
      <c r="L147" s="41"/>
      <c r="M147" s="227" t="s">
        <v>1</v>
      </c>
      <c r="N147" s="228" t="s">
        <v>38</v>
      </c>
      <c r="O147" s="88"/>
      <c r="P147" s="229">
        <f>O147*H147</f>
        <v>0</v>
      </c>
      <c r="Q147" s="229">
        <v>0</v>
      </c>
      <c r="R147" s="229">
        <f>Q147*H147</f>
        <v>0</v>
      </c>
      <c r="S147" s="229">
        <v>0</v>
      </c>
      <c r="T147" s="230">
        <f>S147*H147</f>
        <v>0</v>
      </c>
      <c r="U147" s="35"/>
      <c r="V147" s="35"/>
      <c r="W147" s="35"/>
      <c r="X147" s="35"/>
      <c r="Y147" s="35"/>
      <c r="Z147" s="35"/>
      <c r="AA147" s="35"/>
      <c r="AB147" s="35"/>
      <c r="AC147" s="35"/>
      <c r="AD147" s="35"/>
      <c r="AE147" s="35"/>
      <c r="AR147" s="231" t="s">
        <v>210</v>
      </c>
      <c r="AT147" s="231" t="s">
        <v>201</v>
      </c>
      <c r="AU147" s="231" t="s">
        <v>82</v>
      </c>
      <c r="AY147" s="14" t="s">
        <v>200</v>
      </c>
      <c r="BE147" s="232">
        <f>IF(N147="základní",J147,0)</f>
        <v>0</v>
      </c>
      <c r="BF147" s="232">
        <f>IF(N147="snížená",J147,0)</f>
        <v>0</v>
      </c>
      <c r="BG147" s="232">
        <f>IF(N147="zákl. přenesená",J147,0)</f>
        <v>0</v>
      </c>
      <c r="BH147" s="232">
        <f>IF(N147="sníž. přenesená",J147,0)</f>
        <v>0</v>
      </c>
      <c r="BI147" s="232">
        <f>IF(N147="nulová",J147,0)</f>
        <v>0</v>
      </c>
      <c r="BJ147" s="14" t="s">
        <v>80</v>
      </c>
      <c r="BK147" s="232">
        <f>ROUND(I147*H147,2)</f>
        <v>0</v>
      </c>
      <c r="BL147" s="14" t="s">
        <v>210</v>
      </c>
      <c r="BM147" s="231" t="s">
        <v>1249</v>
      </c>
    </row>
    <row r="148" s="2" customFormat="1" ht="49.05" customHeight="1">
      <c r="A148" s="35"/>
      <c r="B148" s="36"/>
      <c r="C148" s="219" t="s">
        <v>261</v>
      </c>
      <c r="D148" s="219" t="s">
        <v>201</v>
      </c>
      <c r="E148" s="220" t="s">
        <v>1087</v>
      </c>
      <c r="F148" s="221" t="s">
        <v>1088</v>
      </c>
      <c r="G148" s="222" t="s">
        <v>311</v>
      </c>
      <c r="H148" s="223">
        <v>380</v>
      </c>
      <c r="I148" s="224"/>
      <c r="J148" s="225">
        <f>ROUND(I148*H148,2)</f>
        <v>0</v>
      </c>
      <c r="K148" s="226"/>
      <c r="L148" s="41"/>
      <c r="M148" s="227" t="s">
        <v>1</v>
      </c>
      <c r="N148" s="228" t="s">
        <v>38</v>
      </c>
      <c r="O148" s="88"/>
      <c r="P148" s="229">
        <f>O148*H148</f>
        <v>0</v>
      </c>
      <c r="Q148" s="229">
        <v>0</v>
      </c>
      <c r="R148" s="229">
        <f>Q148*H148</f>
        <v>0</v>
      </c>
      <c r="S148" s="229">
        <v>0</v>
      </c>
      <c r="T148" s="230">
        <f>S148*H148</f>
        <v>0</v>
      </c>
      <c r="U148" s="35"/>
      <c r="V148" s="35"/>
      <c r="W148" s="35"/>
      <c r="X148" s="35"/>
      <c r="Y148" s="35"/>
      <c r="Z148" s="35"/>
      <c r="AA148" s="35"/>
      <c r="AB148" s="35"/>
      <c r="AC148" s="35"/>
      <c r="AD148" s="35"/>
      <c r="AE148" s="35"/>
      <c r="AR148" s="231" t="s">
        <v>210</v>
      </c>
      <c r="AT148" s="231" t="s">
        <v>201</v>
      </c>
      <c r="AU148" s="231" t="s">
        <v>82</v>
      </c>
      <c r="AY148" s="14" t="s">
        <v>200</v>
      </c>
      <c r="BE148" s="232">
        <f>IF(N148="základní",J148,0)</f>
        <v>0</v>
      </c>
      <c r="BF148" s="232">
        <f>IF(N148="snížená",J148,0)</f>
        <v>0</v>
      </c>
      <c r="BG148" s="232">
        <f>IF(N148="zákl. přenesená",J148,0)</f>
        <v>0</v>
      </c>
      <c r="BH148" s="232">
        <f>IF(N148="sníž. přenesená",J148,0)</f>
        <v>0</v>
      </c>
      <c r="BI148" s="232">
        <f>IF(N148="nulová",J148,0)</f>
        <v>0</v>
      </c>
      <c r="BJ148" s="14" t="s">
        <v>80</v>
      </c>
      <c r="BK148" s="232">
        <f>ROUND(I148*H148,2)</f>
        <v>0</v>
      </c>
      <c r="BL148" s="14" t="s">
        <v>210</v>
      </c>
      <c r="BM148" s="231" t="s">
        <v>1250</v>
      </c>
    </row>
    <row r="149" s="2" customFormat="1" ht="24.15" customHeight="1">
      <c r="A149" s="35"/>
      <c r="B149" s="36"/>
      <c r="C149" s="245" t="s">
        <v>265</v>
      </c>
      <c r="D149" s="245" t="s">
        <v>313</v>
      </c>
      <c r="E149" s="246" t="s">
        <v>1090</v>
      </c>
      <c r="F149" s="247" t="s">
        <v>1091</v>
      </c>
      <c r="G149" s="248" t="s">
        <v>311</v>
      </c>
      <c r="H149" s="249">
        <v>380</v>
      </c>
      <c r="I149" s="250"/>
      <c r="J149" s="251">
        <f>ROUND(I149*H149,2)</f>
        <v>0</v>
      </c>
      <c r="K149" s="252"/>
      <c r="L149" s="253"/>
      <c r="M149" s="256" t="s">
        <v>1</v>
      </c>
      <c r="N149" s="257" t="s">
        <v>38</v>
      </c>
      <c r="O149" s="235"/>
      <c r="P149" s="236">
        <f>O149*H149</f>
        <v>0</v>
      </c>
      <c r="Q149" s="236">
        <v>0.0045700000000000003</v>
      </c>
      <c r="R149" s="236">
        <f>Q149*H149</f>
        <v>1.7366000000000001</v>
      </c>
      <c r="S149" s="236">
        <v>0</v>
      </c>
      <c r="T149" s="237">
        <f>S149*H149</f>
        <v>0</v>
      </c>
      <c r="U149" s="35"/>
      <c r="V149" s="35"/>
      <c r="W149" s="35"/>
      <c r="X149" s="35"/>
      <c r="Y149" s="35"/>
      <c r="Z149" s="35"/>
      <c r="AA149" s="35"/>
      <c r="AB149" s="35"/>
      <c r="AC149" s="35"/>
      <c r="AD149" s="35"/>
      <c r="AE149" s="35"/>
      <c r="AR149" s="231" t="s">
        <v>316</v>
      </c>
      <c r="AT149" s="231" t="s">
        <v>313</v>
      </c>
      <c r="AU149" s="231" t="s">
        <v>82</v>
      </c>
      <c r="AY149" s="14" t="s">
        <v>200</v>
      </c>
      <c r="BE149" s="232">
        <f>IF(N149="základní",J149,0)</f>
        <v>0</v>
      </c>
      <c r="BF149" s="232">
        <f>IF(N149="snížená",J149,0)</f>
        <v>0</v>
      </c>
      <c r="BG149" s="232">
        <f>IF(N149="zákl. přenesená",J149,0)</f>
        <v>0</v>
      </c>
      <c r="BH149" s="232">
        <f>IF(N149="sníž. přenesená",J149,0)</f>
        <v>0</v>
      </c>
      <c r="BI149" s="232">
        <f>IF(N149="nulová",J149,0)</f>
        <v>0</v>
      </c>
      <c r="BJ149" s="14" t="s">
        <v>80</v>
      </c>
      <c r="BK149" s="232">
        <f>ROUND(I149*H149,2)</f>
        <v>0</v>
      </c>
      <c r="BL149" s="14" t="s">
        <v>316</v>
      </c>
      <c r="BM149" s="231" t="s">
        <v>1251</v>
      </c>
    </row>
    <row r="150" s="2" customFormat="1" ht="6.96" customHeight="1">
      <c r="A150" s="35"/>
      <c r="B150" s="63"/>
      <c r="C150" s="64"/>
      <c r="D150" s="64"/>
      <c r="E150" s="64"/>
      <c r="F150" s="64"/>
      <c r="G150" s="64"/>
      <c r="H150" s="64"/>
      <c r="I150" s="64"/>
      <c r="J150" s="64"/>
      <c r="K150" s="64"/>
      <c r="L150" s="41"/>
      <c r="M150" s="35"/>
      <c r="O150" s="35"/>
      <c r="P150" s="35"/>
      <c r="Q150" s="35"/>
      <c r="R150" s="35"/>
      <c r="S150" s="35"/>
      <c r="T150" s="35"/>
      <c r="U150" s="35"/>
      <c r="V150" s="35"/>
      <c r="W150" s="35"/>
      <c r="X150" s="35"/>
      <c r="Y150" s="35"/>
      <c r="Z150" s="35"/>
      <c r="AA150" s="35"/>
      <c r="AB150" s="35"/>
      <c r="AC150" s="35"/>
      <c r="AD150" s="35"/>
      <c r="AE150" s="35"/>
    </row>
  </sheetData>
  <sheetProtection sheet="1" autoFilter="0" formatColumns="0" formatRows="0" objects="1" scenarios="1" spinCount="100000" saltValue="Udqz8jZ7aVXwVQJpObSeTvUqSSFIAfhqMYoeuwb1RkQ5e4u759o7bXtdxNNN3VZzDOrMaDYyi/io0G1KKPF4nw==" hashValue="j2vq0TB0y5CebG4yVJj9mApaNLkgxHW4WMvi2ZIPwVDhDYiTq7JlXdj3BDA+mA5hHpLwkZubxy1nDcaBALskJw==" algorithmName="SHA-512" password="CC35"/>
  <autoFilter ref="C127:K149"/>
  <mergeCells count="15">
    <mergeCell ref="E7:H7"/>
    <mergeCell ref="E11:H11"/>
    <mergeCell ref="E9:H9"/>
    <mergeCell ref="E13:H13"/>
    <mergeCell ref="E22:H22"/>
    <mergeCell ref="E31:H31"/>
    <mergeCell ref="E85:H85"/>
    <mergeCell ref="E89:H89"/>
    <mergeCell ref="E87:H87"/>
    <mergeCell ref="E91:H91"/>
    <mergeCell ref="E114:H114"/>
    <mergeCell ref="E118:H118"/>
    <mergeCell ref="E116:H116"/>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128</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c r="B8" s="17"/>
      <c r="D8" s="148" t="s">
        <v>172</v>
      </c>
      <c r="L8" s="17"/>
    </row>
    <row r="9" s="1" customFormat="1" ht="16.5" customHeight="1">
      <c r="B9" s="17"/>
      <c r="E9" s="149" t="s">
        <v>173</v>
      </c>
      <c r="F9" s="1"/>
      <c r="G9" s="1"/>
      <c r="H9" s="1"/>
      <c r="L9" s="17"/>
    </row>
    <row r="10" s="1" customFormat="1" ht="12" customHeight="1">
      <c r="B10" s="17"/>
      <c r="D10" s="148" t="s">
        <v>174</v>
      </c>
      <c r="L10" s="17"/>
    </row>
    <row r="11" s="2" customFormat="1" ht="16.5" customHeight="1">
      <c r="A11" s="35"/>
      <c r="B11" s="41"/>
      <c r="C11" s="35"/>
      <c r="D11" s="35"/>
      <c r="E11" s="150" t="s">
        <v>1054</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176</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1252</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13. 10. 2020</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1</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21</v>
      </c>
      <c r="F19" s="35"/>
      <c r="G19" s="35"/>
      <c r="H19" s="35"/>
      <c r="I19" s="148" t="s">
        <v>26</v>
      </c>
      <c r="J19" s="138" t="s">
        <v>1</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27</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26</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29</v>
      </c>
      <c r="E24" s="35"/>
      <c r="F24" s="35"/>
      <c r="G24" s="35"/>
      <c r="H24" s="35"/>
      <c r="I24" s="148" t="s">
        <v>25</v>
      </c>
      <c r="J24" s="138" t="s">
        <v>1</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21</v>
      </c>
      <c r="F25" s="35"/>
      <c r="G25" s="35"/>
      <c r="H25" s="35"/>
      <c r="I25" s="148" t="s">
        <v>26</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31</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21</v>
      </c>
      <c r="F28" s="35"/>
      <c r="G28" s="35"/>
      <c r="H28" s="35"/>
      <c r="I28" s="148" t="s">
        <v>26</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32</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33</v>
      </c>
      <c r="E34" s="35"/>
      <c r="F34" s="35"/>
      <c r="G34" s="35"/>
      <c r="H34" s="35"/>
      <c r="I34" s="35"/>
      <c r="J34" s="159">
        <f>ROUND(J125,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35</v>
      </c>
      <c r="G36" s="35"/>
      <c r="H36" s="35"/>
      <c r="I36" s="160" t="s">
        <v>34</v>
      </c>
      <c r="J36" s="160" t="s">
        <v>36</v>
      </c>
      <c r="K36" s="35"/>
      <c r="L36" s="60"/>
      <c r="S36" s="35"/>
      <c r="T36" s="35"/>
      <c r="U36" s="35"/>
      <c r="V36" s="35"/>
      <c r="W36" s="35"/>
      <c r="X36" s="35"/>
      <c r="Y36" s="35"/>
      <c r="Z36" s="35"/>
      <c r="AA36" s="35"/>
      <c r="AB36" s="35"/>
      <c r="AC36" s="35"/>
      <c r="AD36" s="35"/>
      <c r="AE36" s="35"/>
    </row>
    <row r="37" s="2" customFormat="1" ht="14.4" customHeight="1">
      <c r="A37" s="35"/>
      <c r="B37" s="41"/>
      <c r="C37" s="35"/>
      <c r="D37" s="150" t="s">
        <v>37</v>
      </c>
      <c r="E37" s="148" t="s">
        <v>38</v>
      </c>
      <c r="F37" s="161">
        <f>ROUND((SUM(BE125:BE157)),  2)</f>
        <v>0</v>
      </c>
      <c r="G37" s="35"/>
      <c r="H37" s="35"/>
      <c r="I37" s="162">
        <v>0.20999999999999999</v>
      </c>
      <c r="J37" s="161">
        <f>ROUND(((SUM(BE125:BE157))*I37),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39</v>
      </c>
      <c r="F38" s="161">
        <f>ROUND((SUM(BF125:BF157)),  2)</f>
        <v>0</v>
      </c>
      <c r="G38" s="35"/>
      <c r="H38" s="35"/>
      <c r="I38" s="162">
        <v>0.14999999999999999</v>
      </c>
      <c r="J38" s="161">
        <f>ROUND(((SUM(BF125:BF157))*I38),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40</v>
      </c>
      <c r="F39" s="161">
        <f>ROUND((SUM(BG125:BG157)),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41</v>
      </c>
      <c r="F40" s="161">
        <f>ROUND((SUM(BH125:BH157)),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42</v>
      </c>
      <c r="F41" s="161">
        <f>ROUND((SUM(BI125:BI157)),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43</v>
      </c>
      <c r="E43" s="165"/>
      <c r="F43" s="165"/>
      <c r="G43" s="166" t="s">
        <v>44</v>
      </c>
      <c r="H43" s="167" t="s">
        <v>45</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172</v>
      </c>
      <c r="D86" s="19"/>
      <c r="E86" s="19"/>
      <c r="F86" s="19"/>
      <c r="G86" s="19"/>
      <c r="H86" s="19"/>
      <c r="I86" s="19"/>
      <c r="J86" s="19"/>
      <c r="K86" s="19"/>
      <c r="L86" s="17"/>
    </row>
    <row r="87" s="1" customFormat="1" ht="16.5" customHeight="1">
      <c r="B87" s="18"/>
      <c r="C87" s="19"/>
      <c r="D87" s="19"/>
      <c r="E87" s="181" t="s">
        <v>173</v>
      </c>
      <c r="F87" s="19"/>
      <c r="G87" s="19"/>
      <c r="H87" s="19"/>
      <c r="I87" s="19"/>
      <c r="J87" s="19"/>
      <c r="K87" s="19"/>
      <c r="L87" s="17"/>
    </row>
    <row r="88" s="1" customFormat="1" ht="12" customHeight="1">
      <c r="B88" s="18"/>
      <c r="C88" s="29" t="s">
        <v>174</v>
      </c>
      <c r="D88" s="19"/>
      <c r="E88" s="19"/>
      <c r="F88" s="19"/>
      <c r="G88" s="19"/>
      <c r="H88" s="19"/>
      <c r="I88" s="19"/>
      <c r="J88" s="19"/>
      <c r="K88" s="19"/>
      <c r="L88" s="17"/>
    </row>
    <row r="89" s="2" customFormat="1" ht="16.5" customHeight="1">
      <c r="A89" s="35"/>
      <c r="B89" s="36"/>
      <c r="C89" s="37"/>
      <c r="D89" s="37"/>
      <c r="E89" s="182" t="s">
        <v>1054</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176</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06.4 - Kabelizace - technologická část - sudá</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13. 10. 2020</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 xml:space="preserve"> </v>
      </c>
      <c r="G95" s="37"/>
      <c r="H95" s="37"/>
      <c r="I95" s="29" t="s">
        <v>29</v>
      </c>
      <c r="J95" s="33" t="str">
        <f>E25</f>
        <v xml:space="preserve"> </v>
      </c>
      <c r="K95" s="37"/>
      <c r="L95" s="60"/>
      <c r="S95" s="35"/>
      <c r="T95" s="35"/>
      <c r="U95" s="35"/>
      <c r="V95" s="35"/>
      <c r="W95" s="35"/>
      <c r="X95" s="35"/>
      <c r="Y95" s="35"/>
      <c r="Z95" s="35"/>
      <c r="AA95" s="35"/>
      <c r="AB95" s="35"/>
      <c r="AC95" s="35"/>
      <c r="AD95" s="35"/>
      <c r="AE95" s="35"/>
    </row>
    <row r="96" s="2" customFormat="1" ht="15.15" customHeight="1">
      <c r="A96" s="35"/>
      <c r="B96" s="36"/>
      <c r="C96" s="29" t="s">
        <v>27</v>
      </c>
      <c r="D96" s="37"/>
      <c r="E96" s="37"/>
      <c r="F96" s="24" t="str">
        <f>IF(E22="","",E22)</f>
        <v>Vyplň údaj</v>
      </c>
      <c r="G96" s="37"/>
      <c r="H96" s="37"/>
      <c r="I96" s="29" t="s">
        <v>31</v>
      </c>
      <c r="J96" s="33" t="str">
        <f>E28</f>
        <v xml:space="preserve"> </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179</v>
      </c>
      <c r="D98" s="184"/>
      <c r="E98" s="184"/>
      <c r="F98" s="184"/>
      <c r="G98" s="184"/>
      <c r="H98" s="184"/>
      <c r="I98" s="184"/>
      <c r="J98" s="185" t="s">
        <v>180</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181</v>
      </c>
      <c r="D100" s="37"/>
      <c r="E100" s="37"/>
      <c r="F100" s="37"/>
      <c r="G100" s="37"/>
      <c r="H100" s="37"/>
      <c r="I100" s="37"/>
      <c r="J100" s="107">
        <f>J125</f>
        <v>0</v>
      </c>
      <c r="K100" s="37"/>
      <c r="L100" s="60"/>
      <c r="S100" s="35"/>
      <c r="T100" s="35"/>
      <c r="U100" s="35"/>
      <c r="V100" s="35"/>
      <c r="W100" s="35"/>
      <c r="X100" s="35"/>
      <c r="Y100" s="35"/>
      <c r="Z100" s="35"/>
      <c r="AA100" s="35"/>
      <c r="AB100" s="35"/>
      <c r="AC100" s="35"/>
      <c r="AD100" s="35"/>
      <c r="AE100" s="35"/>
      <c r="AU100" s="14" t="s">
        <v>182</v>
      </c>
    </row>
    <row r="101" s="9" customFormat="1" ht="24.96" customHeight="1">
      <c r="A101" s="9"/>
      <c r="B101" s="187"/>
      <c r="C101" s="188"/>
      <c r="D101" s="189" t="s">
        <v>183</v>
      </c>
      <c r="E101" s="190"/>
      <c r="F101" s="190"/>
      <c r="G101" s="190"/>
      <c r="H101" s="190"/>
      <c r="I101" s="190"/>
      <c r="J101" s="191">
        <f>J139</f>
        <v>0</v>
      </c>
      <c r="K101" s="188"/>
      <c r="L101" s="192"/>
      <c r="S101" s="9"/>
      <c r="T101" s="9"/>
      <c r="U101" s="9"/>
      <c r="V101" s="9"/>
      <c r="W101" s="9"/>
      <c r="X101" s="9"/>
      <c r="Y101" s="9"/>
      <c r="Z101" s="9"/>
      <c r="AA101" s="9"/>
      <c r="AB101" s="9"/>
      <c r="AC101" s="9"/>
      <c r="AD101" s="9"/>
      <c r="AE101" s="9"/>
    </row>
    <row r="102" s="2" customFormat="1" ht="21.84" customHeight="1">
      <c r="A102" s="35"/>
      <c r="B102" s="36"/>
      <c r="C102" s="37"/>
      <c r="D102" s="37"/>
      <c r="E102" s="37"/>
      <c r="F102" s="37"/>
      <c r="G102" s="37"/>
      <c r="H102" s="37"/>
      <c r="I102" s="37"/>
      <c r="J102" s="37"/>
      <c r="K102" s="37"/>
      <c r="L102" s="60"/>
      <c r="S102" s="35"/>
      <c r="T102" s="35"/>
      <c r="U102" s="35"/>
      <c r="V102" s="35"/>
      <c r="W102" s="35"/>
      <c r="X102" s="35"/>
      <c r="Y102" s="35"/>
      <c r="Z102" s="35"/>
      <c r="AA102" s="35"/>
      <c r="AB102" s="35"/>
      <c r="AC102" s="35"/>
      <c r="AD102" s="35"/>
      <c r="AE102" s="35"/>
    </row>
    <row r="103" s="2" customFormat="1" ht="6.96" customHeight="1">
      <c r="A103" s="35"/>
      <c r="B103" s="63"/>
      <c r="C103" s="64"/>
      <c r="D103" s="64"/>
      <c r="E103" s="64"/>
      <c r="F103" s="64"/>
      <c r="G103" s="64"/>
      <c r="H103" s="64"/>
      <c r="I103" s="64"/>
      <c r="J103" s="64"/>
      <c r="K103" s="64"/>
      <c r="L103" s="60"/>
      <c r="S103" s="35"/>
      <c r="T103" s="35"/>
      <c r="U103" s="35"/>
      <c r="V103" s="35"/>
      <c r="W103" s="35"/>
      <c r="X103" s="35"/>
      <c r="Y103" s="35"/>
      <c r="Z103" s="35"/>
      <c r="AA103" s="35"/>
      <c r="AB103" s="35"/>
      <c r="AC103" s="35"/>
      <c r="AD103" s="35"/>
      <c r="AE103" s="35"/>
    </row>
    <row r="107" s="2" customFormat="1" ht="6.96" customHeight="1">
      <c r="A107" s="35"/>
      <c r="B107" s="65"/>
      <c r="C107" s="66"/>
      <c r="D107" s="66"/>
      <c r="E107" s="66"/>
      <c r="F107" s="66"/>
      <c r="G107" s="66"/>
      <c r="H107" s="66"/>
      <c r="I107" s="66"/>
      <c r="J107" s="66"/>
      <c r="K107" s="66"/>
      <c r="L107" s="60"/>
      <c r="S107" s="35"/>
      <c r="T107" s="35"/>
      <c r="U107" s="35"/>
      <c r="V107" s="35"/>
      <c r="W107" s="35"/>
      <c r="X107" s="35"/>
      <c r="Y107" s="35"/>
      <c r="Z107" s="35"/>
      <c r="AA107" s="35"/>
      <c r="AB107" s="35"/>
      <c r="AC107" s="35"/>
      <c r="AD107" s="35"/>
      <c r="AE107" s="35"/>
    </row>
    <row r="108" s="2" customFormat="1" ht="24.96" customHeight="1">
      <c r="A108" s="35"/>
      <c r="B108" s="36"/>
      <c r="C108" s="20" t="s">
        <v>184</v>
      </c>
      <c r="D108" s="37"/>
      <c r="E108" s="37"/>
      <c r="F108" s="37"/>
      <c r="G108" s="37"/>
      <c r="H108" s="37"/>
      <c r="I108" s="37"/>
      <c r="J108" s="37"/>
      <c r="K108" s="37"/>
      <c r="L108" s="60"/>
      <c r="S108" s="35"/>
      <c r="T108" s="35"/>
      <c r="U108" s="35"/>
      <c r="V108" s="35"/>
      <c r="W108" s="35"/>
      <c r="X108" s="35"/>
      <c r="Y108" s="35"/>
      <c r="Z108" s="35"/>
      <c r="AA108" s="35"/>
      <c r="AB108" s="35"/>
      <c r="AC108" s="35"/>
      <c r="AD108" s="35"/>
      <c r="AE108" s="35"/>
    </row>
    <row r="109" s="2" customFormat="1" ht="6.96" customHeight="1">
      <c r="A109" s="35"/>
      <c r="B109" s="36"/>
      <c r="C109" s="37"/>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2" customHeight="1">
      <c r="A110" s="35"/>
      <c r="B110" s="36"/>
      <c r="C110" s="29" t="s">
        <v>16</v>
      </c>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16.5" customHeight="1">
      <c r="A111" s="35"/>
      <c r="B111" s="36"/>
      <c r="C111" s="37"/>
      <c r="D111" s="37"/>
      <c r="E111" s="181" t="str">
        <f>E7</f>
        <v>Oprava zabezpečovacího zařízení v žst. Liběchov</v>
      </c>
      <c r="F111" s="29"/>
      <c r="G111" s="29"/>
      <c r="H111" s="29"/>
      <c r="I111" s="37"/>
      <c r="J111" s="37"/>
      <c r="K111" s="37"/>
      <c r="L111" s="60"/>
      <c r="S111" s="35"/>
      <c r="T111" s="35"/>
      <c r="U111" s="35"/>
      <c r="V111" s="35"/>
      <c r="W111" s="35"/>
      <c r="X111" s="35"/>
      <c r="Y111" s="35"/>
      <c r="Z111" s="35"/>
      <c r="AA111" s="35"/>
      <c r="AB111" s="35"/>
      <c r="AC111" s="35"/>
      <c r="AD111" s="35"/>
      <c r="AE111" s="35"/>
    </row>
    <row r="112" s="1" customFormat="1" ht="12" customHeight="1">
      <c r="B112" s="18"/>
      <c r="C112" s="29" t="s">
        <v>172</v>
      </c>
      <c r="D112" s="19"/>
      <c r="E112" s="19"/>
      <c r="F112" s="19"/>
      <c r="G112" s="19"/>
      <c r="H112" s="19"/>
      <c r="I112" s="19"/>
      <c r="J112" s="19"/>
      <c r="K112" s="19"/>
      <c r="L112" s="17"/>
    </row>
    <row r="113" s="1" customFormat="1" ht="16.5" customHeight="1">
      <c r="B113" s="18"/>
      <c r="C113" s="19"/>
      <c r="D113" s="19"/>
      <c r="E113" s="181" t="s">
        <v>173</v>
      </c>
      <c r="F113" s="19"/>
      <c r="G113" s="19"/>
      <c r="H113" s="19"/>
      <c r="I113" s="19"/>
      <c r="J113" s="19"/>
      <c r="K113" s="19"/>
      <c r="L113" s="17"/>
    </row>
    <row r="114" s="1" customFormat="1" ht="12" customHeight="1">
      <c r="B114" s="18"/>
      <c r="C114" s="29" t="s">
        <v>174</v>
      </c>
      <c r="D114" s="19"/>
      <c r="E114" s="19"/>
      <c r="F114" s="19"/>
      <c r="G114" s="19"/>
      <c r="H114" s="19"/>
      <c r="I114" s="19"/>
      <c r="J114" s="19"/>
      <c r="K114" s="19"/>
      <c r="L114" s="17"/>
    </row>
    <row r="115" s="2" customFormat="1" ht="16.5" customHeight="1">
      <c r="A115" s="35"/>
      <c r="B115" s="36"/>
      <c r="C115" s="37"/>
      <c r="D115" s="37"/>
      <c r="E115" s="182" t="s">
        <v>1054</v>
      </c>
      <c r="F115" s="37"/>
      <c r="G115" s="37"/>
      <c r="H115" s="37"/>
      <c r="I115" s="37"/>
      <c r="J115" s="37"/>
      <c r="K115" s="37"/>
      <c r="L115" s="60"/>
      <c r="S115" s="35"/>
      <c r="T115" s="35"/>
      <c r="U115" s="35"/>
      <c r="V115" s="35"/>
      <c r="W115" s="35"/>
      <c r="X115" s="35"/>
      <c r="Y115" s="35"/>
      <c r="Z115" s="35"/>
      <c r="AA115" s="35"/>
      <c r="AB115" s="35"/>
      <c r="AC115" s="35"/>
      <c r="AD115" s="35"/>
      <c r="AE115" s="35"/>
    </row>
    <row r="116" s="2" customFormat="1" ht="12" customHeight="1">
      <c r="A116" s="35"/>
      <c r="B116" s="36"/>
      <c r="C116" s="29" t="s">
        <v>176</v>
      </c>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2" customFormat="1" ht="16.5" customHeight="1">
      <c r="A117" s="35"/>
      <c r="B117" s="36"/>
      <c r="C117" s="37"/>
      <c r="D117" s="37"/>
      <c r="E117" s="73" t="str">
        <f>E13</f>
        <v>06.4 - Kabelizace - technologická část - sudá</v>
      </c>
      <c r="F117" s="37"/>
      <c r="G117" s="37"/>
      <c r="H117" s="37"/>
      <c r="I117" s="37"/>
      <c r="J117" s="37"/>
      <c r="K117" s="37"/>
      <c r="L117" s="60"/>
      <c r="S117" s="35"/>
      <c r="T117" s="35"/>
      <c r="U117" s="35"/>
      <c r="V117" s="35"/>
      <c r="W117" s="35"/>
      <c r="X117" s="35"/>
      <c r="Y117" s="35"/>
      <c r="Z117" s="35"/>
      <c r="AA117" s="35"/>
      <c r="AB117" s="35"/>
      <c r="AC117" s="35"/>
      <c r="AD117" s="35"/>
      <c r="AE117" s="35"/>
    </row>
    <row r="118" s="2" customFormat="1" ht="6.96"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20</v>
      </c>
      <c r="D119" s="37"/>
      <c r="E119" s="37"/>
      <c r="F119" s="24" t="str">
        <f>F16</f>
        <v xml:space="preserve"> </v>
      </c>
      <c r="G119" s="37"/>
      <c r="H119" s="37"/>
      <c r="I119" s="29" t="s">
        <v>22</v>
      </c>
      <c r="J119" s="76" t="str">
        <f>IF(J16="","",J16)</f>
        <v>13. 10. 2020</v>
      </c>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5.15" customHeight="1">
      <c r="A121" s="35"/>
      <c r="B121" s="36"/>
      <c r="C121" s="29" t="s">
        <v>24</v>
      </c>
      <c r="D121" s="37"/>
      <c r="E121" s="37"/>
      <c r="F121" s="24" t="str">
        <f>E19</f>
        <v xml:space="preserve"> </v>
      </c>
      <c r="G121" s="37"/>
      <c r="H121" s="37"/>
      <c r="I121" s="29" t="s">
        <v>29</v>
      </c>
      <c r="J121" s="33" t="str">
        <f>E25</f>
        <v xml:space="preserve"> </v>
      </c>
      <c r="K121" s="37"/>
      <c r="L121" s="60"/>
      <c r="S121" s="35"/>
      <c r="T121" s="35"/>
      <c r="U121" s="35"/>
      <c r="V121" s="35"/>
      <c r="W121" s="35"/>
      <c r="X121" s="35"/>
      <c r="Y121" s="35"/>
      <c r="Z121" s="35"/>
      <c r="AA121" s="35"/>
      <c r="AB121" s="35"/>
      <c r="AC121" s="35"/>
      <c r="AD121" s="35"/>
      <c r="AE121" s="35"/>
    </row>
    <row r="122" s="2" customFormat="1" ht="15.15" customHeight="1">
      <c r="A122" s="35"/>
      <c r="B122" s="36"/>
      <c r="C122" s="29" t="s">
        <v>27</v>
      </c>
      <c r="D122" s="37"/>
      <c r="E122" s="37"/>
      <c r="F122" s="24" t="str">
        <f>IF(E22="","",E22)</f>
        <v>Vyplň údaj</v>
      </c>
      <c r="G122" s="37"/>
      <c r="H122" s="37"/>
      <c r="I122" s="29" t="s">
        <v>31</v>
      </c>
      <c r="J122" s="33" t="str">
        <f>E28</f>
        <v xml:space="preserve"> </v>
      </c>
      <c r="K122" s="37"/>
      <c r="L122" s="60"/>
      <c r="S122" s="35"/>
      <c r="T122" s="35"/>
      <c r="U122" s="35"/>
      <c r="V122" s="35"/>
      <c r="W122" s="35"/>
      <c r="X122" s="35"/>
      <c r="Y122" s="35"/>
      <c r="Z122" s="35"/>
      <c r="AA122" s="35"/>
      <c r="AB122" s="35"/>
      <c r="AC122" s="35"/>
      <c r="AD122" s="35"/>
      <c r="AE122" s="35"/>
    </row>
    <row r="123" s="2" customFormat="1" ht="10.32"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10" customFormat="1" ht="29.28" customHeight="1">
      <c r="A124" s="193"/>
      <c r="B124" s="194"/>
      <c r="C124" s="195" t="s">
        <v>185</v>
      </c>
      <c r="D124" s="196" t="s">
        <v>58</v>
      </c>
      <c r="E124" s="196" t="s">
        <v>54</v>
      </c>
      <c r="F124" s="196" t="s">
        <v>55</v>
      </c>
      <c r="G124" s="196" t="s">
        <v>186</v>
      </c>
      <c r="H124" s="196" t="s">
        <v>187</v>
      </c>
      <c r="I124" s="196" t="s">
        <v>188</v>
      </c>
      <c r="J124" s="197" t="s">
        <v>180</v>
      </c>
      <c r="K124" s="198" t="s">
        <v>189</v>
      </c>
      <c r="L124" s="199"/>
      <c r="M124" s="97" t="s">
        <v>1</v>
      </c>
      <c r="N124" s="98" t="s">
        <v>37</v>
      </c>
      <c r="O124" s="98" t="s">
        <v>190</v>
      </c>
      <c r="P124" s="98" t="s">
        <v>191</v>
      </c>
      <c r="Q124" s="98" t="s">
        <v>192</v>
      </c>
      <c r="R124" s="98" t="s">
        <v>193</v>
      </c>
      <c r="S124" s="98" t="s">
        <v>194</v>
      </c>
      <c r="T124" s="99" t="s">
        <v>195</v>
      </c>
      <c r="U124" s="193"/>
      <c r="V124" s="193"/>
      <c r="W124" s="193"/>
      <c r="X124" s="193"/>
      <c r="Y124" s="193"/>
      <c r="Z124" s="193"/>
      <c r="AA124" s="193"/>
      <c r="AB124" s="193"/>
      <c r="AC124" s="193"/>
      <c r="AD124" s="193"/>
      <c r="AE124" s="193"/>
    </row>
    <row r="125" s="2" customFormat="1" ht="22.8" customHeight="1">
      <c r="A125" s="35"/>
      <c r="B125" s="36"/>
      <c r="C125" s="104" t="s">
        <v>196</v>
      </c>
      <c r="D125" s="37"/>
      <c r="E125" s="37"/>
      <c r="F125" s="37"/>
      <c r="G125" s="37"/>
      <c r="H125" s="37"/>
      <c r="I125" s="37"/>
      <c r="J125" s="200">
        <f>BK125</f>
        <v>0</v>
      </c>
      <c r="K125" s="37"/>
      <c r="L125" s="41"/>
      <c r="M125" s="100"/>
      <c r="N125" s="201"/>
      <c r="O125" s="101"/>
      <c r="P125" s="202">
        <f>P126+SUM(P127:P139)</f>
        <v>0</v>
      </c>
      <c r="Q125" s="101"/>
      <c r="R125" s="202">
        <f>R126+SUM(R127:R139)</f>
        <v>0</v>
      </c>
      <c r="S125" s="101"/>
      <c r="T125" s="203">
        <f>T126+SUM(T127:T139)</f>
        <v>0</v>
      </c>
      <c r="U125" s="35"/>
      <c r="V125" s="35"/>
      <c r="W125" s="35"/>
      <c r="X125" s="35"/>
      <c r="Y125" s="35"/>
      <c r="Z125" s="35"/>
      <c r="AA125" s="35"/>
      <c r="AB125" s="35"/>
      <c r="AC125" s="35"/>
      <c r="AD125" s="35"/>
      <c r="AE125" s="35"/>
      <c r="AT125" s="14" t="s">
        <v>72</v>
      </c>
      <c r="AU125" s="14" t="s">
        <v>182</v>
      </c>
      <c r="BK125" s="204">
        <f>BK126+SUM(BK127:BK139)</f>
        <v>0</v>
      </c>
    </row>
    <row r="126" s="2" customFormat="1" ht="24.15" customHeight="1">
      <c r="A126" s="35"/>
      <c r="B126" s="36"/>
      <c r="C126" s="245" t="s">
        <v>80</v>
      </c>
      <c r="D126" s="245" t="s">
        <v>313</v>
      </c>
      <c r="E126" s="246" t="s">
        <v>1094</v>
      </c>
      <c r="F126" s="247" t="s">
        <v>1095</v>
      </c>
      <c r="G126" s="248" t="s">
        <v>311</v>
      </c>
      <c r="H126" s="249">
        <v>200</v>
      </c>
      <c r="I126" s="250"/>
      <c r="J126" s="251">
        <f>ROUND(I126*H126,2)</f>
        <v>0</v>
      </c>
      <c r="K126" s="252"/>
      <c r="L126" s="253"/>
      <c r="M126" s="254" t="s">
        <v>1</v>
      </c>
      <c r="N126" s="255" t="s">
        <v>38</v>
      </c>
      <c r="O126" s="88"/>
      <c r="P126" s="229">
        <f>O126*H126</f>
        <v>0</v>
      </c>
      <c r="Q126" s="229">
        <v>0</v>
      </c>
      <c r="R126" s="229">
        <f>Q126*H126</f>
        <v>0</v>
      </c>
      <c r="S126" s="229">
        <v>0</v>
      </c>
      <c r="T126" s="230">
        <f>S126*H126</f>
        <v>0</v>
      </c>
      <c r="U126" s="35"/>
      <c r="V126" s="35"/>
      <c r="W126" s="35"/>
      <c r="X126" s="35"/>
      <c r="Y126" s="35"/>
      <c r="Z126" s="35"/>
      <c r="AA126" s="35"/>
      <c r="AB126" s="35"/>
      <c r="AC126" s="35"/>
      <c r="AD126" s="35"/>
      <c r="AE126" s="35"/>
      <c r="AR126" s="231" t="s">
        <v>316</v>
      </c>
      <c r="AT126" s="231" t="s">
        <v>313</v>
      </c>
      <c r="AU126" s="231" t="s">
        <v>73</v>
      </c>
      <c r="AY126" s="14" t="s">
        <v>200</v>
      </c>
      <c r="BE126" s="232">
        <f>IF(N126="základní",J126,0)</f>
        <v>0</v>
      </c>
      <c r="BF126" s="232">
        <f>IF(N126="snížená",J126,0)</f>
        <v>0</v>
      </c>
      <c r="BG126" s="232">
        <f>IF(N126="zákl. přenesená",J126,0)</f>
        <v>0</v>
      </c>
      <c r="BH126" s="232">
        <f>IF(N126="sníž. přenesená",J126,0)</f>
        <v>0</v>
      </c>
      <c r="BI126" s="232">
        <f>IF(N126="nulová",J126,0)</f>
        <v>0</v>
      </c>
      <c r="BJ126" s="14" t="s">
        <v>80</v>
      </c>
      <c r="BK126" s="232">
        <f>ROUND(I126*H126,2)</f>
        <v>0</v>
      </c>
      <c r="BL126" s="14" t="s">
        <v>316</v>
      </c>
      <c r="BM126" s="231" t="s">
        <v>1253</v>
      </c>
    </row>
    <row r="127" s="2" customFormat="1" ht="24.15" customHeight="1">
      <c r="A127" s="35"/>
      <c r="B127" s="36"/>
      <c r="C127" s="245" t="s">
        <v>82</v>
      </c>
      <c r="D127" s="245" t="s">
        <v>313</v>
      </c>
      <c r="E127" s="246" t="s">
        <v>1097</v>
      </c>
      <c r="F127" s="247" t="s">
        <v>1098</v>
      </c>
      <c r="G127" s="248" t="s">
        <v>311</v>
      </c>
      <c r="H127" s="249">
        <v>2310</v>
      </c>
      <c r="I127" s="250"/>
      <c r="J127" s="251">
        <f>ROUND(I127*H127,2)</f>
        <v>0</v>
      </c>
      <c r="K127" s="252"/>
      <c r="L127" s="253"/>
      <c r="M127" s="254" t="s">
        <v>1</v>
      </c>
      <c r="N127" s="255" t="s">
        <v>38</v>
      </c>
      <c r="O127" s="88"/>
      <c r="P127" s="229">
        <f>O127*H127</f>
        <v>0</v>
      </c>
      <c r="Q127" s="229">
        <v>0</v>
      </c>
      <c r="R127" s="229">
        <f>Q127*H127</f>
        <v>0</v>
      </c>
      <c r="S127" s="229">
        <v>0</v>
      </c>
      <c r="T127" s="230">
        <f>S127*H127</f>
        <v>0</v>
      </c>
      <c r="U127" s="35"/>
      <c r="V127" s="35"/>
      <c r="W127" s="35"/>
      <c r="X127" s="35"/>
      <c r="Y127" s="35"/>
      <c r="Z127" s="35"/>
      <c r="AA127" s="35"/>
      <c r="AB127" s="35"/>
      <c r="AC127" s="35"/>
      <c r="AD127" s="35"/>
      <c r="AE127" s="35"/>
      <c r="AR127" s="231" t="s">
        <v>316</v>
      </c>
      <c r="AT127" s="231" t="s">
        <v>313</v>
      </c>
      <c r="AU127" s="231" t="s">
        <v>73</v>
      </c>
      <c r="AY127" s="14" t="s">
        <v>200</v>
      </c>
      <c r="BE127" s="232">
        <f>IF(N127="základní",J127,0)</f>
        <v>0</v>
      </c>
      <c r="BF127" s="232">
        <f>IF(N127="snížená",J127,0)</f>
        <v>0</v>
      </c>
      <c r="BG127" s="232">
        <f>IF(N127="zákl. přenesená",J127,0)</f>
        <v>0</v>
      </c>
      <c r="BH127" s="232">
        <f>IF(N127="sníž. přenesená",J127,0)</f>
        <v>0</v>
      </c>
      <c r="BI127" s="232">
        <f>IF(N127="nulová",J127,0)</f>
        <v>0</v>
      </c>
      <c r="BJ127" s="14" t="s">
        <v>80</v>
      </c>
      <c r="BK127" s="232">
        <f>ROUND(I127*H127,2)</f>
        <v>0</v>
      </c>
      <c r="BL127" s="14" t="s">
        <v>316</v>
      </c>
      <c r="BM127" s="231" t="s">
        <v>1254</v>
      </c>
    </row>
    <row r="128" s="2" customFormat="1" ht="24.15" customHeight="1">
      <c r="A128" s="35"/>
      <c r="B128" s="36"/>
      <c r="C128" s="245" t="s">
        <v>90</v>
      </c>
      <c r="D128" s="245" t="s">
        <v>313</v>
      </c>
      <c r="E128" s="246" t="s">
        <v>1100</v>
      </c>
      <c r="F128" s="247" t="s">
        <v>1101</v>
      </c>
      <c r="G128" s="248" t="s">
        <v>311</v>
      </c>
      <c r="H128" s="249">
        <v>340</v>
      </c>
      <c r="I128" s="250"/>
      <c r="J128" s="251">
        <f>ROUND(I128*H128,2)</f>
        <v>0</v>
      </c>
      <c r="K128" s="252"/>
      <c r="L128" s="253"/>
      <c r="M128" s="254" t="s">
        <v>1</v>
      </c>
      <c r="N128" s="255" t="s">
        <v>38</v>
      </c>
      <c r="O128" s="88"/>
      <c r="P128" s="229">
        <f>O128*H128</f>
        <v>0</v>
      </c>
      <c r="Q128" s="229">
        <v>0</v>
      </c>
      <c r="R128" s="229">
        <f>Q128*H128</f>
        <v>0</v>
      </c>
      <c r="S128" s="229">
        <v>0</v>
      </c>
      <c r="T128" s="230">
        <f>S128*H128</f>
        <v>0</v>
      </c>
      <c r="U128" s="35"/>
      <c r="V128" s="35"/>
      <c r="W128" s="35"/>
      <c r="X128" s="35"/>
      <c r="Y128" s="35"/>
      <c r="Z128" s="35"/>
      <c r="AA128" s="35"/>
      <c r="AB128" s="35"/>
      <c r="AC128" s="35"/>
      <c r="AD128" s="35"/>
      <c r="AE128" s="35"/>
      <c r="AR128" s="231" t="s">
        <v>316</v>
      </c>
      <c r="AT128" s="231" t="s">
        <v>313</v>
      </c>
      <c r="AU128" s="231" t="s">
        <v>73</v>
      </c>
      <c r="AY128" s="14" t="s">
        <v>200</v>
      </c>
      <c r="BE128" s="232">
        <f>IF(N128="základní",J128,0)</f>
        <v>0</v>
      </c>
      <c r="BF128" s="232">
        <f>IF(N128="snížená",J128,0)</f>
        <v>0</v>
      </c>
      <c r="BG128" s="232">
        <f>IF(N128="zákl. přenesená",J128,0)</f>
        <v>0</v>
      </c>
      <c r="BH128" s="232">
        <f>IF(N128="sníž. přenesená",J128,0)</f>
        <v>0</v>
      </c>
      <c r="BI128" s="232">
        <f>IF(N128="nulová",J128,0)</f>
        <v>0</v>
      </c>
      <c r="BJ128" s="14" t="s">
        <v>80</v>
      </c>
      <c r="BK128" s="232">
        <f>ROUND(I128*H128,2)</f>
        <v>0</v>
      </c>
      <c r="BL128" s="14" t="s">
        <v>316</v>
      </c>
      <c r="BM128" s="231" t="s">
        <v>1255</v>
      </c>
    </row>
    <row r="129" s="2" customFormat="1" ht="24.15" customHeight="1">
      <c r="A129" s="35"/>
      <c r="B129" s="36"/>
      <c r="C129" s="245" t="s">
        <v>199</v>
      </c>
      <c r="D129" s="245" t="s">
        <v>313</v>
      </c>
      <c r="E129" s="246" t="s">
        <v>1106</v>
      </c>
      <c r="F129" s="247" t="s">
        <v>1107</v>
      </c>
      <c r="G129" s="248" t="s">
        <v>311</v>
      </c>
      <c r="H129" s="249">
        <v>515</v>
      </c>
      <c r="I129" s="250"/>
      <c r="J129" s="251">
        <f>ROUND(I129*H129,2)</f>
        <v>0</v>
      </c>
      <c r="K129" s="252"/>
      <c r="L129" s="253"/>
      <c r="M129" s="254" t="s">
        <v>1</v>
      </c>
      <c r="N129" s="255" t="s">
        <v>38</v>
      </c>
      <c r="O129" s="88"/>
      <c r="P129" s="229">
        <f>O129*H129</f>
        <v>0</v>
      </c>
      <c r="Q129" s="229">
        <v>0</v>
      </c>
      <c r="R129" s="229">
        <f>Q129*H129</f>
        <v>0</v>
      </c>
      <c r="S129" s="229">
        <v>0</v>
      </c>
      <c r="T129" s="230">
        <f>S129*H129</f>
        <v>0</v>
      </c>
      <c r="U129" s="35"/>
      <c r="V129" s="35"/>
      <c r="W129" s="35"/>
      <c r="X129" s="35"/>
      <c r="Y129" s="35"/>
      <c r="Z129" s="35"/>
      <c r="AA129" s="35"/>
      <c r="AB129" s="35"/>
      <c r="AC129" s="35"/>
      <c r="AD129" s="35"/>
      <c r="AE129" s="35"/>
      <c r="AR129" s="231" t="s">
        <v>316</v>
      </c>
      <c r="AT129" s="231" t="s">
        <v>313</v>
      </c>
      <c r="AU129" s="231" t="s">
        <v>73</v>
      </c>
      <c r="AY129" s="14" t="s">
        <v>200</v>
      </c>
      <c r="BE129" s="232">
        <f>IF(N129="základní",J129,0)</f>
        <v>0</v>
      </c>
      <c r="BF129" s="232">
        <f>IF(N129="snížená",J129,0)</f>
        <v>0</v>
      </c>
      <c r="BG129" s="232">
        <f>IF(N129="zákl. přenesená",J129,0)</f>
        <v>0</v>
      </c>
      <c r="BH129" s="232">
        <f>IF(N129="sníž. přenesená",J129,0)</f>
        <v>0</v>
      </c>
      <c r="BI129" s="232">
        <f>IF(N129="nulová",J129,0)</f>
        <v>0</v>
      </c>
      <c r="BJ129" s="14" t="s">
        <v>80</v>
      </c>
      <c r="BK129" s="232">
        <f>ROUND(I129*H129,2)</f>
        <v>0</v>
      </c>
      <c r="BL129" s="14" t="s">
        <v>316</v>
      </c>
      <c r="BM129" s="231" t="s">
        <v>1256</v>
      </c>
    </row>
    <row r="130" s="2" customFormat="1" ht="24.15" customHeight="1">
      <c r="A130" s="35"/>
      <c r="B130" s="36"/>
      <c r="C130" s="245" t="s">
        <v>218</v>
      </c>
      <c r="D130" s="245" t="s">
        <v>313</v>
      </c>
      <c r="E130" s="246" t="s">
        <v>1109</v>
      </c>
      <c r="F130" s="247" t="s">
        <v>1110</v>
      </c>
      <c r="G130" s="248" t="s">
        <v>311</v>
      </c>
      <c r="H130" s="249">
        <v>2235</v>
      </c>
      <c r="I130" s="250"/>
      <c r="J130" s="251">
        <f>ROUND(I130*H130,2)</f>
        <v>0</v>
      </c>
      <c r="K130" s="252"/>
      <c r="L130" s="253"/>
      <c r="M130" s="254" t="s">
        <v>1</v>
      </c>
      <c r="N130" s="255" t="s">
        <v>38</v>
      </c>
      <c r="O130" s="88"/>
      <c r="P130" s="229">
        <f>O130*H130</f>
        <v>0</v>
      </c>
      <c r="Q130" s="229">
        <v>0</v>
      </c>
      <c r="R130" s="229">
        <f>Q130*H130</f>
        <v>0</v>
      </c>
      <c r="S130" s="229">
        <v>0</v>
      </c>
      <c r="T130" s="230">
        <f>S130*H130</f>
        <v>0</v>
      </c>
      <c r="U130" s="35"/>
      <c r="V130" s="35"/>
      <c r="W130" s="35"/>
      <c r="X130" s="35"/>
      <c r="Y130" s="35"/>
      <c r="Z130" s="35"/>
      <c r="AA130" s="35"/>
      <c r="AB130" s="35"/>
      <c r="AC130" s="35"/>
      <c r="AD130" s="35"/>
      <c r="AE130" s="35"/>
      <c r="AR130" s="231" t="s">
        <v>316</v>
      </c>
      <c r="AT130" s="231" t="s">
        <v>313</v>
      </c>
      <c r="AU130" s="231" t="s">
        <v>73</v>
      </c>
      <c r="AY130" s="14" t="s">
        <v>200</v>
      </c>
      <c r="BE130" s="232">
        <f>IF(N130="základní",J130,0)</f>
        <v>0</v>
      </c>
      <c r="BF130" s="232">
        <f>IF(N130="snížená",J130,0)</f>
        <v>0</v>
      </c>
      <c r="BG130" s="232">
        <f>IF(N130="zákl. přenesená",J130,0)</f>
        <v>0</v>
      </c>
      <c r="BH130" s="232">
        <f>IF(N130="sníž. přenesená",J130,0)</f>
        <v>0</v>
      </c>
      <c r="BI130" s="232">
        <f>IF(N130="nulová",J130,0)</f>
        <v>0</v>
      </c>
      <c r="BJ130" s="14" t="s">
        <v>80</v>
      </c>
      <c r="BK130" s="232">
        <f>ROUND(I130*H130,2)</f>
        <v>0</v>
      </c>
      <c r="BL130" s="14" t="s">
        <v>316</v>
      </c>
      <c r="BM130" s="231" t="s">
        <v>1257</v>
      </c>
    </row>
    <row r="131" s="2" customFormat="1" ht="24.15" customHeight="1">
      <c r="A131" s="35"/>
      <c r="B131" s="36"/>
      <c r="C131" s="245" t="s">
        <v>222</v>
      </c>
      <c r="D131" s="245" t="s">
        <v>313</v>
      </c>
      <c r="E131" s="246" t="s">
        <v>1112</v>
      </c>
      <c r="F131" s="247" t="s">
        <v>1113</v>
      </c>
      <c r="G131" s="248" t="s">
        <v>311</v>
      </c>
      <c r="H131" s="249">
        <v>4780</v>
      </c>
      <c r="I131" s="250"/>
      <c r="J131" s="251">
        <f>ROUND(I131*H131,2)</f>
        <v>0</v>
      </c>
      <c r="K131" s="252"/>
      <c r="L131" s="253"/>
      <c r="M131" s="254" t="s">
        <v>1</v>
      </c>
      <c r="N131" s="255" t="s">
        <v>38</v>
      </c>
      <c r="O131" s="88"/>
      <c r="P131" s="229">
        <f>O131*H131</f>
        <v>0</v>
      </c>
      <c r="Q131" s="229">
        <v>0</v>
      </c>
      <c r="R131" s="229">
        <f>Q131*H131</f>
        <v>0</v>
      </c>
      <c r="S131" s="229">
        <v>0</v>
      </c>
      <c r="T131" s="230">
        <f>S131*H131</f>
        <v>0</v>
      </c>
      <c r="U131" s="35"/>
      <c r="V131" s="35"/>
      <c r="W131" s="35"/>
      <c r="X131" s="35"/>
      <c r="Y131" s="35"/>
      <c r="Z131" s="35"/>
      <c r="AA131" s="35"/>
      <c r="AB131" s="35"/>
      <c r="AC131" s="35"/>
      <c r="AD131" s="35"/>
      <c r="AE131" s="35"/>
      <c r="AR131" s="231" t="s">
        <v>316</v>
      </c>
      <c r="AT131" s="231" t="s">
        <v>313</v>
      </c>
      <c r="AU131" s="231" t="s">
        <v>73</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316</v>
      </c>
      <c r="BM131" s="231" t="s">
        <v>1258</v>
      </c>
    </row>
    <row r="132" s="2" customFormat="1" ht="24.15" customHeight="1">
      <c r="A132" s="35"/>
      <c r="B132" s="36"/>
      <c r="C132" s="245" t="s">
        <v>226</v>
      </c>
      <c r="D132" s="245" t="s">
        <v>313</v>
      </c>
      <c r="E132" s="246" t="s">
        <v>1115</v>
      </c>
      <c r="F132" s="247" t="s">
        <v>1116</v>
      </c>
      <c r="G132" s="248" t="s">
        <v>311</v>
      </c>
      <c r="H132" s="249">
        <v>425</v>
      </c>
      <c r="I132" s="250"/>
      <c r="J132" s="251">
        <f>ROUND(I132*H132,2)</f>
        <v>0</v>
      </c>
      <c r="K132" s="252"/>
      <c r="L132" s="253"/>
      <c r="M132" s="254" t="s">
        <v>1</v>
      </c>
      <c r="N132" s="255" t="s">
        <v>38</v>
      </c>
      <c r="O132" s="88"/>
      <c r="P132" s="229">
        <f>O132*H132</f>
        <v>0</v>
      </c>
      <c r="Q132" s="229">
        <v>0</v>
      </c>
      <c r="R132" s="229">
        <f>Q132*H132</f>
        <v>0</v>
      </c>
      <c r="S132" s="229">
        <v>0</v>
      </c>
      <c r="T132" s="230">
        <f>S132*H132</f>
        <v>0</v>
      </c>
      <c r="U132" s="35"/>
      <c r="V132" s="35"/>
      <c r="W132" s="35"/>
      <c r="X132" s="35"/>
      <c r="Y132" s="35"/>
      <c r="Z132" s="35"/>
      <c r="AA132" s="35"/>
      <c r="AB132" s="35"/>
      <c r="AC132" s="35"/>
      <c r="AD132" s="35"/>
      <c r="AE132" s="35"/>
      <c r="AR132" s="231" t="s">
        <v>316</v>
      </c>
      <c r="AT132" s="231" t="s">
        <v>313</v>
      </c>
      <c r="AU132" s="231" t="s">
        <v>73</v>
      </c>
      <c r="AY132" s="14" t="s">
        <v>200</v>
      </c>
      <c r="BE132" s="232">
        <f>IF(N132="základní",J132,0)</f>
        <v>0</v>
      </c>
      <c r="BF132" s="232">
        <f>IF(N132="snížená",J132,0)</f>
        <v>0</v>
      </c>
      <c r="BG132" s="232">
        <f>IF(N132="zákl. přenesená",J132,0)</f>
        <v>0</v>
      </c>
      <c r="BH132" s="232">
        <f>IF(N132="sníž. přenesená",J132,0)</f>
        <v>0</v>
      </c>
      <c r="BI132" s="232">
        <f>IF(N132="nulová",J132,0)</f>
        <v>0</v>
      </c>
      <c r="BJ132" s="14" t="s">
        <v>80</v>
      </c>
      <c r="BK132" s="232">
        <f>ROUND(I132*H132,2)</f>
        <v>0</v>
      </c>
      <c r="BL132" s="14" t="s">
        <v>316</v>
      </c>
      <c r="BM132" s="231" t="s">
        <v>1259</v>
      </c>
    </row>
    <row r="133" s="2" customFormat="1" ht="24.15" customHeight="1">
      <c r="A133" s="35"/>
      <c r="B133" s="36"/>
      <c r="C133" s="245" t="s">
        <v>230</v>
      </c>
      <c r="D133" s="245" t="s">
        <v>313</v>
      </c>
      <c r="E133" s="246" t="s">
        <v>1118</v>
      </c>
      <c r="F133" s="247" t="s">
        <v>1119</v>
      </c>
      <c r="G133" s="248" t="s">
        <v>311</v>
      </c>
      <c r="H133" s="249">
        <v>545</v>
      </c>
      <c r="I133" s="250"/>
      <c r="J133" s="251">
        <f>ROUND(I133*H133,2)</f>
        <v>0</v>
      </c>
      <c r="K133" s="252"/>
      <c r="L133" s="253"/>
      <c r="M133" s="254" t="s">
        <v>1</v>
      </c>
      <c r="N133" s="255" t="s">
        <v>38</v>
      </c>
      <c r="O133" s="88"/>
      <c r="P133" s="229">
        <f>O133*H133</f>
        <v>0</v>
      </c>
      <c r="Q133" s="229">
        <v>0</v>
      </c>
      <c r="R133" s="229">
        <f>Q133*H133</f>
        <v>0</v>
      </c>
      <c r="S133" s="229">
        <v>0</v>
      </c>
      <c r="T133" s="230">
        <f>S133*H133</f>
        <v>0</v>
      </c>
      <c r="U133" s="35"/>
      <c r="V133" s="35"/>
      <c r="W133" s="35"/>
      <c r="X133" s="35"/>
      <c r="Y133" s="35"/>
      <c r="Z133" s="35"/>
      <c r="AA133" s="35"/>
      <c r="AB133" s="35"/>
      <c r="AC133" s="35"/>
      <c r="AD133" s="35"/>
      <c r="AE133" s="35"/>
      <c r="AR133" s="231" t="s">
        <v>316</v>
      </c>
      <c r="AT133" s="231" t="s">
        <v>313</v>
      </c>
      <c r="AU133" s="231" t="s">
        <v>73</v>
      </c>
      <c r="AY133" s="14" t="s">
        <v>200</v>
      </c>
      <c r="BE133" s="232">
        <f>IF(N133="základní",J133,0)</f>
        <v>0</v>
      </c>
      <c r="BF133" s="232">
        <f>IF(N133="snížená",J133,0)</f>
        <v>0</v>
      </c>
      <c r="BG133" s="232">
        <f>IF(N133="zákl. přenesená",J133,0)</f>
        <v>0</v>
      </c>
      <c r="BH133" s="232">
        <f>IF(N133="sníž. přenesená",J133,0)</f>
        <v>0</v>
      </c>
      <c r="BI133" s="232">
        <f>IF(N133="nulová",J133,0)</f>
        <v>0</v>
      </c>
      <c r="BJ133" s="14" t="s">
        <v>80</v>
      </c>
      <c r="BK133" s="232">
        <f>ROUND(I133*H133,2)</f>
        <v>0</v>
      </c>
      <c r="BL133" s="14" t="s">
        <v>316</v>
      </c>
      <c r="BM133" s="231" t="s">
        <v>1260</v>
      </c>
    </row>
    <row r="134" s="2" customFormat="1" ht="24.15" customHeight="1">
      <c r="A134" s="35"/>
      <c r="B134" s="36"/>
      <c r="C134" s="245" t="s">
        <v>234</v>
      </c>
      <c r="D134" s="245" t="s">
        <v>313</v>
      </c>
      <c r="E134" s="246" t="s">
        <v>1261</v>
      </c>
      <c r="F134" s="247" t="s">
        <v>1262</v>
      </c>
      <c r="G134" s="248" t="s">
        <v>311</v>
      </c>
      <c r="H134" s="249">
        <v>100</v>
      </c>
      <c r="I134" s="250"/>
      <c r="J134" s="251">
        <f>ROUND(I134*H134,2)</f>
        <v>0</v>
      </c>
      <c r="K134" s="252"/>
      <c r="L134" s="253"/>
      <c r="M134" s="254" t="s">
        <v>1</v>
      </c>
      <c r="N134" s="255" t="s">
        <v>38</v>
      </c>
      <c r="O134" s="88"/>
      <c r="P134" s="229">
        <f>O134*H134</f>
        <v>0</v>
      </c>
      <c r="Q134" s="229">
        <v>0</v>
      </c>
      <c r="R134" s="229">
        <f>Q134*H134</f>
        <v>0</v>
      </c>
      <c r="S134" s="229">
        <v>0</v>
      </c>
      <c r="T134" s="230">
        <f>S134*H134</f>
        <v>0</v>
      </c>
      <c r="U134" s="35"/>
      <c r="V134" s="35"/>
      <c r="W134" s="35"/>
      <c r="X134" s="35"/>
      <c r="Y134" s="35"/>
      <c r="Z134" s="35"/>
      <c r="AA134" s="35"/>
      <c r="AB134" s="35"/>
      <c r="AC134" s="35"/>
      <c r="AD134" s="35"/>
      <c r="AE134" s="35"/>
      <c r="AR134" s="231" t="s">
        <v>316</v>
      </c>
      <c r="AT134" s="231" t="s">
        <v>313</v>
      </c>
      <c r="AU134" s="231" t="s">
        <v>73</v>
      </c>
      <c r="AY134" s="14" t="s">
        <v>200</v>
      </c>
      <c r="BE134" s="232">
        <f>IF(N134="základní",J134,0)</f>
        <v>0</v>
      </c>
      <c r="BF134" s="232">
        <f>IF(N134="snížená",J134,0)</f>
        <v>0</v>
      </c>
      <c r="BG134" s="232">
        <f>IF(N134="zákl. přenesená",J134,0)</f>
        <v>0</v>
      </c>
      <c r="BH134" s="232">
        <f>IF(N134="sníž. přenesená",J134,0)</f>
        <v>0</v>
      </c>
      <c r="BI134" s="232">
        <f>IF(N134="nulová",J134,0)</f>
        <v>0</v>
      </c>
      <c r="BJ134" s="14" t="s">
        <v>80</v>
      </c>
      <c r="BK134" s="232">
        <f>ROUND(I134*H134,2)</f>
        <v>0</v>
      </c>
      <c r="BL134" s="14" t="s">
        <v>316</v>
      </c>
      <c r="BM134" s="231" t="s">
        <v>1263</v>
      </c>
    </row>
    <row r="135" s="2" customFormat="1" ht="24.15" customHeight="1">
      <c r="A135" s="35"/>
      <c r="B135" s="36"/>
      <c r="C135" s="245" t="s">
        <v>238</v>
      </c>
      <c r="D135" s="245" t="s">
        <v>313</v>
      </c>
      <c r="E135" s="246" t="s">
        <v>1121</v>
      </c>
      <c r="F135" s="247" t="s">
        <v>1122</v>
      </c>
      <c r="G135" s="248" t="s">
        <v>311</v>
      </c>
      <c r="H135" s="249">
        <v>480</v>
      </c>
      <c r="I135" s="250"/>
      <c r="J135" s="251">
        <f>ROUND(I135*H135,2)</f>
        <v>0</v>
      </c>
      <c r="K135" s="252"/>
      <c r="L135" s="253"/>
      <c r="M135" s="254" t="s">
        <v>1</v>
      </c>
      <c r="N135" s="255" t="s">
        <v>38</v>
      </c>
      <c r="O135" s="88"/>
      <c r="P135" s="229">
        <f>O135*H135</f>
        <v>0</v>
      </c>
      <c r="Q135" s="229">
        <v>0</v>
      </c>
      <c r="R135" s="229">
        <f>Q135*H135</f>
        <v>0</v>
      </c>
      <c r="S135" s="229">
        <v>0</v>
      </c>
      <c r="T135" s="230">
        <f>S135*H135</f>
        <v>0</v>
      </c>
      <c r="U135" s="35"/>
      <c r="V135" s="35"/>
      <c r="W135" s="35"/>
      <c r="X135" s="35"/>
      <c r="Y135" s="35"/>
      <c r="Z135" s="35"/>
      <c r="AA135" s="35"/>
      <c r="AB135" s="35"/>
      <c r="AC135" s="35"/>
      <c r="AD135" s="35"/>
      <c r="AE135" s="35"/>
      <c r="AR135" s="231" t="s">
        <v>316</v>
      </c>
      <c r="AT135" s="231" t="s">
        <v>313</v>
      </c>
      <c r="AU135" s="231" t="s">
        <v>73</v>
      </c>
      <c r="AY135" s="14" t="s">
        <v>200</v>
      </c>
      <c r="BE135" s="232">
        <f>IF(N135="základní",J135,0)</f>
        <v>0</v>
      </c>
      <c r="BF135" s="232">
        <f>IF(N135="snížená",J135,0)</f>
        <v>0</v>
      </c>
      <c r="BG135" s="232">
        <f>IF(N135="zákl. přenesená",J135,0)</f>
        <v>0</v>
      </c>
      <c r="BH135" s="232">
        <f>IF(N135="sníž. přenesená",J135,0)</f>
        <v>0</v>
      </c>
      <c r="BI135" s="232">
        <f>IF(N135="nulová",J135,0)</f>
        <v>0</v>
      </c>
      <c r="BJ135" s="14" t="s">
        <v>80</v>
      </c>
      <c r="BK135" s="232">
        <f>ROUND(I135*H135,2)</f>
        <v>0</v>
      </c>
      <c r="BL135" s="14" t="s">
        <v>316</v>
      </c>
      <c r="BM135" s="231" t="s">
        <v>1264</v>
      </c>
    </row>
    <row r="136" s="2" customFormat="1" ht="49.05" customHeight="1">
      <c r="A136" s="35"/>
      <c r="B136" s="36"/>
      <c r="C136" s="245" t="s">
        <v>242</v>
      </c>
      <c r="D136" s="245" t="s">
        <v>313</v>
      </c>
      <c r="E136" s="246" t="s">
        <v>1265</v>
      </c>
      <c r="F136" s="247" t="s">
        <v>1266</v>
      </c>
      <c r="G136" s="248" t="s">
        <v>209</v>
      </c>
      <c r="H136" s="249">
        <v>10</v>
      </c>
      <c r="I136" s="250"/>
      <c r="J136" s="251">
        <f>ROUND(I136*H136,2)</f>
        <v>0</v>
      </c>
      <c r="K136" s="252"/>
      <c r="L136" s="253"/>
      <c r="M136" s="254" t="s">
        <v>1</v>
      </c>
      <c r="N136" s="255" t="s">
        <v>38</v>
      </c>
      <c r="O136" s="88"/>
      <c r="P136" s="229">
        <f>O136*H136</f>
        <v>0</v>
      </c>
      <c r="Q136" s="229">
        <v>0</v>
      </c>
      <c r="R136" s="229">
        <f>Q136*H136</f>
        <v>0</v>
      </c>
      <c r="S136" s="229">
        <v>0</v>
      </c>
      <c r="T136" s="230">
        <f>S136*H136</f>
        <v>0</v>
      </c>
      <c r="U136" s="35"/>
      <c r="V136" s="35"/>
      <c r="W136" s="35"/>
      <c r="X136" s="35"/>
      <c r="Y136" s="35"/>
      <c r="Z136" s="35"/>
      <c r="AA136" s="35"/>
      <c r="AB136" s="35"/>
      <c r="AC136" s="35"/>
      <c r="AD136" s="35"/>
      <c r="AE136" s="35"/>
      <c r="AR136" s="231" t="s">
        <v>316</v>
      </c>
      <c r="AT136" s="231" t="s">
        <v>313</v>
      </c>
      <c r="AU136" s="231" t="s">
        <v>73</v>
      </c>
      <c r="AY136" s="14" t="s">
        <v>200</v>
      </c>
      <c r="BE136" s="232">
        <f>IF(N136="základní",J136,0)</f>
        <v>0</v>
      </c>
      <c r="BF136" s="232">
        <f>IF(N136="snížená",J136,0)</f>
        <v>0</v>
      </c>
      <c r="BG136" s="232">
        <f>IF(N136="zákl. přenesená",J136,0)</f>
        <v>0</v>
      </c>
      <c r="BH136" s="232">
        <f>IF(N136="sníž. přenesená",J136,0)</f>
        <v>0</v>
      </c>
      <c r="BI136" s="232">
        <f>IF(N136="nulová",J136,0)</f>
        <v>0</v>
      </c>
      <c r="BJ136" s="14" t="s">
        <v>80</v>
      </c>
      <c r="BK136" s="232">
        <f>ROUND(I136*H136,2)</f>
        <v>0</v>
      </c>
      <c r="BL136" s="14" t="s">
        <v>316</v>
      </c>
      <c r="BM136" s="231" t="s">
        <v>1267</v>
      </c>
    </row>
    <row r="137" s="2" customFormat="1" ht="49.05" customHeight="1">
      <c r="A137" s="35"/>
      <c r="B137" s="36"/>
      <c r="C137" s="245" t="s">
        <v>246</v>
      </c>
      <c r="D137" s="245" t="s">
        <v>313</v>
      </c>
      <c r="E137" s="246" t="s">
        <v>1142</v>
      </c>
      <c r="F137" s="247" t="s">
        <v>1143</v>
      </c>
      <c r="G137" s="248" t="s">
        <v>209</v>
      </c>
      <c r="H137" s="249">
        <v>19</v>
      </c>
      <c r="I137" s="250"/>
      <c r="J137" s="251">
        <f>ROUND(I137*H137,2)</f>
        <v>0</v>
      </c>
      <c r="K137" s="252"/>
      <c r="L137" s="253"/>
      <c r="M137" s="254" t="s">
        <v>1</v>
      </c>
      <c r="N137" s="255" t="s">
        <v>38</v>
      </c>
      <c r="O137" s="88"/>
      <c r="P137" s="229">
        <f>O137*H137</f>
        <v>0</v>
      </c>
      <c r="Q137" s="229">
        <v>0</v>
      </c>
      <c r="R137" s="229">
        <f>Q137*H137</f>
        <v>0</v>
      </c>
      <c r="S137" s="229">
        <v>0</v>
      </c>
      <c r="T137" s="230">
        <f>S137*H137</f>
        <v>0</v>
      </c>
      <c r="U137" s="35"/>
      <c r="V137" s="35"/>
      <c r="W137" s="35"/>
      <c r="X137" s="35"/>
      <c r="Y137" s="35"/>
      <c r="Z137" s="35"/>
      <c r="AA137" s="35"/>
      <c r="AB137" s="35"/>
      <c r="AC137" s="35"/>
      <c r="AD137" s="35"/>
      <c r="AE137" s="35"/>
      <c r="AR137" s="231" t="s">
        <v>316</v>
      </c>
      <c r="AT137" s="231" t="s">
        <v>313</v>
      </c>
      <c r="AU137" s="231" t="s">
        <v>73</v>
      </c>
      <c r="AY137" s="14" t="s">
        <v>200</v>
      </c>
      <c r="BE137" s="232">
        <f>IF(N137="základní",J137,0)</f>
        <v>0</v>
      </c>
      <c r="BF137" s="232">
        <f>IF(N137="snížená",J137,0)</f>
        <v>0</v>
      </c>
      <c r="BG137" s="232">
        <f>IF(N137="zákl. přenesená",J137,0)</f>
        <v>0</v>
      </c>
      <c r="BH137" s="232">
        <f>IF(N137="sníž. přenesená",J137,0)</f>
        <v>0</v>
      </c>
      <c r="BI137" s="232">
        <f>IF(N137="nulová",J137,0)</f>
        <v>0</v>
      </c>
      <c r="BJ137" s="14" t="s">
        <v>80</v>
      </c>
      <c r="BK137" s="232">
        <f>ROUND(I137*H137,2)</f>
        <v>0</v>
      </c>
      <c r="BL137" s="14" t="s">
        <v>316</v>
      </c>
      <c r="BM137" s="231" t="s">
        <v>1268</v>
      </c>
    </row>
    <row r="138" s="2" customFormat="1" ht="37.8" customHeight="1">
      <c r="A138" s="35"/>
      <c r="B138" s="36"/>
      <c r="C138" s="245" t="s">
        <v>250</v>
      </c>
      <c r="D138" s="245" t="s">
        <v>313</v>
      </c>
      <c r="E138" s="246" t="s">
        <v>1145</v>
      </c>
      <c r="F138" s="247" t="s">
        <v>1146</v>
      </c>
      <c r="G138" s="248" t="s">
        <v>209</v>
      </c>
      <c r="H138" s="249">
        <v>140</v>
      </c>
      <c r="I138" s="250"/>
      <c r="J138" s="251">
        <f>ROUND(I138*H138,2)</f>
        <v>0</v>
      </c>
      <c r="K138" s="252"/>
      <c r="L138" s="253"/>
      <c r="M138" s="254" t="s">
        <v>1</v>
      </c>
      <c r="N138" s="255" t="s">
        <v>38</v>
      </c>
      <c r="O138" s="88"/>
      <c r="P138" s="229">
        <f>O138*H138</f>
        <v>0</v>
      </c>
      <c r="Q138" s="229">
        <v>0</v>
      </c>
      <c r="R138" s="229">
        <f>Q138*H138</f>
        <v>0</v>
      </c>
      <c r="S138" s="229">
        <v>0</v>
      </c>
      <c r="T138" s="230">
        <f>S138*H138</f>
        <v>0</v>
      </c>
      <c r="U138" s="35"/>
      <c r="V138" s="35"/>
      <c r="W138" s="35"/>
      <c r="X138" s="35"/>
      <c r="Y138" s="35"/>
      <c r="Z138" s="35"/>
      <c r="AA138" s="35"/>
      <c r="AB138" s="35"/>
      <c r="AC138" s="35"/>
      <c r="AD138" s="35"/>
      <c r="AE138" s="35"/>
      <c r="AR138" s="231" t="s">
        <v>316</v>
      </c>
      <c r="AT138" s="231" t="s">
        <v>313</v>
      </c>
      <c r="AU138" s="231" t="s">
        <v>73</v>
      </c>
      <c r="AY138" s="14" t="s">
        <v>200</v>
      </c>
      <c r="BE138" s="232">
        <f>IF(N138="základní",J138,0)</f>
        <v>0</v>
      </c>
      <c r="BF138" s="232">
        <f>IF(N138="snížená",J138,0)</f>
        <v>0</v>
      </c>
      <c r="BG138" s="232">
        <f>IF(N138="zákl. přenesená",J138,0)</f>
        <v>0</v>
      </c>
      <c r="BH138" s="232">
        <f>IF(N138="sníž. přenesená",J138,0)</f>
        <v>0</v>
      </c>
      <c r="BI138" s="232">
        <f>IF(N138="nulová",J138,0)</f>
        <v>0</v>
      </c>
      <c r="BJ138" s="14" t="s">
        <v>80</v>
      </c>
      <c r="BK138" s="232">
        <f>ROUND(I138*H138,2)</f>
        <v>0</v>
      </c>
      <c r="BL138" s="14" t="s">
        <v>316</v>
      </c>
      <c r="BM138" s="231" t="s">
        <v>1269</v>
      </c>
    </row>
    <row r="139" s="11" customFormat="1" ht="25.92" customHeight="1">
      <c r="A139" s="11"/>
      <c r="B139" s="205"/>
      <c r="C139" s="206"/>
      <c r="D139" s="207" t="s">
        <v>72</v>
      </c>
      <c r="E139" s="208" t="s">
        <v>197</v>
      </c>
      <c r="F139" s="208" t="s">
        <v>198</v>
      </c>
      <c r="G139" s="206"/>
      <c r="H139" s="206"/>
      <c r="I139" s="209"/>
      <c r="J139" s="210">
        <f>BK139</f>
        <v>0</v>
      </c>
      <c r="K139" s="206"/>
      <c r="L139" s="211"/>
      <c r="M139" s="212"/>
      <c r="N139" s="213"/>
      <c r="O139" s="213"/>
      <c r="P139" s="214">
        <f>SUM(P140:P157)</f>
        <v>0</v>
      </c>
      <c r="Q139" s="213"/>
      <c r="R139" s="214">
        <f>SUM(R140:R157)</f>
        <v>0</v>
      </c>
      <c r="S139" s="213"/>
      <c r="T139" s="215">
        <f>SUM(T140:T157)</f>
        <v>0</v>
      </c>
      <c r="U139" s="11"/>
      <c r="V139" s="11"/>
      <c r="W139" s="11"/>
      <c r="X139" s="11"/>
      <c r="Y139" s="11"/>
      <c r="Z139" s="11"/>
      <c r="AA139" s="11"/>
      <c r="AB139" s="11"/>
      <c r="AC139" s="11"/>
      <c r="AD139" s="11"/>
      <c r="AE139" s="11"/>
      <c r="AR139" s="216" t="s">
        <v>199</v>
      </c>
      <c r="AT139" s="217" t="s">
        <v>72</v>
      </c>
      <c r="AU139" s="217" t="s">
        <v>73</v>
      </c>
      <c r="AY139" s="216" t="s">
        <v>200</v>
      </c>
      <c r="BK139" s="218">
        <f>SUM(BK140:BK157)</f>
        <v>0</v>
      </c>
    </row>
    <row r="140" s="2" customFormat="1" ht="62.7" customHeight="1">
      <c r="A140" s="35"/>
      <c r="B140" s="36"/>
      <c r="C140" s="219" t="s">
        <v>254</v>
      </c>
      <c r="D140" s="219" t="s">
        <v>201</v>
      </c>
      <c r="E140" s="220" t="s">
        <v>1157</v>
      </c>
      <c r="F140" s="221" t="s">
        <v>1158</v>
      </c>
      <c r="G140" s="222" t="s">
        <v>311</v>
      </c>
      <c r="H140" s="223">
        <v>1550</v>
      </c>
      <c r="I140" s="224"/>
      <c r="J140" s="225">
        <f>ROUND(I140*H140,2)</f>
        <v>0</v>
      </c>
      <c r="K140" s="226"/>
      <c r="L140" s="41"/>
      <c r="M140" s="227" t="s">
        <v>1</v>
      </c>
      <c r="N140" s="228" t="s">
        <v>38</v>
      </c>
      <c r="O140" s="88"/>
      <c r="P140" s="229">
        <f>O140*H140</f>
        <v>0</v>
      </c>
      <c r="Q140" s="229">
        <v>0</v>
      </c>
      <c r="R140" s="229">
        <f>Q140*H140</f>
        <v>0</v>
      </c>
      <c r="S140" s="229">
        <v>0</v>
      </c>
      <c r="T140" s="230">
        <f>S140*H140</f>
        <v>0</v>
      </c>
      <c r="U140" s="35"/>
      <c r="V140" s="35"/>
      <c r="W140" s="35"/>
      <c r="X140" s="35"/>
      <c r="Y140" s="35"/>
      <c r="Z140" s="35"/>
      <c r="AA140" s="35"/>
      <c r="AB140" s="35"/>
      <c r="AC140" s="35"/>
      <c r="AD140" s="35"/>
      <c r="AE140" s="35"/>
      <c r="AR140" s="231" t="s">
        <v>210</v>
      </c>
      <c r="AT140" s="231" t="s">
        <v>201</v>
      </c>
      <c r="AU140" s="231" t="s">
        <v>80</v>
      </c>
      <c r="AY140" s="14" t="s">
        <v>200</v>
      </c>
      <c r="BE140" s="232">
        <f>IF(N140="základní",J140,0)</f>
        <v>0</v>
      </c>
      <c r="BF140" s="232">
        <f>IF(N140="snížená",J140,0)</f>
        <v>0</v>
      </c>
      <c r="BG140" s="232">
        <f>IF(N140="zákl. přenesená",J140,0)</f>
        <v>0</v>
      </c>
      <c r="BH140" s="232">
        <f>IF(N140="sníž. přenesená",J140,0)</f>
        <v>0</v>
      </c>
      <c r="BI140" s="232">
        <f>IF(N140="nulová",J140,0)</f>
        <v>0</v>
      </c>
      <c r="BJ140" s="14" t="s">
        <v>80</v>
      </c>
      <c r="BK140" s="232">
        <f>ROUND(I140*H140,2)</f>
        <v>0</v>
      </c>
      <c r="BL140" s="14" t="s">
        <v>210</v>
      </c>
      <c r="BM140" s="231" t="s">
        <v>1270</v>
      </c>
    </row>
    <row r="141" s="2" customFormat="1" ht="76.35" customHeight="1">
      <c r="A141" s="35"/>
      <c r="B141" s="36"/>
      <c r="C141" s="219" t="s">
        <v>8</v>
      </c>
      <c r="D141" s="219" t="s">
        <v>201</v>
      </c>
      <c r="E141" s="220" t="s">
        <v>1160</v>
      </c>
      <c r="F141" s="221" t="s">
        <v>1161</v>
      </c>
      <c r="G141" s="222" t="s">
        <v>311</v>
      </c>
      <c r="H141" s="223">
        <v>2850</v>
      </c>
      <c r="I141" s="224"/>
      <c r="J141" s="225">
        <f>ROUND(I141*H141,2)</f>
        <v>0</v>
      </c>
      <c r="K141" s="226"/>
      <c r="L141" s="41"/>
      <c r="M141" s="227" t="s">
        <v>1</v>
      </c>
      <c r="N141" s="228" t="s">
        <v>38</v>
      </c>
      <c r="O141" s="88"/>
      <c r="P141" s="229">
        <f>O141*H141</f>
        <v>0</v>
      </c>
      <c r="Q141" s="229">
        <v>0</v>
      </c>
      <c r="R141" s="229">
        <f>Q141*H141</f>
        <v>0</v>
      </c>
      <c r="S141" s="229">
        <v>0</v>
      </c>
      <c r="T141" s="230">
        <f>S141*H141</f>
        <v>0</v>
      </c>
      <c r="U141" s="35"/>
      <c r="V141" s="35"/>
      <c r="W141" s="35"/>
      <c r="X141" s="35"/>
      <c r="Y141" s="35"/>
      <c r="Z141" s="35"/>
      <c r="AA141" s="35"/>
      <c r="AB141" s="35"/>
      <c r="AC141" s="35"/>
      <c r="AD141" s="35"/>
      <c r="AE141" s="35"/>
      <c r="AR141" s="231" t="s">
        <v>210</v>
      </c>
      <c r="AT141" s="231" t="s">
        <v>201</v>
      </c>
      <c r="AU141" s="231" t="s">
        <v>80</v>
      </c>
      <c r="AY141" s="14" t="s">
        <v>200</v>
      </c>
      <c r="BE141" s="232">
        <f>IF(N141="základní",J141,0)</f>
        <v>0</v>
      </c>
      <c r="BF141" s="232">
        <f>IF(N141="snížená",J141,0)</f>
        <v>0</v>
      </c>
      <c r="BG141" s="232">
        <f>IF(N141="zákl. přenesená",J141,0)</f>
        <v>0</v>
      </c>
      <c r="BH141" s="232">
        <f>IF(N141="sníž. přenesená",J141,0)</f>
        <v>0</v>
      </c>
      <c r="BI141" s="232">
        <f>IF(N141="nulová",J141,0)</f>
        <v>0</v>
      </c>
      <c r="BJ141" s="14" t="s">
        <v>80</v>
      </c>
      <c r="BK141" s="232">
        <f>ROUND(I141*H141,2)</f>
        <v>0</v>
      </c>
      <c r="BL141" s="14" t="s">
        <v>210</v>
      </c>
      <c r="BM141" s="231" t="s">
        <v>1271</v>
      </c>
    </row>
    <row r="142" s="2" customFormat="1" ht="76.35" customHeight="1">
      <c r="A142" s="35"/>
      <c r="B142" s="36"/>
      <c r="C142" s="219" t="s">
        <v>261</v>
      </c>
      <c r="D142" s="219" t="s">
        <v>201</v>
      </c>
      <c r="E142" s="220" t="s">
        <v>1163</v>
      </c>
      <c r="F142" s="221" t="s">
        <v>1164</v>
      </c>
      <c r="G142" s="222" t="s">
        <v>311</v>
      </c>
      <c r="H142" s="223">
        <v>515</v>
      </c>
      <c r="I142" s="224"/>
      <c r="J142" s="225">
        <f>ROUND(I142*H142,2)</f>
        <v>0</v>
      </c>
      <c r="K142" s="226"/>
      <c r="L142" s="41"/>
      <c r="M142" s="227" t="s">
        <v>1</v>
      </c>
      <c r="N142" s="228" t="s">
        <v>38</v>
      </c>
      <c r="O142" s="88"/>
      <c r="P142" s="229">
        <f>O142*H142</f>
        <v>0</v>
      </c>
      <c r="Q142" s="229">
        <v>0</v>
      </c>
      <c r="R142" s="229">
        <f>Q142*H142</f>
        <v>0</v>
      </c>
      <c r="S142" s="229">
        <v>0</v>
      </c>
      <c r="T142" s="230">
        <f>S142*H142</f>
        <v>0</v>
      </c>
      <c r="U142" s="35"/>
      <c r="V142" s="35"/>
      <c r="W142" s="35"/>
      <c r="X142" s="35"/>
      <c r="Y142" s="35"/>
      <c r="Z142" s="35"/>
      <c r="AA142" s="35"/>
      <c r="AB142" s="35"/>
      <c r="AC142" s="35"/>
      <c r="AD142" s="35"/>
      <c r="AE142" s="35"/>
      <c r="AR142" s="231" t="s">
        <v>210</v>
      </c>
      <c r="AT142" s="231" t="s">
        <v>201</v>
      </c>
      <c r="AU142" s="231" t="s">
        <v>80</v>
      </c>
      <c r="AY142" s="14" t="s">
        <v>200</v>
      </c>
      <c r="BE142" s="232">
        <f>IF(N142="základní",J142,0)</f>
        <v>0</v>
      </c>
      <c r="BF142" s="232">
        <f>IF(N142="snížená",J142,0)</f>
        <v>0</v>
      </c>
      <c r="BG142" s="232">
        <f>IF(N142="zákl. přenesená",J142,0)</f>
        <v>0</v>
      </c>
      <c r="BH142" s="232">
        <f>IF(N142="sníž. přenesená",J142,0)</f>
        <v>0</v>
      </c>
      <c r="BI142" s="232">
        <f>IF(N142="nulová",J142,0)</f>
        <v>0</v>
      </c>
      <c r="BJ142" s="14" t="s">
        <v>80</v>
      </c>
      <c r="BK142" s="232">
        <f>ROUND(I142*H142,2)</f>
        <v>0</v>
      </c>
      <c r="BL142" s="14" t="s">
        <v>210</v>
      </c>
      <c r="BM142" s="231" t="s">
        <v>1272</v>
      </c>
    </row>
    <row r="143" s="2" customFormat="1" ht="62.7" customHeight="1">
      <c r="A143" s="35"/>
      <c r="B143" s="36"/>
      <c r="C143" s="219" t="s">
        <v>265</v>
      </c>
      <c r="D143" s="219" t="s">
        <v>201</v>
      </c>
      <c r="E143" s="220" t="s">
        <v>1154</v>
      </c>
      <c r="F143" s="221" t="s">
        <v>1155</v>
      </c>
      <c r="G143" s="222" t="s">
        <v>209</v>
      </c>
      <c r="H143" s="223">
        <v>4</v>
      </c>
      <c r="I143" s="224"/>
      <c r="J143" s="225">
        <f>ROUND(I143*H143,2)</f>
        <v>0</v>
      </c>
      <c r="K143" s="226"/>
      <c r="L143" s="41"/>
      <c r="M143" s="227" t="s">
        <v>1</v>
      </c>
      <c r="N143" s="228" t="s">
        <v>38</v>
      </c>
      <c r="O143" s="88"/>
      <c r="P143" s="229">
        <f>O143*H143</f>
        <v>0</v>
      </c>
      <c r="Q143" s="229">
        <v>0</v>
      </c>
      <c r="R143" s="229">
        <f>Q143*H143</f>
        <v>0</v>
      </c>
      <c r="S143" s="229">
        <v>0</v>
      </c>
      <c r="T143" s="230">
        <f>S143*H143</f>
        <v>0</v>
      </c>
      <c r="U143" s="35"/>
      <c r="V143" s="35"/>
      <c r="W143" s="35"/>
      <c r="X143" s="35"/>
      <c r="Y143" s="35"/>
      <c r="Z143" s="35"/>
      <c r="AA143" s="35"/>
      <c r="AB143" s="35"/>
      <c r="AC143" s="35"/>
      <c r="AD143" s="35"/>
      <c r="AE143" s="35"/>
      <c r="AR143" s="231" t="s">
        <v>210</v>
      </c>
      <c r="AT143" s="231" t="s">
        <v>201</v>
      </c>
      <c r="AU143" s="231" t="s">
        <v>80</v>
      </c>
      <c r="AY143" s="14" t="s">
        <v>200</v>
      </c>
      <c r="BE143" s="232">
        <f>IF(N143="základní",J143,0)</f>
        <v>0</v>
      </c>
      <c r="BF143" s="232">
        <f>IF(N143="snížená",J143,0)</f>
        <v>0</v>
      </c>
      <c r="BG143" s="232">
        <f>IF(N143="zákl. přenesená",J143,0)</f>
        <v>0</v>
      </c>
      <c r="BH143" s="232">
        <f>IF(N143="sníž. přenesená",J143,0)</f>
        <v>0</v>
      </c>
      <c r="BI143" s="232">
        <f>IF(N143="nulová",J143,0)</f>
        <v>0</v>
      </c>
      <c r="BJ143" s="14" t="s">
        <v>80</v>
      </c>
      <c r="BK143" s="232">
        <f>ROUND(I143*H143,2)</f>
        <v>0</v>
      </c>
      <c r="BL143" s="14" t="s">
        <v>210</v>
      </c>
      <c r="BM143" s="231" t="s">
        <v>1273</v>
      </c>
    </row>
    <row r="144" s="2" customFormat="1" ht="49.05" customHeight="1">
      <c r="A144" s="35"/>
      <c r="B144" s="36"/>
      <c r="C144" s="245" t="s">
        <v>269</v>
      </c>
      <c r="D144" s="245" t="s">
        <v>313</v>
      </c>
      <c r="E144" s="246" t="s">
        <v>1274</v>
      </c>
      <c r="F144" s="247" t="s">
        <v>1275</v>
      </c>
      <c r="G144" s="248" t="s">
        <v>209</v>
      </c>
      <c r="H144" s="249">
        <v>4</v>
      </c>
      <c r="I144" s="250"/>
      <c r="J144" s="251">
        <f>ROUND(I144*H144,2)</f>
        <v>0</v>
      </c>
      <c r="K144" s="252"/>
      <c r="L144" s="253"/>
      <c r="M144" s="254" t="s">
        <v>1</v>
      </c>
      <c r="N144" s="255" t="s">
        <v>38</v>
      </c>
      <c r="O144" s="88"/>
      <c r="P144" s="229">
        <f>O144*H144</f>
        <v>0</v>
      </c>
      <c r="Q144" s="229">
        <v>0</v>
      </c>
      <c r="R144" s="229">
        <f>Q144*H144</f>
        <v>0</v>
      </c>
      <c r="S144" s="229">
        <v>0</v>
      </c>
      <c r="T144" s="230">
        <f>S144*H144</f>
        <v>0</v>
      </c>
      <c r="U144" s="35"/>
      <c r="V144" s="35"/>
      <c r="W144" s="35"/>
      <c r="X144" s="35"/>
      <c r="Y144" s="35"/>
      <c r="Z144" s="35"/>
      <c r="AA144" s="35"/>
      <c r="AB144" s="35"/>
      <c r="AC144" s="35"/>
      <c r="AD144" s="35"/>
      <c r="AE144" s="35"/>
      <c r="AR144" s="231" t="s">
        <v>316</v>
      </c>
      <c r="AT144" s="231" t="s">
        <v>313</v>
      </c>
      <c r="AU144" s="231" t="s">
        <v>80</v>
      </c>
      <c r="AY144" s="14" t="s">
        <v>200</v>
      </c>
      <c r="BE144" s="232">
        <f>IF(N144="základní",J144,0)</f>
        <v>0</v>
      </c>
      <c r="BF144" s="232">
        <f>IF(N144="snížená",J144,0)</f>
        <v>0</v>
      </c>
      <c r="BG144" s="232">
        <f>IF(N144="zákl. přenesená",J144,0)</f>
        <v>0</v>
      </c>
      <c r="BH144" s="232">
        <f>IF(N144="sníž. přenesená",J144,0)</f>
        <v>0</v>
      </c>
      <c r="BI144" s="232">
        <f>IF(N144="nulová",J144,0)</f>
        <v>0</v>
      </c>
      <c r="BJ144" s="14" t="s">
        <v>80</v>
      </c>
      <c r="BK144" s="232">
        <f>ROUND(I144*H144,2)</f>
        <v>0</v>
      </c>
      <c r="BL144" s="14" t="s">
        <v>316</v>
      </c>
      <c r="BM144" s="231" t="s">
        <v>1276</v>
      </c>
    </row>
    <row r="145" s="2" customFormat="1" ht="76.35" customHeight="1">
      <c r="A145" s="35"/>
      <c r="B145" s="36"/>
      <c r="C145" s="219" t="s">
        <v>273</v>
      </c>
      <c r="D145" s="219" t="s">
        <v>201</v>
      </c>
      <c r="E145" s="220" t="s">
        <v>1166</v>
      </c>
      <c r="F145" s="221" t="s">
        <v>1167</v>
      </c>
      <c r="G145" s="222" t="s">
        <v>311</v>
      </c>
      <c r="H145" s="223">
        <v>2715</v>
      </c>
      <c r="I145" s="224"/>
      <c r="J145" s="225">
        <f>ROUND(I145*H145,2)</f>
        <v>0</v>
      </c>
      <c r="K145" s="226"/>
      <c r="L145" s="41"/>
      <c r="M145" s="227" t="s">
        <v>1</v>
      </c>
      <c r="N145" s="228" t="s">
        <v>38</v>
      </c>
      <c r="O145" s="88"/>
      <c r="P145" s="229">
        <f>O145*H145</f>
        <v>0</v>
      </c>
      <c r="Q145" s="229">
        <v>0</v>
      </c>
      <c r="R145" s="229">
        <f>Q145*H145</f>
        <v>0</v>
      </c>
      <c r="S145" s="229">
        <v>0</v>
      </c>
      <c r="T145" s="230">
        <f>S145*H145</f>
        <v>0</v>
      </c>
      <c r="U145" s="35"/>
      <c r="V145" s="35"/>
      <c r="W145" s="35"/>
      <c r="X145" s="35"/>
      <c r="Y145" s="35"/>
      <c r="Z145" s="35"/>
      <c r="AA145" s="35"/>
      <c r="AB145" s="35"/>
      <c r="AC145" s="35"/>
      <c r="AD145" s="35"/>
      <c r="AE145" s="35"/>
      <c r="AR145" s="231" t="s">
        <v>210</v>
      </c>
      <c r="AT145" s="231" t="s">
        <v>201</v>
      </c>
      <c r="AU145" s="231" t="s">
        <v>80</v>
      </c>
      <c r="AY145" s="14" t="s">
        <v>200</v>
      </c>
      <c r="BE145" s="232">
        <f>IF(N145="základní",J145,0)</f>
        <v>0</v>
      </c>
      <c r="BF145" s="232">
        <f>IF(N145="snížená",J145,0)</f>
        <v>0</v>
      </c>
      <c r="BG145" s="232">
        <f>IF(N145="zákl. přenesená",J145,0)</f>
        <v>0</v>
      </c>
      <c r="BH145" s="232">
        <f>IF(N145="sníž. přenesená",J145,0)</f>
        <v>0</v>
      </c>
      <c r="BI145" s="232">
        <f>IF(N145="nulová",J145,0)</f>
        <v>0</v>
      </c>
      <c r="BJ145" s="14" t="s">
        <v>80</v>
      </c>
      <c r="BK145" s="232">
        <f>ROUND(I145*H145,2)</f>
        <v>0</v>
      </c>
      <c r="BL145" s="14" t="s">
        <v>210</v>
      </c>
      <c r="BM145" s="231" t="s">
        <v>1277</v>
      </c>
    </row>
    <row r="146" s="2" customFormat="1" ht="62.7" customHeight="1">
      <c r="A146" s="35"/>
      <c r="B146" s="36"/>
      <c r="C146" s="219" t="s">
        <v>277</v>
      </c>
      <c r="D146" s="219" t="s">
        <v>201</v>
      </c>
      <c r="E146" s="220" t="s">
        <v>1278</v>
      </c>
      <c r="F146" s="221" t="s">
        <v>1279</v>
      </c>
      <c r="G146" s="222" t="s">
        <v>209</v>
      </c>
      <c r="H146" s="223">
        <v>10</v>
      </c>
      <c r="I146" s="224"/>
      <c r="J146" s="225">
        <f>ROUND(I146*H146,2)</f>
        <v>0</v>
      </c>
      <c r="K146" s="226"/>
      <c r="L146" s="41"/>
      <c r="M146" s="227" t="s">
        <v>1</v>
      </c>
      <c r="N146" s="228" t="s">
        <v>38</v>
      </c>
      <c r="O146" s="88"/>
      <c r="P146" s="229">
        <f>O146*H146</f>
        <v>0</v>
      </c>
      <c r="Q146" s="229">
        <v>0</v>
      </c>
      <c r="R146" s="229">
        <f>Q146*H146</f>
        <v>0</v>
      </c>
      <c r="S146" s="229">
        <v>0</v>
      </c>
      <c r="T146" s="230">
        <f>S146*H146</f>
        <v>0</v>
      </c>
      <c r="U146" s="35"/>
      <c r="V146" s="35"/>
      <c r="W146" s="35"/>
      <c r="X146" s="35"/>
      <c r="Y146" s="35"/>
      <c r="Z146" s="35"/>
      <c r="AA146" s="35"/>
      <c r="AB146" s="35"/>
      <c r="AC146" s="35"/>
      <c r="AD146" s="35"/>
      <c r="AE146" s="35"/>
      <c r="AR146" s="231" t="s">
        <v>210</v>
      </c>
      <c r="AT146" s="231" t="s">
        <v>201</v>
      </c>
      <c r="AU146" s="231" t="s">
        <v>80</v>
      </c>
      <c r="AY146" s="14" t="s">
        <v>200</v>
      </c>
      <c r="BE146" s="232">
        <f>IF(N146="základní",J146,0)</f>
        <v>0</v>
      </c>
      <c r="BF146" s="232">
        <f>IF(N146="snížená",J146,0)</f>
        <v>0</v>
      </c>
      <c r="BG146" s="232">
        <f>IF(N146="zákl. přenesená",J146,0)</f>
        <v>0</v>
      </c>
      <c r="BH146" s="232">
        <f>IF(N146="sníž. přenesená",J146,0)</f>
        <v>0</v>
      </c>
      <c r="BI146" s="232">
        <f>IF(N146="nulová",J146,0)</f>
        <v>0</v>
      </c>
      <c r="BJ146" s="14" t="s">
        <v>80</v>
      </c>
      <c r="BK146" s="232">
        <f>ROUND(I146*H146,2)</f>
        <v>0</v>
      </c>
      <c r="BL146" s="14" t="s">
        <v>210</v>
      </c>
      <c r="BM146" s="231" t="s">
        <v>1280</v>
      </c>
    </row>
    <row r="147" s="2" customFormat="1" ht="62.7" customHeight="1">
      <c r="A147" s="35"/>
      <c r="B147" s="36"/>
      <c r="C147" s="219" t="s">
        <v>7</v>
      </c>
      <c r="D147" s="219" t="s">
        <v>201</v>
      </c>
      <c r="E147" s="220" t="s">
        <v>1281</v>
      </c>
      <c r="F147" s="221" t="s">
        <v>1282</v>
      </c>
      <c r="G147" s="222" t="s">
        <v>209</v>
      </c>
      <c r="H147" s="223">
        <v>19</v>
      </c>
      <c r="I147" s="224"/>
      <c r="J147" s="225">
        <f>ROUND(I147*H147,2)</f>
        <v>0</v>
      </c>
      <c r="K147" s="226"/>
      <c r="L147" s="41"/>
      <c r="M147" s="227" t="s">
        <v>1</v>
      </c>
      <c r="N147" s="228" t="s">
        <v>38</v>
      </c>
      <c r="O147" s="88"/>
      <c r="P147" s="229">
        <f>O147*H147</f>
        <v>0</v>
      </c>
      <c r="Q147" s="229">
        <v>0</v>
      </c>
      <c r="R147" s="229">
        <f>Q147*H147</f>
        <v>0</v>
      </c>
      <c r="S147" s="229">
        <v>0</v>
      </c>
      <c r="T147" s="230">
        <f>S147*H147</f>
        <v>0</v>
      </c>
      <c r="U147" s="35"/>
      <c r="V147" s="35"/>
      <c r="W147" s="35"/>
      <c r="X147" s="35"/>
      <c r="Y147" s="35"/>
      <c r="Z147" s="35"/>
      <c r="AA147" s="35"/>
      <c r="AB147" s="35"/>
      <c r="AC147" s="35"/>
      <c r="AD147" s="35"/>
      <c r="AE147" s="35"/>
      <c r="AR147" s="231" t="s">
        <v>210</v>
      </c>
      <c r="AT147" s="231" t="s">
        <v>201</v>
      </c>
      <c r="AU147" s="231" t="s">
        <v>80</v>
      </c>
      <c r="AY147" s="14" t="s">
        <v>200</v>
      </c>
      <c r="BE147" s="232">
        <f>IF(N147="základní",J147,0)</f>
        <v>0</v>
      </c>
      <c r="BF147" s="232">
        <f>IF(N147="snížená",J147,0)</f>
        <v>0</v>
      </c>
      <c r="BG147" s="232">
        <f>IF(N147="zákl. přenesená",J147,0)</f>
        <v>0</v>
      </c>
      <c r="BH147" s="232">
        <f>IF(N147="sníž. přenesená",J147,0)</f>
        <v>0</v>
      </c>
      <c r="BI147" s="232">
        <f>IF(N147="nulová",J147,0)</f>
        <v>0</v>
      </c>
      <c r="BJ147" s="14" t="s">
        <v>80</v>
      </c>
      <c r="BK147" s="232">
        <f>ROUND(I147*H147,2)</f>
        <v>0</v>
      </c>
      <c r="BL147" s="14" t="s">
        <v>210</v>
      </c>
      <c r="BM147" s="231" t="s">
        <v>1283</v>
      </c>
    </row>
    <row r="148" s="2" customFormat="1" ht="62.7" customHeight="1">
      <c r="A148" s="35"/>
      <c r="B148" s="36"/>
      <c r="C148" s="219" t="s">
        <v>376</v>
      </c>
      <c r="D148" s="219" t="s">
        <v>201</v>
      </c>
      <c r="E148" s="220" t="s">
        <v>1187</v>
      </c>
      <c r="F148" s="221" t="s">
        <v>1188</v>
      </c>
      <c r="G148" s="222" t="s">
        <v>209</v>
      </c>
      <c r="H148" s="223">
        <v>26</v>
      </c>
      <c r="I148" s="224"/>
      <c r="J148" s="225">
        <f>ROUND(I148*H148,2)</f>
        <v>0</v>
      </c>
      <c r="K148" s="226"/>
      <c r="L148" s="41"/>
      <c r="M148" s="227" t="s">
        <v>1</v>
      </c>
      <c r="N148" s="228" t="s">
        <v>38</v>
      </c>
      <c r="O148" s="88"/>
      <c r="P148" s="229">
        <f>O148*H148</f>
        <v>0</v>
      </c>
      <c r="Q148" s="229">
        <v>0</v>
      </c>
      <c r="R148" s="229">
        <f>Q148*H148</f>
        <v>0</v>
      </c>
      <c r="S148" s="229">
        <v>0</v>
      </c>
      <c r="T148" s="230">
        <f>S148*H148</f>
        <v>0</v>
      </c>
      <c r="U148" s="35"/>
      <c r="V148" s="35"/>
      <c r="W148" s="35"/>
      <c r="X148" s="35"/>
      <c r="Y148" s="35"/>
      <c r="Z148" s="35"/>
      <c r="AA148" s="35"/>
      <c r="AB148" s="35"/>
      <c r="AC148" s="35"/>
      <c r="AD148" s="35"/>
      <c r="AE148" s="35"/>
      <c r="AR148" s="231" t="s">
        <v>210</v>
      </c>
      <c r="AT148" s="231" t="s">
        <v>201</v>
      </c>
      <c r="AU148" s="231" t="s">
        <v>80</v>
      </c>
      <c r="AY148" s="14" t="s">
        <v>200</v>
      </c>
      <c r="BE148" s="232">
        <f>IF(N148="základní",J148,0)</f>
        <v>0</v>
      </c>
      <c r="BF148" s="232">
        <f>IF(N148="snížená",J148,0)</f>
        <v>0</v>
      </c>
      <c r="BG148" s="232">
        <f>IF(N148="zákl. přenesená",J148,0)</f>
        <v>0</v>
      </c>
      <c r="BH148" s="232">
        <f>IF(N148="sníž. přenesená",J148,0)</f>
        <v>0</v>
      </c>
      <c r="BI148" s="232">
        <f>IF(N148="nulová",J148,0)</f>
        <v>0</v>
      </c>
      <c r="BJ148" s="14" t="s">
        <v>80</v>
      </c>
      <c r="BK148" s="232">
        <f>ROUND(I148*H148,2)</f>
        <v>0</v>
      </c>
      <c r="BL148" s="14" t="s">
        <v>210</v>
      </c>
      <c r="BM148" s="231" t="s">
        <v>1284</v>
      </c>
    </row>
    <row r="149" s="2" customFormat="1" ht="62.7" customHeight="1">
      <c r="A149" s="35"/>
      <c r="B149" s="36"/>
      <c r="C149" s="219" t="s">
        <v>380</v>
      </c>
      <c r="D149" s="219" t="s">
        <v>201</v>
      </c>
      <c r="E149" s="220" t="s">
        <v>1285</v>
      </c>
      <c r="F149" s="221" t="s">
        <v>1286</v>
      </c>
      <c r="G149" s="222" t="s">
        <v>209</v>
      </c>
      <c r="H149" s="223">
        <v>2</v>
      </c>
      <c r="I149" s="224"/>
      <c r="J149" s="225">
        <f>ROUND(I149*H149,2)</f>
        <v>0</v>
      </c>
      <c r="K149" s="226"/>
      <c r="L149" s="41"/>
      <c r="M149" s="227" t="s">
        <v>1</v>
      </c>
      <c r="N149" s="228" t="s">
        <v>38</v>
      </c>
      <c r="O149" s="88"/>
      <c r="P149" s="229">
        <f>O149*H149</f>
        <v>0</v>
      </c>
      <c r="Q149" s="229">
        <v>0</v>
      </c>
      <c r="R149" s="229">
        <f>Q149*H149</f>
        <v>0</v>
      </c>
      <c r="S149" s="229">
        <v>0</v>
      </c>
      <c r="T149" s="230">
        <f>S149*H149</f>
        <v>0</v>
      </c>
      <c r="U149" s="35"/>
      <c r="V149" s="35"/>
      <c r="W149" s="35"/>
      <c r="X149" s="35"/>
      <c r="Y149" s="35"/>
      <c r="Z149" s="35"/>
      <c r="AA149" s="35"/>
      <c r="AB149" s="35"/>
      <c r="AC149" s="35"/>
      <c r="AD149" s="35"/>
      <c r="AE149" s="35"/>
      <c r="AR149" s="231" t="s">
        <v>210</v>
      </c>
      <c r="AT149" s="231" t="s">
        <v>201</v>
      </c>
      <c r="AU149" s="231" t="s">
        <v>80</v>
      </c>
      <c r="AY149" s="14" t="s">
        <v>200</v>
      </c>
      <c r="BE149" s="232">
        <f>IF(N149="základní",J149,0)</f>
        <v>0</v>
      </c>
      <c r="BF149" s="232">
        <f>IF(N149="snížená",J149,0)</f>
        <v>0</v>
      </c>
      <c r="BG149" s="232">
        <f>IF(N149="zákl. přenesená",J149,0)</f>
        <v>0</v>
      </c>
      <c r="BH149" s="232">
        <f>IF(N149="sníž. přenesená",J149,0)</f>
        <v>0</v>
      </c>
      <c r="BI149" s="232">
        <f>IF(N149="nulová",J149,0)</f>
        <v>0</v>
      </c>
      <c r="BJ149" s="14" t="s">
        <v>80</v>
      </c>
      <c r="BK149" s="232">
        <f>ROUND(I149*H149,2)</f>
        <v>0</v>
      </c>
      <c r="BL149" s="14" t="s">
        <v>210</v>
      </c>
      <c r="BM149" s="231" t="s">
        <v>1287</v>
      </c>
    </row>
    <row r="150" s="2" customFormat="1" ht="62.7" customHeight="1">
      <c r="A150" s="35"/>
      <c r="B150" s="36"/>
      <c r="C150" s="219" t="s">
        <v>383</v>
      </c>
      <c r="D150" s="219" t="s">
        <v>201</v>
      </c>
      <c r="E150" s="220" t="s">
        <v>1190</v>
      </c>
      <c r="F150" s="221" t="s">
        <v>1191</v>
      </c>
      <c r="G150" s="222" t="s">
        <v>209</v>
      </c>
      <c r="H150" s="223">
        <v>2</v>
      </c>
      <c r="I150" s="224"/>
      <c r="J150" s="225">
        <f>ROUND(I150*H150,2)</f>
        <v>0</v>
      </c>
      <c r="K150" s="226"/>
      <c r="L150" s="41"/>
      <c r="M150" s="227" t="s">
        <v>1</v>
      </c>
      <c r="N150" s="228" t="s">
        <v>38</v>
      </c>
      <c r="O150" s="88"/>
      <c r="P150" s="229">
        <f>O150*H150</f>
        <v>0</v>
      </c>
      <c r="Q150" s="229">
        <v>0</v>
      </c>
      <c r="R150" s="229">
        <f>Q150*H150</f>
        <v>0</v>
      </c>
      <c r="S150" s="229">
        <v>0</v>
      </c>
      <c r="T150" s="230">
        <f>S150*H150</f>
        <v>0</v>
      </c>
      <c r="U150" s="35"/>
      <c r="V150" s="35"/>
      <c r="W150" s="35"/>
      <c r="X150" s="35"/>
      <c r="Y150" s="35"/>
      <c r="Z150" s="35"/>
      <c r="AA150" s="35"/>
      <c r="AB150" s="35"/>
      <c r="AC150" s="35"/>
      <c r="AD150" s="35"/>
      <c r="AE150" s="35"/>
      <c r="AR150" s="231" t="s">
        <v>210</v>
      </c>
      <c r="AT150" s="231" t="s">
        <v>201</v>
      </c>
      <c r="AU150" s="231" t="s">
        <v>80</v>
      </c>
      <c r="AY150" s="14" t="s">
        <v>200</v>
      </c>
      <c r="BE150" s="232">
        <f>IF(N150="základní",J150,0)</f>
        <v>0</v>
      </c>
      <c r="BF150" s="232">
        <f>IF(N150="snížená",J150,0)</f>
        <v>0</v>
      </c>
      <c r="BG150" s="232">
        <f>IF(N150="zákl. přenesená",J150,0)</f>
        <v>0</v>
      </c>
      <c r="BH150" s="232">
        <f>IF(N150="sníž. přenesená",J150,0)</f>
        <v>0</v>
      </c>
      <c r="BI150" s="232">
        <f>IF(N150="nulová",J150,0)</f>
        <v>0</v>
      </c>
      <c r="BJ150" s="14" t="s">
        <v>80</v>
      </c>
      <c r="BK150" s="232">
        <f>ROUND(I150*H150,2)</f>
        <v>0</v>
      </c>
      <c r="BL150" s="14" t="s">
        <v>210</v>
      </c>
      <c r="BM150" s="231" t="s">
        <v>1288</v>
      </c>
    </row>
    <row r="151" s="2" customFormat="1" ht="76.35" customHeight="1">
      <c r="A151" s="35"/>
      <c r="B151" s="36"/>
      <c r="C151" s="219" t="s">
        <v>387</v>
      </c>
      <c r="D151" s="219" t="s">
        <v>201</v>
      </c>
      <c r="E151" s="220" t="s">
        <v>1196</v>
      </c>
      <c r="F151" s="221" t="s">
        <v>1197</v>
      </c>
      <c r="G151" s="222" t="s">
        <v>209</v>
      </c>
      <c r="H151" s="223">
        <v>4</v>
      </c>
      <c r="I151" s="224"/>
      <c r="J151" s="225">
        <f>ROUND(I151*H151,2)</f>
        <v>0</v>
      </c>
      <c r="K151" s="226"/>
      <c r="L151" s="41"/>
      <c r="M151" s="227" t="s">
        <v>1</v>
      </c>
      <c r="N151" s="228" t="s">
        <v>38</v>
      </c>
      <c r="O151" s="88"/>
      <c r="P151" s="229">
        <f>O151*H151</f>
        <v>0</v>
      </c>
      <c r="Q151" s="229">
        <v>0</v>
      </c>
      <c r="R151" s="229">
        <f>Q151*H151</f>
        <v>0</v>
      </c>
      <c r="S151" s="229">
        <v>0</v>
      </c>
      <c r="T151" s="230">
        <f>S151*H151</f>
        <v>0</v>
      </c>
      <c r="U151" s="35"/>
      <c r="V151" s="35"/>
      <c r="W151" s="35"/>
      <c r="X151" s="35"/>
      <c r="Y151" s="35"/>
      <c r="Z151" s="35"/>
      <c r="AA151" s="35"/>
      <c r="AB151" s="35"/>
      <c r="AC151" s="35"/>
      <c r="AD151" s="35"/>
      <c r="AE151" s="35"/>
      <c r="AR151" s="231" t="s">
        <v>210</v>
      </c>
      <c r="AT151" s="231" t="s">
        <v>201</v>
      </c>
      <c r="AU151" s="231" t="s">
        <v>80</v>
      </c>
      <c r="AY151" s="14" t="s">
        <v>200</v>
      </c>
      <c r="BE151" s="232">
        <f>IF(N151="základní",J151,0)</f>
        <v>0</v>
      </c>
      <c r="BF151" s="232">
        <f>IF(N151="snížená",J151,0)</f>
        <v>0</v>
      </c>
      <c r="BG151" s="232">
        <f>IF(N151="zákl. přenesená",J151,0)</f>
        <v>0</v>
      </c>
      <c r="BH151" s="232">
        <f>IF(N151="sníž. přenesená",J151,0)</f>
        <v>0</v>
      </c>
      <c r="BI151" s="232">
        <f>IF(N151="nulová",J151,0)</f>
        <v>0</v>
      </c>
      <c r="BJ151" s="14" t="s">
        <v>80</v>
      </c>
      <c r="BK151" s="232">
        <f>ROUND(I151*H151,2)</f>
        <v>0</v>
      </c>
      <c r="BL151" s="14" t="s">
        <v>210</v>
      </c>
      <c r="BM151" s="231" t="s">
        <v>1289</v>
      </c>
    </row>
    <row r="152" s="2" customFormat="1" ht="76.35" customHeight="1">
      <c r="A152" s="35"/>
      <c r="B152" s="36"/>
      <c r="C152" s="219" t="s">
        <v>391</v>
      </c>
      <c r="D152" s="219" t="s">
        <v>201</v>
      </c>
      <c r="E152" s="220" t="s">
        <v>1199</v>
      </c>
      <c r="F152" s="221" t="s">
        <v>1200</v>
      </c>
      <c r="G152" s="222" t="s">
        <v>209</v>
      </c>
      <c r="H152" s="223">
        <v>20</v>
      </c>
      <c r="I152" s="224"/>
      <c r="J152" s="225">
        <f>ROUND(I152*H152,2)</f>
        <v>0</v>
      </c>
      <c r="K152" s="226"/>
      <c r="L152" s="41"/>
      <c r="M152" s="227" t="s">
        <v>1</v>
      </c>
      <c r="N152" s="228" t="s">
        <v>38</v>
      </c>
      <c r="O152" s="88"/>
      <c r="P152" s="229">
        <f>O152*H152</f>
        <v>0</v>
      </c>
      <c r="Q152" s="229">
        <v>0</v>
      </c>
      <c r="R152" s="229">
        <f>Q152*H152</f>
        <v>0</v>
      </c>
      <c r="S152" s="229">
        <v>0</v>
      </c>
      <c r="T152" s="230">
        <f>S152*H152</f>
        <v>0</v>
      </c>
      <c r="U152" s="35"/>
      <c r="V152" s="35"/>
      <c r="W152" s="35"/>
      <c r="X152" s="35"/>
      <c r="Y152" s="35"/>
      <c r="Z152" s="35"/>
      <c r="AA152" s="35"/>
      <c r="AB152" s="35"/>
      <c r="AC152" s="35"/>
      <c r="AD152" s="35"/>
      <c r="AE152" s="35"/>
      <c r="AR152" s="231" t="s">
        <v>210</v>
      </c>
      <c r="AT152" s="231" t="s">
        <v>201</v>
      </c>
      <c r="AU152" s="231" t="s">
        <v>80</v>
      </c>
      <c r="AY152" s="14" t="s">
        <v>200</v>
      </c>
      <c r="BE152" s="232">
        <f>IF(N152="základní",J152,0)</f>
        <v>0</v>
      </c>
      <c r="BF152" s="232">
        <f>IF(N152="snížená",J152,0)</f>
        <v>0</v>
      </c>
      <c r="BG152" s="232">
        <f>IF(N152="zákl. přenesená",J152,0)</f>
        <v>0</v>
      </c>
      <c r="BH152" s="232">
        <f>IF(N152="sníž. přenesená",J152,0)</f>
        <v>0</v>
      </c>
      <c r="BI152" s="232">
        <f>IF(N152="nulová",J152,0)</f>
        <v>0</v>
      </c>
      <c r="BJ152" s="14" t="s">
        <v>80</v>
      </c>
      <c r="BK152" s="232">
        <f>ROUND(I152*H152,2)</f>
        <v>0</v>
      </c>
      <c r="BL152" s="14" t="s">
        <v>210</v>
      </c>
      <c r="BM152" s="231" t="s">
        <v>1290</v>
      </c>
    </row>
    <row r="153" s="2" customFormat="1" ht="76.35" customHeight="1">
      <c r="A153" s="35"/>
      <c r="B153" s="36"/>
      <c r="C153" s="219" t="s">
        <v>395</v>
      </c>
      <c r="D153" s="219" t="s">
        <v>201</v>
      </c>
      <c r="E153" s="220" t="s">
        <v>1202</v>
      </c>
      <c r="F153" s="221" t="s">
        <v>1203</v>
      </c>
      <c r="G153" s="222" t="s">
        <v>209</v>
      </c>
      <c r="H153" s="223">
        <v>16</v>
      </c>
      <c r="I153" s="224"/>
      <c r="J153" s="225">
        <f>ROUND(I153*H153,2)</f>
        <v>0</v>
      </c>
      <c r="K153" s="226"/>
      <c r="L153" s="41"/>
      <c r="M153" s="227" t="s">
        <v>1</v>
      </c>
      <c r="N153" s="228" t="s">
        <v>38</v>
      </c>
      <c r="O153" s="88"/>
      <c r="P153" s="229">
        <f>O153*H153</f>
        <v>0</v>
      </c>
      <c r="Q153" s="229">
        <v>0</v>
      </c>
      <c r="R153" s="229">
        <f>Q153*H153</f>
        <v>0</v>
      </c>
      <c r="S153" s="229">
        <v>0</v>
      </c>
      <c r="T153" s="230">
        <f>S153*H153</f>
        <v>0</v>
      </c>
      <c r="U153" s="35"/>
      <c r="V153" s="35"/>
      <c r="W153" s="35"/>
      <c r="X153" s="35"/>
      <c r="Y153" s="35"/>
      <c r="Z153" s="35"/>
      <c r="AA153" s="35"/>
      <c r="AB153" s="35"/>
      <c r="AC153" s="35"/>
      <c r="AD153" s="35"/>
      <c r="AE153" s="35"/>
      <c r="AR153" s="231" t="s">
        <v>210</v>
      </c>
      <c r="AT153" s="231" t="s">
        <v>201</v>
      </c>
      <c r="AU153" s="231" t="s">
        <v>80</v>
      </c>
      <c r="AY153" s="14" t="s">
        <v>200</v>
      </c>
      <c r="BE153" s="232">
        <f>IF(N153="základní",J153,0)</f>
        <v>0</v>
      </c>
      <c r="BF153" s="232">
        <f>IF(N153="snížená",J153,0)</f>
        <v>0</v>
      </c>
      <c r="BG153" s="232">
        <f>IF(N153="zákl. přenesená",J153,0)</f>
        <v>0</v>
      </c>
      <c r="BH153" s="232">
        <f>IF(N153="sníž. přenesená",J153,0)</f>
        <v>0</v>
      </c>
      <c r="BI153" s="232">
        <f>IF(N153="nulová",J153,0)</f>
        <v>0</v>
      </c>
      <c r="BJ153" s="14" t="s">
        <v>80</v>
      </c>
      <c r="BK153" s="232">
        <f>ROUND(I153*H153,2)</f>
        <v>0</v>
      </c>
      <c r="BL153" s="14" t="s">
        <v>210</v>
      </c>
      <c r="BM153" s="231" t="s">
        <v>1291</v>
      </c>
    </row>
    <row r="154" s="2" customFormat="1" ht="76.35" customHeight="1">
      <c r="A154" s="35"/>
      <c r="B154" s="36"/>
      <c r="C154" s="219" t="s">
        <v>399</v>
      </c>
      <c r="D154" s="219" t="s">
        <v>201</v>
      </c>
      <c r="E154" s="220" t="s">
        <v>1208</v>
      </c>
      <c r="F154" s="221" t="s">
        <v>1209</v>
      </c>
      <c r="G154" s="222" t="s">
        <v>209</v>
      </c>
      <c r="H154" s="223">
        <v>2</v>
      </c>
      <c r="I154" s="224"/>
      <c r="J154" s="225">
        <f>ROUND(I154*H154,2)</f>
        <v>0</v>
      </c>
      <c r="K154" s="226"/>
      <c r="L154" s="41"/>
      <c r="M154" s="227" t="s">
        <v>1</v>
      </c>
      <c r="N154" s="228" t="s">
        <v>38</v>
      </c>
      <c r="O154" s="88"/>
      <c r="P154" s="229">
        <f>O154*H154</f>
        <v>0</v>
      </c>
      <c r="Q154" s="229">
        <v>0</v>
      </c>
      <c r="R154" s="229">
        <f>Q154*H154</f>
        <v>0</v>
      </c>
      <c r="S154" s="229">
        <v>0</v>
      </c>
      <c r="T154" s="230">
        <f>S154*H154</f>
        <v>0</v>
      </c>
      <c r="U154" s="35"/>
      <c r="V154" s="35"/>
      <c r="W154" s="35"/>
      <c r="X154" s="35"/>
      <c r="Y154" s="35"/>
      <c r="Z154" s="35"/>
      <c r="AA154" s="35"/>
      <c r="AB154" s="35"/>
      <c r="AC154" s="35"/>
      <c r="AD154" s="35"/>
      <c r="AE154" s="35"/>
      <c r="AR154" s="231" t="s">
        <v>210</v>
      </c>
      <c r="AT154" s="231" t="s">
        <v>201</v>
      </c>
      <c r="AU154" s="231" t="s">
        <v>80</v>
      </c>
      <c r="AY154" s="14" t="s">
        <v>200</v>
      </c>
      <c r="BE154" s="232">
        <f>IF(N154="základní",J154,0)</f>
        <v>0</v>
      </c>
      <c r="BF154" s="232">
        <f>IF(N154="snížená",J154,0)</f>
        <v>0</v>
      </c>
      <c r="BG154" s="232">
        <f>IF(N154="zákl. přenesená",J154,0)</f>
        <v>0</v>
      </c>
      <c r="BH154" s="232">
        <f>IF(N154="sníž. přenesená",J154,0)</f>
        <v>0</v>
      </c>
      <c r="BI154" s="232">
        <f>IF(N154="nulová",J154,0)</f>
        <v>0</v>
      </c>
      <c r="BJ154" s="14" t="s">
        <v>80</v>
      </c>
      <c r="BK154" s="232">
        <f>ROUND(I154*H154,2)</f>
        <v>0</v>
      </c>
      <c r="BL154" s="14" t="s">
        <v>210</v>
      </c>
      <c r="BM154" s="231" t="s">
        <v>1292</v>
      </c>
    </row>
    <row r="155" s="2" customFormat="1" ht="76.35" customHeight="1">
      <c r="A155" s="35"/>
      <c r="B155" s="36"/>
      <c r="C155" s="219" t="s">
        <v>403</v>
      </c>
      <c r="D155" s="219" t="s">
        <v>201</v>
      </c>
      <c r="E155" s="220" t="s">
        <v>1211</v>
      </c>
      <c r="F155" s="221" t="s">
        <v>1212</v>
      </c>
      <c r="G155" s="222" t="s">
        <v>209</v>
      </c>
      <c r="H155" s="223">
        <v>8</v>
      </c>
      <c r="I155" s="224"/>
      <c r="J155" s="225">
        <f>ROUND(I155*H155,2)</f>
        <v>0</v>
      </c>
      <c r="K155" s="226"/>
      <c r="L155" s="41"/>
      <c r="M155" s="227" t="s">
        <v>1</v>
      </c>
      <c r="N155" s="228" t="s">
        <v>38</v>
      </c>
      <c r="O155" s="88"/>
      <c r="P155" s="229">
        <f>O155*H155</f>
        <v>0</v>
      </c>
      <c r="Q155" s="229">
        <v>0</v>
      </c>
      <c r="R155" s="229">
        <f>Q155*H155</f>
        <v>0</v>
      </c>
      <c r="S155" s="229">
        <v>0</v>
      </c>
      <c r="T155" s="230">
        <f>S155*H155</f>
        <v>0</v>
      </c>
      <c r="U155" s="35"/>
      <c r="V155" s="35"/>
      <c r="W155" s="35"/>
      <c r="X155" s="35"/>
      <c r="Y155" s="35"/>
      <c r="Z155" s="35"/>
      <c r="AA155" s="35"/>
      <c r="AB155" s="35"/>
      <c r="AC155" s="35"/>
      <c r="AD155" s="35"/>
      <c r="AE155" s="35"/>
      <c r="AR155" s="231" t="s">
        <v>210</v>
      </c>
      <c r="AT155" s="231" t="s">
        <v>201</v>
      </c>
      <c r="AU155" s="231" t="s">
        <v>80</v>
      </c>
      <c r="AY155" s="14" t="s">
        <v>200</v>
      </c>
      <c r="BE155" s="232">
        <f>IF(N155="základní",J155,0)</f>
        <v>0</v>
      </c>
      <c r="BF155" s="232">
        <f>IF(N155="snížená",J155,0)</f>
        <v>0</v>
      </c>
      <c r="BG155" s="232">
        <f>IF(N155="zákl. přenesená",J155,0)</f>
        <v>0</v>
      </c>
      <c r="BH155" s="232">
        <f>IF(N155="sníž. přenesená",J155,0)</f>
        <v>0</v>
      </c>
      <c r="BI155" s="232">
        <f>IF(N155="nulová",J155,0)</f>
        <v>0</v>
      </c>
      <c r="BJ155" s="14" t="s">
        <v>80</v>
      </c>
      <c r="BK155" s="232">
        <f>ROUND(I155*H155,2)</f>
        <v>0</v>
      </c>
      <c r="BL155" s="14" t="s">
        <v>210</v>
      </c>
      <c r="BM155" s="231" t="s">
        <v>1293</v>
      </c>
    </row>
    <row r="156" s="2" customFormat="1" ht="76.35" customHeight="1">
      <c r="A156" s="35"/>
      <c r="B156" s="36"/>
      <c r="C156" s="219" t="s">
        <v>407</v>
      </c>
      <c r="D156" s="219" t="s">
        <v>201</v>
      </c>
      <c r="E156" s="220" t="s">
        <v>1214</v>
      </c>
      <c r="F156" s="221" t="s">
        <v>1294</v>
      </c>
      <c r="G156" s="222" t="s">
        <v>209</v>
      </c>
      <c r="H156" s="223">
        <v>2</v>
      </c>
      <c r="I156" s="224"/>
      <c r="J156" s="225">
        <f>ROUND(I156*H156,2)</f>
        <v>0</v>
      </c>
      <c r="K156" s="226"/>
      <c r="L156" s="41"/>
      <c r="M156" s="227" t="s">
        <v>1</v>
      </c>
      <c r="N156" s="228" t="s">
        <v>38</v>
      </c>
      <c r="O156" s="88"/>
      <c r="P156" s="229">
        <f>O156*H156</f>
        <v>0</v>
      </c>
      <c r="Q156" s="229">
        <v>0</v>
      </c>
      <c r="R156" s="229">
        <f>Q156*H156</f>
        <v>0</v>
      </c>
      <c r="S156" s="229">
        <v>0</v>
      </c>
      <c r="T156" s="230">
        <f>S156*H156</f>
        <v>0</v>
      </c>
      <c r="U156" s="35"/>
      <c r="V156" s="35"/>
      <c r="W156" s="35"/>
      <c r="X156" s="35"/>
      <c r="Y156" s="35"/>
      <c r="Z156" s="35"/>
      <c r="AA156" s="35"/>
      <c r="AB156" s="35"/>
      <c r="AC156" s="35"/>
      <c r="AD156" s="35"/>
      <c r="AE156" s="35"/>
      <c r="AR156" s="231" t="s">
        <v>210</v>
      </c>
      <c r="AT156" s="231" t="s">
        <v>201</v>
      </c>
      <c r="AU156" s="231" t="s">
        <v>80</v>
      </c>
      <c r="AY156" s="14" t="s">
        <v>200</v>
      </c>
      <c r="BE156" s="232">
        <f>IF(N156="základní",J156,0)</f>
        <v>0</v>
      </c>
      <c r="BF156" s="232">
        <f>IF(N156="snížená",J156,0)</f>
        <v>0</v>
      </c>
      <c r="BG156" s="232">
        <f>IF(N156="zákl. přenesená",J156,0)</f>
        <v>0</v>
      </c>
      <c r="BH156" s="232">
        <f>IF(N156="sníž. přenesená",J156,0)</f>
        <v>0</v>
      </c>
      <c r="BI156" s="232">
        <f>IF(N156="nulová",J156,0)</f>
        <v>0</v>
      </c>
      <c r="BJ156" s="14" t="s">
        <v>80</v>
      </c>
      <c r="BK156" s="232">
        <f>ROUND(I156*H156,2)</f>
        <v>0</v>
      </c>
      <c r="BL156" s="14" t="s">
        <v>210</v>
      </c>
      <c r="BM156" s="231" t="s">
        <v>1295</v>
      </c>
    </row>
    <row r="157" s="2" customFormat="1" ht="37.8" customHeight="1">
      <c r="A157" s="35"/>
      <c r="B157" s="36"/>
      <c r="C157" s="219" t="s">
        <v>411</v>
      </c>
      <c r="D157" s="219" t="s">
        <v>201</v>
      </c>
      <c r="E157" s="220" t="s">
        <v>1217</v>
      </c>
      <c r="F157" s="221" t="s">
        <v>1218</v>
      </c>
      <c r="G157" s="222" t="s">
        <v>209</v>
      </c>
      <c r="H157" s="223">
        <v>160</v>
      </c>
      <c r="I157" s="224"/>
      <c r="J157" s="225">
        <f>ROUND(I157*H157,2)</f>
        <v>0</v>
      </c>
      <c r="K157" s="226"/>
      <c r="L157" s="41"/>
      <c r="M157" s="233" t="s">
        <v>1</v>
      </c>
      <c r="N157" s="234" t="s">
        <v>38</v>
      </c>
      <c r="O157" s="235"/>
      <c r="P157" s="236">
        <f>O157*H157</f>
        <v>0</v>
      </c>
      <c r="Q157" s="236">
        <v>0</v>
      </c>
      <c r="R157" s="236">
        <f>Q157*H157</f>
        <v>0</v>
      </c>
      <c r="S157" s="236">
        <v>0</v>
      </c>
      <c r="T157" s="237">
        <f>S157*H157</f>
        <v>0</v>
      </c>
      <c r="U157" s="35"/>
      <c r="V157" s="35"/>
      <c r="W157" s="35"/>
      <c r="X157" s="35"/>
      <c r="Y157" s="35"/>
      <c r="Z157" s="35"/>
      <c r="AA157" s="35"/>
      <c r="AB157" s="35"/>
      <c r="AC157" s="35"/>
      <c r="AD157" s="35"/>
      <c r="AE157" s="35"/>
      <c r="AR157" s="231" t="s">
        <v>210</v>
      </c>
      <c r="AT157" s="231" t="s">
        <v>201</v>
      </c>
      <c r="AU157" s="231" t="s">
        <v>80</v>
      </c>
      <c r="AY157" s="14" t="s">
        <v>200</v>
      </c>
      <c r="BE157" s="232">
        <f>IF(N157="základní",J157,0)</f>
        <v>0</v>
      </c>
      <c r="BF157" s="232">
        <f>IF(N157="snížená",J157,0)</f>
        <v>0</v>
      </c>
      <c r="BG157" s="232">
        <f>IF(N157="zákl. přenesená",J157,0)</f>
        <v>0</v>
      </c>
      <c r="BH157" s="232">
        <f>IF(N157="sníž. přenesená",J157,0)</f>
        <v>0</v>
      </c>
      <c r="BI157" s="232">
        <f>IF(N157="nulová",J157,0)</f>
        <v>0</v>
      </c>
      <c r="BJ157" s="14" t="s">
        <v>80</v>
      </c>
      <c r="BK157" s="232">
        <f>ROUND(I157*H157,2)</f>
        <v>0</v>
      </c>
      <c r="BL157" s="14" t="s">
        <v>210</v>
      </c>
      <c r="BM157" s="231" t="s">
        <v>1296</v>
      </c>
    </row>
    <row r="158" s="2" customFormat="1" ht="6.96" customHeight="1">
      <c r="A158" s="35"/>
      <c r="B158" s="63"/>
      <c r="C158" s="64"/>
      <c r="D158" s="64"/>
      <c r="E158" s="64"/>
      <c r="F158" s="64"/>
      <c r="G158" s="64"/>
      <c r="H158" s="64"/>
      <c r="I158" s="64"/>
      <c r="J158" s="64"/>
      <c r="K158" s="64"/>
      <c r="L158" s="41"/>
      <c r="M158" s="35"/>
      <c r="O158" s="35"/>
      <c r="P158" s="35"/>
      <c r="Q158" s="35"/>
      <c r="R158" s="35"/>
      <c r="S158" s="35"/>
      <c r="T158" s="35"/>
      <c r="U158" s="35"/>
      <c r="V158" s="35"/>
      <c r="W158" s="35"/>
      <c r="X158" s="35"/>
      <c r="Y158" s="35"/>
      <c r="Z158" s="35"/>
      <c r="AA158" s="35"/>
      <c r="AB158" s="35"/>
      <c r="AC158" s="35"/>
      <c r="AD158" s="35"/>
      <c r="AE158" s="35"/>
    </row>
  </sheetData>
  <sheetProtection sheet="1" autoFilter="0" formatColumns="0" formatRows="0" objects="1" scenarios="1" spinCount="100000" saltValue="Awwd5Vb7sRTEJHdH+gool35Y0zwO3lLaIPg8PPSlmdfdmGBRTfHwcu6kSPorXfl3TMPbMJ2vQkjiHxA9lFlQiA==" hashValue="hkqTANfM/c1lM6lyxmXa6UWdfUlSrteDq6pyGS6FEkoK0JEUMe93KYHkwS0pgAn0V3/PWWNofnx44dK0AMgXiQ==" algorithmName="SHA-512" password="CC35"/>
  <autoFilter ref="C124:K157"/>
  <mergeCells count="15">
    <mergeCell ref="E7:H7"/>
    <mergeCell ref="E11:H11"/>
    <mergeCell ref="E9:H9"/>
    <mergeCell ref="E13:H13"/>
    <mergeCell ref="E22:H22"/>
    <mergeCell ref="E31:H31"/>
    <mergeCell ref="E85:H85"/>
    <mergeCell ref="E89:H89"/>
    <mergeCell ref="E87:H87"/>
    <mergeCell ref="E91:H91"/>
    <mergeCell ref="E111:H111"/>
    <mergeCell ref="E115:H115"/>
    <mergeCell ref="E113:H113"/>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134</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c r="B8" s="17"/>
      <c r="D8" s="148" t="s">
        <v>172</v>
      </c>
      <c r="L8" s="17"/>
    </row>
    <row r="9" s="1" customFormat="1" ht="16.5" customHeight="1">
      <c r="B9" s="17"/>
      <c r="E9" s="149" t="s">
        <v>173</v>
      </c>
      <c r="F9" s="1"/>
      <c r="G9" s="1"/>
      <c r="H9" s="1"/>
      <c r="L9" s="17"/>
    </row>
    <row r="10" s="1" customFormat="1" ht="12" customHeight="1">
      <c r="B10" s="17"/>
      <c r="D10" s="148" t="s">
        <v>174</v>
      </c>
      <c r="L10" s="17"/>
    </row>
    <row r="11" s="2" customFormat="1" ht="16.5" customHeight="1">
      <c r="A11" s="35"/>
      <c r="B11" s="41"/>
      <c r="C11" s="35"/>
      <c r="D11" s="35"/>
      <c r="E11" s="150" t="s">
        <v>1297</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176</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1298</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13. 10. 2020</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1</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21</v>
      </c>
      <c r="F19" s="35"/>
      <c r="G19" s="35"/>
      <c r="H19" s="35"/>
      <c r="I19" s="148" t="s">
        <v>26</v>
      </c>
      <c r="J19" s="138" t="s">
        <v>1</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27</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26</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29</v>
      </c>
      <c r="E24" s="35"/>
      <c r="F24" s="35"/>
      <c r="G24" s="35"/>
      <c r="H24" s="35"/>
      <c r="I24" s="148" t="s">
        <v>25</v>
      </c>
      <c r="J24" s="138" t="s">
        <v>1</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21</v>
      </c>
      <c r="F25" s="35"/>
      <c r="G25" s="35"/>
      <c r="H25" s="35"/>
      <c r="I25" s="148" t="s">
        <v>26</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31</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21</v>
      </c>
      <c r="F28" s="35"/>
      <c r="G28" s="35"/>
      <c r="H28" s="35"/>
      <c r="I28" s="148" t="s">
        <v>26</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32</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33</v>
      </c>
      <c r="E34" s="35"/>
      <c r="F34" s="35"/>
      <c r="G34" s="35"/>
      <c r="H34" s="35"/>
      <c r="I34" s="35"/>
      <c r="J34" s="159">
        <f>ROUND(J125,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35</v>
      </c>
      <c r="G36" s="35"/>
      <c r="H36" s="35"/>
      <c r="I36" s="160" t="s">
        <v>34</v>
      </c>
      <c r="J36" s="160" t="s">
        <v>36</v>
      </c>
      <c r="K36" s="35"/>
      <c r="L36" s="60"/>
      <c r="S36" s="35"/>
      <c r="T36" s="35"/>
      <c r="U36" s="35"/>
      <c r="V36" s="35"/>
      <c r="W36" s="35"/>
      <c r="X36" s="35"/>
      <c r="Y36" s="35"/>
      <c r="Z36" s="35"/>
      <c r="AA36" s="35"/>
      <c r="AB36" s="35"/>
      <c r="AC36" s="35"/>
      <c r="AD36" s="35"/>
      <c r="AE36" s="35"/>
    </row>
    <row r="37" s="2" customFormat="1" ht="14.4" customHeight="1">
      <c r="A37" s="35"/>
      <c r="B37" s="41"/>
      <c r="C37" s="35"/>
      <c r="D37" s="150" t="s">
        <v>37</v>
      </c>
      <c r="E37" s="148" t="s">
        <v>38</v>
      </c>
      <c r="F37" s="161">
        <f>ROUND((SUM(BE125:BE132)),  2)</f>
        <v>0</v>
      </c>
      <c r="G37" s="35"/>
      <c r="H37" s="35"/>
      <c r="I37" s="162">
        <v>0.20999999999999999</v>
      </c>
      <c r="J37" s="161">
        <f>ROUND(((SUM(BE125:BE132))*I37),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39</v>
      </c>
      <c r="F38" s="161">
        <f>ROUND((SUM(BF125:BF132)),  2)</f>
        <v>0</v>
      </c>
      <c r="G38" s="35"/>
      <c r="H38" s="35"/>
      <c r="I38" s="162">
        <v>0.14999999999999999</v>
      </c>
      <c r="J38" s="161">
        <f>ROUND(((SUM(BF125:BF132))*I38),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40</v>
      </c>
      <c r="F39" s="161">
        <f>ROUND((SUM(BG125:BG132)),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41</v>
      </c>
      <c r="F40" s="161">
        <f>ROUND((SUM(BH125:BH132)),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42</v>
      </c>
      <c r="F41" s="161">
        <f>ROUND((SUM(BI125:BI132)),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43</v>
      </c>
      <c r="E43" s="165"/>
      <c r="F43" s="165"/>
      <c r="G43" s="166" t="s">
        <v>44</v>
      </c>
      <c r="H43" s="167" t="s">
        <v>45</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172</v>
      </c>
      <c r="D86" s="19"/>
      <c r="E86" s="19"/>
      <c r="F86" s="19"/>
      <c r="G86" s="19"/>
      <c r="H86" s="19"/>
      <c r="I86" s="19"/>
      <c r="J86" s="19"/>
      <c r="K86" s="19"/>
      <c r="L86" s="17"/>
    </row>
    <row r="87" s="1" customFormat="1" ht="16.5" customHeight="1">
      <c r="B87" s="18"/>
      <c r="C87" s="19"/>
      <c r="D87" s="19"/>
      <c r="E87" s="181" t="s">
        <v>173</v>
      </c>
      <c r="F87" s="19"/>
      <c r="G87" s="19"/>
      <c r="H87" s="19"/>
      <c r="I87" s="19"/>
      <c r="J87" s="19"/>
      <c r="K87" s="19"/>
      <c r="L87" s="17"/>
    </row>
    <row r="88" s="1" customFormat="1" ht="12" customHeight="1">
      <c r="B88" s="18"/>
      <c r="C88" s="29" t="s">
        <v>174</v>
      </c>
      <c r="D88" s="19"/>
      <c r="E88" s="19"/>
      <c r="F88" s="19"/>
      <c r="G88" s="19"/>
      <c r="H88" s="19"/>
      <c r="I88" s="19"/>
      <c r="J88" s="19"/>
      <c r="K88" s="19"/>
      <c r="L88" s="17"/>
    </row>
    <row r="89" s="2" customFormat="1" ht="16.5" customHeight="1">
      <c r="A89" s="35"/>
      <c r="B89" s="36"/>
      <c r="C89" s="37"/>
      <c r="D89" s="37"/>
      <c r="E89" s="182" t="s">
        <v>1297</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176</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07.1 - technologická část</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13. 10. 2020</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 xml:space="preserve"> </v>
      </c>
      <c r="G95" s="37"/>
      <c r="H95" s="37"/>
      <c r="I95" s="29" t="s">
        <v>29</v>
      </c>
      <c r="J95" s="33" t="str">
        <f>E25</f>
        <v xml:space="preserve"> </v>
      </c>
      <c r="K95" s="37"/>
      <c r="L95" s="60"/>
      <c r="S95" s="35"/>
      <c r="T95" s="35"/>
      <c r="U95" s="35"/>
      <c r="V95" s="35"/>
      <c r="W95" s="35"/>
      <c r="X95" s="35"/>
      <c r="Y95" s="35"/>
      <c r="Z95" s="35"/>
      <c r="AA95" s="35"/>
      <c r="AB95" s="35"/>
      <c r="AC95" s="35"/>
      <c r="AD95" s="35"/>
      <c r="AE95" s="35"/>
    </row>
    <row r="96" s="2" customFormat="1" ht="15.15" customHeight="1">
      <c r="A96" s="35"/>
      <c r="B96" s="36"/>
      <c r="C96" s="29" t="s">
        <v>27</v>
      </c>
      <c r="D96" s="37"/>
      <c r="E96" s="37"/>
      <c r="F96" s="24" t="str">
        <f>IF(E22="","",E22)</f>
        <v>Vyplň údaj</v>
      </c>
      <c r="G96" s="37"/>
      <c r="H96" s="37"/>
      <c r="I96" s="29" t="s">
        <v>31</v>
      </c>
      <c r="J96" s="33" t="str">
        <f>E28</f>
        <v xml:space="preserve"> </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179</v>
      </c>
      <c r="D98" s="184"/>
      <c r="E98" s="184"/>
      <c r="F98" s="184"/>
      <c r="G98" s="184"/>
      <c r="H98" s="184"/>
      <c r="I98" s="184"/>
      <c r="J98" s="185" t="s">
        <v>180</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181</v>
      </c>
      <c r="D100" s="37"/>
      <c r="E100" s="37"/>
      <c r="F100" s="37"/>
      <c r="G100" s="37"/>
      <c r="H100" s="37"/>
      <c r="I100" s="37"/>
      <c r="J100" s="107">
        <f>J125</f>
        <v>0</v>
      </c>
      <c r="K100" s="37"/>
      <c r="L100" s="60"/>
      <c r="S100" s="35"/>
      <c r="T100" s="35"/>
      <c r="U100" s="35"/>
      <c r="V100" s="35"/>
      <c r="W100" s="35"/>
      <c r="X100" s="35"/>
      <c r="Y100" s="35"/>
      <c r="Z100" s="35"/>
      <c r="AA100" s="35"/>
      <c r="AB100" s="35"/>
      <c r="AC100" s="35"/>
      <c r="AD100" s="35"/>
      <c r="AE100" s="35"/>
      <c r="AU100" s="14" t="s">
        <v>182</v>
      </c>
    </row>
    <row r="101" s="9" customFormat="1" ht="24.96" customHeight="1">
      <c r="A101" s="9"/>
      <c r="B101" s="187"/>
      <c r="C101" s="188"/>
      <c r="D101" s="189" t="s">
        <v>183</v>
      </c>
      <c r="E101" s="190"/>
      <c r="F101" s="190"/>
      <c r="G101" s="190"/>
      <c r="H101" s="190"/>
      <c r="I101" s="190"/>
      <c r="J101" s="191">
        <f>J126</f>
        <v>0</v>
      </c>
      <c r="K101" s="188"/>
      <c r="L101" s="192"/>
      <c r="S101" s="9"/>
      <c r="T101" s="9"/>
      <c r="U101" s="9"/>
      <c r="V101" s="9"/>
      <c r="W101" s="9"/>
      <c r="X101" s="9"/>
      <c r="Y101" s="9"/>
      <c r="Z101" s="9"/>
      <c r="AA101" s="9"/>
      <c r="AB101" s="9"/>
      <c r="AC101" s="9"/>
      <c r="AD101" s="9"/>
      <c r="AE101" s="9"/>
    </row>
    <row r="102" s="2" customFormat="1" ht="21.84" customHeight="1">
      <c r="A102" s="35"/>
      <c r="B102" s="36"/>
      <c r="C102" s="37"/>
      <c r="D102" s="37"/>
      <c r="E102" s="37"/>
      <c r="F102" s="37"/>
      <c r="G102" s="37"/>
      <c r="H102" s="37"/>
      <c r="I102" s="37"/>
      <c r="J102" s="37"/>
      <c r="K102" s="37"/>
      <c r="L102" s="60"/>
      <c r="S102" s="35"/>
      <c r="T102" s="35"/>
      <c r="U102" s="35"/>
      <c r="V102" s="35"/>
      <c r="W102" s="35"/>
      <c r="X102" s="35"/>
      <c r="Y102" s="35"/>
      <c r="Z102" s="35"/>
      <c r="AA102" s="35"/>
      <c r="AB102" s="35"/>
      <c r="AC102" s="35"/>
      <c r="AD102" s="35"/>
      <c r="AE102" s="35"/>
    </row>
    <row r="103" s="2" customFormat="1" ht="6.96" customHeight="1">
      <c r="A103" s="35"/>
      <c r="B103" s="63"/>
      <c r="C103" s="64"/>
      <c r="D103" s="64"/>
      <c r="E103" s="64"/>
      <c r="F103" s="64"/>
      <c r="G103" s="64"/>
      <c r="H103" s="64"/>
      <c r="I103" s="64"/>
      <c r="J103" s="64"/>
      <c r="K103" s="64"/>
      <c r="L103" s="60"/>
      <c r="S103" s="35"/>
      <c r="T103" s="35"/>
      <c r="U103" s="35"/>
      <c r="V103" s="35"/>
      <c r="W103" s="35"/>
      <c r="X103" s="35"/>
      <c r="Y103" s="35"/>
      <c r="Z103" s="35"/>
      <c r="AA103" s="35"/>
      <c r="AB103" s="35"/>
      <c r="AC103" s="35"/>
      <c r="AD103" s="35"/>
      <c r="AE103" s="35"/>
    </row>
    <row r="107" s="2" customFormat="1" ht="6.96" customHeight="1">
      <c r="A107" s="35"/>
      <c r="B107" s="65"/>
      <c r="C107" s="66"/>
      <c r="D107" s="66"/>
      <c r="E107" s="66"/>
      <c r="F107" s="66"/>
      <c r="G107" s="66"/>
      <c r="H107" s="66"/>
      <c r="I107" s="66"/>
      <c r="J107" s="66"/>
      <c r="K107" s="66"/>
      <c r="L107" s="60"/>
      <c r="S107" s="35"/>
      <c r="T107" s="35"/>
      <c r="U107" s="35"/>
      <c r="V107" s="35"/>
      <c r="W107" s="35"/>
      <c r="X107" s="35"/>
      <c r="Y107" s="35"/>
      <c r="Z107" s="35"/>
      <c r="AA107" s="35"/>
      <c r="AB107" s="35"/>
      <c r="AC107" s="35"/>
      <c r="AD107" s="35"/>
      <c r="AE107" s="35"/>
    </row>
    <row r="108" s="2" customFormat="1" ht="24.96" customHeight="1">
      <c r="A108" s="35"/>
      <c r="B108" s="36"/>
      <c r="C108" s="20" t="s">
        <v>184</v>
      </c>
      <c r="D108" s="37"/>
      <c r="E108" s="37"/>
      <c r="F108" s="37"/>
      <c r="G108" s="37"/>
      <c r="H108" s="37"/>
      <c r="I108" s="37"/>
      <c r="J108" s="37"/>
      <c r="K108" s="37"/>
      <c r="L108" s="60"/>
      <c r="S108" s="35"/>
      <c r="T108" s="35"/>
      <c r="U108" s="35"/>
      <c r="V108" s="35"/>
      <c r="W108" s="35"/>
      <c r="X108" s="35"/>
      <c r="Y108" s="35"/>
      <c r="Z108" s="35"/>
      <c r="AA108" s="35"/>
      <c r="AB108" s="35"/>
      <c r="AC108" s="35"/>
      <c r="AD108" s="35"/>
      <c r="AE108" s="35"/>
    </row>
    <row r="109" s="2" customFormat="1" ht="6.96" customHeight="1">
      <c r="A109" s="35"/>
      <c r="B109" s="36"/>
      <c r="C109" s="37"/>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2" customHeight="1">
      <c r="A110" s="35"/>
      <c r="B110" s="36"/>
      <c r="C110" s="29" t="s">
        <v>16</v>
      </c>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16.5" customHeight="1">
      <c r="A111" s="35"/>
      <c r="B111" s="36"/>
      <c r="C111" s="37"/>
      <c r="D111" s="37"/>
      <c r="E111" s="181" t="str">
        <f>E7</f>
        <v>Oprava zabezpečovacího zařízení v žst. Liběchov</v>
      </c>
      <c r="F111" s="29"/>
      <c r="G111" s="29"/>
      <c r="H111" s="29"/>
      <c r="I111" s="37"/>
      <c r="J111" s="37"/>
      <c r="K111" s="37"/>
      <c r="L111" s="60"/>
      <c r="S111" s="35"/>
      <c r="T111" s="35"/>
      <c r="U111" s="35"/>
      <c r="V111" s="35"/>
      <c r="W111" s="35"/>
      <c r="X111" s="35"/>
      <c r="Y111" s="35"/>
      <c r="Z111" s="35"/>
      <c r="AA111" s="35"/>
      <c r="AB111" s="35"/>
      <c r="AC111" s="35"/>
      <c r="AD111" s="35"/>
      <c r="AE111" s="35"/>
    </row>
    <row r="112" s="1" customFormat="1" ht="12" customHeight="1">
      <c r="B112" s="18"/>
      <c r="C112" s="29" t="s">
        <v>172</v>
      </c>
      <c r="D112" s="19"/>
      <c r="E112" s="19"/>
      <c r="F112" s="19"/>
      <c r="G112" s="19"/>
      <c r="H112" s="19"/>
      <c r="I112" s="19"/>
      <c r="J112" s="19"/>
      <c r="K112" s="19"/>
      <c r="L112" s="17"/>
    </row>
    <row r="113" s="1" customFormat="1" ht="16.5" customHeight="1">
      <c r="B113" s="18"/>
      <c r="C113" s="19"/>
      <c r="D113" s="19"/>
      <c r="E113" s="181" t="s">
        <v>173</v>
      </c>
      <c r="F113" s="19"/>
      <c r="G113" s="19"/>
      <c r="H113" s="19"/>
      <c r="I113" s="19"/>
      <c r="J113" s="19"/>
      <c r="K113" s="19"/>
      <c r="L113" s="17"/>
    </row>
    <row r="114" s="1" customFormat="1" ht="12" customHeight="1">
      <c r="B114" s="18"/>
      <c r="C114" s="29" t="s">
        <v>174</v>
      </c>
      <c r="D114" s="19"/>
      <c r="E114" s="19"/>
      <c r="F114" s="19"/>
      <c r="G114" s="19"/>
      <c r="H114" s="19"/>
      <c r="I114" s="19"/>
      <c r="J114" s="19"/>
      <c r="K114" s="19"/>
      <c r="L114" s="17"/>
    </row>
    <row r="115" s="2" customFormat="1" ht="16.5" customHeight="1">
      <c r="A115" s="35"/>
      <c r="B115" s="36"/>
      <c r="C115" s="37"/>
      <c r="D115" s="37"/>
      <c r="E115" s="182" t="s">
        <v>1297</v>
      </c>
      <c r="F115" s="37"/>
      <c r="G115" s="37"/>
      <c r="H115" s="37"/>
      <c r="I115" s="37"/>
      <c r="J115" s="37"/>
      <c r="K115" s="37"/>
      <c r="L115" s="60"/>
      <c r="S115" s="35"/>
      <c r="T115" s="35"/>
      <c r="U115" s="35"/>
      <c r="V115" s="35"/>
      <c r="W115" s="35"/>
      <c r="X115" s="35"/>
      <c r="Y115" s="35"/>
      <c r="Z115" s="35"/>
      <c r="AA115" s="35"/>
      <c r="AB115" s="35"/>
      <c r="AC115" s="35"/>
      <c r="AD115" s="35"/>
      <c r="AE115" s="35"/>
    </row>
    <row r="116" s="2" customFormat="1" ht="12" customHeight="1">
      <c r="A116" s="35"/>
      <c r="B116" s="36"/>
      <c r="C116" s="29" t="s">
        <v>176</v>
      </c>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2" customFormat="1" ht="16.5" customHeight="1">
      <c r="A117" s="35"/>
      <c r="B117" s="36"/>
      <c r="C117" s="37"/>
      <c r="D117" s="37"/>
      <c r="E117" s="73" t="str">
        <f>E13</f>
        <v>07.1 - technologická část</v>
      </c>
      <c r="F117" s="37"/>
      <c r="G117" s="37"/>
      <c r="H117" s="37"/>
      <c r="I117" s="37"/>
      <c r="J117" s="37"/>
      <c r="K117" s="37"/>
      <c r="L117" s="60"/>
      <c r="S117" s="35"/>
      <c r="T117" s="35"/>
      <c r="U117" s="35"/>
      <c r="V117" s="35"/>
      <c r="W117" s="35"/>
      <c r="X117" s="35"/>
      <c r="Y117" s="35"/>
      <c r="Z117" s="35"/>
      <c r="AA117" s="35"/>
      <c r="AB117" s="35"/>
      <c r="AC117" s="35"/>
      <c r="AD117" s="35"/>
      <c r="AE117" s="35"/>
    </row>
    <row r="118" s="2" customFormat="1" ht="6.96"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20</v>
      </c>
      <c r="D119" s="37"/>
      <c r="E119" s="37"/>
      <c r="F119" s="24" t="str">
        <f>F16</f>
        <v xml:space="preserve"> </v>
      </c>
      <c r="G119" s="37"/>
      <c r="H119" s="37"/>
      <c r="I119" s="29" t="s">
        <v>22</v>
      </c>
      <c r="J119" s="76" t="str">
        <f>IF(J16="","",J16)</f>
        <v>13. 10. 2020</v>
      </c>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5.15" customHeight="1">
      <c r="A121" s="35"/>
      <c r="B121" s="36"/>
      <c r="C121" s="29" t="s">
        <v>24</v>
      </c>
      <c r="D121" s="37"/>
      <c r="E121" s="37"/>
      <c r="F121" s="24" t="str">
        <f>E19</f>
        <v xml:space="preserve"> </v>
      </c>
      <c r="G121" s="37"/>
      <c r="H121" s="37"/>
      <c r="I121" s="29" t="s">
        <v>29</v>
      </c>
      <c r="J121" s="33" t="str">
        <f>E25</f>
        <v xml:space="preserve"> </v>
      </c>
      <c r="K121" s="37"/>
      <c r="L121" s="60"/>
      <c r="S121" s="35"/>
      <c r="T121" s="35"/>
      <c r="U121" s="35"/>
      <c r="V121" s="35"/>
      <c r="W121" s="35"/>
      <c r="X121" s="35"/>
      <c r="Y121" s="35"/>
      <c r="Z121" s="35"/>
      <c r="AA121" s="35"/>
      <c r="AB121" s="35"/>
      <c r="AC121" s="35"/>
      <c r="AD121" s="35"/>
      <c r="AE121" s="35"/>
    </row>
    <row r="122" s="2" customFormat="1" ht="15.15" customHeight="1">
      <c r="A122" s="35"/>
      <c r="B122" s="36"/>
      <c r="C122" s="29" t="s">
        <v>27</v>
      </c>
      <c r="D122" s="37"/>
      <c r="E122" s="37"/>
      <c r="F122" s="24" t="str">
        <f>IF(E22="","",E22)</f>
        <v>Vyplň údaj</v>
      </c>
      <c r="G122" s="37"/>
      <c r="H122" s="37"/>
      <c r="I122" s="29" t="s">
        <v>31</v>
      </c>
      <c r="J122" s="33" t="str">
        <f>E28</f>
        <v xml:space="preserve"> </v>
      </c>
      <c r="K122" s="37"/>
      <c r="L122" s="60"/>
      <c r="S122" s="35"/>
      <c r="T122" s="35"/>
      <c r="U122" s="35"/>
      <c r="V122" s="35"/>
      <c r="W122" s="35"/>
      <c r="X122" s="35"/>
      <c r="Y122" s="35"/>
      <c r="Z122" s="35"/>
      <c r="AA122" s="35"/>
      <c r="AB122" s="35"/>
      <c r="AC122" s="35"/>
      <c r="AD122" s="35"/>
      <c r="AE122" s="35"/>
    </row>
    <row r="123" s="2" customFormat="1" ht="10.32"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10" customFormat="1" ht="29.28" customHeight="1">
      <c r="A124" s="193"/>
      <c r="B124" s="194"/>
      <c r="C124" s="195" t="s">
        <v>185</v>
      </c>
      <c r="D124" s="196" t="s">
        <v>58</v>
      </c>
      <c r="E124" s="196" t="s">
        <v>54</v>
      </c>
      <c r="F124" s="196" t="s">
        <v>55</v>
      </c>
      <c r="G124" s="196" t="s">
        <v>186</v>
      </c>
      <c r="H124" s="196" t="s">
        <v>187</v>
      </c>
      <c r="I124" s="196" t="s">
        <v>188</v>
      </c>
      <c r="J124" s="197" t="s">
        <v>180</v>
      </c>
      <c r="K124" s="198" t="s">
        <v>189</v>
      </c>
      <c r="L124" s="199"/>
      <c r="M124" s="97" t="s">
        <v>1</v>
      </c>
      <c r="N124" s="98" t="s">
        <v>37</v>
      </c>
      <c r="O124" s="98" t="s">
        <v>190</v>
      </c>
      <c r="P124" s="98" t="s">
        <v>191</v>
      </c>
      <c r="Q124" s="98" t="s">
        <v>192</v>
      </c>
      <c r="R124" s="98" t="s">
        <v>193</v>
      </c>
      <c r="S124" s="98" t="s">
        <v>194</v>
      </c>
      <c r="T124" s="99" t="s">
        <v>195</v>
      </c>
      <c r="U124" s="193"/>
      <c r="V124" s="193"/>
      <c r="W124" s="193"/>
      <c r="X124" s="193"/>
      <c r="Y124" s="193"/>
      <c r="Z124" s="193"/>
      <c r="AA124" s="193"/>
      <c r="AB124" s="193"/>
      <c r="AC124" s="193"/>
      <c r="AD124" s="193"/>
      <c r="AE124" s="193"/>
    </row>
    <row r="125" s="2" customFormat="1" ht="22.8" customHeight="1">
      <c r="A125" s="35"/>
      <c r="B125" s="36"/>
      <c r="C125" s="104" t="s">
        <v>196</v>
      </c>
      <c r="D125" s="37"/>
      <c r="E125" s="37"/>
      <c r="F125" s="37"/>
      <c r="G125" s="37"/>
      <c r="H125" s="37"/>
      <c r="I125" s="37"/>
      <c r="J125" s="200">
        <f>BK125</f>
        <v>0</v>
      </c>
      <c r="K125" s="37"/>
      <c r="L125" s="41"/>
      <c r="M125" s="100"/>
      <c r="N125" s="201"/>
      <c r="O125" s="101"/>
      <c r="P125" s="202">
        <f>P126</f>
        <v>0</v>
      </c>
      <c r="Q125" s="101"/>
      <c r="R125" s="202">
        <f>R126</f>
        <v>0</v>
      </c>
      <c r="S125" s="101"/>
      <c r="T125" s="203">
        <f>T126</f>
        <v>0</v>
      </c>
      <c r="U125" s="35"/>
      <c r="V125" s="35"/>
      <c r="W125" s="35"/>
      <c r="X125" s="35"/>
      <c r="Y125" s="35"/>
      <c r="Z125" s="35"/>
      <c r="AA125" s="35"/>
      <c r="AB125" s="35"/>
      <c r="AC125" s="35"/>
      <c r="AD125" s="35"/>
      <c r="AE125" s="35"/>
      <c r="AT125" s="14" t="s">
        <v>72</v>
      </c>
      <c r="AU125" s="14" t="s">
        <v>182</v>
      </c>
      <c r="BK125" s="204">
        <f>BK126</f>
        <v>0</v>
      </c>
    </row>
    <row r="126" s="11" customFormat="1" ht="25.92" customHeight="1">
      <c r="A126" s="11"/>
      <c r="B126" s="205"/>
      <c r="C126" s="206"/>
      <c r="D126" s="207" t="s">
        <v>72</v>
      </c>
      <c r="E126" s="208" t="s">
        <v>197</v>
      </c>
      <c r="F126" s="208" t="s">
        <v>198</v>
      </c>
      <c r="G126" s="206"/>
      <c r="H126" s="206"/>
      <c r="I126" s="209"/>
      <c r="J126" s="210">
        <f>BK126</f>
        <v>0</v>
      </c>
      <c r="K126" s="206"/>
      <c r="L126" s="211"/>
      <c r="M126" s="212"/>
      <c r="N126" s="213"/>
      <c r="O126" s="213"/>
      <c r="P126" s="214">
        <f>SUM(P127:P132)</f>
        <v>0</v>
      </c>
      <c r="Q126" s="213"/>
      <c r="R126" s="214">
        <f>SUM(R127:R132)</f>
        <v>0</v>
      </c>
      <c r="S126" s="213"/>
      <c r="T126" s="215">
        <f>SUM(T127:T132)</f>
        <v>0</v>
      </c>
      <c r="U126" s="11"/>
      <c r="V126" s="11"/>
      <c r="W126" s="11"/>
      <c r="X126" s="11"/>
      <c r="Y126" s="11"/>
      <c r="Z126" s="11"/>
      <c r="AA126" s="11"/>
      <c r="AB126" s="11"/>
      <c r="AC126" s="11"/>
      <c r="AD126" s="11"/>
      <c r="AE126" s="11"/>
      <c r="AR126" s="216" t="s">
        <v>199</v>
      </c>
      <c r="AT126" s="217" t="s">
        <v>72</v>
      </c>
      <c r="AU126" s="217" t="s">
        <v>73</v>
      </c>
      <c r="AY126" s="216" t="s">
        <v>200</v>
      </c>
      <c r="BK126" s="218">
        <f>SUM(BK127:BK132)</f>
        <v>0</v>
      </c>
    </row>
    <row r="127" s="2" customFormat="1" ht="49.05" customHeight="1">
      <c r="A127" s="35"/>
      <c r="B127" s="36"/>
      <c r="C127" s="219" t="s">
        <v>80</v>
      </c>
      <c r="D127" s="219" t="s">
        <v>201</v>
      </c>
      <c r="E127" s="220" t="s">
        <v>767</v>
      </c>
      <c r="F127" s="221" t="s">
        <v>768</v>
      </c>
      <c r="G127" s="222" t="s">
        <v>204</v>
      </c>
      <c r="H127" s="223">
        <v>58</v>
      </c>
      <c r="I127" s="224"/>
      <c r="J127" s="225">
        <f>ROUND(I127*H127,2)</f>
        <v>0</v>
      </c>
      <c r="K127" s="226"/>
      <c r="L127" s="41"/>
      <c r="M127" s="227" t="s">
        <v>1</v>
      </c>
      <c r="N127" s="228" t="s">
        <v>38</v>
      </c>
      <c r="O127" s="88"/>
      <c r="P127" s="229">
        <f>O127*H127</f>
        <v>0</v>
      </c>
      <c r="Q127" s="229">
        <v>0</v>
      </c>
      <c r="R127" s="229">
        <f>Q127*H127</f>
        <v>0</v>
      </c>
      <c r="S127" s="229">
        <v>0</v>
      </c>
      <c r="T127" s="230">
        <f>S127*H127</f>
        <v>0</v>
      </c>
      <c r="U127" s="35"/>
      <c r="V127" s="35"/>
      <c r="W127" s="35"/>
      <c r="X127" s="35"/>
      <c r="Y127" s="35"/>
      <c r="Z127" s="35"/>
      <c r="AA127" s="35"/>
      <c r="AB127" s="35"/>
      <c r="AC127" s="35"/>
      <c r="AD127" s="35"/>
      <c r="AE127" s="35"/>
      <c r="AR127" s="231" t="s">
        <v>205</v>
      </c>
      <c r="AT127" s="231" t="s">
        <v>201</v>
      </c>
      <c r="AU127" s="231" t="s">
        <v>80</v>
      </c>
      <c r="AY127" s="14" t="s">
        <v>200</v>
      </c>
      <c r="BE127" s="232">
        <f>IF(N127="základní",J127,0)</f>
        <v>0</v>
      </c>
      <c r="BF127" s="232">
        <f>IF(N127="snížená",J127,0)</f>
        <v>0</v>
      </c>
      <c r="BG127" s="232">
        <f>IF(N127="zákl. přenesená",J127,0)</f>
        <v>0</v>
      </c>
      <c r="BH127" s="232">
        <f>IF(N127="sníž. přenesená",J127,0)</f>
        <v>0</v>
      </c>
      <c r="BI127" s="232">
        <f>IF(N127="nulová",J127,0)</f>
        <v>0</v>
      </c>
      <c r="BJ127" s="14" t="s">
        <v>80</v>
      </c>
      <c r="BK127" s="232">
        <f>ROUND(I127*H127,2)</f>
        <v>0</v>
      </c>
      <c r="BL127" s="14" t="s">
        <v>205</v>
      </c>
      <c r="BM127" s="231" t="s">
        <v>1299</v>
      </c>
    </row>
    <row r="128" s="2" customFormat="1" ht="24.15" customHeight="1">
      <c r="A128" s="35"/>
      <c r="B128" s="36"/>
      <c r="C128" s="219" t="s">
        <v>82</v>
      </c>
      <c r="D128" s="219" t="s">
        <v>201</v>
      </c>
      <c r="E128" s="220" t="s">
        <v>799</v>
      </c>
      <c r="F128" s="221" t="s">
        <v>800</v>
      </c>
      <c r="G128" s="222" t="s">
        <v>209</v>
      </c>
      <c r="H128" s="223">
        <v>1</v>
      </c>
      <c r="I128" s="224"/>
      <c r="J128" s="225">
        <f>ROUND(I128*H128,2)</f>
        <v>0</v>
      </c>
      <c r="K128" s="226"/>
      <c r="L128" s="41"/>
      <c r="M128" s="227" t="s">
        <v>1</v>
      </c>
      <c r="N128" s="228" t="s">
        <v>38</v>
      </c>
      <c r="O128" s="88"/>
      <c r="P128" s="229">
        <f>O128*H128</f>
        <v>0</v>
      </c>
      <c r="Q128" s="229">
        <v>0</v>
      </c>
      <c r="R128" s="229">
        <f>Q128*H128</f>
        <v>0</v>
      </c>
      <c r="S128" s="229">
        <v>0</v>
      </c>
      <c r="T128" s="230">
        <f>S128*H128</f>
        <v>0</v>
      </c>
      <c r="U128" s="35"/>
      <c r="V128" s="35"/>
      <c r="W128" s="35"/>
      <c r="X128" s="35"/>
      <c r="Y128" s="35"/>
      <c r="Z128" s="35"/>
      <c r="AA128" s="35"/>
      <c r="AB128" s="35"/>
      <c r="AC128" s="35"/>
      <c r="AD128" s="35"/>
      <c r="AE128" s="35"/>
      <c r="AR128" s="231" t="s">
        <v>210</v>
      </c>
      <c r="AT128" s="231" t="s">
        <v>201</v>
      </c>
      <c r="AU128" s="231" t="s">
        <v>80</v>
      </c>
      <c r="AY128" s="14" t="s">
        <v>200</v>
      </c>
      <c r="BE128" s="232">
        <f>IF(N128="základní",J128,0)</f>
        <v>0</v>
      </c>
      <c r="BF128" s="232">
        <f>IF(N128="snížená",J128,0)</f>
        <v>0</v>
      </c>
      <c r="BG128" s="232">
        <f>IF(N128="zákl. přenesená",J128,0)</f>
        <v>0</v>
      </c>
      <c r="BH128" s="232">
        <f>IF(N128="sníž. přenesená",J128,0)</f>
        <v>0</v>
      </c>
      <c r="BI128" s="232">
        <f>IF(N128="nulová",J128,0)</f>
        <v>0</v>
      </c>
      <c r="BJ128" s="14" t="s">
        <v>80</v>
      </c>
      <c r="BK128" s="232">
        <f>ROUND(I128*H128,2)</f>
        <v>0</v>
      </c>
      <c r="BL128" s="14" t="s">
        <v>210</v>
      </c>
      <c r="BM128" s="231" t="s">
        <v>1300</v>
      </c>
    </row>
    <row r="129" s="2" customFormat="1" ht="24.15" customHeight="1">
      <c r="A129" s="35"/>
      <c r="B129" s="36"/>
      <c r="C129" s="219" t="s">
        <v>90</v>
      </c>
      <c r="D129" s="219" t="s">
        <v>201</v>
      </c>
      <c r="E129" s="220" t="s">
        <v>803</v>
      </c>
      <c r="F129" s="221" t="s">
        <v>804</v>
      </c>
      <c r="G129" s="222" t="s">
        <v>209</v>
      </c>
      <c r="H129" s="223">
        <v>1</v>
      </c>
      <c r="I129" s="224"/>
      <c r="J129" s="225">
        <f>ROUND(I129*H129,2)</f>
        <v>0</v>
      </c>
      <c r="K129" s="226"/>
      <c r="L129" s="41"/>
      <c r="M129" s="227" t="s">
        <v>1</v>
      </c>
      <c r="N129" s="228" t="s">
        <v>38</v>
      </c>
      <c r="O129" s="88"/>
      <c r="P129" s="229">
        <f>O129*H129</f>
        <v>0</v>
      </c>
      <c r="Q129" s="229">
        <v>0</v>
      </c>
      <c r="R129" s="229">
        <f>Q129*H129</f>
        <v>0</v>
      </c>
      <c r="S129" s="229">
        <v>0</v>
      </c>
      <c r="T129" s="230">
        <f>S129*H129</f>
        <v>0</v>
      </c>
      <c r="U129" s="35"/>
      <c r="V129" s="35"/>
      <c r="W129" s="35"/>
      <c r="X129" s="35"/>
      <c r="Y129" s="35"/>
      <c r="Z129" s="35"/>
      <c r="AA129" s="35"/>
      <c r="AB129" s="35"/>
      <c r="AC129" s="35"/>
      <c r="AD129" s="35"/>
      <c r="AE129" s="35"/>
      <c r="AR129" s="231" t="s">
        <v>210</v>
      </c>
      <c r="AT129" s="231" t="s">
        <v>201</v>
      </c>
      <c r="AU129" s="231" t="s">
        <v>80</v>
      </c>
      <c r="AY129" s="14" t="s">
        <v>200</v>
      </c>
      <c r="BE129" s="232">
        <f>IF(N129="základní",J129,0)</f>
        <v>0</v>
      </c>
      <c r="BF129" s="232">
        <f>IF(N129="snížená",J129,0)</f>
        <v>0</v>
      </c>
      <c r="BG129" s="232">
        <f>IF(N129="zákl. přenesená",J129,0)</f>
        <v>0</v>
      </c>
      <c r="BH129" s="232">
        <f>IF(N129="sníž. přenesená",J129,0)</f>
        <v>0</v>
      </c>
      <c r="BI129" s="232">
        <f>IF(N129="nulová",J129,0)</f>
        <v>0</v>
      </c>
      <c r="BJ129" s="14" t="s">
        <v>80</v>
      </c>
      <c r="BK129" s="232">
        <f>ROUND(I129*H129,2)</f>
        <v>0</v>
      </c>
      <c r="BL129" s="14" t="s">
        <v>210</v>
      </c>
      <c r="BM129" s="231" t="s">
        <v>1301</v>
      </c>
    </row>
    <row r="130" s="2" customFormat="1" ht="37.8" customHeight="1">
      <c r="A130" s="35"/>
      <c r="B130" s="36"/>
      <c r="C130" s="219" t="s">
        <v>199</v>
      </c>
      <c r="D130" s="219" t="s">
        <v>201</v>
      </c>
      <c r="E130" s="220" t="s">
        <v>1302</v>
      </c>
      <c r="F130" s="221" t="s">
        <v>1303</v>
      </c>
      <c r="G130" s="222" t="s">
        <v>209</v>
      </c>
      <c r="H130" s="223">
        <v>1</v>
      </c>
      <c r="I130" s="224"/>
      <c r="J130" s="225">
        <f>ROUND(I130*H130,2)</f>
        <v>0</v>
      </c>
      <c r="K130" s="226"/>
      <c r="L130" s="41"/>
      <c r="M130" s="227" t="s">
        <v>1</v>
      </c>
      <c r="N130" s="228" t="s">
        <v>38</v>
      </c>
      <c r="O130" s="88"/>
      <c r="P130" s="229">
        <f>O130*H130</f>
        <v>0</v>
      </c>
      <c r="Q130" s="229">
        <v>0</v>
      </c>
      <c r="R130" s="229">
        <f>Q130*H130</f>
        <v>0</v>
      </c>
      <c r="S130" s="229">
        <v>0</v>
      </c>
      <c r="T130" s="230">
        <f>S130*H130</f>
        <v>0</v>
      </c>
      <c r="U130" s="35"/>
      <c r="V130" s="35"/>
      <c r="W130" s="35"/>
      <c r="X130" s="35"/>
      <c r="Y130" s="35"/>
      <c r="Z130" s="35"/>
      <c r="AA130" s="35"/>
      <c r="AB130" s="35"/>
      <c r="AC130" s="35"/>
      <c r="AD130" s="35"/>
      <c r="AE130" s="35"/>
      <c r="AR130" s="231" t="s">
        <v>210</v>
      </c>
      <c r="AT130" s="231" t="s">
        <v>201</v>
      </c>
      <c r="AU130" s="231" t="s">
        <v>80</v>
      </c>
      <c r="AY130" s="14" t="s">
        <v>200</v>
      </c>
      <c r="BE130" s="232">
        <f>IF(N130="základní",J130,0)</f>
        <v>0</v>
      </c>
      <c r="BF130" s="232">
        <f>IF(N130="snížená",J130,0)</f>
        <v>0</v>
      </c>
      <c r="BG130" s="232">
        <f>IF(N130="zákl. přenesená",J130,0)</f>
        <v>0</v>
      </c>
      <c r="BH130" s="232">
        <f>IF(N130="sníž. přenesená",J130,0)</f>
        <v>0</v>
      </c>
      <c r="BI130" s="232">
        <f>IF(N130="nulová",J130,0)</f>
        <v>0</v>
      </c>
      <c r="BJ130" s="14" t="s">
        <v>80</v>
      </c>
      <c r="BK130" s="232">
        <f>ROUND(I130*H130,2)</f>
        <v>0</v>
      </c>
      <c r="BL130" s="14" t="s">
        <v>210</v>
      </c>
      <c r="BM130" s="231" t="s">
        <v>1304</v>
      </c>
    </row>
    <row r="131" s="2" customFormat="1" ht="24.15" customHeight="1">
      <c r="A131" s="35"/>
      <c r="B131" s="36"/>
      <c r="C131" s="219" t="s">
        <v>218</v>
      </c>
      <c r="D131" s="219" t="s">
        <v>201</v>
      </c>
      <c r="E131" s="220" t="s">
        <v>1305</v>
      </c>
      <c r="F131" s="221" t="s">
        <v>1306</v>
      </c>
      <c r="G131" s="222" t="s">
        <v>209</v>
      </c>
      <c r="H131" s="223">
        <v>1</v>
      </c>
      <c r="I131" s="224"/>
      <c r="J131" s="225">
        <f>ROUND(I131*H131,2)</f>
        <v>0</v>
      </c>
      <c r="K131" s="226"/>
      <c r="L131" s="41"/>
      <c r="M131" s="227" t="s">
        <v>1</v>
      </c>
      <c r="N131" s="228" t="s">
        <v>38</v>
      </c>
      <c r="O131" s="88"/>
      <c r="P131" s="229">
        <f>O131*H131</f>
        <v>0</v>
      </c>
      <c r="Q131" s="229">
        <v>0</v>
      </c>
      <c r="R131" s="229">
        <f>Q131*H131</f>
        <v>0</v>
      </c>
      <c r="S131" s="229">
        <v>0</v>
      </c>
      <c r="T131" s="230">
        <f>S131*H131</f>
        <v>0</v>
      </c>
      <c r="U131" s="35"/>
      <c r="V131" s="35"/>
      <c r="W131" s="35"/>
      <c r="X131" s="35"/>
      <c r="Y131" s="35"/>
      <c r="Z131" s="35"/>
      <c r="AA131" s="35"/>
      <c r="AB131" s="35"/>
      <c r="AC131" s="35"/>
      <c r="AD131" s="35"/>
      <c r="AE131" s="35"/>
      <c r="AR131" s="231" t="s">
        <v>210</v>
      </c>
      <c r="AT131" s="231" t="s">
        <v>201</v>
      </c>
      <c r="AU131" s="231" t="s">
        <v>80</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210</v>
      </c>
      <c r="BM131" s="231" t="s">
        <v>1307</v>
      </c>
    </row>
    <row r="132" s="2" customFormat="1" ht="24.15" customHeight="1">
      <c r="A132" s="35"/>
      <c r="B132" s="36"/>
      <c r="C132" s="219" t="s">
        <v>222</v>
      </c>
      <c r="D132" s="219" t="s">
        <v>201</v>
      </c>
      <c r="E132" s="220" t="s">
        <v>1308</v>
      </c>
      <c r="F132" s="221" t="s">
        <v>1309</v>
      </c>
      <c r="G132" s="222" t="s">
        <v>209</v>
      </c>
      <c r="H132" s="223">
        <v>1</v>
      </c>
      <c r="I132" s="224"/>
      <c r="J132" s="225">
        <f>ROUND(I132*H132,2)</f>
        <v>0</v>
      </c>
      <c r="K132" s="226"/>
      <c r="L132" s="41"/>
      <c r="M132" s="233" t="s">
        <v>1</v>
      </c>
      <c r="N132" s="234" t="s">
        <v>38</v>
      </c>
      <c r="O132" s="235"/>
      <c r="P132" s="236">
        <f>O132*H132</f>
        <v>0</v>
      </c>
      <c r="Q132" s="236">
        <v>0</v>
      </c>
      <c r="R132" s="236">
        <f>Q132*H132</f>
        <v>0</v>
      </c>
      <c r="S132" s="236">
        <v>0</v>
      </c>
      <c r="T132" s="237">
        <f>S132*H132</f>
        <v>0</v>
      </c>
      <c r="U132" s="35"/>
      <c r="V132" s="35"/>
      <c r="W132" s="35"/>
      <c r="X132" s="35"/>
      <c r="Y132" s="35"/>
      <c r="Z132" s="35"/>
      <c r="AA132" s="35"/>
      <c r="AB132" s="35"/>
      <c r="AC132" s="35"/>
      <c r="AD132" s="35"/>
      <c r="AE132" s="35"/>
      <c r="AR132" s="231" t="s">
        <v>210</v>
      </c>
      <c r="AT132" s="231" t="s">
        <v>201</v>
      </c>
      <c r="AU132" s="231" t="s">
        <v>80</v>
      </c>
      <c r="AY132" s="14" t="s">
        <v>200</v>
      </c>
      <c r="BE132" s="232">
        <f>IF(N132="základní",J132,0)</f>
        <v>0</v>
      </c>
      <c r="BF132" s="232">
        <f>IF(N132="snížená",J132,0)</f>
        <v>0</v>
      </c>
      <c r="BG132" s="232">
        <f>IF(N132="zákl. přenesená",J132,0)</f>
        <v>0</v>
      </c>
      <c r="BH132" s="232">
        <f>IF(N132="sníž. přenesená",J132,0)</f>
        <v>0</v>
      </c>
      <c r="BI132" s="232">
        <f>IF(N132="nulová",J132,0)</f>
        <v>0</v>
      </c>
      <c r="BJ132" s="14" t="s">
        <v>80</v>
      </c>
      <c r="BK132" s="232">
        <f>ROUND(I132*H132,2)</f>
        <v>0</v>
      </c>
      <c r="BL132" s="14" t="s">
        <v>210</v>
      </c>
      <c r="BM132" s="231" t="s">
        <v>1310</v>
      </c>
    </row>
    <row r="133" s="2" customFormat="1" ht="6.96" customHeight="1">
      <c r="A133" s="35"/>
      <c r="B133" s="63"/>
      <c r="C133" s="64"/>
      <c r="D133" s="64"/>
      <c r="E133" s="64"/>
      <c r="F133" s="64"/>
      <c r="G133" s="64"/>
      <c r="H133" s="64"/>
      <c r="I133" s="64"/>
      <c r="J133" s="64"/>
      <c r="K133" s="64"/>
      <c r="L133" s="41"/>
      <c r="M133" s="35"/>
      <c r="O133" s="35"/>
      <c r="P133" s="35"/>
      <c r="Q133" s="35"/>
      <c r="R133" s="35"/>
      <c r="S133" s="35"/>
      <c r="T133" s="35"/>
      <c r="U133" s="35"/>
      <c r="V133" s="35"/>
      <c r="W133" s="35"/>
      <c r="X133" s="35"/>
      <c r="Y133" s="35"/>
      <c r="Z133" s="35"/>
      <c r="AA133" s="35"/>
      <c r="AB133" s="35"/>
      <c r="AC133" s="35"/>
      <c r="AD133" s="35"/>
      <c r="AE133" s="35"/>
    </row>
  </sheetData>
  <sheetProtection sheet="1" autoFilter="0" formatColumns="0" formatRows="0" objects="1" scenarios="1" spinCount="100000" saltValue="pgI3tZXGKz5LxLsMSLtfEFa9icaIjVD2FfmrXihVuSme5dHPMXzDHvbklRXoDnrumkft8ez/dzJQxlNbmsBaOg==" hashValue="qC0f5b8J2dc0gkXAAdsVZImqrLiznCEgSiQwgu8aDqoZZ3dDI4GtOnjB4QorMAZ/yQy1+skkgJQwU/hsmCFI7Q==" algorithmName="SHA-512" password="CC35"/>
  <autoFilter ref="C124:K132"/>
  <mergeCells count="15">
    <mergeCell ref="E7:H7"/>
    <mergeCell ref="E11:H11"/>
    <mergeCell ref="E9:H9"/>
    <mergeCell ref="E13:H13"/>
    <mergeCell ref="E22:H22"/>
    <mergeCell ref="E31:H31"/>
    <mergeCell ref="E85:H85"/>
    <mergeCell ref="E89:H89"/>
    <mergeCell ref="E87:H87"/>
    <mergeCell ref="E91:H91"/>
    <mergeCell ref="E111:H111"/>
    <mergeCell ref="E115:H115"/>
    <mergeCell ref="E113:H113"/>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137</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s="2" customFormat="1" ht="12" customHeight="1">
      <c r="A8" s="35"/>
      <c r="B8" s="41"/>
      <c r="C8" s="35"/>
      <c r="D8" s="148" t="s">
        <v>172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51" t="s">
        <v>1311</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48" t="s">
        <v>18</v>
      </c>
      <c r="E11" s="35"/>
      <c r="F11" s="138" t="s">
        <v>1</v>
      </c>
      <c r="G11" s="35"/>
      <c r="H11" s="35"/>
      <c r="I11" s="148" t="s">
        <v>19</v>
      </c>
      <c r="J11" s="138" t="s">
        <v>1</v>
      </c>
      <c r="K11" s="35"/>
      <c r="L11" s="60"/>
      <c r="S11" s="35"/>
      <c r="T11" s="35"/>
      <c r="U11" s="35"/>
      <c r="V11" s="35"/>
      <c r="W11" s="35"/>
      <c r="X11" s="35"/>
      <c r="Y11" s="35"/>
      <c r="Z11" s="35"/>
      <c r="AA11" s="35"/>
      <c r="AB11" s="35"/>
      <c r="AC11" s="35"/>
      <c r="AD11" s="35"/>
      <c r="AE11" s="35"/>
    </row>
    <row r="12" s="2" customFormat="1" ht="12" customHeight="1">
      <c r="A12" s="35"/>
      <c r="B12" s="41"/>
      <c r="C12" s="35"/>
      <c r="D12" s="148" t="s">
        <v>20</v>
      </c>
      <c r="E12" s="35"/>
      <c r="F12" s="138" t="s">
        <v>21</v>
      </c>
      <c r="G12" s="35"/>
      <c r="H12" s="35"/>
      <c r="I12" s="148" t="s">
        <v>22</v>
      </c>
      <c r="J12" s="152" t="str">
        <f>'Rekapitulace stavby'!AN8</f>
        <v>13. 10. 2020</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48" t="s">
        <v>24</v>
      </c>
      <c r="E14" s="35"/>
      <c r="F14" s="35"/>
      <c r="G14" s="35"/>
      <c r="H14" s="35"/>
      <c r="I14" s="148" t="s">
        <v>25</v>
      </c>
      <c r="J14" s="138"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38" t="str">
        <f>IF('Rekapitulace stavby'!E11="","",'Rekapitulace stavby'!E11)</f>
        <v xml:space="preserve"> </v>
      </c>
      <c r="F15" s="35"/>
      <c r="G15" s="35"/>
      <c r="H15" s="35"/>
      <c r="I15" s="148" t="s">
        <v>26</v>
      </c>
      <c r="J15" s="138"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48" t="s">
        <v>27</v>
      </c>
      <c r="E17" s="35"/>
      <c r="F17" s="35"/>
      <c r="G17" s="35"/>
      <c r="H17" s="35"/>
      <c r="I17" s="148"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38"/>
      <c r="G18" s="138"/>
      <c r="H18" s="138"/>
      <c r="I18" s="148"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48" t="s">
        <v>29</v>
      </c>
      <c r="E20" s="35"/>
      <c r="F20" s="35"/>
      <c r="G20" s="35"/>
      <c r="H20" s="35"/>
      <c r="I20" s="148" t="s">
        <v>25</v>
      </c>
      <c r="J20" s="138"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38" t="str">
        <f>IF('Rekapitulace stavby'!E17="","",'Rekapitulace stavby'!E17)</f>
        <v xml:space="preserve"> </v>
      </c>
      <c r="F21" s="35"/>
      <c r="G21" s="35"/>
      <c r="H21" s="35"/>
      <c r="I21" s="148" t="s">
        <v>26</v>
      </c>
      <c r="J21" s="138"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48" t="s">
        <v>31</v>
      </c>
      <c r="E23" s="35"/>
      <c r="F23" s="35"/>
      <c r="G23" s="35"/>
      <c r="H23" s="35"/>
      <c r="I23" s="148" t="s">
        <v>25</v>
      </c>
      <c r="J23" s="138"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38" t="str">
        <f>IF('Rekapitulace stavby'!E20="","",'Rekapitulace stavby'!E20)</f>
        <v xml:space="preserve"> </v>
      </c>
      <c r="F24" s="35"/>
      <c r="G24" s="35"/>
      <c r="H24" s="35"/>
      <c r="I24" s="148" t="s">
        <v>26</v>
      </c>
      <c r="J24" s="138"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48"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53"/>
      <c r="B27" s="154"/>
      <c r="C27" s="153"/>
      <c r="D27" s="153"/>
      <c r="E27" s="155" t="s">
        <v>1</v>
      </c>
      <c r="F27" s="155"/>
      <c r="G27" s="155"/>
      <c r="H27" s="155"/>
      <c r="I27" s="153"/>
      <c r="J27" s="153"/>
      <c r="K27" s="153"/>
      <c r="L27" s="156"/>
      <c r="S27" s="153"/>
      <c r="T27" s="153"/>
      <c r="U27" s="153"/>
      <c r="V27" s="153"/>
      <c r="W27" s="153"/>
      <c r="X27" s="153"/>
      <c r="Y27" s="153"/>
      <c r="Z27" s="153"/>
      <c r="AA27" s="153"/>
      <c r="AB27" s="153"/>
      <c r="AC27" s="153"/>
      <c r="AD27" s="153"/>
      <c r="AE27" s="153"/>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57"/>
      <c r="E29" s="157"/>
      <c r="F29" s="157"/>
      <c r="G29" s="157"/>
      <c r="H29" s="157"/>
      <c r="I29" s="157"/>
      <c r="J29" s="157"/>
      <c r="K29" s="157"/>
      <c r="L29" s="60"/>
      <c r="S29" s="35"/>
      <c r="T29" s="35"/>
      <c r="U29" s="35"/>
      <c r="V29" s="35"/>
      <c r="W29" s="35"/>
      <c r="X29" s="35"/>
      <c r="Y29" s="35"/>
      <c r="Z29" s="35"/>
      <c r="AA29" s="35"/>
      <c r="AB29" s="35"/>
      <c r="AC29" s="35"/>
      <c r="AD29" s="35"/>
      <c r="AE29" s="35"/>
    </row>
    <row r="30" s="2" customFormat="1" ht="25.44" customHeight="1">
      <c r="A30" s="35"/>
      <c r="B30" s="41"/>
      <c r="C30" s="35"/>
      <c r="D30" s="158" t="s">
        <v>33</v>
      </c>
      <c r="E30" s="35"/>
      <c r="F30" s="35"/>
      <c r="G30" s="35"/>
      <c r="H30" s="35"/>
      <c r="I30" s="35"/>
      <c r="J30" s="159">
        <f>ROUND(J116, 2)</f>
        <v>0</v>
      </c>
      <c r="K30" s="35"/>
      <c r="L30" s="60"/>
      <c r="S30" s="35"/>
      <c r="T30" s="35"/>
      <c r="U30" s="35"/>
      <c r="V30" s="35"/>
      <c r="W30" s="35"/>
      <c r="X30" s="35"/>
      <c r="Y30" s="35"/>
      <c r="Z30" s="35"/>
      <c r="AA30" s="35"/>
      <c r="AB30" s="35"/>
      <c r="AC30" s="35"/>
      <c r="AD30" s="35"/>
      <c r="AE30" s="35"/>
    </row>
    <row r="31" s="2" customFormat="1" ht="6.96" customHeight="1">
      <c r="A31" s="35"/>
      <c r="B31" s="41"/>
      <c r="C31" s="35"/>
      <c r="D31" s="157"/>
      <c r="E31" s="157"/>
      <c r="F31" s="157"/>
      <c r="G31" s="157"/>
      <c r="H31" s="157"/>
      <c r="I31" s="157"/>
      <c r="J31" s="157"/>
      <c r="K31" s="157"/>
      <c r="L31" s="60"/>
      <c r="S31" s="35"/>
      <c r="T31" s="35"/>
      <c r="U31" s="35"/>
      <c r="V31" s="35"/>
      <c r="W31" s="35"/>
      <c r="X31" s="35"/>
      <c r="Y31" s="35"/>
      <c r="Z31" s="35"/>
      <c r="AA31" s="35"/>
      <c r="AB31" s="35"/>
      <c r="AC31" s="35"/>
      <c r="AD31" s="35"/>
      <c r="AE31" s="35"/>
    </row>
    <row r="32" s="2" customFormat="1" ht="14.4" customHeight="1">
      <c r="A32" s="35"/>
      <c r="B32" s="41"/>
      <c r="C32" s="35"/>
      <c r="D32" s="35"/>
      <c r="E32" s="35"/>
      <c r="F32" s="160" t="s">
        <v>35</v>
      </c>
      <c r="G32" s="35"/>
      <c r="H32" s="35"/>
      <c r="I32" s="160" t="s">
        <v>34</v>
      </c>
      <c r="J32" s="160"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48" t="s">
        <v>38</v>
      </c>
      <c r="F33" s="161">
        <f>ROUND((SUM(BE116:BE203)),  2)</f>
        <v>0</v>
      </c>
      <c r="G33" s="35"/>
      <c r="H33" s="35"/>
      <c r="I33" s="162">
        <v>0.20999999999999999</v>
      </c>
      <c r="J33" s="161">
        <f>ROUND(((SUM(BE116:BE203))*I33),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48" t="s">
        <v>39</v>
      </c>
      <c r="F34" s="161">
        <f>ROUND((SUM(BF116:BF203)),  2)</f>
        <v>0</v>
      </c>
      <c r="G34" s="35"/>
      <c r="H34" s="35"/>
      <c r="I34" s="162">
        <v>0.14999999999999999</v>
      </c>
      <c r="J34" s="161">
        <f>ROUND(((SUM(BF116:BF203))*I34),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48" t="s">
        <v>40</v>
      </c>
      <c r="F35" s="161">
        <f>ROUND((SUM(BG116:BG203)),  2)</f>
        <v>0</v>
      </c>
      <c r="G35" s="35"/>
      <c r="H35" s="35"/>
      <c r="I35" s="162">
        <v>0.20999999999999999</v>
      </c>
      <c r="J35" s="16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8" t="s">
        <v>41</v>
      </c>
      <c r="F36" s="161">
        <f>ROUND((SUM(BH116:BH203)),  2)</f>
        <v>0</v>
      </c>
      <c r="G36" s="35"/>
      <c r="H36" s="35"/>
      <c r="I36" s="162">
        <v>0.14999999999999999</v>
      </c>
      <c r="J36" s="16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8" t="s">
        <v>42</v>
      </c>
      <c r="F37" s="161">
        <f>ROUND((SUM(BI116:BI203)),  2)</f>
        <v>0</v>
      </c>
      <c r="G37" s="35"/>
      <c r="H37" s="35"/>
      <c r="I37" s="162">
        <v>0</v>
      </c>
      <c r="J37" s="16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63"/>
      <c r="D39" s="164" t="s">
        <v>43</v>
      </c>
      <c r="E39" s="165"/>
      <c r="F39" s="165"/>
      <c r="G39" s="166" t="s">
        <v>44</v>
      </c>
      <c r="H39" s="167" t="s">
        <v>45</v>
      </c>
      <c r="I39" s="165"/>
      <c r="J39" s="168">
        <f>SUM(J30:J37)</f>
        <v>0</v>
      </c>
      <c r="K39" s="16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172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PS 01-35-01 - Trafostanice</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13. 10. 2020</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83" t="s">
        <v>179</v>
      </c>
      <c r="D94" s="184"/>
      <c r="E94" s="184"/>
      <c r="F94" s="184"/>
      <c r="G94" s="184"/>
      <c r="H94" s="184"/>
      <c r="I94" s="184"/>
      <c r="J94" s="185" t="s">
        <v>180</v>
      </c>
      <c r="K94" s="184"/>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86" t="s">
        <v>181</v>
      </c>
      <c r="D96" s="37"/>
      <c r="E96" s="37"/>
      <c r="F96" s="37"/>
      <c r="G96" s="37"/>
      <c r="H96" s="37"/>
      <c r="I96" s="37"/>
      <c r="J96" s="107">
        <f>J116</f>
        <v>0</v>
      </c>
      <c r="K96" s="37"/>
      <c r="L96" s="60"/>
      <c r="S96" s="35"/>
      <c r="T96" s="35"/>
      <c r="U96" s="35"/>
      <c r="V96" s="35"/>
      <c r="W96" s="35"/>
      <c r="X96" s="35"/>
      <c r="Y96" s="35"/>
      <c r="Z96" s="35"/>
      <c r="AA96" s="35"/>
      <c r="AB96" s="35"/>
      <c r="AC96" s="35"/>
      <c r="AD96" s="35"/>
      <c r="AE96" s="35"/>
      <c r="AU96" s="14" t="s">
        <v>182</v>
      </c>
    </row>
    <row r="97" s="2" customFormat="1" ht="21.84"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6.96" customHeight="1">
      <c r="A98" s="35"/>
      <c r="B98" s="63"/>
      <c r="C98" s="64"/>
      <c r="D98" s="64"/>
      <c r="E98" s="64"/>
      <c r="F98" s="64"/>
      <c r="G98" s="64"/>
      <c r="H98" s="64"/>
      <c r="I98" s="64"/>
      <c r="J98" s="64"/>
      <c r="K98" s="64"/>
      <c r="L98" s="60"/>
      <c r="S98" s="35"/>
      <c r="T98" s="35"/>
      <c r="U98" s="35"/>
      <c r="V98" s="35"/>
      <c r="W98" s="35"/>
      <c r="X98" s="35"/>
      <c r="Y98" s="35"/>
      <c r="Z98" s="35"/>
      <c r="AA98" s="35"/>
      <c r="AB98" s="35"/>
      <c r="AC98" s="35"/>
      <c r="AD98" s="35"/>
      <c r="AE98" s="35"/>
    </row>
    <row r="102" s="2" customFormat="1" ht="6.96" customHeight="1">
      <c r="A102" s="35"/>
      <c r="B102" s="65"/>
      <c r="C102" s="66"/>
      <c r="D102" s="66"/>
      <c r="E102" s="66"/>
      <c r="F102" s="66"/>
      <c r="G102" s="66"/>
      <c r="H102" s="66"/>
      <c r="I102" s="66"/>
      <c r="J102" s="66"/>
      <c r="K102" s="66"/>
      <c r="L102" s="60"/>
      <c r="S102" s="35"/>
      <c r="T102" s="35"/>
      <c r="U102" s="35"/>
      <c r="V102" s="35"/>
      <c r="W102" s="35"/>
      <c r="X102" s="35"/>
      <c r="Y102" s="35"/>
      <c r="Z102" s="35"/>
      <c r="AA102" s="35"/>
      <c r="AB102" s="35"/>
      <c r="AC102" s="35"/>
      <c r="AD102" s="35"/>
      <c r="AE102" s="35"/>
    </row>
    <row r="103" s="2" customFormat="1" ht="24.96" customHeight="1">
      <c r="A103" s="35"/>
      <c r="B103" s="36"/>
      <c r="C103" s="20" t="s">
        <v>184</v>
      </c>
      <c r="D103" s="37"/>
      <c r="E103" s="37"/>
      <c r="F103" s="37"/>
      <c r="G103" s="37"/>
      <c r="H103" s="37"/>
      <c r="I103" s="37"/>
      <c r="J103" s="37"/>
      <c r="K103" s="37"/>
      <c r="L103" s="60"/>
      <c r="S103" s="35"/>
      <c r="T103" s="35"/>
      <c r="U103" s="35"/>
      <c r="V103" s="35"/>
      <c r="W103" s="35"/>
      <c r="X103" s="35"/>
      <c r="Y103" s="35"/>
      <c r="Z103" s="35"/>
      <c r="AA103" s="35"/>
      <c r="AB103" s="35"/>
      <c r="AC103" s="35"/>
      <c r="AD103" s="35"/>
      <c r="AE103" s="35"/>
    </row>
    <row r="104" s="2" customFormat="1" ht="6.96" customHeight="1">
      <c r="A104" s="35"/>
      <c r="B104" s="36"/>
      <c r="C104" s="37"/>
      <c r="D104" s="37"/>
      <c r="E104" s="37"/>
      <c r="F104" s="37"/>
      <c r="G104" s="37"/>
      <c r="H104" s="37"/>
      <c r="I104" s="37"/>
      <c r="J104" s="37"/>
      <c r="K104" s="37"/>
      <c r="L104" s="60"/>
      <c r="S104" s="35"/>
      <c r="T104" s="35"/>
      <c r="U104" s="35"/>
      <c r="V104" s="35"/>
      <c r="W104" s="35"/>
      <c r="X104" s="35"/>
      <c r="Y104" s="35"/>
      <c r="Z104" s="35"/>
      <c r="AA104" s="35"/>
      <c r="AB104" s="35"/>
      <c r="AC104" s="35"/>
      <c r="AD104" s="35"/>
      <c r="AE104" s="35"/>
    </row>
    <row r="105" s="2" customFormat="1" ht="12" customHeight="1">
      <c r="A105" s="35"/>
      <c r="B105" s="36"/>
      <c r="C105" s="29" t="s">
        <v>16</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16.5" customHeight="1">
      <c r="A106" s="35"/>
      <c r="B106" s="36"/>
      <c r="C106" s="37"/>
      <c r="D106" s="37"/>
      <c r="E106" s="181" t="str">
        <f>E7</f>
        <v>Oprava zabezpečovacího zařízení v žst. Liběchov</v>
      </c>
      <c r="F106" s="29"/>
      <c r="G106" s="29"/>
      <c r="H106" s="29"/>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172</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73" t="str">
        <f>E9</f>
        <v>PS 01-35-01 - Trafostanice</v>
      </c>
      <c r="F108" s="37"/>
      <c r="G108" s="37"/>
      <c r="H108" s="37"/>
      <c r="I108" s="37"/>
      <c r="J108" s="37"/>
      <c r="K108" s="37"/>
      <c r="L108" s="60"/>
      <c r="S108" s="35"/>
      <c r="T108" s="35"/>
      <c r="U108" s="35"/>
      <c r="V108" s="35"/>
      <c r="W108" s="35"/>
      <c r="X108" s="35"/>
      <c r="Y108" s="35"/>
      <c r="Z108" s="35"/>
      <c r="AA108" s="35"/>
      <c r="AB108" s="35"/>
      <c r="AC108" s="35"/>
      <c r="AD108" s="35"/>
      <c r="AE108" s="35"/>
    </row>
    <row r="109" s="2" customFormat="1" ht="6.96" customHeight="1">
      <c r="A109" s="35"/>
      <c r="B109" s="36"/>
      <c r="C109" s="37"/>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2" customHeight="1">
      <c r="A110" s="35"/>
      <c r="B110" s="36"/>
      <c r="C110" s="29" t="s">
        <v>20</v>
      </c>
      <c r="D110" s="37"/>
      <c r="E110" s="37"/>
      <c r="F110" s="24" t="str">
        <f>F12</f>
        <v xml:space="preserve"> </v>
      </c>
      <c r="G110" s="37"/>
      <c r="H110" s="37"/>
      <c r="I110" s="29" t="s">
        <v>22</v>
      </c>
      <c r="J110" s="76" t="str">
        <f>IF(J12="","",J12)</f>
        <v>13. 10. 2020</v>
      </c>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5.15" customHeight="1">
      <c r="A112" s="35"/>
      <c r="B112" s="36"/>
      <c r="C112" s="29" t="s">
        <v>24</v>
      </c>
      <c r="D112" s="37"/>
      <c r="E112" s="37"/>
      <c r="F112" s="24" t="str">
        <f>E15</f>
        <v xml:space="preserve"> </v>
      </c>
      <c r="G112" s="37"/>
      <c r="H112" s="37"/>
      <c r="I112" s="29" t="s">
        <v>29</v>
      </c>
      <c r="J112" s="33" t="str">
        <f>E21</f>
        <v xml:space="preserve"> </v>
      </c>
      <c r="K112" s="37"/>
      <c r="L112" s="60"/>
      <c r="S112" s="35"/>
      <c r="T112" s="35"/>
      <c r="U112" s="35"/>
      <c r="V112" s="35"/>
      <c r="W112" s="35"/>
      <c r="X112" s="35"/>
      <c r="Y112" s="35"/>
      <c r="Z112" s="35"/>
      <c r="AA112" s="35"/>
      <c r="AB112" s="35"/>
      <c r="AC112" s="35"/>
      <c r="AD112" s="35"/>
      <c r="AE112" s="35"/>
    </row>
    <row r="113" s="2" customFormat="1" ht="15.15" customHeight="1">
      <c r="A113" s="35"/>
      <c r="B113" s="36"/>
      <c r="C113" s="29" t="s">
        <v>27</v>
      </c>
      <c r="D113" s="37"/>
      <c r="E113" s="37"/>
      <c r="F113" s="24" t="str">
        <f>IF(E18="","",E18)</f>
        <v>Vyplň údaj</v>
      </c>
      <c r="G113" s="37"/>
      <c r="H113" s="37"/>
      <c r="I113" s="29" t="s">
        <v>31</v>
      </c>
      <c r="J113" s="33" t="str">
        <f>E24</f>
        <v xml:space="preserve"> </v>
      </c>
      <c r="K113" s="37"/>
      <c r="L113" s="60"/>
      <c r="S113" s="35"/>
      <c r="T113" s="35"/>
      <c r="U113" s="35"/>
      <c r="V113" s="35"/>
      <c r="W113" s="35"/>
      <c r="X113" s="35"/>
      <c r="Y113" s="35"/>
      <c r="Z113" s="35"/>
      <c r="AA113" s="35"/>
      <c r="AB113" s="35"/>
      <c r="AC113" s="35"/>
      <c r="AD113" s="35"/>
      <c r="AE113" s="35"/>
    </row>
    <row r="114" s="2" customFormat="1" ht="10.32" customHeight="1">
      <c r="A114" s="35"/>
      <c r="B114" s="36"/>
      <c r="C114" s="37"/>
      <c r="D114" s="37"/>
      <c r="E114" s="37"/>
      <c r="F114" s="37"/>
      <c r="G114" s="37"/>
      <c r="H114" s="37"/>
      <c r="I114" s="37"/>
      <c r="J114" s="37"/>
      <c r="K114" s="37"/>
      <c r="L114" s="60"/>
      <c r="S114" s="35"/>
      <c r="T114" s="35"/>
      <c r="U114" s="35"/>
      <c r="V114" s="35"/>
      <c r="W114" s="35"/>
      <c r="X114" s="35"/>
      <c r="Y114" s="35"/>
      <c r="Z114" s="35"/>
      <c r="AA114" s="35"/>
      <c r="AB114" s="35"/>
      <c r="AC114" s="35"/>
      <c r="AD114" s="35"/>
      <c r="AE114" s="35"/>
    </row>
    <row r="115" s="10" customFormat="1" ht="29.28" customHeight="1">
      <c r="A115" s="193"/>
      <c r="B115" s="194"/>
      <c r="C115" s="195" t="s">
        <v>185</v>
      </c>
      <c r="D115" s="196" t="s">
        <v>58</v>
      </c>
      <c r="E115" s="196" t="s">
        <v>54</v>
      </c>
      <c r="F115" s="196" t="s">
        <v>55</v>
      </c>
      <c r="G115" s="196" t="s">
        <v>186</v>
      </c>
      <c r="H115" s="196" t="s">
        <v>187</v>
      </c>
      <c r="I115" s="196" t="s">
        <v>188</v>
      </c>
      <c r="J115" s="197" t="s">
        <v>180</v>
      </c>
      <c r="K115" s="198" t="s">
        <v>189</v>
      </c>
      <c r="L115" s="199"/>
      <c r="M115" s="97" t="s">
        <v>1</v>
      </c>
      <c r="N115" s="98" t="s">
        <v>37</v>
      </c>
      <c r="O115" s="98" t="s">
        <v>190</v>
      </c>
      <c r="P115" s="98" t="s">
        <v>191</v>
      </c>
      <c r="Q115" s="98" t="s">
        <v>192</v>
      </c>
      <c r="R115" s="98" t="s">
        <v>193</v>
      </c>
      <c r="S115" s="98" t="s">
        <v>194</v>
      </c>
      <c r="T115" s="99" t="s">
        <v>195</v>
      </c>
      <c r="U115" s="193"/>
      <c r="V115" s="193"/>
      <c r="W115" s="193"/>
      <c r="X115" s="193"/>
      <c r="Y115" s="193"/>
      <c r="Z115" s="193"/>
      <c r="AA115" s="193"/>
      <c r="AB115" s="193"/>
      <c r="AC115" s="193"/>
      <c r="AD115" s="193"/>
      <c r="AE115" s="193"/>
    </row>
    <row r="116" s="2" customFormat="1" ht="22.8" customHeight="1">
      <c r="A116" s="35"/>
      <c r="B116" s="36"/>
      <c r="C116" s="104" t="s">
        <v>196</v>
      </c>
      <c r="D116" s="37"/>
      <c r="E116" s="37"/>
      <c r="F116" s="37"/>
      <c r="G116" s="37"/>
      <c r="H116" s="37"/>
      <c r="I116" s="37"/>
      <c r="J116" s="200">
        <f>BK116</f>
        <v>0</v>
      </c>
      <c r="K116" s="37"/>
      <c r="L116" s="41"/>
      <c r="M116" s="100"/>
      <c r="N116" s="201"/>
      <c r="O116" s="101"/>
      <c r="P116" s="202">
        <f>SUM(P117:P203)</f>
        <v>0</v>
      </c>
      <c r="Q116" s="101"/>
      <c r="R116" s="202">
        <f>SUM(R117:R203)</f>
        <v>0</v>
      </c>
      <c r="S116" s="101"/>
      <c r="T116" s="203">
        <f>SUM(T117:T203)</f>
        <v>0</v>
      </c>
      <c r="U116" s="35"/>
      <c r="V116" s="35"/>
      <c r="W116" s="35"/>
      <c r="X116" s="35"/>
      <c r="Y116" s="35"/>
      <c r="Z116" s="35"/>
      <c r="AA116" s="35"/>
      <c r="AB116" s="35"/>
      <c r="AC116" s="35"/>
      <c r="AD116" s="35"/>
      <c r="AE116" s="35"/>
      <c r="AT116" s="14" t="s">
        <v>72</v>
      </c>
      <c r="AU116" s="14" t="s">
        <v>182</v>
      </c>
      <c r="BK116" s="204">
        <f>SUM(BK117:BK203)</f>
        <v>0</v>
      </c>
    </row>
    <row r="117" s="2" customFormat="1" ht="49.05" customHeight="1">
      <c r="A117" s="35"/>
      <c r="B117" s="36"/>
      <c r="C117" s="219" t="s">
        <v>80</v>
      </c>
      <c r="D117" s="219" t="s">
        <v>201</v>
      </c>
      <c r="E117" s="220" t="s">
        <v>1312</v>
      </c>
      <c r="F117" s="221" t="s">
        <v>1313</v>
      </c>
      <c r="G117" s="222" t="s">
        <v>1314</v>
      </c>
      <c r="H117" s="223">
        <v>25</v>
      </c>
      <c r="I117" s="224"/>
      <c r="J117" s="225">
        <f>ROUND(I117*H117,2)</f>
        <v>0</v>
      </c>
      <c r="K117" s="226"/>
      <c r="L117" s="41"/>
      <c r="M117" s="227" t="s">
        <v>1</v>
      </c>
      <c r="N117" s="228" t="s">
        <v>38</v>
      </c>
      <c r="O117" s="88"/>
      <c r="P117" s="229">
        <f>O117*H117</f>
        <v>0</v>
      </c>
      <c r="Q117" s="229">
        <v>0</v>
      </c>
      <c r="R117" s="229">
        <f>Q117*H117</f>
        <v>0</v>
      </c>
      <c r="S117" s="229">
        <v>0</v>
      </c>
      <c r="T117" s="230">
        <f>S117*H117</f>
        <v>0</v>
      </c>
      <c r="U117" s="35"/>
      <c r="V117" s="35"/>
      <c r="W117" s="35"/>
      <c r="X117" s="35"/>
      <c r="Y117" s="35"/>
      <c r="Z117" s="35"/>
      <c r="AA117" s="35"/>
      <c r="AB117" s="35"/>
      <c r="AC117" s="35"/>
      <c r="AD117" s="35"/>
      <c r="AE117" s="35"/>
      <c r="AR117" s="231" t="s">
        <v>199</v>
      </c>
      <c r="AT117" s="231" t="s">
        <v>201</v>
      </c>
      <c r="AU117" s="231" t="s">
        <v>73</v>
      </c>
      <c r="AY117" s="14" t="s">
        <v>200</v>
      </c>
      <c r="BE117" s="232">
        <f>IF(N117="základní",J117,0)</f>
        <v>0</v>
      </c>
      <c r="BF117" s="232">
        <f>IF(N117="snížená",J117,0)</f>
        <v>0</v>
      </c>
      <c r="BG117" s="232">
        <f>IF(N117="zákl. přenesená",J117,0)</f>
        <v>0</v>
      </c>
      <c r="BH117" s="232">
        <f>IF(N117="sníž. přenesená",J117,0)</f>
        <v>0</v>
      </c>
      <c r="BI117" s="232">
        <f>IF(N117="nulová",J117,0)</f>
        <v>0</v>
      </c>
      <c r="BJ117" s="14" t="s">
        <v>80</v>
      </c>
      <c r="BK117" s="232">
        <f>ROUND(I117*H117,2)</f>
        <v>0</v>
      </c>
      <c r="BL117" s="14" t="s">
        <v>199</v>
      </c>
      <c r="BM117" s="231" t="s">
        <v>82</v>
      </c>
    </row>
    <row r="118" s="2" customFormat="1" ht="37.8" customHeight="1">
      <c r="A118" s="35"/>
      <c r="B118" s="36"/>
      <c r="C118" s="219" t="s">
        <v>82</v>
      </c>
      <c r="D118" s="219" t="s">
        <v>201</v>
      </c>
      <c r="E118" s="220" t="s">
        <v>1063</v>
      </c>
      <c r="F118" s="221" t="s">
        <v>1315</v>
      </c>
      <c r="G118" s="222" t="s">
        <v>1314</v>
      </c>
      <c r="H118" s="223">
        <v>25</v>
      </c>
      <c r="I118" s="224"/>
      <c r="J118" s="225">
        <f>ROUND(I118*H118,2)</f>
        <v>0</v>
      </c>
      <c r="K118" s="226"/>
      <c r="L118" s="41"/>
      <c r="M118" s="227" t="s">
        <v>1</v>
      </c>
      <c r="N118" s="228" t="s">
        <v>38</v>
      </c>
      <c r="O118" s="88"/>
      <c r="P118" s="229">
        <f>O118*H118</f>
        <v>0</v>
      </c>
      <c r="Q118" s="229">
        <v>0</v>
      </c>
      <c r="R118" s="229">
        <f>Q118*H118</f>
        <v>0</v>
      </c>
      <c r="S118" s="229">
        <v>0</v>
      </c>
      <c r="T118" s="230">
        <f>S118*H118</f>
        <v>0</v>
      </c>
      <c r="U118" s="35"/>
      <c r="V118" s="35"/>
      <c r="W118" s="35"/>
      <c r="X118" s="35"/>
      <c r="Y118" s="35"/>
      <c r="Z118" s="35"/>
      <c r="AA118" s="35"/>
      <c r="AB118" s="35"/>
      <c r="AC118" s="35"/>
      <c r="AD118" s="35"/>
      <c r="AE118" s="35"/>
      <c r="AR118" s="231" t="s">
        <v>199</v>
      </c>
      <c r="AT118" s="231" t="s">
        <v>201</v>
      </c>
      <c r="AU118" s="231" t="s">
        <v>73</v>
      </c>
      <c r="AY118" s="14" t="s">
        <v>200</v>
      </c>
      <c r="BE118" s="232">
        <f>IF(N118="základní",J118,0)</f>
        <v>0</v>
      </c>
      <c r="BF118" s="232">
        <f>IF(N118="snížená",J118,0)</f>
        <v>0</v>
      </c>
      <c r="BG118" s="232">
        <f>IF(N118="zákl. přenesená",J118,0)</f>
        <v>0</v>
      </c>
      <c r="BH118" s="232">
        <f>IF(N118="sníž. přenesená",J118,0)</f>
        <v>0</v>
      </c>
      <c r="BI118" s="232">
        <f>IF(N118="nulová",J118,0)</f>
        <v>0</v>
      </c>
      <c r="BJ118" s="14" t="s">
        <v>80</v>
      </c>
      <c r="BK118" s="232">
        <f>ROUND(I118*H118,2)</f>
        <v>0</v>
      </c>
      <c r="BL118" s="14" t="s">
        <v>199</v>
      </c>
      <c r="BM118" s="231" t="s">
        <v>199</v>
      </c>
    </row>
    <row r="119" s="2" customFormat="1" ht="24.15" customHeight="1">
      <c r="A119" s="35"/>
      <c r="B119" s="36"/>
      <c r="C119" s="219" t="s">
        <v>90</v>
      </c>
      <c r="D119" s="219" t="s">
        <v>201</v>
      </c>
      <c r="E119" s="220" t="s">
        <v>1316</v>
      </c>
      <c r="F119" s="221" t="s">
        <v>1317</v>
      </c>
      <c r="G119" s="222" t="s">
        <v>1318</v>
      </c>
      <c r="H119" s="223">
        <v>22</v>
      </c>
      <c r="I119" s="224"/>
      <c r="J119" s="225">
        <f>ROUND(I119*H119,2)</f>
        <v>0</v>
      </c>
      <c r="K119" s="226"/>
      <c r="L119" s="41"/>
      <c r="M119" s="227" t="s">
        <v>1</v>
      </c>
      <c r="N119" s="228" t="s">
        <v>38</v>
      </c>
      <c r="O119" s="88"/>
      <c r="P119" s="229">
        <f>O119*H119</f>
        <v>0</v>
      </c>
      <c r="Q119" s="229">
        <v>0</v>
      </c>
      <c r="R119" s="229">
        <f>Q119*H119</f>
        <v>0</v>
      </c>
      <c r="S119" s="229">
        <v>0</v>
      </c>
      <c r="T119" s="230">
        <f>S119*H119</f>
        <v>0</v>
      </c>
      <c r="U119" s="35"/>
      <c r="V119" s="35"/>
      <c r="W119" s="35"/>
      <c r="X119" s="35"/>
      <c r="Y119" s="35"/>
      <c r="Z119" s="35"/>
      <c r="AA119" s="35"/>
      <c r="AB119" s="35"/>
      <c r="AC119" s="35"/>
      <c r="AD119" s="35"/>
      <c r="AE119" s="35"/>
      <c r="AR119" s="231" t="s">
        <v>199</v>
      </c>
      <c r="AT119" s="231" t="s">
        <v>201</v>
      </c>
      <c r="AU119" s="231" t="s">
        <v>73</v>
      </c>
      <c r="AY119" s="14" t="s">
        <v>200</v>
      </c>
      <c r="BE119" s="232">
        <f>IF(N119="základní",J119,0)</f>
        <v>0</v>
      </c>
      <c r="BF119" s="232">
        <f>IF(N119="snížená",J119,0)</f>
        <v>0</v>
      </c>
      <c r="BG119" s="232">
        <f>IF(N119="zákl. přenesená",J119,0)</f>
        <v>0</v>
      </c>
      <c r="BH119" s="232">
        <f>IF(N119="sníž. přenesená",J119,0)</f>
        <v>0</v>
      </c>
      <c r="BI119" s="232">
        <f>IF(N119="nulová",J119,0)</f>
        <v>0</v>
      </c>
      <c r="BJ119" s="14" t="s">
        <v>80</v>
      </c>
      <c r="BK119" s="232">
        <f>ROUND(I119*H119,2)</f>
        <v>0</v>
      </c>
      <c r="BL119" s="14" t="s">
        <v>199</v>
      </c>
      <c r="BM119" s="231" t="s">
        <v>222</v>
      </c>
    </row>
    <row r="120" s="2" customFormat="1" ht="24.15" customHeight="1">
      <c r="A120" s="35"/>
      <c r="B120" s="36"/>
      <c r="C120" s="245" t="s">
        <v>199</v>
      </c>
      <c r="D120" s="245" t="s">
        <v>313</v>
      </c>
      <c r="E120" s="246" t="s">
        <v>1319</v>
      </c>
      <c r="F120" s="247" t="s">
        <v>1320</v>
      </c>
      <c r="G120" s="248" t="s">
        <v>958</v>
      </c>
      <c r="H120" s="249">
        <v>1</v>
      </c>
      <c r="I120" s="250"/>
      <c r="J120" s="251">
        <f>ROUND(I120*H120,2)</f>
        <v>0</v>
      </c>
      <c r="K120" s="252"/>
      <c r="L120" s="253"/>
      <c r="M120" s="254" t="s">
        <v>1</v>
      </c>
      <c r="N120" s="255" t="s">
        <v>38</v>
      </c>
      <c r="O120" s="88"/>
      <c r="P120" s="229">
        <f>O120*H120</f>
        <v>0</v>
      </c>
      <c r="Q120" s="229">
        <v>0</v>
      </c>
      <c r="R120" s="229">
        <f>Q120*H120</f>
        <v>0</v>
      </c>
      <c r="S120" s="229">
        <v>0</v>
      </c>
      <c r="T120" s="230">
        <f>S120*H120</f>
        <v>0</v>
      </c>
      <c r="U120" s="35"/>
      <c r="V120" s="35"/>
      <c r="W120" s="35"/>
      <c r="X120" s="35"/>
      <c r="Y120" s="35"/>
      <c r="Z120" s="35"/>
      <c r="AA120" s="35"/>
      <c r="AB120" s="35"/>
      <c r="AC120" s="35"/>
      <c r="AD120" s="35"/>
      <c r="AE120" s="35"/>
      <c r="AR120" s="231" t="s">
        <v>230</v>
      </c>
      <c r="AT120" s="231" t="s">
        <v>313</v>
      </c>
      <c r="AU120" s="231" t="s">
        <v>73</v>
      </c>
      <c r="AY120" s="14" t="s">
        <v>200</v>
      </c>
      <c r="BE120" s="232">
        <f>IF(N120="základní",J120,0)</f>
        <v>0</v>
      </c>
      <c r="BF120" s="232">
        <f>IF(N120="snížená",J120,0)</f>
        <v>0</v>
      </c>
      <c r="BG120" s="232">
        <f>IF(N120="zákl. přenesená",J120,0)</f>
        <v>0</v>
      </c>
      <c r="BH120" s="232">
        <f>IF(N120="sníž. přenesená",J120,0)</f>
        <v>0</v>
      </c>
      <c r="BI120" s="232">
        <f>IF(N120="nulová",J120,0)</f>
        <v>0</v>
      </c>
      <c r="BJ120" s="14" t="s">
        <v>80</v>
      </c>
      <c r="BK120" s="232">
        <f>ROUND(I120*H120,2)</f>
        <v>0</v>
      </c>
      <c r="BL120" s="14" t="s">
        <v>199</v>
      </c>
      <c r="BM120" s="231" t="s">
        <v>230</v>
      </c>
    </row>
    <row r="121" s="2" customFormat="1" ht="24.15" customHeight="1">
      <c r="A121" s="35"/>
      <c r="B121" s="36"/>
      <c r="C121" s="219" t="s">
        <v>218</v>
      </c>
      <c r="D121" s="219" t="s">
        <v>201</v>
      </c>
      <c r="E121" s="220" t="s">
        <v>1321</v>
      </c>
      <c r="F121" s="221" t="s">
        <v>1322</v>
      </c>
      <c r="G121" s="222" t="s">
        <v>1318</v>
      </c>
      <c r="H121" s="223">
        <v>6</v>
      </c>
      <c r="I121" s="224"/>
      <c r="J121" s="225">
        <f>ROUND(I121*H121,2)</f>
        <v>0</v>
      </c>
      <c r="K121" s="226"/>
      <c r="L121" s="41"/>
      <c r="M121" s="227" t="s">
        <v>1</v>
      </c>
      <c r="N121" s="228" t="s">
        <v>38</v>
      </c>
      <c r="O121" s="88"/>
      <c r="P121" s="229">
        <f>O121*H121</f>
        <v>0</v>
      </c>
      <c r="Q121" s="229">
        <v>0</v>
      </c>
      <c r="R121" s="229">
        <f>Q121*H121</f>
        <v>0</v>
      </c>
      <c r="S121" s="229">
        <v>0</v>
      </c>
      <c r="T121" s="230">
        <f>S121*H121</f>
        <v>0</v>
      </c>
      <c r="U121" s="35"/>
      <c r="V121" s="35"/>
      <c r="W121" s="35"/>
      <c r="X121" s="35"/>
      <c r="Y121" s="35"/>
      <c r="Z121" s="35"/>
      <c r="AA121" s="35"/>
      <c r="AB121" s="35"/>
      <c r="AC121" s="35"/>
      <c r="AD121" s="35"/>
      <c r="AE121" s="35"/>
      <c r="AR121" s="231" t="s">
        <v>199</v>
      </c>
      <c r="AT121" s="231" t="s">
        <v>201</v>
      </c>
      <c r="AU121" s="231" t="s">
        <v>73</v>
      </c>
      <c r="AY121" s="14" t="s">
        <v>200</v>
      </c>
      <c r="BE121" s="232">
        <f>IF(N121="základní",J121,0)</f>
        <v>0</v>
      </c>
      <c r="BF121" s="232">
        <f>IF(N121="snížená",J121,0)</f>
        <v>0</v>
      </c>
      <c r="BG121" s="232">
        <f>IF(N121="zákl. přenesená",J121,0)</f>
        <v>0</v>
      </c>
      <c r="BH121" s="232">
        <f>IF(N121="sníž. přenesená",J121,0)</f>
        <v>0</v>
      </c>
      <c r="BI121" s="232">
        <f>IF(N121="nulová",J121,0)</f>
        <v>0</v>
      </c>
      <c r="BJ121" s="14" t="s">
        <v>80</v>
      </c>
      <c r="BK121" s="232">
        <f>ROUND(I121*H121,2)</f>
        <v>0</v>
      </c>
      <c r="BL121" s="14" t="s">
        <v>199</v>
      </c>
      <c r="BM121" s="231" t="s">
        <v>238</v>
      </c>
    </row>
    <row r="122" s="2" customFormat="1" ht="14.4" customHeight="1">
      <c r="A122" s="35"/>
      <c r="B122" s="36"/>
      <c r="C122" s="245" t="s">
        <v>222</v>
      </c>
      <c r="D122" s="245" t="s">
        <v>313</v>
      </c>
      <c r="E122" s="246" t="s">
        <v>1323</v>
      </c>
      <c r="F122" s="247" t="s">
        <v>1324</v>
      </c>
      <c r="G122" s="248" t="s">
        <v>1325</v>
      </c>
      <c r="H122" s="249">
        <v>1</v>
      </c>
      <c r="I122" s="250"/>
      <c r="J122" s="251">
        <f>ROUND(I122*H122,2)</f>
        <v>0</v>
      </c>
      <c r="K122" s="252"/>
      <c r="L122" s="253"/>
      <c r="M122" s="254" t="s">
        <v>1</v>
      </c>
      <c r="N122" s="255" t="s">
        <v>38</v>
      </c>
      <c r="O122" s="88"/>
      <c r="P122" s="229">
        <f>O122*H122</f>
        <v>0</v>
      </c>
      <c r="Q122" s="229">
        <v>0</v>
      </c>
      <c r="R122" s="229">
        <f>Q122*H122</f>
        <v>0</v>
      </c>
      <c r="S122" s="229">
        <v>0</v>
      </c>
      <c r="T122" s="230">
        <f>S122*H122</f>
        <v>0</v>
      </c>
      <c r="U122" s="35"/>
      <c r="V122" s="35"/>
      <c r="W122" s="35"/>
      <c r="X122" s="35"/>
      <c r="Y122" s="35"/>
      <c r="Z122" s="35"/>
      <c r="AA122" s="35"/>
      <c r="AB122" s="35"/>
      <c r="AC122" s="35"/>
      <c r="AD122" s="35"/>
      <c r="AE122" s="35"/>
      <c r="AR122" s="231" t="s">
        <v>230</v>
      </c>
      <c r="AT122" s="231" t="s">
        <v>313</v>
      </c>
      <c r="AU122" s="231" t="s">
        <v>73</v>
      </c>
      <c r="AY122" s="14" t="s">
        <v>200</v>
      </c>
      <c r="BE122" s="232">
        <f>IF(N122="základní",J122,0)</f>
        <v>0</v>
      </c>
      <c r="BF122" s="232">
        <f>IF(N122="snížená",J122,0)</f>
        <v>0</v>
      </c>
      <c r="BG122" s="232">
        <f>IF(N122="zákl. přenesená",J122,0)</f>
        <v>0</v>
      </c>
      <c r="BH122" s="232">
        <f>IF(N122="sníž. přenesená",J122,0)</f>
        <v>0</v>
      </c>
      <c r="BI122" s="232">
        <f>IF(N122="nulová",J122,0)</f>
        <v>0</v>
      </c>
      <c r="BJ122" s="14" t="s">
        <v>80</v>
      </c>
      <c r="BK122" s="232">
        <f>ROUND(I122*H122,2)</f>
        <v>0</v>
      </c>
      <c r="BL122" s="14" t="s">
        <v>199</v>
      </c>
      <c r="BM122" s="231" t="s">
        <v>246</v>
      </c>
    </row>
    <row r="123" s="2" customFormat="1" ht="14.4" customHeight="1">
      <c r="A123" s="35"/>
      <c r="B123" s="36"/>
      <c r="C123" s="245" t="s">
        <v>226</v>
      </c>
      <c r="D123" s="245" t="s">
        <v>313</v>
      </c>
      <c r="E123" s="246" t="s">
        <v>1326</v>
      </c>
      <c r="F123" s="247" t="s">
        <v>1327</v>
      </c>
      <c r="G123" s="248" t="s">
        <v>958</v>
      </c>
      <c r="H123" s="249">
        <v>20</v>
      </c>
      <c r="I123" s="250"/>
      <c r="J123" s="251">
        <f>ROUND(I123*H123,2)</f>
        <v>0</v>
      </c>
      <c r="K123" s="252"/>
      <c r="L123" s="253"/>
      <c r="M123" s="254" t="s">
        <v>1</v>
      </c>
      <c r="N123" s="255" t="s">
        <v>38</v>
      </c>
      <c r="O123" s="88"/>
      <c r="P123" s="229">
        <f>O123*H123</f>
        <v>0</v>
      </c>
      <c r="Q123" s="229">
        <v>0</v>
      </c>
      <c r="R123" s="229">
        <f>Q123*H123</f>
        <v>0</v>
      </c>
      <c r="S123" s="229">
        <v>0</v>
      </c>
      <c r="T123" s="230">
        <f>S123*H123</f>
        <v>0</v>
      </c>
      <c r="U123" s="35"/>
      <c r="V123" s="35"/>
      <c r="W123" s="35"/>
      <c r="X123" s="35"/>
      <c r="Y123" s="35"/>
      <c r="Z123" s="35"/>
      <c r="AA123" s="35"/>
      <c r="AB123" s="35"/>
      <c r="AC123" s="35"/>
      <c r="AD123" s="35"/>
      <c r="AE123" s="35"/>
      <c r="AR123" s="231" t="s">
        <v>230</v>
      </c>
      <c r="AT123" s="231" t="s">
        <v>313</v>
      </c>
      <c r="AU123" s="231" t="s">
        <v>73</v>
      </c>
      <c r="AY123" s="14" t="s">
        <v>200</v>
      </c>
      <c r="BE123" s="232">
        <f>IF(N123="základní",J123,0)</f>
        <v>0</v>
      </c>
      <c r="BF123" s="232">
        <f>IF(N123="snížená",J123,0)</f>
        <v>0</v>
      </c>
      <c r="BG123" s="232">
        <f>IF(N123="zákl. přenesená",J123,0)</f>
        <v>0</v>
      </c>
      <c r="BH123" s="232">
        <f>IF(N123="sníž. přenesená",J123,0)</f>
        <v>0</v>
      </c>
      <c r="BI123" s="232">
        <f>IF(N123="nulová",J123,0)</f>
        <v>0</v>
      </c>
      <c r="BJ123" s="14" t="s">
        <v>80</v>
      </c>
      <c r="BK123" s="232">
        <f>ROUND(I123*H123,2)</f>
        <v>0</v>
      </c>
      <c r="BL123" s="14" t="s">
        <v>199</v>
      </c>
      <c r="BM123" s="231" t="s">
        <v>254</v>
      </c>
    </row>
    <row r="124" s="2" customFormat="1" ht="24.15" customHeight="1">
      <c r="A124" s="35"/>
      <c r="B124" s="36"/>
      <c r="C124" s="219" t="s">
        <v>230</v>
      </c>
      <c r="D124" s="219" t="s">
        <v>201</v>
      </c>
      <c r="E124" s="220" t="s">
        <v>1328</v>
      </c>
      <c r="F124" s="221" t="s">
        <v>1329</v>
      </c>
      <c r="G124" s="222" t="s">
        <v>958</v>
      </c>
      <c r="H124" s="223">
        <v>30</v>
      </c>
      <c r="I124" s="224"/>
      <c r="J124" s="225">
        <f>ROUND(I124*H124,2)</f>
        <v>0</v>
      </c>
      <c r="K124" s="226"/>
      <c r="L124" s="41"/>
      <c r="M124" s="227" t="s">
        <v>1</v>
      </c>
      <c r="N124" s="228" t="s">
        <v>38</v>
      </c>
      <c r="O124" s="88"/>
      <c r="P124" s="229">
        <f>O124*H124</f>
        <v>0</v>
      </c>
      <c r="Q124" s="229">
        <v>0</v>
      </c>
      <c r="R124" s="229">
        <f>Q124*H124</f>
        <v>0</v>
      </c>
      <c r="S124" s="229">
        <v>0</v>
      </c>
      <c r="T124" s="230">
        <f>S124*H124</f>
        <v>0</v>
      </c>
      <c r="U124" s="35"/>
      <c r="V124" s="35"/>
      <c r="W124" s="35"/>
      <c r="X124" s="35"/>
      <c r="Y124" s="35"/>
      <c r="Z124" s="35"/>
      <c r="AA124" s="35"/>
      <c r="AB124" s="35"/>
      <c r="AC124" s="35"/>
      <c r="AD124" s="35"/>
      <c r="AE124" s="35"/>
      <c r="AR124" s="231" t="s">
        <v>199</v>
      </c>
      <c r="AT124" s="231" t="s">
        <v>201</v>
      </c>
      <c r="AU124" s="231" t="s">
        <v>73</v>
      </c>
      <c r="AY124" s="14" t="s">
        <v>200</v>
      </c>
      <c r="BE124" s="232">
        <f>IF(N124="základní",J124,0)</f>
        <v>0</v>
      </c>
      <c r="BF124" s="232">
        <f>IF(N124="snížená",J124,0)</f>
        <v>0</v>
      </c>
      <c r="BG124" s="232">
        <f>IF(N124="zákl. přenesená",J124,0)</f>
        <v>0</v>
      </c>
      <c r="BH124" s="232">
        <f>IF(N124="sníž. přenesená",J124,0)</f>
        <v>0</v>
      </c>
      <c r="BI124" s="232">
        <f>IF(N124="nulová",J124,0)</f>
        <v>0</v>
      </c>
      <c r="BJ124" s="14" t="s">
        <v>80</v>
      </c>
      <c r="BK124" s="232">
        <f>ROUND(I124*H124,2)</f>
        <v>0</v>
      </c>
      <c r="BL124" s="14" t="s">
        <v>199</v>
      </c>
      <c r="BM124" s="231" t="s">
        <v>269</v>
      </c>
    </row>
    <row r="125" s="2" customFormat="1" ht="24.15" customHeight="1">
      <c r="A125" s="35"/>
      <c r="B125" s="36"/>
      <c r="C125" s="245" t="s">
        <v>234</v>
      </c>
      <c r="D125" s="245" t="s">
        <v>313</v>
      </c>
      <c r="E125" s="246" t="s">
        <v>1330</v>
      </c>
      <c r="F125" s="247" t="s">
        <v>1331</v>
      </c>
      <c r="G125" s="248" t="s">
        <v>313</v>
      </c>
      <c r="H125" s="249">
        <v>24</v>
      </c>
      <c r="I125" s="250"/>
      <c r="J125" s="251">
        <f>ROUND(I125*H125,2)</f>
        <v>0</v>
      </c>
      <c r="K125" s="252"/>
      <c r="L125" s="253"/>
      <c r="M125" s="254" t="s">
        <v>1</v>
      </c>
      <c r="N125" s="255" t="s">
        <v>38</v>
      </c>
      <c r="O125" s="88"/>
      <c r="P125" s="229">
        <f>O125*H125</f>
        <v>0</v>
      </c>
      <c r="Q125" s="229">
        <v>0</v>
      </c>
      <c r="R125" s="229">
        <f>Q125*H125</f>
        <v>0</v>
      </c>
      <c r="S125" s="229">
        <v>0</v>
      </c>
      <c r="T125" s="230">
        <f>S125*H125</f>
        <v>0</v>
      </c>
      <c r="U125" s="35"/>
      <c r="V125" s="35"/>
      <c r="W125" s="35"/>
      <c r="X125" s="35"/>
      <c r="Y125" s="35"/>
      <c r="Z125" s="35"/>
      <c r="AA125" s="35"/>
      <c r="AB125" s="35"/>
      <c r="AC125" s="35"/>
      <c r="AD125" s="35"/>
      <c r="AE125" s="35"/>
      <c r="AR125" s="231" t="s">
        <v>230</v>
      </c>
      <c r="AT125" s="231" t="s">
        <v>313</v>
      </c>
      <c r="AU125" s="231" t="s">
        <v>73</v>
      </c>
      <c r="AY125" s="14" t="s">
        <v>200</v>
      </c>
      <c r="BE125" s="232">
        <f>IF(N125="základní",J125,0)</f>
        <v>0</v>
      </c>
      <c r="BF125" s="232">
        <f>IF(N125="snížená",J125,0)</f>
        <v>0</v>
      </c>
      <c r="BG125" s="232">
        <f>IF(N125="zákl. přenesená",J125,0)</f>
        <v>0</v>
      </c>
      <c r="BH125" s="232">
        <f>IF(N125="sníž. přenesená",J125,0)</f>
        <v>0</v>
      </c>
      <c r="BI125" s="232">
        <f>IF(N125="nulová",J125,0)</f>
        <v>0</v>
      </c>
      <c r="BJ125" s="14" t="s">
        <v>80</v>
      </c>
      <c r="BK125" s="232">
        <f>ROUND(I125*H125,2)</f>
        <v>0</v>
      </c>
      <c r="BL125" s="14" t="s">
        <v>199</v>
      </c>
      <c r="BM125" s="231" t="s">
        <v>277</v>
      </c>
    </row>
    <row r="126" s="2" customFormat="1" ht="14.4" customHeight="1">
      <c r="A126" s="35"/>
      <c r="B126" s="36"/>
      <c r="C126" s="219" t="s">
        <v>238</v>
      </c>
      <c r="D126" s="219" t="s">
        <v>201</v>
      </c>
      <c r="E126" s="220" t="s">
        <v>1332</v>
      </c>
      <c r="F126" s="221" t="s">
        <v>1333</v>
      </c>
      <c r="G126" s="222" t="s">
        <v>313</v>
      </c>
      <c r="H126" s="223">
        <v>24</v>
      </c>
      <c r="I126" s="224"/>
      <c r="J126" s="225">
        <f>ROUND(I126*H126,2)</f>
        <v>0</v>
      </c>
      <c r="K126" s="226"/>
      <c r="L126" s="41"/>
      <c r="M126" s="227" t="s">
        <v>1</v>
      </c>
      <c r="N126" s="228" t="s">
        <v>38</v>
      </c>
      <c r="O126" s="88"/>
      <c r="P126" s="229">
        <f>O126*H126</f>
        <v>0</v>
      </c>
      <c r="Q126" s="229">
        <v>0</v>
      </c>
      <c r="R126" s="229">
        <f>Q126*H126</f>
        <v>0</v>
      </c>
      <c r="S126" s="229">
        <v>0</v>
      </c>
      <c r="T126" s="230">
        <f>S126*H126</f>
        <v>0</v>
      </c>
      <c r="U126" s="35"/>
      <c r="V126" s="35"/>
      <c r="W126" s="35"/>
      <c r="X126" s="35"/>
      <c r="Y126" s="35"/>
      <c r="Z126" s="35"/>
      <c r="AA126" s="35"/>
      <c r="AB126" s="35"/>
      <c r="AC126" s="35"/>
      <c r="AD126" s="35"/>
      <c r="AE126" s="35"/>
      <c r="AR126" s="231" t="s">
        <v>199</v>
      </c>
      <c r="AT126" s="231" t="s">
        <v>201</v>
      </c>
      <c r="AU126" s="231" t="s">
        <v>73</v>
      </c>
      <c r="AY126" s="14" t="s">
        <v>200</v>
      </c>
      <c r="BE126" s="232">
        <f>IF(N126="základní",J126,0)</f>
        <v>0</v>
      </c>
      <c r="BF126" s="232">
        <f>IF(N126="snížená",J126,0)</f>
        <v>0</v>
      </c>
      <c r="BG126" s="232">
        <f>IF(N126="zákl. přenesená",J126,0)</f>
        <v>0</v>
      </c>
      <c r="BH126" s="232">
        <f>IF(N126="sníž. přenesená",J126,0)</f>
        <v>0</v>
      </c>
      <c r="BI126" s="232">
        <f>IF(N126="nulová",J126,0)</f>
        <v>0</v>
      </c>
      <c r="BJ126" s="14" t="s">
        <v>80</v>
      </c>
      <c r="BK126" s="232">
        <f>ROUND(I126*H126,2)</f>
        <v>0</v>
      </c>
      <c r="BL126" s="14" t="s">
        <v>199</v>
      </c>
      <c r="BM126" s="231" t="s">
        <v>376</v>
      </c>
    </row>
    <row r="127" s="2" customFormat="1" ht="24.15" customHeight="1">
      <c r="A127" s="35"/>
      <c r="B127" s="36"/>
      <c r="C127" s="219" t="s">
        <v>242</v>
      </c>
      <c r="D127" s="219" t="s">
        <v>201</v>
      </c>
      <c r="E127" s="220" t="s">
        <v>1334</v>
      </c>
      <c r="F127" s="221" t="s">
        <v>1335</v>
      </c>
      <c r="G127" s="222" t="s">
        <v>958</v>
      </c>
      <c r="H127" s="223">
        <v>8</v>
      </c>
      <c r="I127" s="224"/>
      <c r="J127" s="225">
        <f>ROUND(I127*H127,2)</f>
        <v>0</v>
      </c>
      <c r="K127" s="226"/>
      <c r="L127" s="41"/>
      <c r="M127" s="227" t="s">
        <v>1</v>
      </c>
      <c r="N127" s="228" t="s">
        <v>38</v>
      </c>
      <c r="O127" s="88"/>
      <c r="P127" s="229">
        <f>O127*H127</f>
        <v>0</v>
      </c>
      <c r="Q127" s="229">
        <v>0</v>
      </c>
      <c r="R127" s="229">
        <f>Q127*H127</f>
        <v>0</v>
      </c>
      <c r="S127" s="229">
        <v>0</v>
      </c>
      <c r="T127" s="230">
        <f>S127*H127</f>
        <v>0</v>
      </c>
      <c r="U127" s="35"/>
      <c r="V127" s="35"/>
      <c r="W127" s="35"/>
      <c r="X127" s="35"/>
      <c r="Y127" s="35"/>
      <c r="Z127" s="35"/>
      <c r="AA127" s="35"/>
      <c r="AB127" s="35"/>
      <c r="AC127" s="35"/>
      <c r="AD127" s="35"/>
      <c r="AE127" s="35"/>
      <c r="AR127" s="231" t="s">
        <v>199</v>
      </c>
      <c r="AT127" s="231" t="s">
        <v>201</v>
      </c>
      <c r="AU127" s="231" t="s">
        <v>73</v>
      </c>
      <c r="AY127" s="14" t="s">
        <v>200</v>
      </c>
      <c r="BE127" s="232">
        <f>IF(N127="základní",J127,0)</f>
        <v>0</v>
      </c>
      <c r="BF127" s="232">
        <f>IF(N127="snížená",J127,0)</f>
        <v>0</v>
      </c>
      <c r="BG127" s="232">
        <f>IF(N127="zákl. přenesená",J127,0)</f>
        <v>0</v>
      </c>
      <c r="BH127" s="232">
        <f>IF(N127="sníž. přenesená",J127,0)</f>
        <v>0</v>
      </c>
      <c r="BI127" s="232">
        <f>IF(N127="nulová",J127,0)</f>
        <v>0</v>
      </c>
      <c r="BJ127" s="14" t="s">
        <v>80</v>
      </c>
      <c r="BK127" s="232">
        <f>ROUND(I127*H127,2)</f>
        <v>0</v>
      </c>
      <c r="BL127" s="14" t="s">
        <v>199</v>
      </c>
      <c r="BM127" s="231" t="s">
        <v>383</v>
      </c>
    </row>
    <row r="128" s="2" customFormat="1" ht="62.7" customHeight="1">
      <c r="A128" s="35"/>
      <c r="B128" s="36"/>
      <c r="C128" s="245" t="s">
        <v>246</v>
      </c>
      <c r="D128" s="245" t="s">
        <v>313</v>
      </c>
      <c r="E128" s="246" t="s">
        <v>1336</v>
      </c>
      <c r="F128" s="247" t="s">
        <v>1337</v>
      </c>
      <c r="G128" s="248" t="s">
        <v>958</v>
      </c>
      <c r="H128" s="249">
        <v>1</v>
      </c>
      <c r="I128" s="250"/>
      <c r="J128" s="251">
        <f>ROUND(I128*H128,2)</f>
        <v>0</v>
      </c>
      <c r="K128" s="252"/>
      <c r="L128" s="253"/>
      <c r="M128" s="254" t="s">
        <v>1</v>
      </c>
      <c r="N128" s="255" t="s">
        <v>38</v>
      </c>
      <c r="O128" s="88"/>
      <c r="P128" s="229">
        <f>O128*H128</f>
        <v>0</v>
      </c>
      <c r="Q128" s="229">
        <v>0</v>
      </c>
      <c r="R128" s="229">
        <f>Q128*H128</f>
        <v>0</v>
      </c>
      <c r="S128" s="229">
        <v>0</v>
      </c>
      <c r="T128" s="230">
        <f>S128*H128</f>
        <v>0</v>
      </c>
      <c r="U128" s="35"/>
      <c r="V128" s="35"/>
      <c r="W128" s="35"/>
      <c r="X128" s="35"/>
      <c r="Y128" s="35"/>
      <c r="Z128" s="35"/>
      <c r="AA128" s="35"/>
      <c r="AB128" s="35"/>
      <c r="AC128" s="35"/>
      <c r="AD128" s="35"/>
      <c r="AE128" s="35"/>
      <c r="AR128" s="231" t="s">
        <v>230</v>
      </c>
      <c r="AT128" s="231" t="s">
        <v>313</v>
      </c>
      <c r="AU128" s="231" t="s">
        <v>73</v>
      </c>
      <c r="AY128" s="14" t="s">
        <v>200</v>
      </c>
      <c r="BE128" s="232">
        <f>IF(N128="základní",J128,0)</f>
        <v>0</v>
      </c>
      <c r="BF128" s="232">
        <f>IF(N128="snížená",J128,0)</f>
        <v>0</v>
      </c>
      <c r="BG128" s="232">
        <f>IF(N128="zákl. přenesená",J128,0)</f>
        <v>0</v>
      </c>
      <c r="BH128" s="232">
        <f>IF(N128="sníž. přenesená",J128,0)</f>
        <v>0</v>
      </c>
      <c r="BI128" s="232">
        <f>IF(N128="nulová",J128,0)</f>
        <v>0</v>
      </c>
      <c r="BJ128" s="14" t="s">
        <v>80</v>
      </c>
      <c r="BK128" s="232">
        <f>ROUND(I128*H128,2)</f>
        <v>0</v>
      </c>
      <c r="BL128" s="14" t="s">
        <v>199</v>
      </c>
      <c r="BM128" s="231" t="s">
        <v>391</v>
      </c>
    </row>
    <row r="129" s="2" customFormat="1" ht="24.15" customHeight="1">
      <c r="A129" s="35"/>
      <c r="B129" s="36"/>
      <c r="C129" s="245" t="s">
        <v>250</v>
      </c>
      <c r="D129" s="245" t="s">
        <v>313</v>
      </c>
      <c r="E129" s="246" t="s">
        <v>1338</v>
      </c>
      <c r="F129" s="247" t="s">
        <v>1339</v>
      </c>
      <c r="G129" s="248" t="s">
        <v>958</v>
      </c>
      <c r="H129" s="249">
        <v>1</v>
      </c>
      <c r="I129" s="250"/>
      <c r="J129" s="251">
        <f>ROUND(I129*H129,2)</f>
        <v>0</v>
      </c>
      <c r="K129" s="252"/>
      <c r="L129" s="253"/>
      <c r="M129" s="254" t="s">
        <v>1</v>
      </c>
      <c r="N129" s="255" t="s">
        <v>38</v>
      </c>
      <c r="O129" s="88"/>
      <c r="P129" s="229">
        <f>O129*H129</f>
        <v>0</v>
      </c>
      <c r="Q129" s="229">
        <v>0</v>
      </c>
      <c r="R129" s="229">
        <f>Q129*H129</f>
        <v>0</v>
      </c>
      <c r="S129" s="229">
        <v>0</v>
      </c>
      <c r="T129" s="230">
        <f>S129*H129</f>
        <v>0</v>
      </c>
      <c r="U129" s="35"/>
      <c r="V129" s="35"/>
      <c r="W129" s="35"/>
      <c r="X129" s="35"/>
      <c r="Y129" s="35"/>
      <c r="Z129" s="35"/>
      <c r="AA129" s="35"/>
      <c r="AB129" s="35"/>
      <c r="AC129" s="35"/>
      <c r="AD129" s="35"/>
      <c r="AE129" s="35"/>
      <c r="AR129" s="231" t="s">
        <v>230</v>
      </c>
      <c r="AT129" s="231" t="s">
        <v>313</v>
      </c>
      <c r="AU129" s="231" t="s">
        <v>73</v>
      </c>
      <c r="AY129" s="14" t="s">
        <v>200</v>
      </c>
      <c r="BE129" s="232">
        <f>IF(N129="základní",J129,0)</f>
        <v>0</v>
      </c>
      <c r="BF129" s="232">
        <f>IF(N129="snížená",J129,0)</f>
        <v>0</v>
      </c>
      <c r="BG129" s="232">
        <f>IF(N129="zákl. přenesená",J129,0)</f>
        <v>0</v>
      </c>
      <c r="BH129" s="232">
        <f>IF(N129="sníž. přenesená",J129,0)</f>
        <v>0</v>
      </c>
      <c r="BI129" s="232">
        <f>IF(N129="nulová",J129,0)</f>
        <v>0</v>
      </c>
      <c r="BJ129" s="14" t="s">
        <v>80</v>
      </c>
      <c r="BK129" s="232">
        <f>ROUND(I129*H129,2)</f>
        <v>0</v>
      </c>
      <c r="BL129" s="14" t="s">
        <v>199</v>
      </c>
      <c r="BM129" s="231" t="s">
        <v>399</v>
      </c>
    </row>
    <row r="130" s="2" customFormat="1" ht="62.7" customHeight="1">
      <c r="A130" s="35"/>
      <c r="B130" s="36"/>
      <c r="C130" s="245" t="s">
        <v>254</v>
      </c>
      <c r="D130" s="245" t="s">
        <v>313</v>
      </c>
      <c r="E130" s="246" t="s">
        <v>1340</v>
      </c>
      <c r="F130" s="247" t="s">
        <v>1341</v>
      </c>
      <c r="G130" s="248" t="s">
        <v>958</v>
      </c>
      <c r="H130" s="249">
        <v>1</v>
      </c>
      <c r="I130" s="250"/>
      <c r="J130" s="251">
        <f>ROUND(I130*H130,2)</f>
        <v>0</v>
      </c>
      <c r="K130" s="252"/>
      <c r="L130" s="253"/>
      <c r="M130" s="254" t="s">
        <v>1</v>
      </c>
      <c r="N130" s="255" t="s">
        <v>38</v>
      </c>
      <c r="O130" s="88"/>
      <c r="P130" s="229">
        <f>O130*H130</f>
        <v>0</v>
      </c>
      <c r="Q130" s="229">
        <v>0</v>
      </c>
      <c r="R130" s="229">
        <f>Q130*H130</f>
        <v>0</v>
      </c>
      <c r="S130" s="229">
        <v>0</v>
      </c>
      <c r="T130" s="230">
        <f>S130*H130</f>
        <v>0</v>
      </c>
      <c r="U130" s="35"/>
      <c r="V130" s="35"/>
      <c r="W130" s="35"/>
      <c r="X130" s="35"/>
      <c r="Y130" s="35"/>
      <c r="Z130" s="35"/>
      <c r="AA130" s="35"/>
      <c r="AB130" s="35"/>
      <c r="AC130" s="35"/>
      <c r="AD130" s="35"/>
      <c r="AE130" s="35"/>
      <c r="AR130" s="231" t="s">
        <v>230</v>
      </c>
      <c r="AT130" s="231" t="s">
        <v>313</v>
      </c>
      <c r="AU130" s="231" t="s">
        <v>73</v>
      </c>
      <c r="AY130" s="14" t="s">
        <v>200</v>
      </c>
      <c r="BE130" s="232">
        <f>IF(N130="základní",J130,0)</f>
        <v>0</v>
      </c>
      <c r="BF130" s="232">
        <f>IF(N130="snížená",J130,0)</f>
        <v>0</v>
      </c>
      <c r="BG130" s="232">
        <f>IF(N130="zákl. přenesená",J130,0)</f>
        <v>0</v>
      </c>
      <c r="BH130" s="232">
        <f>IF(N130="sníž. přenesená",J130,0)</f>
        <v>0</v>
      </c>
      <c r="BI130" s="232">
        <f>IF(N130="nulová",J130,0)</f>
        <v>0</v>
      </c>
      <c r="BJ130" s="14" t="s">
        <v>80</v>
      </c>
      <c r="BK130" s="232">
        <f>ROUND(I130*H130,2)</f>
        <v>0</v>
      </c>
      <c r="BL130" s="14" t="s">
        <v>199</v>
      </c>
      <c r="BM130" s="231" t="s">
        <v>407</v>
      </c>
    </row>
    <row r="131" s="2" customFormat="1" ht="37.8" customHeight="1">
      <c r="A131" s="35"/>
      <c r="B131" s="36"/>
      <c r="C131" s="245" t="s">
        <v>8</v>
      </c>
      <c r="D131" s="245" t="s">
        <v>313</v>
      </c>
      <c r="E131" s="246" t="s">
        <v>1342</v>
      </c>
      <c r="F131" s="247" t="s">
        <v>1343</v>
      </c>
      <c r="G131" s="248" t="s">
        <v>958</v>
      </c>
      <c r="H131" s="249">
        <v>1</v>
      </c>
      <c r="I131" s="250"/>
      <c r="J131" s="251">
        <f>ROUND(I131*H131,2)</f>
        <v>0</v>
      </c>
      <c r="K131" s="252"/>
      <c r="L131" s="253"/>
      <c r="M131" s="254" t="s">
        <v>1</v>
      </c>
      <c r="N131" s="255" t="s">
        <v>38</v>
      </c>
      <c r="O131" s="88"/>
      <c r="P131" s="229">
        <f>O131*H131</f>
        <v>0</v>
      </c>
      <c r="Q131" s="229">
        <v>0</v>
      </c>
      <c r="R131" s="229">
        <f>Q131*H131</f>
        <v>0</v>
      </c>
      <c r="S131" s="229">
        <v>0</v>
      </c>
      <c r="T131" s="230">
        <f>S131*H131</f>
        <v>0</v>
      </c>
      <c r="U131" s="35"/>
      <c r="V131" s="35"/>
      <c r="W131" s="35"/>
      <c r="X131" s="35"/>
      <c r="Y131" s="35"/>
      <c r="Z131" s="35"/>
      <c r="AA131" s="35"/>
      <c r="AB131" s="35"/>
      <c r="AC131" s="35"/>
      <c r="AD131" s="35"/>
      <c r="AE131" s="35"/>
      <c r="AR131" s="231" t="s">
        <v>230</v>
      </c>
      <c r="AT131" s="231" t="s">
        <v>313</v>
      </c>
      <c r="AU131" s="231" t="s">
        <v>73</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199</v>
      </c>
      <c r="BM131" s="231" t="s">
        <v>415</v>
      </c>
    </row>
    <row r="132" s="2" customFormat="1" ht="14.4" customHeight="1">
      <c r="A132" s="35"/>
      <c r="B132" s="36"/>
      <c r="C132" s="219" t="s">
        <v>261</v>
      </c>
      <c r="D132" s="219" t="s">
        <v>201</v>
      </c>
      <c r="E132" s="220" t="s">
        <v>1344</v>
      </c>
      <c r="F132" s="221" t="s">
        <v>1345</v>
      </c>
      <c r="G132" s="222" t="s">
        <v>958</v>
      </c>
      <c r="H132" s="223">
        <v>1</v>
      </c>
      <c r="I132" s="224"/>
      <c r="J132" s="225">
        <f>ROUND(I132*H132,2)</f>
        <v>0</v>
      </c>
      <c r="K132" s="226"/>
      <c r="L132" s="41"/>
      <c r="M132" s="227" t="s">
        <v>1</v>
      </c>
      <c r="N132" s="228" t="s">
        <v>38</v>
      </c>
      <c r="O132" s="88"/>
      <c r="P132" s="229">
        <f>O132*H132</f>
        <v>0</v>
      </c>
      <c r="Q132" s="229">
        <v>0</v>
      </c>
      <c r="R132" s="229">
        <f>Q132*H132</f>
        <v>0</v>
      </c>
      <c r="S132" s="229">
        <v>0</v>
      </c>
      <c r="T132" s="230">
        <f>S132*H132</f>
        <v>0</v>
      </c>
      <c r="U132" s="35"/>
      <c r="V132" s="35"/>
      <c r="W132" s="35"/>
      <c r="X132" s="35"/>
      <c r="Y132" s="35"/>
      <c r="Z132" s="35"/>
      <c r="AA132" s="35"/>
      <c r="AB132" s="35"/>
      <c r="AC132" s="35"/>
      <c r="AD132" s="35"/>
      <c r="AE132" s="35"/>
      <c r="AR132" s="231" t="s">
        <v>199</v>
      </c>
      <c r="AT132" s="231" t="s">
        <v>201</v>
      </c>
      <c r="AU132" s="231" t="s">
        <v>73</v>
      </c>
      <c r="AY132" s="14" t="s">
        <v>200</v>
      </c>
      <c r="BE132" s="232">
        <f>IF(N132="základní",J132,0)</f>
        <v>0</v>
      </c>
      <c r="BF132" s="232">
        <f>IF(N132="snížená",J132,0)</f>
        <v>0</v>
      </c>
      <c r="BG132" s="232">
        <f>IF(N132="zákl. přenesená",J132,0)</f>
        <v>0</v>
      </c>
      <c r="BH132" s="232">
        <f>IF(N132="sníž. přenesená",J132,0)</f>
        <v>0</v>
      </c>
      <c r="BI132" s="232">
        <f>IF(N132="nulová",J132,0)</f>
        <v>0</v>
      </c>
      <c r="BJ132" s="14" t="s">
        <v>80</v>
      </c>
      <c r="BK132" s="232">
        <f>ROUND(I132*H132,2)</f>
        <v>0</v>
      </c>
      <c r="BL132" s="14" t="s">
        <v>199</v>
      </c>
      <c r="BM132" s="231" t="s">
        <v>423</v>
      </c>
    </row>
    <row r="133" s="2" customFormat="1" ht="24.15" customHeight="1">
      <c r="A133" s="35"/>
      <c r="B133" s="36"/>
      <c r="C133" s="245" t="s">
        <v>265</v>
      </c>
      <c r="D133" s="245" t="s">
        <v>313</v>
      </c>
      <c r="E133" s="246" t="s">
        <v>1346</v>
      </c>
      <c r="F133" s="247" t="s">
        <v>1347</v>
      </c>
      <c r="G133" s="248" t="s">
        <v>958</v>
      </c>
      <c r="H133" s="249">
        <v>1</v>
      </c>
      <c r="I133" s="250"/>
      <c r="J133" s="251">
        <f>ROUND(I133*H133,2)</f>
        <v>0</v>
      </c>
      <c r="K133" s="252"/>
      <c r="L133" s="253"/>
      <c r="M133" s="254" t="s">
        <v>1</v>
      </c>
      <c r="N133" s="255" t="s">
        <v>38</v>
      </c>
      <c r="O133" s="88"/>
      <c r="P133" s="229">
        <f>O133*H133</f>
        <v>0</v>
      </c>
      <c r="Q133" s="229">
        <v>0</v>
      </c>
      <c r="R133" s="229">
        <f>Q133*H133</f>
        <v>0</v>
      </c>
      <c r="S133" s="229">
        <v>0</v>
      </c>
      <c r="T133" s="230">
        <f>S133*H133</f>
        <v>0</v>
      </c>
      <c r="U133" s="35"/>
      <c r="V133" s="35"/>
      <c r="W133" s="35"/>
      <c r="X133" s="35"/>
      <c r="Y133" s="35"/>
      <c r="Z133" s="35"/>
      <c r="AA133" s="35"/>
      <c r="AB133" s="35"/>
      <c r="AC133" s="35"/>
      <c r="AD133" s="35"/>
      <c r="AE133" s="35"/>
      <c r="AR133" s="231" t="s">
        <v>230</v>
      </c>
      <c r="AT133" s="231" t="s">
        <v>313</v>
      </c>
      <c r="AU133" s="231" t="s">
        <v>73</v>
      </c>
      <c r="AY133" s="14" t="s">
        <v>200</v>
      </c>
      <c r="BE133" s="232">
        <f>IF(N133="základní",J133,0)</f>
        <v>0</v>
      </c>
      <c r="BF133" s="232">
        <f>IF(N133="snížená",J133,0)</f>
        <v>0</v>
      </c>
      <c r="BG133" s="232">
        <f>IF(N133="zákl. přenesená",J133,0)</f>
        <v>0</v>
      </c>
      <c r="BH133" s="232">
        <f>IF(N133="sníž. přenesená",J133,0)</f>
        <v>0</v>
      </c>
      <c r="BI133" s="232">
        <f>IF(N133="nulová",J133,0)</f>
        <v>0</v>
      </c>
      <c r="BJ133" s="14" t="s">
        <v>80</v>
      </c>
      <c r="BK133" s="232">
        <f>ROUND(I133*H133,2)</f>
        <v>0</v>
      </c>
      <c r="BL133" s="14" t="s">
        <v>199</v>
      </c>
      <c r="BM133" s="231" t="s">
        <v>431</v>
      </c>
    </row>
    <row r="134" s="2" customFormat="1" ht="14.4" customHeight="1">
      <c r="A134" s="35"/>
      <c r="B134" s="36"/>
      <c r="C134" s="219" t="s">
        <v>269</v>
      </c>
      <c r="D134" s="219" t="s">
        <v>201</v>
      </c>
      <c r="E134" s="220" t="s">
        <v>520</v>
      </c>
      <c r="F134" s="221" t="s">
        <v>521</v>
      </c>
      <c r="G134" s="222" t="s">
        <v>958</v>
      </c>
      <c r="H134" s="223">
        <v>1</v>
      </c>
      <c r="I134" s="224"/>
      <c r="J134" s="225">
        <f>ROUND(I134*H134,2)</f>
        <v>0</v>
      </c>
      <c r="K134" s="226"/>
      <c r="L134" s="41"/>
      <c r="M134" s="227" t="s">
        <v>1</v>
      </c>
      <c r="N134" s="228" t="s">
        <v>38</v>
      </c>
      <c r="O134" s="88"/>
      <c r="P134" s="229">
        <f>O134*H134</f>
        <v>0</v>
      </c>
      <c r="Q134" s="229">
        <v>0</v>
      </c>
      <c r="R134" s="229">
        <f>Q134*H134</f>
        <v>0</v>
      </c>
      <c r="S134" s="229">
        <v>0</v>
      </c>
      <c r="T134" s="230">
        <f>S134*H134</f>
        <v>0</v>
      </c>
      <c r="U134" s="35"/>
      <c r="V134" s="35"/>
      <c r="W134" s="35"/>
      <c r="X134" s="35"/>
      <c r="Y134" s="35"/>
      <c r="Z134" s="35"/>
      <c r="AA134" s="35"/>
      <c r="AB134" s="35"/>
      <c r="AC134" s="35"/>
      <c r="AD134" s="35"/>
      <c r="AE134" s="35"/>
      <c r="AR134" s="231" t="s">
        <v>199</v>
      </c>
      <c r="AT134" s="231" t="s">
        <v>201</v>
      </c>
      <c r="AU134" s="231" t="s">
        <v>73</v>
      </c>
      <c r="AY134" s="14" t="s">
        <v>200</v>
      </c>
      <c r="BE134" s="232">
        <f>IF(N134="základní",J134,0)</f>
        <v>0</v>
      </c>
      <c r="BF134" s="232">
        <f>IF(N134="snížená",J134,0)</f>
        <v>0</v>
      </c>
      <c r="BG134" s="232">
        <f>IF(N134="zákl. přenesená",J134,0)</f>
        <v>0</v>
      </c>
      <c r="BH134" s="232">
        <f>IF(N134="sníž. přenesená",J134,0)</f>
        <v>0</v>
      </c>
      <c r="BI134" s="232">
        <f>IF(N134="nulová",J134,0)</f>
        <v>0</v>
      </c>
      <c r="BJ134" s="14" t="s">
        <v>80</v>
      </c>
      <c r="BK134" s="232">
        <f>ROUND(I134*H134,2)</f>
        <v>0</v>
      </c>
      <c r="BL134" s="14" t="s">
        <v>199</v>
      </c>
      <c r="BM134" s="231" t="s">
        <v>439</v>
      </c>
    </row>
    <row r="135" s="2" customFormat="1" ht="24.15" customHeight="1">
      <c r="A135" s="35"/>
      <c r="B135" s="36"/>
      <c r="C135" s="245" t="s">
        <v>273</v>
      </c>
      <c r="D135" s="245" t="s">
        <v>313</v>
      </c>
      <c r="E135" s="246" t="s">
        <v>1348</v>
      </c>
      <c r="F135" s="247" t="s">
        <v>1349</v>
      </c>
      <c r="G135" s="248" t="s">
        <v>958</v>
      </c>
      <c r="H135" s="249">
        <v>2</v>
      </c>
      <c r="I135" s="250"/>
      <c r="J135" s="251">
        <f>ROUND(I135*H135,2)</f>
        <v>0</v>
      </c>
      <c r="K135" s="252"/>
      <c r="L135" s="253"/>
      <c r="M135" s="254" t="s">
        <v>1</v>
      </c>
      <c r="N135" s="255" t="s">
        <v>38</v>
      </c>
      <c r="O135" s="88"/>
      <c r="P135" s="229">
        <f>O135*H135</f>
        <v>0</v>
      </c>
      <c r="Q135" s="229">
        <v>0</v>
      </c>
      <c r="R135" s="229">
        <f>Q135*H135</f>
        <v>0</v>
      </c>
      <c r="S135" s="229">
        <v>0</v>
      </c>
      <c r="T135" s="230">
        <f>S135*H135</f>
        <v>0</v>
      </c>
      <c r="U135" s="35"/>
      <c r="V135" s="35"/>
      <c r="W135" s="35"/>
      <c r="X135" s="35"/>
      <c r="Y135" s="35"/>
      <c r="Z135" s="35"/>
      <c r="AA135" s="35"/>
      <c r="AB135" s="35"/>
      <c r="AC135" s="35"/>
      <c r="AD135" s="35"/>
      <c r="AE135" s="35"/>
      <c r="AR135" s="231" t="s">
        <v>230</v>
      </c>
      <c r="AT135" s="231" t="s">
        <v>313</v>
      </c>
      <c r="AU135" s="231" t="s">
        <v>73</v>
      </c>
      <c r="AY135" s="14" t="s">
        <v>200</v>
      </c>
      <c r="BE135" s="232">
        <f>IF(N135="základní",J135,0)</f>
        <v>0</v>
      </c>
      <c r="BF135" s="232">
        <f>IF(N135="snížená",J135,0)</f>
        <v>0</v>
      </c>
      <c r="BG135" s="232">
        <f>IF(N135="zákl. přenesená",J135,0)</f>
        <v>0</v>
      </c>
      <c r="BH135" s="232">
        <f>IF(N135="sníž. přenesená",J135,0)</f>
        <v>0</v>
      </c>
      <c r="BI135" s="232">
        <f>IF(N135="nulová",J135,0)</f>
        <v>0</v>
      </c>
      <c r="BJ135" s="14" t="s">
        <v>80</v>
      </c>
      <c r="BK135" s="232">
        <f>ROUND(I135*H135,2)</f>
        <v>0</v>
      </c>
      <c r="BL135" s="14" t="s">
        <v>199</v>
      </c>
      <c r="BM135" s="231" t="s">
        <v>447</v>
      </c>
    </row>
    <row r="136" s="2" customFormat="1" ht="14.4" customHeight="1">
      <c r="A136" s="35"/>
      <c r="B136" s="36"/>
      <c r="C136" s="219" t="s">
        <v>277</v>
      </c>
      <c r="D136" s="219" t="s">
        <v>201</v>
      </c>
      <c r="E136" s="220" t="s">
        <v>1350</v>
      </c>
      <c r="F136" s="221" t="s">
        <v>1351</v>
      </c>
      <c r="G136" s="222" t="s">
        <v>958</v>
      </c>
      <c r="H136" s="223">
        <v>2</v>
      </c>
      <c r="I136" s="224"/>
      <c r="J136" s="225">
        <f>ROUND(I136*H136,2)</f>
        <v>0</v>
      </c>
      <c r="K136" s="226"/>
      <c r="L136" s="41"/>
      <c r="M136" s="227" t="s">
        <v>1</v>
      </c>
      <c r="N136" s="228" t="s">
        <v>38</v>
      </c>
      <c r="O136" s="88"/>
      <c r="P136" s="229">
        <f>O136*H136</f>
        <v>0</v>
      </c>
      <c r="Q136" s="229">
        <v>0</v>
      </c>
      <c r="R136" s="229">
        <f>Q136*H136</f>
        <v>0</v>
      </c>
      <c r="S136" s="229">
        <v>0</v>
      </c>
      <c r="T136" s="230">
        <f>S136*H136</f>
        <v>0</v>
      </c>
      <c r="U136" s="35"/>
      <c r="V136" s="35"/>
      <c r="W136" s="35"/>
      <c r="X136" s="35"/>
      <c r="Y136" s="35"/>
      <c r="Z136" s="35"/>
      <c r="AA136" s="35"/>
      <c r="AB136" s="35"/>
      <c r="AC136" s="35"/>
      <c r="AD136" s="35"/>
      <c r="AE136" s="35"/>
      <c r="AR136" s="231" t="s">
        <v>199</v>
      </c>
      <c r="AT136" s="231" t="s">
        <v>201</v>
      </c>
      <c r="AU136" s="231" t="s">
        <v>73</v>
      </c>
      <c r="AY136" s="14" t="s">
        <v>200</v>
      </c>
      <c r="BE136" s="232">
        <f>IF(N136="základní",J136,0)</f>
        <v>0</v>
      </c>
      <c r="BF136" s="232">
        <f>IF(N136="snížená",J136,0)</f>
        <v>0</v>
      </c>
      <c r="BG136" s="232">
        <f>IF(N136="zákl. přenesená",J136,0)</f>
        <v>0</v>
      </c>
      <c r="BH136" s="232">
        <f>IF(N136="sníž. přenesená",J136,0)</f>
        <v>0</v>
      </c>
      <c r="BI136" s="232">
        <f>IF(N136="nulová",J136,0)</f>
        <v>0</v>
      </c>
      <c r="BJ136" s="14" t="s">
        <v>80</v>
      </c>
      <c r="BK136" s="232">
        <f>ROUND(I136*H136,2)</f>
        <v>0</v>
      </c>
      <c r="BL136" s="14" t="s">
        <v>199</v>
      </c>
      <c r="BM136" s="231" t="s">
        <v>455</v>
      </c>
    </row>
    <row r="137" s="2" customFormat="1" ht="24.15" customHeight="1">
      <c r="A137" s="35"/>
      <c r="B137" s="36"/>
      <c r="C137" s="245" t="s">
        <v>7</v>
      </c>
      <c r="D137" s="245" t="s">
        <v>313</v>
      </c>
      <c r="E137" s="246" t="s">
        <v>1352</v>
      </c>
      <c r="F137" s="247" t="s">
        <v>1353</v>
      </c>
      <c r="G137" s="248" t="s">
        <v>958</v>
      </c>
      <c r="H137" s="249">
        <v>6</v>
      </c>
      <c r="I137" s="250"/>
      <c r="J137" s="251">
        <f>ROUND(I137*H137,2)</f>
        <v>0</v>
      </c>
      <c r="K137" s="252"/>
      <c r="L137" s="253"/>
      <c r="M137" s="254" t="s">
        <v>1</v>
      </c>
      <c r="N137" s="255" t="s">
        <v>38</v>
      </c>
      <c r="O137" s="88"/>
      <c r="P137" s="229">
        <f>O137*H137</f>
        <v>0</v>
      </c>
      <c r="Q137" s="229">
        <v>0</v>
      </c>
      <c r="R137" s="229">
        <f>Q137*H137</f>
        <v>0</v>
      </c>
      <c r="S137" s="229">
        <v>0</v>
      </c>
      <c r="T137" s="230">
        <f>S137*H137</f>
        <v>0</v>
      </c>
      <c r="U137" s="35"/>
      <c r="V137" s="35"/>
      <c r="W137" s="35"/>
      <c r="X137" s="35"/>
      <c r="Y137" s="35"/>
      <c r="Z137" s="35"/>
      <c r="AA137" s="35"/>
      <c r="AB137" s="35"/>
      <c r="AC137" s="35"/>
      <c r="AD137" s="35"/>
      <c r="AE137" s="35"/>
      <c r="AR137" s="231" t="s">
        <v>230</v>
      </c>
      <c r="AT137" s="231" t="s">
        <v>313</v>
      </c>
      <c r="AU137" s="231" t="s">
        <v>73</v>
      </c>
      <c r="AY137" s="14" t="s">
        <v>200</v>
      </c>
      <c r="BE137" s="232">
        <f>IF(N137="základní",J137,0)</f>
        <v>0</v>
      </c>
      <c r="BF137" s="232">
        <f>IF(N137="snížená",J137,0)</f>
        <v>0</v>
      </c>
      <c r="BG137" s="232">
        <f>IF(N137="zákl. přenesená",J137,0)</f>
        <v>0</v>
      </c>
      <c r="BH137" s="232">
        <f>IF(N137="sníž. přenesená",J137,0)</f>
        <v>0</v>
      </c>
      <c r="BI137" s="232">
        <f>IF(N137="nulová",J137,0)</f>
        <v>0</v>
      </c>
      <c r="BJ137" s="14" t="s">
        <v>80</v>
      </c>
      <c r="BK137" s="232">
        <f>ROUND(I137*H137,2)</f>
        <v>0</v>
      </c>
      <c r="BL137" s="14" t="s">
        <v>199</v>
      </c>
      <c r="BM137" s="231" t="s">
        <v>463</v>
      </c>
    </row>
    <row r="138" s="2" customFormat="1" ht="14.4" customHeight="1">
      <c r="A138" s="35"/>
      <c r="B138" s="36"/>
      <c r="C138" s="219" t="s">
        <v>376</v>
      </c>
      <c r="D138" s="219" t="s">
        <v>201</v>
      </c>
      <c r="E138" s="220" t="s">
        <v>1354</v>
      </c>
      <c r="F138" s="221" t="s">
        <v>1355</v>
      </c>
      <c r="G138" s="222" t="s">
        <v>958</v>
      </c>
      <c r="H138" s="223">
        <v>6</v>
      </c>
      <c r="I138" s="224"/>
      <c r="J138" s="225">
        <f>ROUND(I138*H138,2)</f>
        <v>0</v>
      </c>
      <c r="K138" s="226"/>
      <c r="L138" s="41"/>
      <c r="M138" s="227" t="s">
        <v>1</v>
      </c>
      <c r="N138" s="228" t="s">
        <v>38</v>
      </c>
      <c r="O138" s="88"/>
      <c r="P138" s="229">
        <f>O138*H138</f>
        <v>0</v>
      </c>
      <c r="Q138" s="229">
        <v>0</v>
      </c>
      <c r="R138" s="229">
        <f>Q138*H138</f>
        <v>0</v>
      </c>
      <c r="S138" s="229">
        <v>0</v>
      </c>
      <c r="T138" s="230">
        <f>S138*H138</f>
        <v>0</v>
      </c>
      <c r="U138" s="35"/>
      <c r="V138" s="35"/>
      <c r="W138" s="35"/>
      <c r="X138" s="35"/>
      <c r="Y138" s="35"/>
      <c r="Z138" s="35"/>
      <c r="AA138" s="35"/>
      <c r="AB138" s="35"/>
      <c r="AC138" s="35"/>
      <c r="AD138" s="35"/>
      <c r="AE138" s="35"/>
      <c r="AR138" s="231" t="s">
        <v>199</v>
      </c>
      <c r="AT138" s="231" t="s">
        <v>201</v>
      </c>
      <c r="AU138" s="231" t="s">
        <v>73</v>
      </c>
      <c r="AY138" s="14" t="s">
        <v>200</v>
      </c>
      <c r="BE138" s="232">
        <f>IF(N138="základní",J138,0)</f>
        <v>0</v>
      </c>
      <c r="BF138" s="232">
        <f>IF(N138="snížená",J138,0)</f>
        <v>0</v>
      </c>
      <c r="BG138" s="232">
        <f>IF(N138="zákl. přenesená",J138,0)</f>
        <v>0</v>
      </c>
      <c r="BH138" s="232">
        <f>IF(N138="sníž. přenesená",J138,0)</f>
        <v>0</v>
      </c>
      <c r="BI138" s="232">
        <f>IF(N138="nulová",J138,0)</f>
        <v>0</v>
      </c>
      <c r="BJ138" s="14" t="s">
        <v>80</v>
      </c>
      <c r="BK138" s="232">
        <f>ROUND(I138*H138,2)</f>
        <v>0</v>
      </c>
      <c r="BL138" s="14" t="s">
        <v>199</v>
      </c>
      <c r="BM138" s="231" t="s">
        <v>471</v>
      </c>
    </row>
    <row r="139" s="2" customFormat="1" ht="14.4" customHeight="1">
      <c r="A139" s="35"/>
      <c r="B139" s="36"/>
      <c r="C139" s="245" t="s">
        <v>380</v>
      </c>
      <c r="D139" s="245" t="s">
        <v>313</v>
      </c>
      <c r="E139" s="246" t="s">
        <v>1356</v>
      </c>
      <c r="F139" s="247" t="s">
        <v>1357</v>
      </c>
      <c r="G139" s="248" t="s">
        <v>958</v>
      </c>
      <c r="H139" s="249">
        <v>1</v>
      </c>
      <c r="I139" s="250"/>
      <c r="J139" s="251">
        <f>ROUND(I139*H139,2)</f>
        <v>0</v>
      </c>
      <c r="K139" s="252"/>
      <c r="L139" s="253"/>
      <c r="M139" s="254" t="s">
        <v>1</v>
      </c>
      <c r="N139" s="255" t="s">
        <v>38</v>
      </c>
      <c r="O139" s="88"/>
      <c r="P139" s="229">
        <f>O139*H139</f>
        <v>0</v>
      </c>
      <c r="Q139" s="229">
        <v>0</v>
      </c>
      <c r="R139" s="229">
        <f>Q139*H139</f>
        <v>0</v>
      </c>
      <c r="S139" s="229">
        <v>0</v>
      </c>
      <c r="T139" s="230">
        <f>S139*H139</f>
        <v>0</v>
      </c>
      <c r="U139" s="35"/>
      <c r="V139" s="35"/>
      <c r="W139" s="35"/>
      <c r="X139" s="35"/>
      <c r="Y139" s="35"/>
      <c r="Z139" s="35"/>
      <c r="AA139" s="35"/>
      <c r="AB139" s="35"/>
      <c r="AC139" s="35"/>
      <c r="AD139" s="35"/>
      <c r="AE139" s="35"/>
      <c r="AR139" s="231" t="s">
        <v>230</v>
      </c>
      <c r="AT139" s="231" t="s">
        <v>313</v>
      </c>
      <c r="AU139" s="231" t="s">
        <v>73</v>
      </c>
      <c r="AY139" s="14" t="s">
        <v>200</v>
      </c>
      <c r="BE139" s="232">
        <f>IF(N139="základní",J139,0)</f>
        <v>0</v>
      </c>
      <c r="BF139" s="232">
        <f>IF(N139="snížená",J139,0)</f>
        <v>0</v>
      </c>
      <c r="BG139" s="232">
        <f>IF(N139="zákl. přenesená",J139,0)</f>
        <v>0</v>
      </c>
      <c r="BH139" s="232">
        <f>IF(N139="sníž. přenesená",J139,0)</f>
        <v>0</v>
      </c>
      <c r="BI139" s="232">
        <f>IF(N139="nulová",J139,0)</f>
        <v>0</v>
      </c>
      <c r="BJ139" s="14" t="s">
        <v>80</v>
      </c>
      <c r="BK139" s="232">
        <f>ROUND(I139*H139,2)</f>
        <v>0</v>
      </c>
      <c r="BL139" s="14" t="s">
        <v>199</v>
      </c>
      <c r="BM139" s="231" t="s">
        <v>479</v>
      </c>
    </row>
    <row r="140" s="2" customFormat="1" ht="37.8" customHeight="1">
      <c r="A140" s="35"/>
      <c r="B140" s="36"/>
      <c r="C140" s="245" t="s">
        <v>383</v>
      </c>
      <c r="D140" s="245" t="s">
        <v>313</v>
      </c>
      <c r="E140" s="246" t="s">
        <v>1358</v>
      </c>
      <c r="F140" s="247" t="s">
        <v>1359</v>
      </c>
      <c r="G140" s="248" t="s">
        <v>958</v>
      </c>
      <c r="H140" s="249">
        <v>1</v>
      </c>
      <c r="I140" s="250"/>
      <c r="J140" s="251">
        <f>ROUND(I140*H140,2)</f>
        <v>0</v>
      </c>
      <c r="K140" s="252"/>
      <c r="L140" s="253"/>
      <c r="M140" s="254" t="s">
        <v>1</v>
      </c>
      <c r="N140" s="255" t="s">
        <v>38</v>
      </c>
      <c r="O140" s="88"/>
      <c r="P140" s="229">
        <f>O140*H140</f>
        <v>0</v>
      </c>
      <c r="Q140" s="229">
        <v>0</v>
      </c>
      <c r="R140" s="229">
        <f>Q140*H140</f>
        <v>0</v>
      </c>
      <c r="S140" s="229">
        <v>0</v>
      </c>
      <c r="T140" s="230">
        <f>S140*H140</f>
        <v>0</v>
      </c>
      <c r="U140" s="35"/>
      <c r="V140" s="35"/>
      <c r="W140" s="35"/>
      <c r="X140" s="35"/>
      <c r="Y140" s="35"/>
      <c r="Z140" s="35"/>
      <c r="AA140" s="35"/>
      <c r="AB140" s="35"/>
      <c r="AC140" s="35"/>
      <c r="AD140" s="35"/>
      <c r="AE140" s="35"/>
      <c r="AR140" s="231" t="s">
        <v>230</v>
      </c>
      <c r="AT140" s="231" t="s">
        <v>313</v>
      </c>
      <c r="AU140" s="231" t="s">
        <v>73</v>
      </c>
      <c r="AY140" s="14" t="s">
        <v>200</v>
      </c>
      <c r="BE140" s="232">
        <f>IF(N140="základní",J140,0)</f>
        <v>0</v>
      </c>
      <c r="BF140" s="232">
        <f>IF(N140="snížená",J140,0)</f>
        <v>0</v>
      </c>
      <c r="BG140" s="232">
        <f>IF(N140="zákl. přenesená",J140,0)</f>
        <v>0</v>
      </c>
      <c r="BH140" s="232">
        <f>IF(N140="sníž. přenesená",J140,0)</f>
        <v>0</v>
      </c>
      <c r="BI140" s="232">
        <f>IF(N140="nulová",J140,0)</f>
        <v>0</v>
      </c>
      <c r="BJ140" s="14" t="s">
        <v>80</v>
      </c>
      <c r="BK140" s="232">
        <f>ROUND(I140*H140,2)</f>
        <v>0</v>
      </c>
      <c r="BL140" s="14" t="s">
        <v>199</v>
      </c>
      <c r="BM140" s="231" t="s">
        <v>487</v>
      </c>
    </row>
    <row r="141" s="2" customFormat="1" ht="37.8" customHeight="1">
      <c r="A141" s="35"/>
      <c r="B141" s="36"/>
      <c r="C141" s="245" t="s">
        <v>387</v>
      </c>
      <c r="D141" s="245" t="s">
        <v>313</v>
      </c>
      <c r="E141" s="246" t="s">
        <v>1360</v>
      </c>
      <c r="F141" s="247" t="s">
        <v>1361</v>
      </c>
      <c r="G141" s="248" t="s">
        <v>958</v>
      </c>
      <c r="H141" s="249">
        <v>1</v>
      </c>
      <c r="I141" s="250"/>
      <c r="J141" s="251">
        <f>ROUND(I141*H141,2)</f>
        <v>0</v>
      </c>
      <c r="K141" s="252"/>
      <c r="L141" s="253"/>
      <c r="M141" s="254" t="s">
        <v>1</v>
      </c>
      <c r="N141" s="255" t="s">
        <v>38</v>
      </c>
      <c r="O141" s="88"/>
      <c r="P141" s="229">
        <f>O141*H141</f>
        <v>0</v>
      </c>
      <c r="Q141" s="229">
        <v>0</v>
      </c>
      <c r="R141" s="229">
        <f>Q141*H141</f>
        <v>0</v>
      </c>
      <c r="S141" s="229">
        <v>0</v>
      </c>
      <c r="T141" s="230">
        <f>S141*H141</f>
        <v>0</v>
      </c>
      <c r="U141" s="35"/>
      <c r="V141" s="35"/>
      <c r="W141" s="35"/>
      <c r="X141" s="35"/>
      <c r="Y141" s="35"/>
      <c r="Z141" s="35"/>
      <c r="AA141" s="35"/>
      <c r="AB141" s="35"/>
      <c r="AC141" s="35"/>
      <c r="AD141" s="35"/>
      <c r="AE141" s="35"/>
      <c r="AR141" s="231" t="s">
        <v>230</v>
      </c>
      <c r="AT141" s="231" t="s">
        <v>313</v>
      </c>
      <c r="AU141" s="231" t="s">
        <v>73</v>
      </c>
      <c r="AY141" s="14" t="s">
        <v>200</v>
      </c>
      <c r="BE141" s="232">
        <f>IF(N141="základní",J141,0)</f>
        <v>0</v>
      </c>
      <c r="BF141" s="232">
        <f>IF(N141="snížená",J141,0)</f>
        <v>0</v>
      </c>
      <c r="BG141" s="232">
        <f>IF(N141="zákl. přenesená",J141,0)</f>
        <v>0</v>
      </c>
      <c r="BH141" s="232">
        <f>IF(N141="sníž. přenesená",J141,0)</f>
        <v>0</v>
      </c>
      <c r="BI141" s="232">
        <f>IF(N141="nulová",J141,0)</f>
        <v>0</v>
      </c>
      <c r="BJ141" s="14" t="s">
        <v>80</v>
      </c>
      <c r="BK141" s="232">
        <f>ROUND(I141*H141,2)</f>
        <v>0</v>
      </c>
      <c r="BL141" s="14" t="s">
        <v>199</v>
      </c>
      <c r="BM141" s="231" t="s">
        <v>495</v>
      </c>
    </row>
    <row r="142" s="2" customFormat="1" ht="24.15" customHeight="1">
      <c r="A142" s="35"/>
      <c r="B142" s="36"/>
      <c r="C142" s="245" t="s">
        <v>391</v>
      </c>
      <c r="D142" s="245" t="s">
        <v>313</v>
      </c>
      <c r="E142" s="246" t="s">
        <v>1362</v>
      </c>
      <c r="F142" s="247" t="s">
        <v>1363</v>
      </c>
      <c r="G142" s="248" t="s">
        <v>313</v>
      </c>
      <c r="H142" s="249">
        <v>15</v>
      </c>
      <c r="I142" s="250"/>
      <c r="J142" s="251">
        <f>ROUND(I142*H142,2)</f>
        <v>0</v>
      </c>
      <c r="K142" s="252"/>
      <c r="L142" s="253"/>
      <c r="M142" s="254" t="s">
        <v>1</v>
      </c>
      <c r="N142" s="255" t="s">
        <v>38</v>
      </c>
      <c r="O142" s="88"/>
      <c r="P142" s="229">
        <f>O142*H142</f>
        <v>0</v>
      </c>
      <c r="Q142" s="229">
        <v>0</v>
      </c>
      <c r="R142" s="229">
        <f>Q142*H142</f>
        <v>0</v>
      </c>
      <c r="S142" s="229">
        <v>0</v>
      </c>
      <c r="T142" s="230">
        <f>S142*H142</f>
        <v>0</v>
      </c>
      <c r="U142" s="35"/>
      <c r="V142" s="35"/>
      <c r="W142" s="35"/>
      <c r="X142" s="35"/>
      <c r="Y142" s="35"/>
      <c r="Z142" s="35"/>
      <c r="AA142" s="35"/>
      <c r="AB142" s="35"/>
      <c r="AC142" s="35"/>
      <c r="AD142" s="35"/>
      <c r="AE142" s="35"/>
      <c r="AR142" s="231" t="s">
        <v>230</v>
      </c>
      <c r="AT142" s="231" t="s">
        <v>313</v>
      </c>
      <c r="AU142" s="231" t="s">
        <v>73</v>
      </c>
      <c r="AY142" s="14" t="s">
        <v>200</v>
      </c>
      <c r="BE142" s="232">
        <f>IF(N142="základní",J142,0)</f>
        <v>0</v>
      </c>
      <c r="BF142" s="232">
        <f>IF(N142="snížená",J142,0)</f>
        <v>0</v>
      </c>
      <c r="BG142" s="232">
        <f>IF(N142="zákl. přenesená",J142,0)</f>
        <v>0</v>
      </c>
      <c r="BH142" s="232">
        <f>IF(N142="sníž. přenesená",J142,0)</f>
        <v>0</v>
      </c>
      <c r="BI142" s="232">
        <f>IF(N142="nulová",J142,0)</f>
        <v>0</v>
      </c>
      <c r="BJ142" s="14" t="s">
        <v>80</v>
      </c>
      <c r="BK142" s="232">
        <f>ROUND(I142*H142,2)</f>
        <v>0</v>
      </c>
      <c r="BL142" s="14" t="s">
        <v>199</v>
      </c>
      <c r="BM142" s="231" t="s">
        <v>503</v>
      </c>
    </row>
    <row r="143" s="2" customFormat="1" ht="14.4" customHeight="1">
      <c r="A143" s="35"/>
      <c r="B143" s="36"/>
      <c r="C143" s="219" t="s">
        <v>395</v>
      </c>
      <c r="D143" s="219" t="s">
        <v>201</v>
      </c>
      <c r="E143" s="220" t="s">
        <v>1364</v>
      </c>
      <c r="F143" s="221" t="s">
        <v>1365</v>
      </c>
      <c r="G143" s="222" t="s">
        <v>313</v>
      </c>
      <c r="H143" s="223">
        <v>15</v>
      </c>
      <c r="I143" s="224"/>
      <c r="J143" s="225">
        <f>ROUND(I143*H143,2)</f>
        <v>0</v>
      </c>
      <c r="K143" s="226"/>
      <c r="L143" s="41"/>
      <c r="M143" s="227" t="s">
        <v>1</v>
      </c>
      <c r="N143" s="228" t="s">
        <v>38</v>
      </c>
      <c r="O143" s="88"/>
      <c r="P143" s="229">
        <f>O143*H143</f>
        <v>0</v>
      </c>
      <c r="Q143" s="229">
        <v>0</v>
      </c>
      <c r="R143" s="229">
        <f>Q143*H143</f>
        <v>0</v>
      </c>
      <c r="S143" s="229">
        <v>0</v>
      </c>
      <c r="T143" s="230">
        <f>S143*H143</f>
        <v>0</v>
      </c>
      <c r="U143" s="35"/>
      <c r="V143" s="35"/>
      <c r="W143" s="35"/>
      <c r="X143" s="35"/>
      <c r="Y143" s="35"/>
      <c r="Z143" s="35"/>
      <c r="AA143" s="35"/>
      <c r="AB143" s="35"/>
      <c r="AC143" s="35"/>
      <c r="AD143" s="35"/>
      <c r="AE143" s="35"/>
      <c r="AR143" s="231" t="s">
        <v>199</v>
      </c>
      <c r="AT143" s="231" t="s">
        <v>201</v>
      </c>
      <c r="AU143" s="231" t="s">
        <v>73</v>
      </c>
      <c r="AY143" s="14" t="s">
        <v>200</v>
      </c>
      <c r="BE143" s="232">
        <f>IF(N143="základní",J143,0)</f>
        <v>0</v>
      </c>
      <c r="BF143" s="232">
        <f>IF(N143="snížená",J143,0)</f>
        <v>0</v>
      </c>
      <c r="BG143" s="232">
        <f>IF(N143="zákl. přenesená",J143,0)</f>
        <v>0</v>
      </c>
      <c r="BH143" s="232">
        <f>IF(N143="sníž. přenesená",J143,0)</f>
        <v>0</v>
      </c>
      <c r="BI143" s="232">
        <f>IF(N143="nulová",J143,0)</f>
        <v>0</v>
      </c>
      <c r="BJ143" s="14" t="s">
        <v>80</v>
      </c>
      <c r="BK143" s="232">
        <f>ROUND(I143*H143,2)</f>
        <v>0</v>
      </c>
      <c r="BL143" s="14" t="s">
        <v>199</v>
      </c>
      <c r="BM143" s="231" t="s">
        <v>511</v>
      </c>
    </row>
    <row r="144" s="2" customFormat="1" ht="24.15" customHeight="1">
      <c r="A144" s="35"/>
      <c r="B144" s="36"/>
      <c r="C144" s="219" t="s">
        <v>399</v>
      </c>
      <c r="D144" s="219" t="s">
        <v>201</v>
      </c>
      <c r="E144" s="220" t="s">
        <v>1151</v>
      </c>
      <c r="F144" s="221" t="s">
        <v>1366</v>
      </c>
      <c r="G144" s="222" t="s">
        <v>958</v>
      </c>
      <c r="H144" s="223">
        <v>2</v>
      </c>
      <c r="I144" s="224"/>
      <c r="J144" s="225">
        <f>ROUND(I144*H144,2)</f>
        <v>0</v>
      </c>
      <c r="K144" s="226"/>
      <c r="L144" s="41"/>
      <c r="M144" s="227" t="s">
        <v>1</v>
      </c>
      <c r="N144" s="228" t="s">
        <v>38</v>
      </c>
      <c r="O144" s="88"/>
      <c r="P144" s="229">
        <f>O144*H144</f>
        <v>0</v>
      </c>
      <c r="Q144" s="229">
        <v>0</v>
      </c>
      <c r="R144" s="229">
        <f>Q144*H144</f>
        <v>0</v>
      </c>
      <c r="S144" s="229">
        <v>0</v>
      </c>
      <c r="T144" s="230">
        <f>S144*H144</f>
        <v>0</v>
      </c>
      <c r="U144" s="35"/>
      <c r="V144" s="35"/>
      <c r="W144" s="35"/>
      <c r="X144" s="35"/>
      <c r="Y144" s="35"/>
      <c r="Z144" s="35"/>
      <c r="AA144" s="35"/>
      <c r="AB144" s="35"/>
      <c r="AC144" s="35"/>
      <c r="AD144" s="35"/>
      <c r="AE144" s="35"/>
      <c r="AR144" s="231" t="s">
        <v>199</v>
      </c>
      <c r="AT144" s="231" t="s">
        <v>201</v>
      </c>
      <c r="AU144" s="231" t="s">
        <v>73</v>
      </c>
      <c r="AY144" s="14" t="s">
        <v>200</v>
      </c>
      <c r="BE144" s="232">
        <f>IF(N144="základní",J144,0)</f>
        <v>0</v>
      </c>
      <c r="BF144" s="232">
        <f>IF(N144="snížená",J144,0)</f>
        <v>0</v>
      </c>
      <c r="BG144" s="232">
        <f>IF(N144="zákl. přenesená",J144,0)</f>
        <v>0</v>
      </c>
      <c r="BH144" s="232">
        <f>IF(N144="sníž. přenesená",J144,0)</f>
        <v>0</v>
      </c>
      <c r="BI144" s="232">
        <f>IF(N144="nulová",J144,0)</f>
        <v>0</v>
      </c>
      <c r="BJ144" s="14" t="s">
        <v>80</v>
      </c>
      <c r="BK144" s="232">
        <f>ROUND(I144*H144,2)</f>
        <v>0</v>
      </c>
      <c r="BL144" s="14" t="s">
        <v>199</v>
      </c>
      <c r="BM144" s="231" t="s">
        <v>519</v>
      </c>
    </row>
    <row r="145" s="2" customFormat="1" ht="24.15" customHeight="1">
      <c r="A145" s="35"/>
      <c r="B145" s="36"/>
      <c r="C145" s="245" t="s">
        <v>403</v>
      </c>
      <c r="D145" s="245" t="s">
        <v>313</v>
      </c>
      <c r="E145" s="246" t="s">
        <v>1367</v>
      </c>
      <c r="F145" s="247" t="s">
        <v>1368</v>
      </c>
      <c r="G145" s="248" t="s">
        <v>958</v>
      </c>
      <c r="H145" s="249">
        <v>10</v>
      </c>
      <c r="I145" s="250"/>
      <c r="J145" s="251">
        <f>ROUND(I145*H145,2)</f>
        <v>0</v>
      </c>
      <c r="K145" s="252"/>
      <c r="L145" s="253"/>
      <c r="M145" s="254" t="s">
        <v>1</v>
      </c>
      <c r="N145" s="255" t="s">
        <v>38</v>
      </c>
      <c r="O145" s="88"/>
      <c r="P145" s="229">
        <f>O145*H145</f>
        <v>0</v>
      </c>
      <c r="Q145" s="229">
        <v>0</v>
      </c>
      <c r="R145" s="229">
        <f>Q145*H145</f>
        <v>0</v>
      </c>
      <c r="S145" s="229">
        <v>0</v>
      </c>
      <c r="T145" s="230">
        <f>S145*H145</f>
        <v>0</v>
      </c>
      <c r="U145" s="35"/>
      <c r="V145" s="35"/>
      <c r="W145" s="35"/>
      <c r="X145" s="35"/>
      <c r="Y145" s="35"/>
      <c r="Z145" s="35"/>
      <c r="AA145" s="35"/>
      <c r="AB145" s="35"/>
      <c r="AC145" s="35"/>
      <c r="AD145" s="35"/>
      <c r="AE145" s="35"/>
      <c r="AR145" s="231" t="s">
        <v>230</v>
      </c>
      <c r="AT145" s="231" t="s">
        <v>313</v>
      </c>
      <c r="AU145" s="231" t="s">
        <v>73</v>
      </c>
      <c r="AY145" s="14" t="s">
        <v>200</v>
      </c>
      <c r="BE145" s="232">
        <f>IF(N145="základní",J145,0)</f>
        <v>0</v>
      </c>
      <c r="BF145" s="232">
        <f>IF(N145="snížená",J145,0)</f>
        <v>0</v>
      </c>
      <c r="BG145" s="232">
        <f>IF(N145="zákl. přenesená",J145,0)</f>
        <v>0</v>
      </c>
      <c r="BH145" s="232">
        <f>IF(N145="sníž. přenesená",J145,0)</f>
        <v>0</v>
      </c>
      <c r="BI145" s="232">
        <f>IF(N145="nulová",J145,0)</f>
        <v>0</v>
      </c>
      <c r="BJ145" s="14" t="s">
        <v>80</v>
      </c>
      <c r="BK145" s="232">
        <f>ROUND(I145*H145,2)</f>
        <v>0</v>
      </c>
      <c r="BL145" s="14" t="s">
        <v>199</v>
      </c>
      <c r="BM145" s="231" t="s">
        <v>527</v>
      </c>
    </row>
    <row r="146" s="2" customFormat="1" ht="76.35" customHeight="1">
      <c r="A146" s="35"/>
      <c r="B146" s="36"/>
      <c r="C146" s="219" t="s">
        <v>407</v>
      </c>
      <c r="D146" s="219" t="s">
        <v>201</v>
      </c>
      <c r="E146" s="220" t="s">
        <v>746</v>
      </c>
      <c r="F146" s="221" t="s">
        <v>747</v>
      </c>
      <c r="G146" s="222" t="s">
        <v>313</v>
      </c>
      <c r="H146" s="223">
        <v>250</v>
      </c>
      <c r="I146" s="224"/>
      <c r="J146" s="225">
        <f>ROUND(I146*H146,2)</f>
        <v>0</v>
      </c>
      <c r="K146" s="226"/>
      <c r="L146" s="41"/>
      <c r="M146" s="227" t="s">
        <v>1</v>
      </c>
      <c r="N146" s="228" t="s">
        <v>38</v>
      </c>
      <c r="O146" s="88"/>
      <c r="P146" s="229">
        <f>O146*H146</f>
        <v>0</v>
      </c>
      <c r="Q146" s="229">
        <v>0</v>
      </c>
      <c r="R146" s="229">
        <f>Q146*H146</f>
        <v>0</v>
      </c>
      <c r="S146" s="229">
        <v>0</v>
      </c>
      <c r="T146" s="230">
        <f>S146*H146</f>
        <v>0</v>
      </c>
      <c r="U146" s="35"/>
      <c r="V146" s="35"/>
      <c r="W146" s="35"/>
      <c r="X146" s="35"/>
      <c r="Y146" s="35"/>
      <c r="Z146" s="35"/>
      <c r="AA146" s="35"/>
      <c r="AB146" s="35"/>
      <c r="AC146" s="35"/>
      <c r="AD146" s="35"/>
      <c r="AE146" s="35"/>
      <c r="AR146" s="231" t="s">
        <v>199</v>
      </c>
      <c r="AT146" s="231" t="s">
        <v>201</v>
      </c>
      <c r="AU146" s="231" t="s">
        <v>73</v>
      </c>
      <c r="AY146" s="14" t="s">
        <v>200</v>
      </c>
      <c r="BE146" s="232">
        <f>IF(N146="základní",J146,0)</f>
        <v>0</v>
      </c>
      <c r="BF146" s="232">
        <f>IF(N146="snížená",J146,0)</f>
        <v>0</v>
      </c>
      <c r="BG146" s="232">
        <f>IF(N146="zákl. přenesená",J146,0)</f>
        <v>0</v>
      </c>
      <c r="BH146" s="232">
        <f>IF(N146="sníž. přenesená",J146,0)</f>
        <v>0</v>
      </c>
      <c r="BI146" s="232">
        <f>IF(N146="nulová",J146,0)</f>
        <v>0</v>
      </c>
      <c r="BJ146" s="14" t="s">
        <v>80</v>
      </c>
      <c r="BK146" s="232">
        <f>ROUND(I146*H146,2)</f>
        <v>0</v>
      </c>
      <c r="BL146" s="14" t="s">
        <v>199</v>
      </c>
      <c r="BM146" s="231" t="s">
        <v>535</v>
      </c>
    </row>
    <row r="147" s="2" customFormat="1" ht="24.15" customHeight="1">
      <c r="A147" s="35"/>
      <c r="B147" s="36"/>
      <c r="C147" s="219" t="s">
        <v>411</v>
      </c>
      <c r="D147" s="219" t="s">
        <v>201</v>
      </c>
      <c r="E147" s="220" t="s">
        <v>1369</v>
      </c>
      <c r="F147" s="221" t="s">
        <v>1370</v>
      </c>
      <c r="G147" s="222" t="s">
        <v>313</v>
      </c>
      <c r="H147" s="223">
        <v>25</v>
      </c>
      <c r="I147" s="224"/>
      <c r="J147" s="225">
        <f>ROUND(I147*H147,2)</f>
        <v>0</v>
      </c>
      <c r="K147" s="226"/>
      <c r="L147" s="41"/>
      <c r="M147" s="227" t="s">
        <v>1</v>
      </c>
      <c r="N147" s="228" t="s">
        <v>38</v>
      </c>
      <c r="O147" s="88"/>
      <c r="P147" s="229">
        <f>O147*H147</f>
        <v>0</v>
      </c>
      <c r="Q147" s="229">
        <v>0</v>
      </c>
      <c r="R147" s="229">
        <f>Q147*H147</f>
        <v>0</v>
      </c>
      <c r="S147" s="229">
        <v>0</v>
      </c>
      <c r="T147" s="230">
        <f>S147*H147</f>
        <v>0</v>
      </c>
      <c r="U147" s="35"/>
      <c r="V147" s="35"/>
      <c r="W147" s="35"/>
      <c r="X147" s="35"/>
      <c r="Y147" s="35"/>
      <c r="Z147" s="35"/>
      <c r="AA147" s="35"/>
      <c r="AB147" s="35"/>
      <c r="AC147" s="35"/>
      <c r="AD147" s="35"/>
      <c r="AE147" s="35"/>
      <c r="AR147" s="231" t="s">
        <v>199</v>
      </c>
      <c r="AT147" s="231" t="s">
        <v>201</v>
      </c>
      <c r="AU147" s="231" t="s">
        <v>73</v>
      </c>
      <c r="AY147" s="14" t="s">
        <v>200</v>
      </c>
      <c r="BE147" s="232">
        <f>IF(N147="základní",J147,0)</f>
        <v>0</v>
      </c>
      <c r="BF147" s="232">
        <f>IF(N147="snížená",J147,0)</f>
        <v>0</v>
      </c>
      <c r="BG147" s="232">
        <f>IF(N147="zákl. přenesená",J147,0)</f>
        <v>0</v>
      </c>
      <c r="BH147" s="232">
        <f>IF(N147="sníž. přenesená",J147,0)</f>
        <v>0</v>
      </c>
      <c r="BI147" s="232">
        <f>IF(N147="nulová",J147,0)</f>
        <v>0</v>
      </c>
      <c r="BJ147" s="14" t="s">
        <v>80</v>
      </c>
      <c r="BK147" s="232">
        <f>ROUND(I147*H147,2)</f>
        <v>0</v>
      </c>
      <c r="BL147" s="14" t="s">
        <v>199</v>
      </c>
      <c r="BM147" s="231" t="s">
        <v>210</v>
      </c>
    </row>
    <row r="148" s="2" customFormat="1" ht="24.15" customHeight="1">
      <c r="A148" s="35"/>
      <c r="B148" s="36"/>
      <c r="C148" s="219" t="s">
        <v>415</v>
      </c>
      <c r="D148" s="219" t="s">
        <v>201</v>
      </c>
      <c r="E148" s="220" t="s">
        <v>1371</v>
      </c>
      <c r="F148" s="221" t="s">
        <v>1372</v>
      </c>
      <c r="G148" s="222" t="s">
        <v>313</v>
      </c>
      <c r="H148" s="223">
        <v>25</v>
      </c>
      <c r="I148" s="224"/>
      <c r="J148" s="225">
        <f>ROUND(I148*H148,2)</f>
        <v>0</v>
      </c>
      <c r="K148" s="226"/>
      <c r="L148" s="41"/>
      <c r="M148" s="227" t="s">
        <v>1</v>
      </c>
      <c r="N148" s="228" t="s">
        <v>38</v>
      </c>
      <c r="O148" s="88"/>
      <c r="P148" s="229">
        <f>O148*H148</f>
        <v>0</v>
      </c>
      <c r="Q148" s="229">
        <v>0</v>
      </c>
      <c r="R148" s="229">
        <f>Q148*H148</f>
        <v>0</v>
      </c>
      <c r="S148" s="229">
        <v>0</v>
      </c>
      <c r="T148" s="230">
        <f>S148*H148</f>
        <v>0</v>
      </c>
      <c r="U148" s="35"/>
      <c r="V148" s="35"/>
      <c r="W148" s="35"/>
      <c r="X148" s="35"/>
      <c r="Y148" s="35"/>
      <c r="Z148" s="35"/>
      <c r="AA148" s="35"/>
      <c r="AB148" s="35"/>
      <c r="AC148" s="35"/>
      <c r="AD148" s="35"/>
      <c r="AE148" s="35"/>
      <c r="AR148" s="231" t="s">
        <v>199</v>
      </c>
      <c r="AT148" s="231" t="s">
        <v>201</v>
      </c>
      <c r="AU148" s="231" t="s">
        <v>73</v>
      </c>
      <c r="AY148" s="14" t="s">
        <v>200</v>
      </c>
      <c r="BE148" s="232">
        <f>IF(N148="základní",J148,0)</f>
        <v>0</v>
      </c>
      <c r="BF148" s="232">
        <f>IF(N148="snížená",J148,0)</f>
        <v>0</v>
      </c>
      <c r="BG148" s="232">
        <f>IF(N148="zákl. přenesená",J148,0)</f>
        <v>0</v>
      </c>
      <c r="BH148" s="232">
        <f>IF(N148="sníž. přenesená",J148,0)</f>
        <v>0</v>
      </c>
      <c r="BI148" s="232">
        <f>IF(N148="nulová",J148,0)</f>
        <v>0</v>
      </c>
      <c r="BJ148" s="14" t="s">
        <v>80</v>
      </c>
      <c r="BK148" s="232">
        <f>ROUND(I148*H148,2)</f>
        <v>0</v>
      </c>
      <c r="BL148" s="14" t="s">
        <v>199</v>
      </c>
      <c r="BM148" s="231" t="s">
        <v>550</v>
      </c>
    </row>
    <row r="149" s="2" customFormat="1" ht="24.15" customHeight="1">
      <c r="A149" s="35"/>
      <c r="B149" s="36"/>
      <c r="C149" s="219" t="s">
        <v>419</v>
      </c>
      <c r="D149" s="219" t="s">
        <v>201</v>
      </c>
      <c r="E149" s="220" t="s">
        <v>1373</v>
      </c>
      <c r="F149" s="221" t="s">
        <v>1374</v>
      </c>
      <c r="G149" s="222" t="s">
        <v>958</v>
      </c>
      <c r="H149" s="223">
        <v>12</v>
      </c>
      <c r="I149" s="224"/>
      <c r="J149" s="225">
        <f>ROUND(I149*H149,2)</f>
        <v>0</v>
      </c>
      <c r="K149" s="226"/>
      <c r="L149" s="41"/>
      <c r="M149" s="227" t="s">
        <v>1</v>
      </c>
      <c r="N149" s="228" t="s">
        <v>38</v>
      </c>
      <c r="O149" s="88"/>
      <c r="P149" s="229">
        <f>O149*H149</f>
        <v>0</v>
      </c>
      <c r="Q149" s="229">
        <v>0</v>
      </c>
      <c r="R149" s="229">
        <f>Q149*H149</f>
        <v>0</v>
      </c>
      <c r="S149" s="229">
        <v>0</v>
      </c>
      <c r="T149" s="230">
        <f>S149*H149</f>
        <v>0</v>
      </c>
      <c r="U149" s="35"/>
      <c r="V149" s="35"/>
      <c r="W149" s="35"/>
      <c r="X149" s="35"/>
      <c r="Y149" s="35"/>
      <c r="Z149" s="35"/>
      <c r="AA149" s="35"/>
      <c r="AB149" s="35"/>
      <c r="AC149" s="35"/>
      <c r="AD149" s="35"/>
      <c r="AE149" s="35"/>
      <c r="AR149" s="231" t="s">
        <v>199</v>
      </c>
      <c r="AT149" s="231" t="s">
        <v>201</v>
      </c>
      <c r="AU149" s="231" t="s">
        <v>73</v>
      </c>
      <c r="AY149" s="14" t="s">
        <v>200</v>
      </c>
      <c r="BE149" s="232">
        <f>IF(N149="základní",J149,0)</f>
        <v>0</v>
      </c>
      <c r="BF149" s="232">
        <f>IF(N149="snížená",J149,0)</f>
        <v>0</v>
      </c>
      <c r="BG149" s="232">
        <f>IF(N149="zákl. přenesená",J149,0)</f>
        <v>0</v>
      </c>
      <c r="BH149" s="232">
        <f>IF(N149="sníž. přenesená",J149,0)</f>
        <v>0</v>
      </c>
      <c r="BI149" s="232">
        <f>IF(N149="nulová",J149,0)</f>
        <v>0</v>
      </c>
      <c r="BJ149" s="14" t="s">
        <v>80</v>
      </c>
      <c r="BK149" s="232">
        <f>ROUND(I149*H149,2)</f>
        <v>0</v>
      </c>
      <c r="BL149" s="14" t="s">
        <v>199</v>
      </c>
      <c r="BM149" s="231" t="s">
        <v>558</v>
      </c>
    </row>
    <row r="150" s="2" customFormat="1" ht="24.15" customHeight="1">
      <c r="A150" s="35"/>
      <c r="B150" s="36"/>
      <c r="C150" s="219" t="s">
        <v>423</v>
      </c>
      <c r="D150" s="219" t="s">
        <v>201</v>
      </c>
      <c r="E150" s="220" t="s">
        <v>1375</v>
      </c>
      <c r="F150" s="221" t="s">
        <v>1376</v>
      </c>
      <c r="G150" s="222" t="s">
        <v>958</v>
      </c>
      <c r="H150" s="223">
        <v>12</v>
      </c>
      <c r="I150" s="224"/>
      <c r="J150" s="225">
        <f>ROUND(I150*H150,2)</f>
        <v>0</v>
      </c>
      <c r="K150" s="226"/>
      <c r="L150" s="41"/>
      <c r="M150" s="227" t="s">
        <v>1</v>
      </c>
      <c r="N150" s="228" t="s">
        <v>38</v>
      </c>
      <c r="O150" s="88"/>
      <c r="P150" s="229">
        <f>O150*H150</f>
        <v>0</v>
      </c>
      <c r="Q150" s="229">
        <v>0</v>
      </c>
      <c r="R150" s="229">
        <f>Q150*H150</f>
        <v>0</v>
      </c>
      <c r="S150" s="229">
        <v>0</v>
      </c>
      <c r="T150" s="230">
        <f>S150*H150</f>
        <v>0</v>
      </c>
      <c r="U150" s="35"/>
      <c r="V150" s="35"/>
      <c r="W150" s="35"/>
      <c r="X150" s="35"/>
      <c r="Y150" s="35"/>
      <c r="Z150" s="35"/>
      <c r="AA150" s="35"/>
      <c r="AB150" s="35"/>
      <c r="AC150" s="35"/>
      <c r="AD150" s="35"/>
      <c r="AE150" s="35"/>
      <c r="AR150" s="231" t="s">
        <v>199</v>
      </c>
      <c r="AT150" s="231" t="s">
        <v>201</v>
      </c>
      <c r="AU150" s="231" t="s">
        <v>73</v>
      </c>
      <c r="AY150" s="14" t="s">
        <v>200</v>
      </c>
      <c r="BE150" s="232">
        <f>IF(N150="základní",J150,0)</f>
        <v>0</v>
      </c>
      <c r="BF150" s="232">
        <f>IF(N150="snížená",J150,0)</f>
        <v>0</v>
      </c>
      <c r="BG150" s="232">
        <f>IF(N150="zákl. přenesená",J150,0)</f>
        <v>0</v>
      </c>
      <c r="BH150" s="232">
        <f>IF(N150="sníž. přenesená",J150,0)</f>
        <v>0</v>
      </c>
      <c r="BI150" s="232">
        <f>IF(N150="nulová",J150,0)</f>
        <v>0</v>
      </c>
      <c r="BJ150" s="14" t="s">
        <v>80</v>
      </c>
      <c r="BK150" s="232">
        <f>ROUND(I150*H150,2)</f>
        <v>0</v>
      </c>
      <c r="BL150" s="14" t="s">
        <v>199</v>
      </c>
      <c r="BM150" s="231" t="s">
        <v>566</v>
      </c>
    </row>
    <row r="151" s="2" customFormat="1" ht="24.15" customHeight="1">
      <c r="A151" s="35"/>
      <c r="B151" s="36"/>
      <c r="C151" s="219" t="s">
        <v>427</v>
      </c>
      <c r="D151" s="219" t="s">
        <v>201</v>
      </c>
      <c r="E151" s="220" t="s">
        <v>1377</v>
      </c>
      <c r="F151" s="221" t="s">
        <v>1378</v>
      </c>
      <c r="G151" s="222" t="s">
        <v>958</v>
      </c>
      <c r="H151" s="223">
        <v>2</v>
      </c>
      <c r="I151" s="224"/>
      <c r="J151" s="225">
        <f>ROUND(I151*H151,2)</f>
        <v>0</v>
      </c>
      <c r="K151" s="226"/>
      <c r="L151" s="41"/>
      <c r="M151" s="227" t="s">
        <v>1</v>
      </c>
      <c r="N151" s="228" t="s">
        <v>38</v>
      </c>
      <c r="O151" s="88"/>
      <c r="P151" s="229">
        <f>O151*H151</f>
        <v>0</v>
      </c>
      <c r="Q151" s="229">
        <v>0</v>
      </c>
      <c r="R151" s="229">
        <f>Q151*H151</f>
        <v>0</v>
      </c>
      <c r="S151" s="229">
        <v>0</v>
      </c>
      <c r="T151" s="230">
        <f>S151*H151</f>
        <v>0</v>
      </c>
      <c r="U151" s="35"/>
      <c r="V151" s="35"/>
      <c r="W151" s="35"/>
      <c r="X151" s="35"/>
      <c r="Y151" s="35"/>
      <c r="Z151" s="35"/>
      <c r="AA151" s="35"/>
      <c r="AB151" s="35"/>
      <c r="AC151" s="35"/>
      <c r="AD151" s="35"/>
      <c r="AE151" s="35"/>
      <c r="AR151" s="231" t="s">
        <v>199</v>
      </c>
      <c r="AT151" s="231" t="s">
        <v>201</v>
      </c>
      <c r="AU151" s="231" t="s">
        <v>73</v>
      </c>
      <c r="AY151" s="14" t="s">
        <v>200</v>
      </c>
      <c r="BE151" s="232">
        <f>IF(N151="základní",J151,0)</f>
        <v>0</v>
      </c>
      <c r="BF151" s="232">
        <f>IF(N151="snížená",J151,0)</f>
        <v>0</v>
      </c>
      <c r="BG151" s="232">
        <f>IF(N151="zákl. přenesená",J151,0)</f>
        <v>0</v>
      </c>
      <c r="BH151" s="232">
        <f>IF(N151="sníž. přenesená",J151,0)</f>
        <v>0</v>
      </c>
      <c r="BI151" s="232">
        <f>IF(N151="nulová",J151,0)</f>
        <v>0</v>
      </c>
      <c r="BJ151" s="14" t="s">
        <v>80</v>
      </c>
      <c r="BK151" s="232">
        <f>ROUND(I151*H151,2)</f>
        <v>0</v>
      </c>
      <c r="BL151" s="14" t="s">
        <v>199</v>
      </c>
      <c r="BM151" s="231" t="s">
        <v>574</v>
      </c>
    </row>
    <row r="152" s="2" customFormat="1" ht="24.15" customHeight="1">
      <c r="A152" s="35"/>
      <c r="B152" s="36"/>
      <c r="C152" s="219" t="s">
        <v>431</v>
      </c>
      <c r="D152" s="219" t="s">
        <v>201</v>
      </c>
      <c r="E152" s="220" t="s">
        <v>1379</v>
      </c>
      <c r="F152" s="221" t="s">
        <v>1380</v>
      </c>
      <c r="G152" s="222" t="s">
        <v>958</v>
      </c>
      <c r="H152" s="223">
        <v>22</v>
      </c>
      <c r="I152" s="224"/>
      <c r="J152" s="225">
        <f>ROUND(I152*H152,2)</f>
        <v>0</v>
      </c>
      <c r="K152" s="226"/>
      <c r="L152" s="41"/>
      <c r="M152" s="227" t="s">
        <v>1</v>
      </c>
      <c r="N152" s="228" t="s">
        <v>38</v>
      </c>
      <c r="O152" s="88"/>
      <c r="P152" s="229">
        <f>O152*H152</f>
        <v>0</v>
      </c>
      <c r="Q152" s="229">
        <v>0</v>
      </c>
      <c r="R152" s="229">
        <f>Q152*H152</f>
        <v>0</v>
      </c>
      <c r="S152" s="229">
        <v>0</v>
      </c>
      <c r="T152" s="230">
        <f>S152*H152</f>
        <v>0</v>
      </c>
      <c r="U152" s="35"/>
      <c r="V152" s="35"/>
      <c r="W152" s="35"/>
      <c r="X152" s="35"/>
      <c r="Y152" s="35"/>
      <c r="Z152" s="35"/>
      <c r="AA152" s="35"/>
      <c r="AB152" s="35"/>
      <c r="AC152" s="35"/>
      <c r="AD152" s="35"/>
      <c r="AE152" s="35"/>
      <c r="AR152" s="231" t="s">
        <v>199</v>
      </c>
      <c r="AT152" s="231" t="s">
        <v>201</v>
      </c>
      <c r="AU152" s="231" t="s">
        <v>73</v>
      </c>
      <c r="AY152" s="14" t="s">
        <v>200</v>
      </c>
      <c r="BE152" s="232">
        <f>IF(N152="základní",J152,0)</f>
        <v>0</v>
      </c>
      <c r="BF152" s="232">
        <f>IF(N152="snížená",J152,0)</f>
        <v>0</v>
      </c>
      <c r="BG152" s="232">
        <f>IF(N152="zákl. přenesená",J152,0)</f>
        <v>0</v>
      </c>
      <c r="BH152" s="232">
        <f>IF(N152="sníž. přenesená",J152,0)</f>
        <v>0</v>
      </c>
      <c r="BI152" s="232">
        <f>IF(N152="nulová",J152,0)</f>
        <v>0</v>
      </c>
      <c r="BJ152" s="14" t="s">
        <v>80</v>
      </c>
      <c r="BK152" s="232">
        <f>ROUND(I152*H152,2)</f>
        <v>0</v>
      </c>
      <c r="BL152" s="14" t="s">
        <v>199</v>
      </c>
      <c r="BM152" s="231" t="s">
        <v>582</v>
      </c>
    </row>
    <row r="153" s="2" customFormat="1" ht="14.4" customHeight="1">
      <c r="A153" s="35"/>
      <c r="B153" s="36"/>
      <c r="C153" s="245" t="s">
        <v>435</v>
      </c>
      <c r="D153" s="245" t="s">
        <v>313</v>
      </c>
      <c r="E153" s="246" t="s">
        <v>1381</v>
      </c>
      <c r="F153" s="247" t="s">
        <v>1382</v>
      </c>
      <c r="G153" s="248" t="s">
        <v>958</v>
      </c>
      <c r="H153" s="249">
        <v>42</v>
      </c>
      <c r="I153" s="250"/>
      <c r="J153" s="251">
        <f>ROUND(I153*H153,2)</f>
        <v>0</v>
      </c>
      <c r="K153" s="252"/>
      <c r="L153" s="253"/>
      <c r="M153" s="254" t="s">
        <v>1</v>
      </c>
      <c r="N153" s="255" t="s">
        <v>38</v>
      </c>
      <c r="O153" s="88"/>
      <c r="P153" s="229">
        <f>O153*H153</f>
        <v>0</v>
      </c>
      <c r="Q153" s="229">
        <v>0</v>
      </c>
      <c r="R153" s="229">
        <f>Q153*H153</f>
        <v>0</v>
      </c>
      <c r="S153" s="229">
        <v>0</v>
      </c>
      <c r="T153" s="230">
        <f>S153*H153</f>
        <v>0</v>
      </c>
      <c r="U153" s="35"/>
      <c r="V153" s="35"/>
      <c r="W153" s="35"/>
      <c r="X153" s="35"/>
      <c r="Y153" s="35"/>
      <c r="Z153" s="35"/>
      <c r="AA153" s="35"/>
      <c r="AB153" s="35"/>
      <c r="AC153" s="35"/>
      <c r="AD153" s="35"/>
      <c r="AE153" s="35"/>
      <c r="AR153" s="231" t="s">
        <v>230</v>
      </c>
      <c r="AT153" s="231" t="s">
        <v>313</v>
      </c>
      <c r="AU153" s="231" t="s">
        <v>73</v>
      </c>
      <c r="AY153" s="14" t="s">
        <v>200</v>
      </c>
      <c r="BE153" s="232">
        <f>IF(N153="základní",J153,0)</f>
        <v>0</v>
      </c>
      <c r="BF153" s="232">
        <f>IF(N153="snížená",J153,0)</f>
        <v>0</v>
      </c>
      <c r="BG153" s="232">
        <f>IF(N153="zákl. přenesená",J153,0)</f>
        <v>0</v>
      </c>
      <c r="BH153" s="232">
        <f>IF(N153="sníž. přenesená",J153,0)</f>
        <v>0</v>
      </c>
      <c r="BI153" s="232">
        <f>IF(N153="nulová",J153,0)</f>
        <v>0</v>
      </c>
      <c r="BJ153" s="14" t="s">
        <v>80</v>
      </c>
      <c r="BK153" s="232">
        <f>ROUND(I153*H153,2)</f>
        <v>0</v>
      </c>
      <c r="BL153" s="14" t="s">
        <v>199</v>
      </c>
      <c r="BM153" s="231" t="s">
        <v>590</v>
      </c>
    </row>
    <row r="154" s="2" customFormat="1" ht="24.15" customHeight="1">
      <c r="A154" s="35"/>
      <c r="B154" s="36"/>
      <c r="C154" s="219" t="s">
        <v>439</v>
      </c>
      <c r="D154" s="219" t="s">
        <v>201</v>
      </c>
      <c r="E154" s="220" t="s">
        <v>1328</v>
      </c>
      <c r="F154" s="221" t="s">
        <v>1329</v>
      </c>
      <c r="G154" s="222" t="s">
        <v>958</v>
      </c>
      <c r="H154" s="223">
        <v>12</v>
      </c>
      <c r="I154" s="224"/>
      <c r="J154" s="225">
        <f>ROUND(I154*H154,2)</f>
        <v>0</v>
      </c>
      <c r="K154" s="226"/>
      <c r="L154" s="41"/>
      <c r="M154" s="227" t="s">
        <v>1</v>
      </c>
      <c r="N154" s="228" t="s">
        <v>38</v>
      </c>
      <c r="O154" s="88"/>
      <c r="P154" s="229">
        <f>O154*H154</f>
        <v>0</v>
      </c>
      <c r="Q154" s="229">
        <v>0</v>
      </c>
      <c r="R154" s="229">
        <f>Q154*H154</f>
        <v>0</v>
      </c>
      <c r="S154" s="229">
        <v>0</v>
      </c>
      <c r="T154" s="230">
        <f>S154*H154</f>
        <v>0</v>
      </c>
      <c r="U154" s="35"/>
      <c r="V154" s="35"/>
      <c r="W154" s="35"/>
      <c r="X154" s="35"/>
      <c r="Y154" s="35"/>
      <c r="Z154" s="35"/>
      <c r="AA154" s="35"/>
      <c r="AB154" s="35"/>
      <c r="AC154" s="35"/>
      <c r="AD154" s="35"/>
      <c r="AE154" s="35"/>
      <c r="AR154" s="231" t="s">
        <v>199</v>
      </c>
      <c r="AT154" s="231" t="s">
        <v>201</v>
      </c>
      <c r="AU154" s="231" t="s">
        <v>73</v>
      </c>
      <c r="AY154" s="14" t="s">
        <v>200</v>
      </c>
      <c r="BE154" s="232">
        <f>IF(N154="základní",J154,0)</f>
        <v>0</v>
      </c>
      <c r="BF154" s="232">
        <f>IF(N154="snížená",J154,0)</f>
        <v>0</v>
      </c>
      <c r="BG154" s="232">
        <f>IF(N154="zákl. přenesená",J154,0)</f>
        <v>0</v>
      </c>
      <c r="BH154" s="232">
        <f>IF(N154="sníž. přenesená",J154,0)</f>
        <v>0</v>
      </c>
      <c r="BI154" s="232">
        <f>IF(N154="nulová",J154,0)</f>
        <v>0</v>
      </c>
      <c r="BJ154" s="14" t="s">
        <v>80</v>
      </c>
      <c r="BK154" s="232">
        <f>ROUND(I154*H154,2)</f>
        <v>0</v>
      </c>
      <c r="BL154" s="14" t="s">
        <v>199</v>
      </c>
      <c r="BM154" s="231" t="s">
        <v>598</v>
      </c>
    </row>
    <row r="155" s="2" customFormat="1" ht="14.4" customHeight="1">
      <c r="A155" s="35"/>
      <c r="B155" s="36"/>
      <c r="C155" s="245" t="s">
        <v>443</v>
      </c>
      <c r="D155" s="245" t="s">
        <v>313</v>
      </c>
      <c r="E155" s="246" t="s">
        <v>1383</v>
      </c>
      <c r="F155" s="247" t="s">
        <v>1384</v>
      </c>
      <c r="G155" s="248" t="s">
        <v>313</v>
      </c>
      <c r="H155" s="249">
        <v>21</v>
      </c>
      <c r="I155" s="250"/>
      <c r="J155" s="251">
        <f>ROUND(I155*H155,2)</f>
        <v>0</v>
      </c>
      <c r="K155" s="252"/>
      <c r="L155" s="253"/>
      <c r="M155" s="254" t="s">
        <v>1</v>
      </c>
      <c r="N155" s="255" t="s">
        <v>38</v>
      </c>
      <c r="O155" s="88"/>
      <c r="P155" s="229">
        <f>O155*H155</f>
        <v>0</v>
      </c>
      <c r="Q155" s="229">
        <v>0</v>
      </c>
      <c r="R155" s="229">
        <f>Q155*H155</f>
        <v>0</v>
      </c>
      <c r="S155" s="229">
        <v>0</v>
      </c>
      <c r="T155" s="230">
        <f>S155*H155</f>
        <v>0</v>
      </c>
      <c r="U155" s="35"/>
      <c r="V155" s="35"/>
      <c r="W155" s="35"/>
      <c r="X155" s="35"/>
      <c r="Y155" s="35"/>
      <c r="Z155" s="35"/>
      <c r="AA155" s="35"/>
      <c r="AB155" s="35"/>
      <c r="AC155" s="35"/>
      <c r="AD155" s="35"/>
      <c r="AE155" s="35"/>
      <c r="AR155" s="231" t="s">
        <v>230</v>
      </c>
      <c r="AT155" s="231" t="s">
        <v>313</v>
      </c>
      <c r="AU155" s="231" t="s">
        <v>73</v>
      </c>
      <c r="AY155" s="14" t="s">
        <v>200</v>
      </c>
      <c r="BE155" s="232">
        <f>IF(N155="základní",J155,0)</f>
        <v>0</v>
      </c>
      <c r="BF155" s="232">
        <f>IF(N155="snížená",J155,0)</f>
        <v>0</v>
      </c>
      <c r="BG155" s="232">
        <f>IF(N155="zákl. přenesená",J155,0)</f>
        <v>0</v>
      </c>
      <c r="BH155" s="232">
        <f>IF(N155="sníž. přenesená",J155,0)</f>
        <v>0</v>
      </c>
      <c r="BI155" s="232">
        <f>IF(N155="nulová",J155,0)</f>
        <v>0</v>
      </c>
      <c r="BJ155" s="14" t="s">
        <v>80</v>
      </c>
      <c r="BK155" s="232">
        <f>ROUND(I155*H155,2)</f>
        <v>0</v>
      </c>
      <c r="BL155" s="14" t="s">
        <v>199</v>
      </c>
      <c r="BM155" s="231" t="s">
        <v>606</v>
      </c>
    </row>
    <row r="156" s="2" customFormat="1" ht="24.15" customHeight="1">
      <c r="A156" s="35"/>
      <c r="B156" s="36"/>
      <c r="C156" s="219" t="s">
        <v>447</v>
      </c>
      <c r="D156" s="219" t="s">
        <v>201</v>
      </c>
      <c r="E156" s="220" t="s">
        <v>1385</v>
      </c>
      <c r="F156" s="221" t="s">
        <v>1386</v>
      </c>
      <c r="G156" s="222" t="s">
        <v>313</v>
      </c>
      <c r="H156" s="223">
        <v>21</v>
      </c>
      <c r="I156" s="224"/>
      <c r="J156" s="225">
        <f>ROUND(I156*H156,2)</f>
        <v>0</v>
      </c>
      <c r="K156" s="226"/>
      <c r="L156" s="41"/>
      <c r="M156" s="227" t="s">
        <v>1</v>
      </c>
      <c r="N156" s="228" t="s">
        <v>38</v>
      </c>
      <c r="O156" s="88"/>
      <c r="P156" s="229">
        <f>O156*H156</f>
        <v>0</v>
      </c>
      <c r="Q156" s="229">
        <v>0</v>
      </c>
      <c r="R156" s="229">
        <f>Q156*H156</f>
        <v>0</v>
      </c>
      <c r="S156" s="229">
        <v>0</v>
      </c>
      <c r="T156" s="230">
        <f>S156*H156</f>
        <v>0</v>
      </c>
      <c r="U156" s="35"/>
      <c r="V156" s="35"/>
      <c r="W156" s="35"/>
      <c r="X156" s="35"/>
      <c r="Y156" s="35"/>
      <c r="Z156" s="35"/>
      <c r="AA156" s="35"/>
      <c r="AB156" s="35"/>
      <c r="AC156" s="35"/>
      <c r="AD156" s="35"/>
      <c r="AE156" s="35"/>
      <c r="AR156" s="231" t="s">
        <v>199</v>
      </c>
      <c r="AT156" s="231" t="s">
        <v>201</v>
      </c>
      <c r="AU156" s="231" t="s">
        <v>73</v>
      </c>
      <c r="AY156" s="14" t="s">
        <v>200</v>
      </c>
      <c r="BE156" s="232">
        <f>IF(N156="základní",J156,0)</f>
        <v>0</v>
      </c>
      <c r="BF156" s="232">
        <f>IF(N156="snížená",J156,0)</f>
        <v>0</v>
      </c>
      <c r="BG156" s="232">
        <f>IF(N156="zákl. přenesená",J156,0)</f>
        <v>0</v>
      </c>
      <c r="BH156" s="232">
        <f>IF(N156="sníž. přenesená",J156,0)</f>
        <v>0</v>
      </c>
      <c r="BI156" s="232">
        <f>IF(N156="nulová",J156,0)</f>
        <v>0</v>
      </c>
      <c r="BJ156" s="14" t="s">
        <v>80</v>
      </c>
      <c r="BK156" s="232">
        <f>ROUND(I156*H156,2)</f>
        <v>0</v>
      </c>
      <c r="BL156" s="14" t="s">
        <v>199</v>
      </c>
      <c r="BM156" s="231" t="s">
        <v>614</v>
      </c>
    </row>
    <row r="157" s="2" customFormat="1" ht="24.15" customHeight="1">
      <c r="A157" s="35"/>
      <c r="B157" s="36"/>
      <c r="C157" s="245" t="s">
        <v>451</v>
      </c>
      <c r="D157" s="245" t="s">
        <v>313</v>
      </c>
      <c r="E157" s="246" t="s">
        <v>1387</v>
      </c>
      <c r="F157" s="247" t="s">
        <v>1388</v>
      </c>
      <c r="G157" s="248" t="s">
        <v>313</v>
      </c>
      <c r="H157" s="249">
        <v>12</v>
      </c>
      <c r="I157" s="250"/>
      <c r="J157" s="251">
        <f>ROUND(I157*H157,2)</f>
        <v>0</v>
      </c>
      <c r="K157" s="252"/>
      <c r="L157" s="253"/>
      <c r="M157" s="254" t="s">
        <v>1</v>
      </c>
      <c r="N157" s="255" t="s">
        <v>38</v>
      </c>
      <c r="O157" s="88"/>
      <c r="P157" s="229">
        <f>O157*H157</f>
        <v>0</v>
      </c>
      <c r="Q157" s="229">
        <v>0</v>
      </c>
      <c r="R157" s="229">
        <f>Q157*H157</f>
        <v>0</v>
      </c>
      <c r="S157" s="229">
        <v>0</v>
      </c>
      <c r="T157" s="230">
        <f>S157*H157</f>
        <v>0</v>
      </c>
      <c r="U157" s="35"/>
      <c r="V157" s="35"/>
      <c r="W157" s="35"/>
      <c r="X157" s="35"/>
      <c r="Y157" s="35"/>
      <c r="Z157" s="35"/>
      <c r="AA157" s="35"/>
      <c r="AB157" s="35"/>
      <c r="AC157" s="35"/>
      <c r="AD157" s="35"/>
      <c r="AE157" s="35"/>
      <c r="AR157" s="231" t="s">
        <v>230</v>
      </c>
      <c r="AT157" s="231" t="s">
        <v>313</v>
      </c>
      <c r="AU157" s="231" t="s">
        <v>73</v>
      </c>
      <c r="AY157" s="14" t="s">
        <v>200</v>
      </c>
      <c r="BE157" s="232">
        <f>IF(N157="základní",J157,0)</f>
        <v>0</v>
      </c>
      <c r="BF157" s="232">
        <f>IF(N157="snížená",J157,0)</f>
        <v>0</v>
      </c>
      <c r="BG157" s="232">
        <f>IF(N157="zákl. přenesená",J157,0)</f>
        <v>0</v>
      </c>
      <c r="BH157" s="232">
        <f>IF(N157="sníž. přenesená",J157,0)</f>
        <v>0</v>
      </c>
      <c r="BI157" s="232">
        <f>IF(N157="nulová",J157,0)</f>
        <v>0</v>
      </c>
      <c r="BJ157" s="14" t="s">
        <v>80</v>
      </c>
      <c r="BK157" s="232">
        <f>ROUND(I157*H157,2)</f>
        <v>0</v>
      </c>
      <c r="BL157" s="14" t="s">
        <v>199</v>
      </c>
      <c r="BM157" s="231" t="s">
        <v>622</v>
      </c>
    </row>
    <row r="158" s="2" customFormat="1" ht="37.8" customHeight="1">
      <c r="A158" s="35"/>
      <c r="B158" s="36"/>
      <c r="C158" s="219" t="s">
        <v>455</v>
      </c>
      <c r="D158" s="219" t="s">
        <v>201</v>
      </c>
      <c r="E158" s="220" t="s">
        <v>1389</v>
      </c>
      <c r="F158" s="221" t="s">
        <v>1390</v>
      </c>
      <c r="G158" s="222" t="s">
        <v>313</v>
      </c>
      <c r="H158" s="223">
        <v>12</v>
      </c>
      <c r="I158" s="224"/>
      <c r="J158" s="225">
        <f>ROUND(I158*H158,2)</f>
        <v>0</v>
      </c>
      <c r="K158" s="226"/>
      <c r="L158" s="41"/>
      <c r="M158" s="227" t="s">
        <v>1</v>
      </c>
      <c r="N158" s="228" t="s">
        <v>38</v>
      </c>
      <c r="O158" s="88"/>
      <c r="P158" s="229">
        <f>O158*H158</f>
        <v>0</v>
      </c>
      <c r="Q158" s="229">
        <v>0</v>
      </c>
      <c r="R158" s="229">
        <f>Q158*H158</f>
        <v>0</v>
      </c>
      <c r="S158" s="229">
        <v>0</v>
      </c>
      <c r="T158" s="230">
        <f>S158*H158</f>
        <v>0</v>
      </c>
      <c r="U158" s="35"/>
      <c r="V158" s="35"/>
      <c r="W158" s="35"/>
      <c r="X158" s="35"/>
      <c r="Y158" s="35"/>
      <c r="Z158" s="35"/>
      <c r="AA158" s="35"/>
      <c r="AB158" s="35"/>
      <c r="AC158" s="35"/>
      <c r="AD158" s="35"/>
      <c r="AE158" s="35"/>
      <c r="AR158" s="231" t="s">
        <v>199</v>
      </c>
      <c r="AT158" s="231" t="s">
        <v>201</v>
      </c>
      <c r="AU158" s="231" t="s">
        <v>73</v>
      </c>
      <c r="AY158" s="14" t="s">
        <v>200</v>
      </c>
      <c r="BE158" s="232">
        <f>IF(N158="základní",J158,0)</f>
        <v>0</v>
      </c>
      <c r="BF158" s="232">
        <f>IF(N158="snížená",J158,0)</f>
        <v>0</v>
      </c>
      <c r="BG158" s="232">
        <f>IF(N158="zákl. přenesená",J158,0)</f>
        <v>0</v>
      </c>
      <c r="BH158" s="232">
        <f>IF(N158="sníž. přenesená",J158,0)</f>
        <v>0</v>
      </c>
      <c r="BI158" s="232">
        <f>IF(N158="nulová",J158,0)</f>
        <v>0</v>
      </c>
      <c r="BJ158" s="14" t="s">
        <v>80</v>
      </c>
      <c r="BK158" s="232">
        <f>ROUND(I158*H158,2)</f>
        <v>0</v>
      </c>
      <c r="BL158" s="14" t="s">
        <v>199</v>
      </c>
      <c r="BM158" s="231" t="s">
        <v>630</v>
      </c>
    </row>
    <row r="159" s="2" customFormat="1" ht="24.15" customHeight="1">
      <c r="A159" s="35"/>
      <c r="B159" s="36"/>
      <c r="C159" s="245" t="s">
        <v>459</v>
      </c>
      <c r="D159" s="245" t="s">
        <v>313</v>
      </c>
      <c r="E159" s="246" t="s">
        <v>318</v>
      </c>
      <c r="F159" s="247" t="s">
        <v>1391</v>
      </c>
      <c r="G159" s="248" t="s">
        <v>313</v>
      </c>
      <c r="H159" s="249">
        <v>60</v>
      </c>
      <c r="I159" s="250"/>
      <c r="J159" s="251">
        <f>ROUND(I159*H159,2)</f>
        <v>0</v>
      </c>
      <c r="K159" s="252"/>
      <c r="L159" s="253"/>
      <c r="M159" s="254" t="s">
        <v>1</v>
      </c>
      <c r="N159" s="255" t="s">
        <v>38</v>
      </c>
      <c r="O159" s="88"/>
      <c r="P159" s="229">
        <f>O159*H159</f>
        <v>0</v>
      </c>
      <c r="Q159" s="229">
        <v>0</v>
      </c>
      <c r="R159" s="229">
        <f>Q159*H159</f>
        <v>0</v>
      </c>
      <c r="S159" s="229">
        <v>0</v>
      </c>
      <c r="T159" s="230">
        <f>S159*H159</f>
        <v>0</v>
      </c>
      <c r="U159" s="35"/>
      <c r="V159" s="35"/>
      <c r="W159" s="35"/>
      <c r="X159" s="35"/>
      <c r="Y159" s="35"/>
      <c r="Z159" s="35"/>
      <c r="AA159" s="35"/>
      <c r="AB159" s="35"/>
      <c r="AC159" s="35"/>
      <c r="AD159" s="35"/>
      <c r="AE159" s="35"/>
      <c r="AR159" s="231" t="s">
        <v>230</v>
      </c>
      <c r="AT159" s="231" t="s">
        <v>313</v>
      </c>
      <c r="AU159" s="231" t="s">
        <v>73</v>
      </c>
      <c r="AY159" s="14" t="s">
        <v>200</v>
      </c>
      <c r="BE159" s="232">
        <f>IF(N159="základní",J159,0)</f>
        <v>0</v>
      </c>
      <c r="BF159" s="232">
        <f>IF(N159="snížená",J159,0)</f>
        <v>0</v>
      </c>
      <c r="BG159" s="232">
        <f>IF(N159="zákl. přenesená",J159,0)</f>
        <v>0</v>
      </c>
      <c r="BH159" s="232">
        <f>IF(N159="sníž. přenesená",J159,0)</f>
        <v>0</v>
      </c>
      <c r="BI159" s="232">
        <f>IF(N159="nulová",J159,0)</f>
        <v>0</v>
      </c>
      <c r="BJ159" s="14" t="s">
        <v>80</v>
      </c>
      <c r="BK159" s="232">
        <f>ROUND(I159*H159,2)</f>
        <v>0</v>
      </c>
      <c r="BL159" s="14" t="s">
        <v>199</v>
      </c>
      <c r="BM159" s="231" t="s">
        <v>638</v>
      </c>
    </row>
    <row r="160" s="2" customFormat="1" ht="24.15" customHeight="1">
      <c r="A160" s="35"/>
      <c r="B160" s="36"/>
      <c r="C160" s="245" t="s">
        <v>463</v>
      </c>
      <c r="D160" s="245" t="s">
        <v>313</v>
      </c>
      <c r="E160" s="246" t="s">
        <v>314</v>
      </c>
      <c r="F160" s="247" t="s">
        <v>1392</v>
      </c>
      <c r="G160" s="248" t="s">
        <v>313</v>
      </c>
      <c r="H160" s="249">
        <v>40</v>
      </c>
      <c r="I160" s="250"/>
      <c r="J160" s="251">
        <f>ROUND(I160*H160,2)</f>
        <v>0</v>
      </c>
      <c r="K160" s="252"/>
      <c r="L160" s="253"/>
      <c r="M160" s="254" t="s">
        <v>1</v>
      </c>
      <c r="N160" s="255" t="s">
        <v>38</v>
      </c>
      <c r="O160" s="88"/>
      <c r="P160" s="229">
        <f>O160*H160</f>
        <v>0</v>
      </c>
      <c r="Q160" s="229">
        <v>0</v>
      </c>
      <c r="R160" s="229">
        <f>Q160*H160</f>
        <v>0</v>
      </c>
      <c r="S160" s="229">
        <v>0</v>
      </c>
      <c r="T160" s="230">
        <f>S160*H160</f>
        <v>0</v>
      </c>
      <c r="U160" s="35"/>
      <c r="V160" s="35"/>
      <c r="W160" s="35"/>
      <c r="X160" s="35"/>
      <c r="Y160" s="35"/>
      <c r="Z160" s="35"/>
      <c r="AA160" s="35"/>
      <c r="AB160" s="35"/>
      <c r="AC160" s="35"/>
      <c r="AD160" s="35"/>
      <c r="AE160" s="35"/>
      <c r="AR160" s="231" t="s">
        <v>230</v>
      </c>
      <c r="AT160" s="231" t="s">
        <v>313</v>
      </c>
      <c r="AU160" s="231" t="s">
        <v>73</v>
      </c>
      <c r="AY160" s="14" t="s">
        <v>200</v>
      </c>
      <c r="BE160" s="232">
        <f>IF(N160="základní",J160,0)</f>
        <v>0</v>
      </c>
      <c r="BF160" s="232">
        <f>IF(N160="snížená",J160,0)</f>
        <v>0</v>
      </c>
      <c r="BG160" s="232">
        <f>IF(N160="zákl. přenesená",J160,0)</f>
        <v>0</v>
      </c>
      <c r="BH160" s="232">
        <f>IF(N160="sníž. přenesená",J160,0)</f>
        <v>0</v>
      </c>
      <c r="BI160" s="232">
        <f>IF(N160="nulová",J160,0)</f>
        <v>0</v>
      </c>
      <c r="BJ160" s="14" t="s">
        <v>80</v>
      </c>
      <c r="BK160" s="232">
        <f>ROUND(I160*H160,2)</f>
        <v>0</v>
      </c>
      <c r="BL160" s="14" t="s">
        <v>199</v>
      </c>
      <c r="BM160" s="231" t="s">
        <v>646</v>
      </c>
    </row>
    <row r="161" s="2" customFormat="1" ht="24.15" customHeight="1">
      <c r="A161" s="35"/>
      <c r="B161" s="36"/>
      <c r="C161" s="245" t="s">
        <v>467</v>
      </c>
      <c r="D161" s="245" t="s">
        <v>313</v>
      </c>
      <c r="E161" s="246" t="s">
        <v>1393</v>
      </c>
      <c r="F161" s="247" t="s">
        <v>1394</v>
      </c>
      <c r="G161" s="248" t="s">
        <v>313</v>
      </c>
      <c r="H161" s="249">
        <v>30</v>
      </c>
      <c r="I161" s="250"/>
      <c r="J161" s="251">
        <f>ROUND(I161*H161,2)</f>
        <v>0</v>
      </c>
      <c r="K161" s="252"/>
      <c r="L161" s="253"/>
      <c r="M161" s="254" t="s">
        <v>1</v>
      </c>
      <c r="N161" s="255" t="s">
        <v>38</v>
      </c>
      <c r="O161" s="88"/>
      <c r="P161" s="229">
        <f>O161*H161</f>
        <v>0</v>
      </c>
      <c r="Q161" s="229">
        <v>0</v>
      </c>
      <c r="R161" s="229">
        <f>Q161*H161</f>
        <v>0</v>
      </c>
      <c r="S161" s="229">
        <v>0</v>
      </c>
      <c r="T161" s="230">
        <f>S161*H161</f>
        <v>0</v>
      </c>
      <c r="U161" s="35"/>
      <c r="V161" s="35"/>
      <c r="W161" s="35"/>
      <c r="X161" s="35"/>
      <c r="Y161" s="35"/>
      <c r="Z161" s="35"/>
      <c r="AA161" s="35"/>
      <c r="AB161" s="35"/>
      <c r="AC161" s="35"/>
      <c r="AD161" s="35"/>
      <c r="AE161" s="35"/>
      <c r="AR161" s="231" t="s">
        <v>230</v>
      </c>
      <c r="AT161" s="231" t="s">
        <v>313</v>
      </c>
      <c r="AU161" s="231" t="s">
        <v>73</v>
      </c>
      <c r="AY161" s="14" t="s">
        <v>200</v>
      </c>
      <c r="BE161" s="232">
        <f>IF(N161="základní",J161,0)</f>
        <v>0</v>
      </c>
      <c r="BF161" s="232">
        <f>IF(N161="snížená",J161,0)</f>
        <v>0</v>
      </c>
      <c r="BG161" s="232">
        <f>IF(N161="zákl. přenesená",J161,0)</f>
        <v>0</v>
      </c>
      <c r="BH161" s="232">
        <f>IF(N161="sníž. přenesená",J161,0)</f>
        <v>0</v>
      </c>
      <c r="BI161" s="232">
        <f>IF(N161="nulová",J161,0)</f>
        <v>0</v>
      </c>
      <c r="BJ161" s="14" t="s">
        <v>80</v>
      </c>
      <c r="BK161" s="232">
        <f>ROUND(I161*H161,2)</f>
        <v>0</v>
      </c>
      <c r="BL161" s="14" t="s">
        <v>199</v>
      </c>
      <c r="BM161" s="231" t="s">
        <v>654</v>
      </c>
    </row>
    <row r="162" s="2" customFormat="1" ht="24.15" customHeight="1">
      <c r="A162" s="35"/>
      <c r="B162" s="36"/>
      <c r="C162" s="219" t="s">
        <v>471</v>
      </c>
      <c r="D162" s="219" t="s">
        <v>201</v>
      </c>
      <c r="E162" s="220" t="s">
        <v>309</v>
      </c>
      <c r="F162" s="221" t="s">
        <v>310</v>
      </c>
      <c r="G162" s="222" t="s">
        <v>313</v>
      </c>
      <c r="H162" s="223">
        <v>130</v>
      </c>
      <c r="I162" s="224"/>
      <c r="J162" s="225">
        <f>ROUND(I162*H162,2)</f>
        <v>0</v>
      </c>
      <c r="K162" s="226"/>
      <c r="L162" s="41"/>
      <c r="M162" s="227" t="s">
        <v>1</v>
      </c>
      <c r="N162" s="228" t="s">
        <v>38</v>
      </c>
      <c r="O162" s="88"/>
      <c r="P162" s="229">
        <f>O162*H162</f>
        <v>0</v>
      </c>
      <c r="Q162" s="229">
        <v>0</v>
      </c>
      <c r="R162" s="229">
        <f>Q162*H162</f>
        <v>0</v>
      </c>
      <c r="S162" s="229">
        <v>0</v>
      </c>
      <c r="T162" s="230">
        <f>S162*H162</f>
        <v>0</v>
      </c>
      <c r="U162" s="35"/>
      <c r="V162" s="35"/>
      <c r="W162" s="35"/>
      <c r="X162" s="35"/>
      <c r="Y162" s="35"/>
      <c r="Z162" s="35"/>
      <c r="AA162" s="35"/>
      <c r="AB162" s="35"/>
      <c r="AC162" s="35"/>
      <c r="AD162" s="35"/>
      <c r="AE162" s="35"/>
      <c r="AR162" s="231" t="s">
        <v>199</v>
      </c>
      <c r="AT162" s="231" t="s">
        <v>201</v>
      </c>
      <c r="AU162" s="231" t="s">
        <v>73</v>
      </c>
      <c r="AY162" s="14" t="s">
        <v>200</v>
      </c>
      <c r="BE162" s="232">
        <f>IF(N162="základní",J162,0)</f>
        <v>0</v>
      </c>
      <c r="BF162" s="232">
        <f>IF(N162="snížená",J162,0)</f>
        <v>0</v>
      </c>
      <c r="BG162" s="232">
        <f>IF(N162="zákl. přenesená",J162,0)</f>
        <v>0</v>
      </c>
      <c r="BH162" s="232">
        <f>IF(N162="sníž. přenesená",J162,0)</f>
        <v>0</v>
      </c>
      <c r="BI162" s="232">
        <f>IF(N162="nulová",J162,0)</f>
        <v>0</v>
      </c>
      <c r="BJ162" s="14" t="s">
        <v>80</v>
      </c>
      <c r="BK162" s="232">
        <f>ROUND(I162*H162,2)</f>
        <v>0</v>
      </c>
      <c r="BL162" s="14" t="s">
        <v>199</v>
      </c>
      <c r="BM162" s="231" t="s">
        <v>662</v>
      </c>
    </row>
    <row r="163" s="2" customFormat="1" ht="24.15" customHeight="1">
      <c r="A163" s="35"/>
      <c r="B163" s="36"/>
      <c r="C163" s="245" t="s">
        <v>475</v>
      </c>
      <c r="D163" s="245" t="s">
        <v>313</v>
      </c>
      <c r="E163" s="246" t="s">
        <v>1395</v>
      </c>
      <c r="F163" s="247" t="s">
        <v>1396</v>
      </c>
      <c r="G163" s="248" t="s">
        <v>313</v>
      </c>
      <c r="H163" s="249">
        <v>15</v>
      </c>
      <c r="I163" s="250"/>
      <c r="J163" s="251">
        <f>ROUND(I163*H163,2)</f>
        <v>0</v>
      </c>
      <c r="K163" s="252"/>
      <c r="L163" s="253"/>
      <c r="M163" s="254" t="s">
        <v>1</v>
      </c>
      <c r="N163" s="255" t="s">
        <v>38</v>
      </c>
      <c r="O163" s="88"/>
      <c r="P163" s="229">
        <f>O163*H163</f>
        <v>0</v>
      </c>
      <c r="Q163" s="229">
        <v>0</v>
      </c>
      <c r="R163" s="229">
        <f>Q163*H163</f>
        <v>0</v>
      </c>
      <c r="S163" s="229">
        <v>0</v>
      </c>
      <c r="T163" s="230">
        <f>S163*H163</f>
        <v>0</v>
      </c>
      <c r="U163" s="35"/>
      <c r="V163" s="35"/>
      <c r="W163" s="35"/>
      <c r="X163" s="35"/>
      <c r="Y163" s="35"/>
      <c r="Z163" s="35"/>
      <c r="AA163" s="35"/>
      <c r="AB163" s="35"/>
      <c r="AC163" s="35"/>
      <c r="AD163" s="35"/>
      <c r="AE163" s="35"/>
      <c r="AR163" s="231" t="s">
        <v>230</v>
      </c>
      <c r="AT163" s="231" t="s">
        <v>313</v>
      </c>
      <c r="AU163" s="231" t="s">
        <v>73</v>
      </c>
      <c r="AY163" s="14" t="s">
        <v>200</v>
      </c>
      <c r="BE163" s="232">
        <f>IF(N163="základní",J163,0)</f>
        <v>0</v>
      </c>
      <c r="BF163" s="232">
        <f>IF(N163="snížená",J163,0)</f>
        <v>0</v>
      </c>
      <c r="BG163" s="232">
        <f>IF(N163="zákl. přenesená",J163,0)</f>
        <v>0</v>
      </c>
      <c r="BH163" s="232">
        <f>IF(N163="sníž. přenesená",J163,0)</f>
        <v>0</v>
      </c>
      <c r="BI163" s="232">
        <f>IF(N163="nulová",J163,0)</f>
        <v>0</v>
      </c>
      <c r="BJ163" s="14" t="s">
        <v>80</v>
      </c>
      <c r="BK163" s="232">
        <f>ROUND(I163*H163,2)</f>
        <v>0</v>
      </c>
      <c r="BL163" s="14" t="s">
        <v>199</v>
      </c>
      <c r="BM163" s="231" t="s">
        <v>670</v>
      </c>
    </row>
    <row r="164" s="2" customFormat="1" ht="24.15" customHeight="1">
      <c r="A164" s="35"/>
      <c r="B164" s="36"/>
      <c r="C164" s="219" t="s">
        <v>479</v>
      </c>
      <c r="D164" s="219" t="s">
        <v>201</v>
      </c>
      <c r="E164" s="220" t="s">
        <v>1397</v>
      </c>
      <c r="F164" s="221" t="s">
        <v>1398</v>
      </c>
      <c r="G164" s="222" t="s">
        <v>313</v>
      </c>
      <c r="H164" s="223">
        <v>15</v>
      </c>
      <c r="I164" s="224"/>
      <c r="J164" s="225">
        <f>ROUND(I164*H164,2)</f>
        <v>0</v>
      </c>
      <c r="K164" s="226"/>
      <c r="L164" s="41"/>
      <c r="M164" s="227" t="s">
        <v>1</v>
      </c>
      <c r="N164" s="228" t="s">
        <v>38</v>
      </c>
      <c r="O164" s="88"/>
      <c r="P164" s="229">
        <f>O164*H164</f>
        <v>0</v>
      </c>
      <c r="Q164" s="229">
        <v>0</v>
      </c>
      <c r="R164" s="229">
        <f>Q164*H164</f>
        <v>0</v>
      </c>
      <c r="S164" s="229">
        <v>0</v>
      </c>
      <c r="T164" s="230">
        <f>S164*H164</f>
        <v>0</v>
      </c>
      <c r="U164" s="35"/>
      <c r="V164" s="35"/>
      <c r="W164" s="35"/>
      <c r="X164" s="35"/>
      <c r="Y164" s="35"/>
      <c r="Z164" s="35"/>
      <c r="AA164" s="35"/>
      <c r="AB164" s="35"/>
      <c r="AC164" s="35"/>
      <c r="AD164" s="35"/>
      <c r="AE164" s="35"/>
      <c r="AR164" s="231" t="s">
        <v>199</v>
      </c>
      <c r="AT164" s="231" t="s">
        <v>201</v>
      </c>
      <c r="AU164" s="231" t="s">
        <v>73</v>
      </c>
      <c r="AY164" s="14" t="s">
        <v>200</v>
      </c>
      <c r="BE164" s="232">
        <f>IF(N164="základní",J164,0)</f>
        <v>0</v>
      </c>
      <c r="BF164" s="232">
        <f>IF(N164="snížená",J164,0)</f>
        <v>0</v>
      </c>
      <c r="BG164" s="232">
        <f>IF(N164="zákl. přenesená",J164,0)</f>
        <v>0</v>
      </c>
      <c r="BH164" s="232">
        <f>IF(N164="sníž. přenesená",J164,0)</f>
        <v>0</v>
      </c>
      <c r="BI164" s="232">
        <f>IF(N164="nulová",J164,0)</f>
        <v>0</v>
      </c>
      <c r="BJ164" s="14" t="s">
        <v>80</v>
      </c>
      <c r="BK164" s="232">
        <f>ROUND(I164*H164,2)</f>
        <v>0</v>
      </c>
      <c r="BL164" s="14" t="s">
        <v>199</v>
      </c>
      <c r="BM164" s="231" t="s">
        <v>678</v>
      </c>
    </row>
    <row r="165" s="2" customFormat="1" ht="24.15" customHeight="1">
      <c r="A165" s="35"/>
      <c r="B165" s="36"/>
      <c r="C165" s="245" t="s">
        <v>483</v>
      </c>
      <c r="D165" s="245" t="s">
        <v>313</v>
      </c>
      <c r="E165" s="246" t="s">
        <v>1181</v>
      </c>
      <c r="F165" s="247" t="s">
        <v>1182</v>
      </c>
      <c r="G165" s="248" t="s">
        <v>313</v>
      </c>
      <c r="H165" s="249">
        <v>15</v>
      </c>
      <c r="I165" s="250"/>
      <c r="J165" s="251">
        <f>ROUND(I165*H165,2)</f>
        <v>0</v>
      </c>
      <c r="K165" s="252"/>
      <c r="L165" s="253"/>
      <c r="M165" s="254" t="s">
        <v>1</v>
      </c>
      <c r="N165" s="255" t="s">
        <v>38</v>
      </c>
      <c r="O165" s="88"/>
      <c r="P165" s="229">
        <f>O165*H165</f>
        <v>0</v>
      </c>
      <c r="Q165" s="229">
        <v>0</v>
      </c>
      <c r="R165" s="229">
        <f>Q165*H165</f>
        <v>0</v>
      </c>
      <c r="S165" s="229">
        <v>0</v>
      </c>
      <c r="T165" s="230">
        <f>S165*H165</f>
        <v>0</v>
      </c>
      <c r="U165" s="35"/>
      <c r="V165" s="35"/>
      <c r="W165" s="35"/>
      <c r="X165" s="35"/>
      <c r="Y165" s="35"/>
      <c r="Z165" s="35"/>
      <c r="AA165" s="35"/>
      <c r="AB165" s="35"/>
      <c r="AC165" s="35"/>
      <c r="AD165" s="35"/>
      <c r="AE165" s="35"/>
      <c r="AR165" s="231" t="s">
        <v>230</v>
      </c>
      <c r="AT165" s="231" t="s">
        <v>313</v>
      </c>
      <c r="AU165" s="231" t="s">
        <v>73</v>
      </c>
      <c r="AY165" s="14" t="s">
        <v>200</v>
      </c>
      <c r="BE165" s="232">
        <f>IF(N165="základní",J165,0)</f>
        <v>0</v>
      </c>
      <c r="BF165" s="232">
        <f>IF(N165="snížená",J165,0)</f>
        <v>0</v>
      </c>
      <c r="BG165" s="232">
        <f>IF(N165="zákl. přenesená",J165,0)</f>
        <v>0</v>
      </c>
      <c r="BH165" s="232">
        <f>IF(N165="sníž. přenesená",J165,0)</f>
        <v>0</v>
      </c>
      <c r="BI165" s="232">
        <f>IF(N165="nulová",J165,0)</f>
        <v>0</v>
      </c>
      <c r="BJ165" s="14" t="s">
        <v>80</v>
      </c>
      <c r="BK165" s="232">
        <f>ROUND(I165*H165,2)</f>
        <v>0</v>
      </c>
      <c r="BL165" s="14" t="s">
        <v>199</v>
      </c>
      <c r="BM165" s="231" t="s">
        <v>685</v>
      </c>
    </row>
    <row r="166" s="2" customFormat="1" ht="24.15" customHeight="1">
      <c r="A166" s="35"/>
      <c r="B166" s="36"/>
      <c r="C166" s="219" t="s">
        <v>487</v>
      </c>
      <c r="D166" s="219" t="s">
        <v>201</v>
      </c>
      <c r="E166" s="220" t="s">
        <v>1399</v>
      </c>
      <c r="F166" s="221" t="s">
        <v>1400</v>
      </c>
      <c r="G166" s="222" t="s">
        <v>313</v>
      </c>
      <c r="H166" s="223">
        <v>20</v>
      </c>
      <c r="I166" s="224"/>
      <c r="J166" s="225">
        <f>ROUND(I166*H166,2)</f>
        <v>0</v>
      </c>
      <c r="K166" s="226"/>
      <c r="L166" s="41"/>
      <c r="M166" s="227" t="s">
        <v>1</v>
      </c>
      <c r="N166" s="228" t="s">
        <v>38</v>
      </c>
      <c r="O166" s="88"/>
      <c r="P166" s="229">
        <f>O166*H166</f>
        <v>0</v>
      </c>
      <c r="Q166" s="229">
        <v>0</v>
      </c>
      <c r="R166" s="229">
        <f>Q166*H166</f>
        <v>0</v>
      </c>
      <c r="S166" s="229">
        <v>0</v>
      </c>
      <c r="T166" s="230">
        <f>S166*H166</f>
        <v>0</v>
      </c>
      <c r="U166" s="35"/>
      <c r="V166" s="35"/>
      <c r="W166" s="35"/>
      <c r="X166" s="35"/>
      <c r="Y166" s="35"/>
      <c r="Z166" s="35"/>
      <c r="AA166" s="35"/>
      <c r="AB166" s="35"/>
      <c r="AC166" s="35"/>
      <c r="AD166" s="35"/>
      <c r="AE166" s="35"/>
      <c r="AR166" s="231" t="s">
        <v>199</v>
      </c>
      <c r="AT166" s="231" t="s">
        <v>201</v>
      </c>
      <c r="AU166" s="231" t="s">
        <v>73</v>
      </c>
      <c r="AY166" s="14" t="s">
        <v>200</v>
      </c>
      <c r="BE166" s="232">
        <f>IF(N166="základní",J166,0)</f>
        <v>0</v>
      </c>
      <c r="BF166" s="232">
        <f>IF(N166="snížená",J166,0)</f>
        <v>0</v>
      </c>
      <c r="BG166" s="232">
        <f>IF(N166="zákl. přenesená",J166,0)</f>
        <v>0</v>
      </c>
      <c r="BH166" s="232">
        <f>IF(N166="sníž. přenesená",J166,0)</f>
        <v>0</v>
      </c>
      <c r="BI166" s="232">
        <f>IF(N166="nulová",J166,0)</f>
        <v>0</v>
      </c>
      <c r="BJ166" s="14" t="s">
        <v>80</v>
      </c>
      <c r="BK166" s="232">
        <f>ROUND(I166*H166,2)</f>
        <v>0</v>
      </c>
      <c r="BL166" s="14" t="s">
        <v>199</v>
      </c>
      <c r="BM166" s="231" t="s">
        <v>693</v>
      </c>
    </row>
    <row r="167" s="2" customFormat="1" ht="24.15" customHeight="1">
      <c r="A167" s="35"/>
      <c r="B167" s="36"/>
      <c r="C167" s="219" t="s">
        <v>491</v>
      </c>
      <c r="D167" s="219" t="s">
        <v>201</v>
      </c>
      <c r="E167" s="220" t="s">
        <v>1175</v>
      </c>
      <c r="F167" s="221" t="s">
        <v>1176</v>
      </c>
      <c r="G167" s="222" t="s">
        <v>313</v>
      </c>
      <c r="H167" s="223">
        <v>35</v>
      </c>
      <c r="I167" s="224"/>
      <c r="J167" s="225">
        <f>ROUND(I167*H167,2)</f>
        <v>0</v>
      </c>
      <c r="K167" s="226"/>
      <c r="L167" s="41"/>
      <c r="M167" s="227" t="s">
        <v>1</v>
      </c>
      <c r="N167" s="228" t="s">
        <v>38</v>
      </c>
      <c r="O167" s="88"/>
      <c r="P167" s="229">
        <f>O167*H167</f>
        <v>0</v>
      </c>
      <c r="Q167" s="229">
        <v>0</v>
      </c>
      <c r="R167" s="229">
        <f>Q167*H167</f>
        <v>0</v>
      </c>
      <c r="S167" s="229">
        <v>0</v>
      </c>
      <c r="T167" s="230">
        <f>S167*H167</f>
        <v>0</v>
      </c>
      <c r="U167" s="35"/>
      <c r="V167" s="35"/>
      <c r="W167" s="35"/>
      <c r="X167" s="35"/>
      <c r="Y167" s="35"/>
      <c r="Z167" s="35"/>
      <c r="AA167" s="35"/>
      <c r="AB167" s="35"/>
      <c r="AC167" s="35"/>
      <c r="AD167" s="35"/>
      <c r="AE167" s="35"/>
      <c r="AR167" s="231" t="s">
        <v>199</v>
      </c>
      <c r="AT167" s="231" t="s">
        <v>201</v>
      </c>
      <c r="AU167" s="231" t="s">
        <v>73</v>
      </c>
      <c r="AY167" s="14" t="s">
        <v>200</v>
      </c>
      <c r="BE167" s="232">
        <f>IF(N167="základní",J167,0)</f>
        <v>0</v>
      </c>
      <c r="BF167" s="232">
        <f>IF(N167="snížená",J167,0)</f>
        <v>0</v>
      </c>
      <c r="BG167" s="232">
        <f>IF(N167="zákl. přenesená",J167,0)</f>
        <v>0</v>
      </c>
      <c r="BH167" s="232">
        <f>IF(N167="sníž. přenesená",J167,0)</f>
        <v>0</v>
      </c>
      <c r="BI167" s="232">
        <f>IF(N167="nulová",J167,0)</f>
        <v>0</v>
      </c>
      <c r="BJ167" s="14" t="s">
        <v>80</v>
      </c>
      <c r="BK167" s="232">
        <f>ROUND(I167*H167,2)</f>
        <v>0</v>
      </c>
      <c r="BL167" s="14" t="s">
        <v>199</v>
      </c>
      <c r="BM167" s="231" t="s">
        <v>701</v>
      </c>
    </row>
    <row r="168" s="2" customFormat="1" ht="24.15" customHeight="1">
      <c r="A168" s="35"/>
      <c r="B168" s="36"/>
      <c r="C168" s="245" t="s">
        <v>495</v>
      </c>
      <c r="D168" s="245" t="s">
        <v>313</v>
      </c>
      <c r="E168" s="246" t="s">
        <v>1401</v>
      </c>
      <c r="F168" s="247" t="s">
        <v>1402</v>
      </c>
      <c r="G168" s="248" t="s">
        <v>313</v>
      </c>
      <c r="H168" s="249">
        <v>8</v>
      </c>
      <c r="I168" s="250"/>
      <c r="J168" s="251">
        <f>ROUND(I168*H168,2)</f>
        <v>0</v>
      </c>
      <c r="K168" s="252"/>
      <c r="L168" s="253"/>
      <c r="M168" s="254" t="s">
        <v>1</v>
      </c>
      <c r="N168" s="255" t="s">
        <v>38</v>
      </c>
      <c r="O168" s="88"/>
      <c r="P168" s="229">
        <f>O168*H168</f>
        <v>0</v>
      </c>
      <c r="Q168" s="229">
        <v>0</v>
      </c>
      <c r="R168" s="229">
        <f>Q168*H168</f>
        <v>0</v>
      </c>
      <c r="S168" s="229">
        <v>0</v>
      </c>
      <c r="T168" s="230">
        <f>S168*H168</f>
        <v>0</v>
      </c>
      <c r="U168" s="35"/>
      <c r="V168" s="35"/>
      <c r="W168" s="35"/>
      <c r="X168" s="35"/>
      <c r="Y168" s="35"/>
      <c r="Z168" s="35"/>
      <c r="AA168" s="35"/>
      <c r="AB168" s="35"/>
      <c r="AC168" s="35"/>
      <c r="AD168" s="35"/>
      <c r="AE168" s="35"/>
      <c r="AR168" s="231" t="s">
        <v>230</v>
      </c>
      <c r="AT168" s="231" t="s">
        <v>313</v>
      </c>
      <c r="AU168" s="231" t="s">
        <v>73</v>
      </c>
      <c r="AY168" s="14" t="s">
        <v>200</v>
      </c>
      <c r="BE168" s="232">
        <f>IF(N168="základní",J168,0)</f>
        <v>0</v>
      </c>
      <c r="BF168" s="232">
        <f>IF(N168="snížená",J168,0)</f>
        <v>0</v>
      </c>
      <c r="BG168" s="232">
        <f>IF(N168="zákl. přenesená",J168,0)</f>
        <v>0</v>
      </c>
      <c r="BH168" s="232">
        <f>IF(N168="sníž. přenesená",J168,0)</f>
        <v>0</v>
      </c>
      <c r="BI168" s="232">
        <f>IF(N168="nulová",J168,0)</f>
        <v>0</v>
      </c>
      <c r="BJ168" s="14" t="s">
        <v>80</v>
      </c>
      <c r="BK168" s="232">
        <f>ROUND(I168*H168,2)</f>
        <v>0</v>
      </c>
      <c r="BL168" s="14" t="s">
        <v>199</v>
      </c>
      <c r="BM168" s="231" t="s">
        <v>709</v>
      </c>
    </row>
    <row r="169" s="2" customFormat="1" ht="24.15" customHeight="1">
      <c r="A169" s="35"/>
      <c r="B169" s="36"/>
      <c r="C169" s="219" t="s">
        <v>499</v>
      </c>
      <c r="D169" s="219" t="s">
        <v>201</v>
      </c>
      <c r="E169" s="220" t="s">
        <v>1403</v>
      </c>
      <c r="F169" s="221" t="s">
        <v>1404</v>
      </c>
      <c r="G169" s="222" t="s">
        <v>313</v>
      </c>
      <c r="H169" s="223">
        <v>8</v>
      </c>
      <c r="I169" s="224"/>
      <c r="J169" s="225">
        <f>ROUND(I169*H169,2)</f>
        <v>0</v>
      </c>
      <c r="K169" s="226"/>
      <c r="L169" s="41"/>
      <c r="M169" s="227" t="s">
        <v>1</v>
      </c>
      <c r="N169" s="228" t="s">
        <v>38</v>
      </c>
      <c r="O169" s="88"/>
      <c r="P169" s="229">
        <f>O169*H169</f>
        <v>0</v>
      </c>
      <c r="Q169" s="229">
        <v>0</v>
      </c>
      <c r="R169" s="229">
        <f>Q169*H169</f>
        <v>0</v>
      </c>
      <c r="S169" s="229">
        <v>0</v>
      </c>
      <c r="T169" s="230">
        <f>S169*H169</f>
        <v>0</v>
      </c>
      <c r="U169" s="35"/>
      <c r="V169" s="35"/>
      <c r="W169" s="35"/>
      <c r="X169" s="35"/>
      <c r="Y169" s="35"/>
      <c r="Z169" s="35"/>
      <c r="AA169" s="35"/>
      <c r="AB169" s="35"/>
      <c r="AC169" s="35"/>
      <c r="AD169" s="35"/>
      <c r="AE169" s="35"/>
      <c r="AR169" s="231" t="s">
        <v>199</v>
      </c>
      <c r="AT169" s="231" t="s">
        <v>201</v>
      </c>
      <c r="AU169" s="231" t="s">
        <v>73</v>
      </c>
      <c r="AY169" s="14" t="s">
        <v>200</v>
      </c>
      <c r="BE169" s="232">
        <f>IF(N169="základní",J169,0)</f>
        <v>0</v>
      </c>
      <c r="BF169" s="232">
        <f>IF(N169="snížená",J169,0)</f>
        <v>0</v>
      </c>
      <c r="BG169" s="232">
        <f>IF(N169="zákl. přenesená",J169,0)</f>
        <v>0</v>
      </c>
      <c r="BH169" s="232">
        <f>IF(N169="sníž. přenesená",J169,0)</f>
        <v>0</v>
      </c>
      <c r="BI169" s="232">
        <f>IF(N169="nulová",J169,0)</f>
        <v>0</v>
      </c>
      <c r="BJ169" s="14" t="s">
        <v>80</v>
      </c>
      <c r="BK169" s="232">
        <f>ROUND(I169*H169,2)</f>
        <v>0</v>
      </c>
      <c r="BL169" s="14" t="s">
        <v>199</v>
      </c>
      <c r="BM169" s="231" t="s">
        <v>717</v>
      </c>
    </row>
    <row r="170" s="2" customFormat="1" ht="24.15" customHeight="1">
      <c r="A170" s="35"/>
      <c r="B170" s="36"/>
      <c r="C170" s="219" t="s">
        <v>503</v>
      </c>
      <c r="D170" s="219" t="s">
        <v>201</v>
      </c>
      <c r="E170" s="220" t="s">
        <v>1405</v>
      </c>
      <c r="F170" s="221" t="s">
        <v>1406</v>
      </c>
      <c r="G170" s="222" t="s">
        <v>958</v>
      </c>
      <c r="H170" s="223">
        <v>16</v>
      </c>
      <c r="I170" s="224"/>
      <c r="J170" s="225">
        <f>ROUND(I170*H170,2)</f>
        <v>0</v>
      </c>
      <c r="K170" s="226"/>
      <c r="L170" s="41"/>
      <c r="M170" s="227" t="s">
        <v>1</v>
      </c>
      <c r="N170" s="228" t="s">
        <v>38</v>
      </c>
      <c r="O170" s="88"/>
      <c r="P170" s="229">
        <f>O170*H170</f>
        <v>0</v>
      </c>
      <c r="Q170" s="229">
        <v>0</v>
      </c>
      <c r="R170" s="229">
        <f>Q170*H170</f>
        <v>0</v>
      </c>
      <c r="S170" s="229">
        <v>0</v>
      </c>
      <c r="T170" s="230">
        <f>S170*H170</f>
        <v>0</v>
      </c>
      <c r="U170" s="35"/>
      <c r="V170" s="35"/>
      <c r="W170" s="35"/>
      <c r="X170" s="35"/>
      <c r="Y170" s="35"/>
      <c r="Z170" s="35"/>
      <c r="AA170" s="35"/>
      <c r="AB170" s="35"/>
      <c r="AC170" s="35"/>
      <c r="AD170" s="35"/>
      <c r="AE170" s="35"/>
      <c r="AR170" s="231" t="s">
        <v>199</v>
      </c>
      <c r="AT170" s="231" t="s">
        <v>201</v>
      </c>
      <c r="AU170" s="231" t="s">
        <v>73</v>
      </c>
      <c r="AY170" s="14" t="s">
        <v>200</v>
      </c>
      <c r="BE170" s="232">
        <f>IF(N170="základní",J170,0)</f>
        <v>0</v>
      </c>
      <c r="BF170" s="232">
        <f>IF(N170="snížená",J170,0)</f>
        <v>0</v>
      </c>
      <c r="BG170" s="232">
        <f>IF(N170="zákl. přenesená",J170,0)</f>
        <v>0</v>
      </c>
      <c r="BH170" s="232">
        <f>IF(N170="sníž. přenesená",J170,0)</f>
        <v>0</v>
      </c>
      <c r="BI170" s="232">
        <f>IF(N170="nulová",J170,0)</f>
        <v>0</v>
      </c>
      <c r="BJ170" s="14" t="s">
        <v>80</v>
      </c>
      <c r="BK170" s="232">
        <f>ROUND(I170*H170,2)</f>
        <v>0</v>
      </c>
      <c r="BL170" s="14" t="s">
        <v>199</v>
      </c>
      <c r="BM170" s="231" t="s">
        <v>725</v>
      </c>
    </row>
    <row r="171" s="2" customFormat="1" ht="62.7" customHeight="1">
      <c r="A171" s="35"/>
      <c r="B171" s="36"/>
      <c r="C171" s="219" t="s">
        <v>507</v>
      </c>
      <c r="D171" s="219" t="s">
        <v>201</v>
      </c>
      <c r="E171" s="220" t="s">
        <v>1407</v>
      </c>
      <c r="F171" s="221" t="s">
        <v>1408</v>
      </c>
      <c r="G171" s="222" t="s">
        <v>958</v>
      </c>
      <c r="H171" s="223">
        <v>22</v>
      </c>
      <c r="I171" s="224"/>
      <c r="J171" s="225">
        <f>ROUND(I171*H171,2)</f>
        <v>0</v>
      </c>
      <c r="K171" s="226"/>
      <c r="L171" s="41"/>
      <c r="M171" s="227" t="s">
        <v>1</v>
      </c>
      <c r="N171" s="228" t="s">
        <v>38</v>
      </c>
      <c r="O171" s="88"/>
      <c r="P171" s="229">
        <f>O171*H171</f>
        <v>0</v>
      </c>
      <c r="Q171" s="229">
        <v>0</v>
      </c>
      <c r="R171" s="229">
        <f>Q171*H171</f>
        <v>0</v>
      </c>
      <c r="S171" s="229">
        <v>0</v>
      </c>
      <c r="T171" s="230">
        <f>S171*H171</f>
        <v>0</v>
      </c>
      <c r="U171" s="35"/>
      <c r="V171" s="35"/>
      <c r="W171" s="35"/>
      <c r="X171" s="35"/>
      <c r="Y171" s="35"/>
      <c r="Z171" s="35"/>
      <c r="AA171" s="35"/>
      <c r="AB171" s="35"/>
      <c r="AC171" s="35"/>
      <c r="AD171" s="35"/>
      <c r="AE171" s="35"/>
      <c r="AR171" s="231" t="s">
        <v>199</v>
      </c>
      <c r="AT171" s="231" t="s">
        <v>201</v>
      </c>
      <c r="AU171" s="231" t="s">
        <v>73</v>
      </c>
      <c r="AY171" s="14" t="s">
        <v>200</v>
      </c>
      <c r="BE171" s="232">
        <f>IF(N171="základní",J171,0)</f>
        <v>0</v>
      </c>
      <c r="BF171" s="232">
        <f>IF(N171="snížená",J171,0)</f>
        <v>0</v>
      </c>
      <c r="BG171" s="232">
        <f>IF(N171="zákl. přenesená",J171,0)</f>
        <v>0</v>
      </c>
      <c r="BH171" s="232">
        <f>IF(N171="sníž. přenesená",J171,0)</f>
        <v>0</v>
      </c>
      <c r="BI171" s="232">
        <f>IF(N171="nulová",J171,0)</f>
        <v>0</v>
      </c>
      <c r="BJ171" s="14" t="s">
        <v>80</v>
      </c>
      <c r="BK171" s="232">
        <f>ROUND(I171*H171,2)</f>
        <v>0</v>
      </c>
      <c r="BL171" s="14" t="s">
        <v>199</v>
      </c>
      <c r="BM171" s="231" t="s">
        <v>733</v>
      </c>
    </row>
    <row r="172" s="2" customFormat="1" ht="62.7" customHeight="1">
      <c r="A172" s="35"/>
      <c r="B172" s="36"/>
      <c r="C172" s="219" t="s">
        <v>511</v>
      </c>
      <c r="D172" s="219" t="s">
        <v>201</v>
      </c>
      <c r="E172" s="220" t="s">
        <v>1148</v>
      </c>
      <c r="F172" s="221" t="s">
        <v>1149</v>
      </c>
      <c r="G172" s="222" t="s">
        <v>958</v>
      </c>
      <c r="H172" s="223">
        <v>16</v>
      </c>
      <c r="I172" s="224"/>
      <c r="J172" s="225">
        <f>ROUND(I172*H172,2)</f>
        <v>0</v>
      </c>
      <c r="K172" s="226"/>
      <c r="L172" s="41"/>
      <c r="M172" s="227" t="s">
        <v>1</v>
      </c>
      <c r="N172" s="228" t="s">
        <v>38</v>
      </c>
      <c r="O172" s="88"/>
      <c r="P172" s="229">
        <f>O172*H172</f>
        <v>0</v>
      </c>
      <c r="Q172" s="229">
        <v>0</v>
      </c>
      <c r="R172" s="229">
        <f>Q172*H172</f>
        <v>0</v>
      </c>
      <c r="S172" s="229">
        <v>0</v>
      </c>
      <c r="T172" s="230">
        <f>S172*H172</f>
        <v>0</v>
      </c>
      <c r="U172" s="35"/>
      <c r="V172" s="35"/>
      <c r="W172" s="35"/>
      <c r="X172" s="35"/>
      <c r="Y172" s="35"/>
      <c r="Z172" s="35"/>
      <c r="AA172" s="35"/>
      <c r="AB172" s="35"/>
      <c r="AC172" s="35"/>
      <c r="AD172" s="35"/>
      <c r="AE172" s="35"/>
      <c r="AR172" s="231" t="s">
        <v>199</v>
      </c>
      <c r="AT172" s="231" t="s">
        <v>201</v>
      </c>
      <c r="AU172" s="231" t="s">
        <v>73</v>
      </c>
      <c r="AY172" s="14" t="s">
        <v>200</v>
      </c>
      <c r="BE172" s="232">
        <f>IF(N172="základní",J172,0)</f>
        <v>0</v>
      </c>
      <c r="BF172" s="232">
        <f>IF(N172="snížená",J172,0)</f>
        <v>0</v>
      </c>
      <c r="BG172" s="232">
        <f>IF(N172="zákl. přenesená",J172,0)</f>
        <v>0</v>
      </c>
      <c r="BH172" s="232">
        <f>IF(N172="sníž. přenesená",J172,0)</f>
        <v>0</v>
      </c>
      <c r="BI172" s="232">
        <f>IF(N172="nulová",J172,0)</f>
        <v>0</v>
      </c>
      <c r="BJ172" s="14" t="s">
        <v>80</v>
      </c>
      <c r="BK172" s="232">
        <f>ROUND(I172*H172,2)</f>
        <v>0</v>
      </c>
      <c r="BL172" s="14" t="s">
        <v>199</v>
      </c>
      <c r="BM172" s="231" t="s">
        <v>741</v>
      </c>
    </row>
    <row r="173" s="2" customFormat="1" ht="62.7" customHeight="1">
      <c r="A173" s="35"/>
      <c r="B173" s="36"/>
      <c r="C173" s="219" t="s">
        <v>515</v>
      </c>
      <c r="D173" s="219" t="s">
        <v>201</v>
      </c>
      <c r="E173" s="220" t="s">
        <v>1409</v>
      </c>
      <c r="F173" s="221" t="s">
        <v>1410</v>
      </c>
      <c r="G173" s="222" t="s">
        <v>958</v>
      </c>
      <c r="H173" s="223">
        <v>8</v>
      </c>
      <c r="I173" s="224"/>
      <c r="J173" s="225">
        <f>ROUND(I173*H173,2)</f>
        <v>0</v>
      </c>
      <c r="K173" s="226"/>
      <c r="L173" s="41"/>
      <c r="M173" s="227" t="s">
        <v>1</v>
      </c>
      <c r="N173" s="228" t="s">
        <v>38</v>
      </c>
      <c r="O173" s="88"/>
      <c r="P173" s="229">
        <f>O173*H173</f>
        <v>0</v>
      </c>
      <c r="Q173" s="229">
        <v>0</v>
      </c>
      <c r="R173" s="229">
        <f>Q173*H173</f>
        <v>0</v>
      </c>
      <c r="S173" s="229">
        <v>0</v>
      </c>
      <c r="T173" s="230">
        <f>S173*H173</f>
        <v>0</v>
      </c>
      <c r="U173" s="35"/>
      <c r="V173" s="35"/>
      <c r="W173" s="35"/>
      <c r="X173" s="35"/>
      <c r="Y173" s="35"/>
      <c r="Z173" s="35"/>
      <c r="AA173" s="35"/>
      <c r="AB173" s="35"/>
      <c r="AC173" s="35"/>
      <c r="AD173" s="35"/>
      <c r="AE173" s="35"/>
      <c r="AR173" s="231" t="s">
        <v>199</v>
      </c>
      <c r="AT173" s="231" t="s">
        <v>201</v>
      </c>
      <c r="AU173" s="231" t="s">
        <v>73</v>
      </c>
      <c r="AY173" s="14" t="s">
        <v>200</v>
      </c>
      <c r="BE173" s="232">
        <f>IF(N173="základní",J173,0)</f>
        <v>0</v>
      </c>
      <c r="BF173" s="232">
        <f>IF(N173="snížená",J173,0)</f>
        <v>0</v>
      </c>
      <c r="BG173" s="232">
        <f>IF(N173="zákl. přenesená",J173,0)</f>
        <v>0</v>
      </c>
      <c r="BH173" s="232">
        <f>IF(N173="sníž. přenesená",J173,0)</f>
        <v>0</v>
      </c>
      <c r="BI173" s="232">
        <f>IF(N173="nulová",J173,0)</f>
        <v>0</v>
      </c>
      <c r="BJ173" s="14" t="s">
        <v>80</v>
      </c>
      <c r="BK173" s="232">
        <f>ROUND(I173*H173,2)</f>
        <v>0</v>
      </c>
      <c r="BL173" s="14" t="s">
        <v>199</v>
      </c>
      <c r="BM173" s="231" t="s">
        <v>762</v>
      </c>
    </row>
    <row r="174" s="2" customFormat="1" ht="14.4" customHeight="1">
      <c r="A174" s="35"/>
      <c r="B174" s="36"/>
      <c r="C174" s="245" t="s">
        <v>519</v>
      </c>
      <c r="D174" s="245" t="s">
        <v>313</v>
      </c>
      <c r="E174" s="246" t="s">
        <v>1411</v>
      </c>
      <c r="F174" s="247" t="s">
        <v>1412</v>
      </c>
      <c r="G174" s="248" t="s">
        <v>958</v>
      </c>
      <c r="H174" s="249">
        <v>3</v>
      </c>
      <c r="I174" s="250"/>
      <c r="J174" s="251">
        <f>ROUND(I174*H174,2)</f>
        <v>0</v>
      </c>
      <c r="K174" s="252"/>
      <c r="L174" s="253"/>
      <c r="M174" s="254" t="s">
        <v>1</v>
      </c>
      <c r="N174" s="255" t="s">
        <v>38</v>
      </c>
      <c r="O174" s="88"/>
      <c r="P174" s="229">
        <f>O174*H174</f>
        <v>0</v>
      </c>
      <c r="Q174" s="229">
        <v>0</v>
      </c>
      <c r="R174" s="229">
        <f>Q174*H174</f>
        <v>0</v>
      </c>
      <c r="S174" s="229">
        <v>0</v>
      </c>
      <c r="T174" s="230">
        <f>S174*H174</f>
        <v>0</v>
      </c>
      <c r="U174" s="35"/>
      <c r="V174" s="35"/>
      <c r="W174" s="35"/>
      <c r="X174" s="35"/>
      <c r="Y174" s="35"/>
      <c r="Z174" s="35"/>
      <c r="AA174" s="35"/>
      <c r="AB174" s="35"/>
      <c r="AC174" s="35"/>
      <c r="AD174" s="35"/>
      <c r="AE174" s="35"/>
      <c r="AR174" s="231" t="s">
        <v>230</v>
      </c>
      <c r="AT174" s="231" t="s">
        <v>313</v>
      </c>
      <c r="AU174" s="231" t="s">
        <v>73</v>
      </c>
      <c r="AY174" s="14" t="s">
        <v>200</v>
      </c>
      <c r="BE174" s="232">
        <f>IF(N174="základní",J174,0)</f>
        <v>0</v>
      </c>
      <c r="BF174" s="232">
        <f>IF(N174="snížená",J174,0)</f>
        <v>0</v>
      </c>
      <c r="BG174" s="232">
        <f>IF(N174="zákl. přenesená",J174,0)</f>
        <v>0</v>
      </c>
      <c r="BH174" s="232">
        <f>IF(N174="sníž. přenesená",J174,0)</f>
        <v>0</v>
      </c>
      <c r="BI174" s="232">
        <f>IF(N174="nulová",J174,0)</f>
        <v>0</v>
      </c>
      <c r="BJ174" s="14" t="s">
        <v>80</v>
      </c>
      <c r="BK174" s="232">
        <f>ROUND(I174*H174,2)</f>
        <v>0</v>
      </c>
      <c r="BL174" s="14" t="s">
        <v>199</v>
      </c>
      <c r="BM174" s="231" t="s">
        <v>770</v>
      </c>
    </row>
    <row r="175" s="2" customFormat="1" ht="24.15" customHeight="1">
      <c r="A175" s="35"/>
      <c r="B175" s="36"/>
      <c r="C175" s="219" t="s">
        <v>523</v>
      </c>
      <c r="D175" s="219" t="s">
        <v>201</v>
      </c>
      <c r="E175" s="220" t="s">
        <v>456</v>
      </c>
      <c r="F175" s="221" t="s">
        <v>1413</v>
      </c>
      <c r="G175" s="222" t="s">
        <v>958</v>
      </c>
      <c r="H175" s="223">
        <v>3</v>
      </c>
      <c r="I175" s="224"/>
      <c r="J175" s="225">
        <f>ROUND(I175*H175,2)</f>
        <v>0</v>
      </c>
      <c r="K175" s="226"/>
      <c r="L175" s="41"/>
      <c r="M175" s="227" t="s">
        <v>1</v>
      </c>
      <c r="N175" s="228" t="s">
        <v>38</v>
      </c>
      <c r="O175" s="88"/>
      <c r="P175" s="229">
        <f>O175*H175</f>
        <v>0</v>
      </c>
      <c r="Q175" s="229">
        <v>0</v>
      </c>
      <c r="R175" s="229">
        <f>Q175*H175</f>
        <v>0</v>
      </c>
      <c r="S175" s="229">
        <v>0</v>
      </c>
      <c r="T175" s="230">
        <f>S175*H175</f>
        <v>0</v>
      </c>
      <c r="U175" s="35"/>
      <c r="V175" s="35"/>
      <c r="W175" s="35"/>
      <c r="X175" s="35"/>
      <c r="Y175" s="35"/>
      <c r="Z175" s="35"/>
      <c r="AA175" s="35"/>
      <c r="AB175" s="35"/>
      <c r="AC175" s="35"/>
      <c r="AD175" s="35"/>
      <c r="AE175" s="35"/>
      <c r="AR175" s="231" t="s">
        <v>199</v>
      </c>
      <c r="AT175" s="231" t="s">
        <v>201</v>
      </c>
      <c r="AU175" s="231" t="s">
        <v>73</v>
      </c>
      <c r="AY175" s="14" t="s">
        <v>200</v>
      </c>
      <c r="BE175" s="232">
        <f>IF(N175="základní",J175,0)</f>
        <v>0</v>
      </c>
      <c r="BF175" s="232">
        <f>IF(N175="snížená",J175,0)</f>
        <v>0</v>
      </c>
      <c r="BG175" s="232">
        <f>IF(N175="zákl. přenesená",J175,0)</f>
        <v>0</v>
      </c>
      <c r="BH175" s="232">
        <f>IF(N175="sníž. přenesená",J175,0)</f>
        <v>0</v>
      </c>
      <c r="BI175" s="232">
        <f>IF(N175="nulová",J175,0)</f>
        <v>0</v>
      </c>
      <c r="BJ175" s="14" t="s">
        <v>80</v>
      </c>
      <c r="BK175" s="232">
        <f>ROUND(I175*H175,2)</f>
        <v>0</v>
      </c>
      <c r="BL175" s="14" t="s">
        <v>199</v>
      </c>
      <c r="BM175" s="231" t="s">
        <v>778</v>
      </c>
    </row>
    <row r="176" s="2" customFormat="1" ht="24.15" customHeight="1">
      <c r="A176" s="35"/>
      <c r="B176" s="36"/>
      <c r="C176" s="245" t="s">
        <v>527</v>
      </c>
      <c r="D176" s="245" t="s">
        <v>313</v>
      </c>
      <c r="E176" s="246" t="s">
        <v>1414</v>
      </c>
      <c r="F176" s="247" t="s">
        <v>1415</v>
      </c>
      <c r="G176" s="248" t="s">
        <v>958</v>
      </c>
      <c r="H176" s="249">
        <v>2</v>
      </c>
      <c r="I176" s="250"/>
      <c r="J176" s="251">
        <f>ROUND(I176*H176,2)</f>
        <v>0</v>
      </c>
      <c r="K176" s="252"/>
      <c r="L176" s="253"/>
      <c r="M176" s="254" t="s">
        <v>1</v>
      </c>
      <c r="N176" s="255" t="s">
        <v>38</v>
      </c>
      <c r="O176" s="88"/>
      <c r="P176" s="229">
        <f>O176*H176</f>
        <v>0</v>
      </c>
      <c r="Q176" s="229">
        <v>0</v>
      </c>
      <c r="R176" s="229">
        <f>Q176*H176</f>
        <v>0</v>
      </c>
      <c r="S176" s="229">
        <v>0</v>
      </c>
      <c r="T176" s="230">
        <f>S176*H176</f>
        <v>0</v>
      </c>
      <c r="U176" s="35"/>
      <c r="V176" s="35"/>
      <c r="W176" s="35"/>
      <c r="X176" s="35"/>
      <c r="Y176" s="35"/>
      <c r="Z176" s="35"/>
      <c r="AA176" s="35"/>
      <c r="AB176" s="35"/>
      <c r="AC176" s="35"/>
      <c r="AD176" s="35"/>
      <c r="AE176" s="35"/>
      <c r="AR176" s="231" t="s">
        <v>230</v>
      </c>
      <c r="AT176" s="231" t="s">
        <v>313</v>
      </c>
      <c r="AU176" s="231" t="s">
        <v>73</v>
      </c>
      <c r="AY176" s="14" t="s">
        <v>200</v>
      </c>
      <c r="BE176" s="232">
        <f>IF(N176="základní",J176,0)</f>
        <v>0</v>
      </c>
      <c r="BF176" s="232">
        <f>IF(N176="snížená",J176,0)</f>
        <v>0</v>
      </c>
      <c r="BG176" s="232">
        <f>IF(N176="zákl. přenesená",J176,0)</f>
        <v>0</v>
      </c>
      <c r="BH176" s="232">
        <f>IF(N176="sníž. přenesená",J176,0)</f>
        <v>0</v>
      </c>
      <c r="BI176" s="232">
        <f>IF(N176="nulová",J176,0)</f>
        <v>0</v>
      </c>
      <c r="BJ176" s="14" t="s">
        <v>80</v>
      </c>
      <c r="BK176" s="232">
        <f>ROUND(I176*H176,2)</f>
        <v>0</v>
      </c>
      <c r="BL176" s="14" t="s">
        <v>199</v>
      </c>
      <c r="BM176" s="231" t="s">
        <v>786</v>
      </c>
    </row>
    <row r="177" s="2" customFormat="1" ht="24.15" customHeight="1">
      <c r="A177" s="35"/>
      <c r="B177" s="36"/>
      <c r="C177" s="219" t="s">
        <v>531</v>
      </c>
      <c r="D177" s="219" t="s">
        <v>201</v>
      </c>
      <c r="E177" s="220" t="s">
        <v>1416</v>
      </c>
      <c r="F177" s="221" t="s">
        <v>1417</v>
      </c>
      <c r="G177" s="222" t="s">
        <v>958</v>
      </c>
      <c r="H177" s="223">
        <v>2</v>
      </c>
      <c r="I177" s="224"/>
      <c r="J177" s="225">
        <f>ROUND(I177*H177,2)</f>
        <v>0</v>
      </c>
      <c r="K177" s="226"/>
      <c r="L177" s="41"/>
      <c r="M177" s="227" t="s">
        <v>1</v>
      </c>
      <c r="N177" s="228" t="s">
        <v>38</v>
      </c>
      <c r="O177" s="88"/>
      <c r="P177" s="229">
        <f>O177*H177</f>
        <v>0</v>
      </c>
      <c r="Q177" s="229">
        <v>0</v>
      </c>
      <c r="R177" s="229">
        <f>Q177*H177</f>
        <v>0</v>
      </c>
      <c r="S177" s="229">
        <v>0</v>
      </c>
      <c r="T177" s="230">
        <f>S177*H177</f>
        <v>0</v>
      </c>
      <c r="U177" s="35"/>
      <c r="V177" s="35"/>
      <c r="W177" s="35"/>
      <c r="X177" s="35"/>
      <c r="Y177" s="35"/>
      <c r="Z177" s="35"/>
      <c r="AA177" s="35"/>
      <c r="AB177" s="35"/>
      <c r="AC177" s="35"/>
      <c r="AD177" s="35"/>
      <c r="AE177" s="35"/>
      <c r="AR177" s="231" t="s">
        <v>199</v>
      </c>
      <c r="AT177" s="231" t="s">
        <v>201</v>
      </c>
      <c r="AU177" s="231" t="s">
        <v>73</v>
      </c>
      <c r="AY177" s="14" t="s">
        <v>200</v>
      </c>
      <c r="BE177" s="232">
        <f>IF(N177="základní",J177,0)</f>
        <v>0</v>
      </c>
      <c r="BF177" s="232">
        <f>IF(N177="snížená",J177,0)</f>
        <v>0</v>
      </c>
      <c r="BG177" s="232">
        <f>IF(N177="zákl. přenesená",J177,0)</f>
        <v>0</v>
      </c>
      <c r="BH177" s="232">
        <f>IF(N177="sníž. přenesená",J177,0)</f>
        <v>0</v>
      </c>
      <c r="BI177" s="232">
        <f>IF(N177="nulová",J177,0)</f>
        <v>0</v>
      </c>
      <c r="BJ177" s="14" t="s">
        <v>80</v>
      </c>
      <c r="BK177" s="232">
        <f>ROUND(I177*H177,2)</f>
        <v>0</v>
      </c>
      <c r="BL177" s="14" t="s">
        <v>199</v>
      </c>
      <c r="BM177" s="231" t="s">
        <v>794</v>
      </c>
    </row>
    <row r="178" s="2" customFormat="1" ht="14.4" customHeight="1">
      <c r="A178" s="35"/>
      <c r="B178" s="36"/>
      <c r="C178" s="245" t="s">
        <v>535</v>
      </c>
      <c r="D178" s="245" t="s">
        <v>313</v>
      </c>
      <c r="E178" s="246" t="s">
        <v>1418</v>
      </c>
      <c r="F178" s="247" t="s">
        <v>1419</v>
      </c>
      <c r="G178" s="248" t="s">
        <v>958</v>
      </c>
      <c r="H178" s="249">
        <v>8</v>
      </c>
      <c r="I178" s="250"/>
      <c r="J178" s="251">
        <f>ROUND(I178*H178,2)</f>
        <v>0</v>
      </c>
      <c r="K178" s="252"/>
      <c r="L178" s="253"/>
      <c r="M178" s="254" t="s">
        <v>1</v>
      </c>
      <c r="N178" s="255" t="s">
        <v>38</v>
      </c>
      <c r="O178" s="88"/>
      <c r="P178" s="229">
        <f>O178*H178</f>
        <v>0</v>
      </c>
      <c r="Q178" s="229">
        <v>0</v>
      </c>
      <c r="R178" s="229">
        <f>Q178*H178</f>
        <v>0</v>
      </c>
      <c r="S178" s="229">
        <v>0</v>
      </c>
      <c r="T178" s="230">
        <f>S178*H178</f>
        <v>0</v>
      </c>
      <c r="U178" s="35"/>
      <c r="V178" s="35"/>
      <c r="W178" s="35"/>
      <c r="X178" s="35"/>
      <c r="Y178" s="35"/>
      <c r="Z178" s="35"/>
      <c r="AA178" s="35"/>
      <c r="AB178" s="35"/>
      <c r="AC178" s="35"/>
      <c r="AD178" s="35"/>
      <c r="AE178" s="35"/>
      <c r="AR178" s="231" t="s">
        <v>230</v>
      </c>
      <c r="AT178" s="231" t="s">
        <v>313</v>
      </c>
      <c r="AU178" s="231" t="s">
        <v>73</v>
      </c>
      <c r="AY178" s="14" t="s">
        <v>200</v>
      </c>
      <c r="BE178" s="232">
        <f>IF(N178="základní",J178,0)</f>
        <v>0</v>
      </c>
      <c r="BF178" s="232">
        <f>IF(N178="snížená",J178,0)</f>
        <v>0</v>
      </c>
      <c r="BG178" s="232">
        <f>IF(N178="zákl. přenesená",J178,0)</f>
        <v>0</v>
      </c>
      <c r="BH178" s="232">
        <f>IF(N178="sníž. přenesená",J178,0)</f>
        <v>0</v>
      </c>
      <c r="BI178" s="232">
        <f>IF(N178="nulová",J178,0)</f>
        <v>0</v>
      </c>
      <c r="BJ178" s="14" t="s">
        <v>80</v>
      </c>
      <c r="BK178" s="232">
        <f>ROUND(I178*H178,2)</f>
        <v>0</v>
      </c>
      <c r="BL178" s="14" t="s">
        <v>199</v>
      </c>
      <c r="BM178" s="231" t="s">
        <v>802</v>
      </c>
    </row>
    <row r="179" s="2" customFormat="1" ht="24.15" customHeight="1">
      <c r="A179" s="35"/>
      <c r="B179" s="36"/>
      <c r="C179" s="219" t="s">
        <v>539</v>
      </c>
      <c r="D179" s="219" t="s">
        <v>201</v>
      </c>
      <c r="E179" s="220" t="s">
        <v>1420</v>
      </c>
      <c r="F179" s="221" t="s">
        <v>1421</v>
      </c>
      <c r="G179" s="222" t="s">
        <v>958</v>
      </c>
      <c r="H179" s="223">
        <v>8</v>
      </c>
      <c r="I179" s="224"/>
      <c r="J179" s="225">
        <f>ROUND(I179*H179,2)</f>
        <v>0</v>
      </c>
      <c r="K179" s="226"/>
      <c r="L179" s="41"/>
      <c r="M179" s="227" t="s">
        <v>1</v>
      </c>
      <c r="N179" s="228" t="s">
        <v>38</v>
      </c>
      <c r="O179" s="88"/>
      <c r="P179" s="229">
        <f>O179*H179</f>
        <v>0</v>
      </c>
      <c r="Q179" s="229">
        <v>0</v>
      </c>
      <c r="R179" s="229">
        <f>Q179*H179</f>
        <v>0</v>
      </c>
      <c r="S179" s="229">
        <v>0</v>
      </c>
      <c r="T179" s="230">
        <f>S179*H179</f>
        <v>0</v>
      </c>
      <c r="U179" s="35"/>
      <c r="V179" s="35"/>
      <c r="W179" s="35"/>
      <c r="X179" s="35"/>
      <c r="Y179" s="35"/>
      <c r="Z179" s="35"/>
      <c r="AA179" s="35"/>
      <c r="AB179" s="35"/>
      <c r="AC179" s="35"/>
      <c r="AD179" s="35"/>
      <c r="AE179" s="35"/>
      <c r="AR179" s="231" t="s">
        <v>199</v>
      </c>
      <c r="AT179" s="231" t="s">
        <v>201</v>
      </c>
      <c r="AU179" s="231" t="s">
        <v>73</v>
      </c>
      <c r="AY179" s="14" t="s">
        <v>200</v>
      </c>
      <c r="BE179" s="232">
        <f>IF(N179="základní",J179,0)</f>
        <v>0</v>
      </c>
      <c r="BF179" s="232">
        <f>IF(N179="snížená",J179,0)</f>
        <v>0</v>
      </c>
      <c r="BG179" s="232">
        <f>IF(N179="zákl. přenesená",J179,0)</f>
        <v>0</v>
      </c>
      <c r="BH179" s="232">
        <f>IF(N179="sníž. přenesená",J179,0)</f>
        <v>0</v>
      </c>
      <c r="BI179" s="232">
        <f>IF(N179="nulová",J179,0)</f>
        <v>0</v>
      </c>
      <c r="BJ179" s="14" t="s">
        <v>80</v>
      </c>
      <c r="BK179" s="232">
        <f>ROUND(I179*H179,2)</f>
        <v>0</v>
      </c>
      <c r="BL179" s="14" t="s">
        <v>199</v>
      </c>
      <c r="BM179" s="231" t="s">
        <v>316</v>
      </c>
    </row>
    <row r="180" s="2" customFormat="1" ht="24.15" customHeight="1">
      <c r="A180" s="35"/>
      <c r="B180" s="36"/>
      <c r="C180" s="245" t="s">
        <v>210</v>
      </c>
      <c r="D180" s="245" t="s">
        <v>313</v>
      </c>
      <c r="E180" s="246" t="s">
        <v>1422</v>
      </c>
      <c r="F180" s="247" t="s">
        <v>1423</v>
      </c>
      <c r="G180" s="248" t="s">
        <v>958</v>
      </c>
      <c r="H180" s="249">
        <v>2</v>
      </c>
      <c r="I180" s="250"/>
      <c r="J180" s="251">
        <f>ROUND(I180*H180,2)</f>
        <v>0</v>
      </c>
      <c r="K180" s="252"/>
      <c r="L180" s="253"/>
      <c r="M180" s="254" t="s">
        <v>1</v>
      </c>
      <c r="N180" s="255" t="s">
        <v>38</v>
      </c>
      <c r="O180" s="88"/>
      <c r="P180" s="229">
        <f>O180*H180</f>
        <v>0</v>
      </c>
      <c r="Q180" s="229">
        <v>0</v>
      </c>
      <c r="R180" s="229">
        <f>Q180*H180</f>
        <v>0</v>
      </c>
      <c r="S180" s="229">
        <v>0</v>
      </c>
      <c r="T180" s="230">
        <f>S180*H180</f>
        <v>0</v>
      </c>
      <c r="U180" s="35"/>
      <c r="V180" s="35"/>
      <c r="W180" s="35"/>
      <c r="X180" s="35"/>
      <c r="Y180" s="35"/>
      <c r="Z180" s="35"/>
      <c r="AA180" s="35"/>
      <c r="AB180" s="35"/>
      <c r="AC180" s="35"/>
      <c r="AD180" s="35"/>
      <c r="AE180" s="35"/>
      <c r="AR180" s="231" t="s">
        <v>230</v>
      </c>
      <c r="AT180" s="231" t="s">
        <v>313</v>
      </c>
      <c r="AU180" s="231" t="s">
        <v>73</v>
      </c>
      <c r="AY180" s="14" t="s">
        <v>200</v>
      </c>
      <c r="BE180" s="232">
        <f>IF(N180="základní",J180,0)</f>
        <v>0</v>
      </c>
      <c r="BF180" s="232">
        <f>IF(N180="snížená",J180,0)</f>
        <v>0</v>
      </c>
      <c r="BG180" s="232">
        <f>IF(N180="zákl. přenesená",J180,0)</f>
        <v>0</v>
      </c>
      <c r="BH180" s="232">
        <f>IF(N180="sníž. přenesená",J180,0)</f>
        <v>0</v>
      </c>
      <c r="BI180" s="232">
        <f>IF(N180="nulová",J180,0)</f>
        <v>0</v>
      </c>
      <c r="BJ180" s="14" t="s">
        <v>80</v>
      </c>
      <c r="BK180" s="232">
        <f>ROUND(I180*H180,2)</f>
        <v>0</v>
      </c>
      <c r="BL180" s="14" t="s">
        <v>199</v>
      </c>
      <c r="BM180" s="231" t="s">
        <v>817</v>
      </c>
    </row>
    <row r="181" s="2" customFormat="1" ht="24.15" customHeight="1">
      <c r="A181" s="35"/>
      <c r="B181" s="36"/>
      <c r="C181" s="219" t="s">
        <v>546</v>
      </c>
      <c r="D181" s="219" t="s">
        <v>201</v>
      </c>
      <c r="E181" s="220" t="s">
        <v>1424</v>
      </c>
      <c r="F181" s="221" t="s">
        <v>1425</v>
      </c>
      <c r="G181" s="222" t="s">
        <v>958</v>
      </c>
      <c r="H181" s="223">
        <v>2</v>
      </c>
      <c r="I181" s="224"/>
      <c r="J181" s="225">
        <f>ROUND(I181*H181,2)</f>
        <v>0</v>
      </c>
      <c r="K181" s="226"/>
      <c r="L181" s="41"/>
      <c r="M181" s="227" t="s">
        <v>1</v>
      </c>
      <c r="N181" s="228" t="s">
        <v>38</v>
      </c>
      <c r="O181" s="88"/>
      <c r="P181" s="229">
        <f>O181*H181</f>
        <v>0</v>
      </c>
      <c r="Q181" s="229">
        <v>0</v>
      </c>
      <c r="R181" s="229">
        <f>Q181*H181</f>
        <v>0</v>
      </c>
      <c r="S181" s="229">
        <v>0</v>
      </c>
      <c r="T181" s="230">
        <f>S181*H181</f>
        <v>0</v>
      </c>
      <c r="U181" s="35"/>
      <c r="V181" s="35"/>
      <c r="W181" s="35"/>
      <c r="X181" s="35"/>
      <c r="Y181" s="35"/>
      <c r="Z181" s="35"/>
      <c r="AA181" s="35"/>
      <c r="AB181" s="35"/>
      <c r="AC181" s="35"/>
      <c r="AD181" s="35"/>
      <c r="AE181" s="35"/>
      <c r="AR181" s="231" t="s">
        <v>199</v>
      </c>
      <c r="AT181" s="231" t="s">
        <v>201</v>
      </c>
      <c r="AU181" s="231" t="s">
        <v>73</v>
      </c>
      <c r="AY181" s="14" t="s">
        <v>200</v>
      </c>
      <c r="BE181" s="232">
        <f>IF(N181="základní",J181,0)</f>
        <v>0</v>
      </c>
      <c r="BF181" s="232">
        <f>IF(N181="snížená",J181,0)</f>
        <v>0</v>
      </c>
      <c r="BG181" s="232">
        <f>IF(N181="zákl. přenesená",J181,0)</f>
        <v>0</v>
      </c>
      <c r="BH181" s="232">
        <f>IF(N181="sníž. přenesená",J181,0)</f>
        <v>0</v>
      </c>
      <c r="BI181" s="232">
        <f>IF(N181="nulová",J181,0)</f>
        <v>0</v>
      </c>
      <c r="BJ181" s="14" t="s">
        <v>80</v>
      </c>
      <c r="BK181" s="232">
        <f>ROUND(I181*H181,2)</f>
        <v>0</v>
      </c>
      <c r="BL181" s="14" t="s">
        <v>199</v>
      </c>
      <c r="BM181" s="231" t="s">
        <v>825</v>
      </c>
    </row>
    <row r="182" s="2" customFormat="1" ht="14.4" customHeight="1">
      <c r="A182" s="35"/>
      <c r="B182" s="36"/>
      <c r="C182" s="245" t="s">
        <v>550</v>
      </c>
      <c r="D182" s="245" t="s">
        <v>313</v>
      </c>
      <c r="E182" s="246" t="s">
        <v>1426</v>
      </c>
      <c r="F182" s="247" t="s">
        <v>1427</v>
      </c>
      <c r="G182" s="248" t="s">
        <v>958</v>
      </c>
      <c r="H182" s="249">
        <v>4</v>
      </c>
      <c r="I182" s="250"/>
      <c r="J182" s="251">
        <f>ROUND(I182*H182,2)</f>
        <v>0</v>
      </c>
      <c r="K182" s="252"/>
      <c r="L182" s="253"/>
      <c r="M182" s="254" t="s">
        <v>1</v>
      </c>
      <c r="N182" s="255" t="s">
        <v>38</v>
      </c>
      <c r="O182" s="88"/>
      <c r="P182" s="229">
        <f>O182*H182</f>
        <v>0</v>
      </c>
      <c r="Q182" s="229">
        <v>0</v>
      </c>
      <c r="R182" s="229">
        <f>Q182*H182</f>
        <v>0</v>
      </c>
      <c r="S182" s="229">
        <v>0</v>
      </c>
      <c r="T182" s="230">
        <f>S182*H182</f>
        <v>0</v>
      </c>
      <c r="U182" s="35"/>
      <c r="V182" s="35"/>
      <c r="W182" s="35"/>
      <c r="X182" s="35"/>
      <c r="Y182" s="35"/>
      <c r="Z182" s="35"/>
      <c r="AA182" s="35"/>
      <c r="AB182" s="35"/>
      <c r="AC182" s="35"/>
      <c r="AD182" s="35"/>
      <c r="AE182" s="35"/>
      <c r="AR182" s="231" t="s">
        <v>230</v>
      </c>
      <c r="AT182" s="231" t="s">
        <v>313</v>
      </c>
      <c r="AU182" s="231" t="s">
        <v>73</v>
      </c>
      <c r="AY182" s="14" t="s">
        <v>200</v>
      </c>
      <c r="BE182" s="232">
        <f>IF(N182="základní",J182,0)</f>
        <v>0</v>
      </c>
      <c r="BF182" s="232">
        <f>IF(N182="snížená",J182,0)</f>
        <v>0</v>
      </c>
      <c r="BG182" s="232">
        <f>IF(N182="zákl. přenesená",J182,0)</f>
        <v>0</v>
      </c>
      <c r="BH182" s="232">
        <f>IF(N182="sníž. přenesená",J182,0)</f>
        <v>0</v>
      </c>
      <c r="BI182" s="232">
        <f>IF(N182="nulová",J182,0)</f>
        <v>0</v>
      </c>
      <c r="BJ182" s="14" t="s">
        <v>80</v>
      </c>
      <c r="BK182" s="232">
        <f>ROUND(I182*H182,2)</f>
        <v>0</v>
      </c>
      <c r="BL182" s="14" t="s">
        <v>199</v>
      </c>
      <c r="BM182" s="231" t="s">
        <v>749</v>
      </c>
    </row>
    <row r="183" s="2" customFormat="1" ht="14.4" customHeight="1">
      <c r="A183" s="35"/>
      <c r="B183" s="36"/>
      <c r="C183" s="219" t="s">
        <v>554</v>
      </c>
      <c r="D183" s="219" t="s">
        <v>201</v>
      </c>
      <c r="E183" s="220" t="s">
        <v>448</v>
      </c>
      <c r="F183" s="221" t="s">
        <v>1428</v>
      </c>
      <c r="G183" s="222" t="s">
        <v>958</v>
      </c>
      <c r="H183" s="223">
        <v>4</v>
      </c>
      <c r="I183" s="224"/>
      <c r="J183" s="225">
        <f>ROUND(I183*H183,2)</f>
        <v>0</v>
      </c>
      <c r="K183" s="226"/>
      <c r="L183" s="41"/>
      <c r="M183" s="227" t="s">
        <v>1</v>
      </c>
      <c r="N183" s="228" t="s">
        <v>38</v>
      </c>
      <c r="O183" s="88"/>
      <c r="P183" s="229">
        <f>O183*H183</f>
        <v>0</v>
      </c>
      <c r="Q183" s="229">
        <v>0</v>
      </c>
      <c r="R183" s="229">
        <f>Q183*H183</f>
        <v>0</v>
      </c>
      <c r="S183" s="229">
        <v>0</v>
      </c>
      <c r="T183" s="230">
        <f>S183*H183</f>
        <v>0</v>
      </c>
      <c r="U183" s="35"/>
      <c r="V183" s="35"/>
      <c r="W183" s="35"/>
      <c r="X183" s="35"/>
      <c r="Y183" s="35"/>
      <c r="Z183" s="35"/>
      <c r="AA183" s="35"/>
      <c r="AB183" s="35"/>
      <c r="AC183" s="35"/>
      <c r="AD183" s="35"/>
      <c r="AE183" s="35"/>
      <c r="AR183" s="231" t="s">
        <v>199</v>
      </c>
      <c r="AT183" s="231" t="s">
        <v>201</v>
      </c>
      <c r="AU183" s="231" t="s">
        <v>73</v>
      </c>
      <c r="AY183" s="14" t="s">
        <v>200</v>
      </c>
      <c r="BE183" s="232">
        <f>IF(N183="základní",J183,0)</f>
        <v>0</v>
      </c>
      <c r="BF183" s="232">
        <f>IF(N183="snížená",J183,0)</f>
        <v>0</v>
      </c>
      <c r="BG183" s="232">
        <f>IF(N183="zákl. přenesená",J183,0)</f>
        <v>0</v>
      </c>
      <c r="BH183" s="232">
        <f>IF(N183="sníž. přenesená",J183,0)</f>
        <v>0</v>
      </c>
      <c r="BI183" s="232">
        <f>IF(N183="nulová",J183,0)</f>
        <v>0</v>
      </c>
      <c r="BJ183" s="14" t="s">
        <v>80</v>
      </c>
      <c r="BK183" s="232">
        <f>ROUND(I183*H183,2)</f>
        <v>0</v>
      </c>
      <c r="BL183" s="14" t="s">
        <v>199</v>
      </c>
      <c r="BM183" s="231" t="s">
        <v>1429</v>
      </c>
    </row>
    <row r="184" s="2" customFormat="1" ht="14.4" customHeight="1">
      <c r="A184" s="35"/>
      <c r="B184" s="36"/>
      <c r="C184" s="245" t="s">
        <v>558</v>
      </c>
      <c r="D184" s="245" t="s">
        <v>313</v>
      </c>
      <c r="E184" s="246" t="s">
        <v>1430</v>
      </c>
      <c r="F184" s="247" t="s">
        <v>1431</v>
      </c>
      <c r="G184" s="248" t="s">
        <v>958</v>
      </c>
      <c r="H184" s="249">
        <v>2</v>
      </c>
      <c r="I184" s="250"/>
      <c r="J184" s="251">
        <f>ROUND(I184*H184,2)</f>
        <v>0</v>
      </c>
      <c r="K184" s="252"/>
      <c r="L184" s="253"/>
      <c r="M184" s="254" t="s">
        <v>1</v>
      </c>
      <c r="N184" s="255" t="s">
        <v>38</v>
      </c>
      <c r="O184" s="88"/>
      <c r="P184" s="229">
        <f>O184*H184</f>
        <v>0</v>
      </c>
      <c r="Q184" s="229">
        <v>0</v>
      </c>
      <c r="R184" s="229">
        <f>Q184*H184</f>
        <v>0</v>
      </c>
      <c r="S184" s="229">
        <v>0</v>
      </c>
      <c r="T184" s="230">
        <f>S184*H184</f>
        <v>0</v>
      </c>
      <c r="U184" s="35"/>
      <c r="V184" s="35"/>
      <c r="W184" s="35"/>
      <c r="X184" s="35"/>
      <c r="Y184" s="35"/>
      <c r="Z184" s="35"/>
      <c r="AA184" s="35"/>
      <c r="AB184" s="35"/>
      <c r="AC184" s="35"/>
      <c r="AD184" s="35"/>
      <c r="AE184" s="35"/>
      <c r="AR184" s="231" t="s">
        <v>230</v>
      </c>
      <c r="AT184" s="231" t="s">
        <v>313</v>
      </c>
      <c r="AU184" s="231" t="s">
        <v>73</v>
      </c>
      <c r="AY184" s="14" t="s">
        <v>200</v>
      </c>
      <c r="BE184" s="232">
        <f>IF(N184="základní",J184,0)</f>
        <v>0</v>
      </c>
      <c r="BF184" s="232">
        <f>IF(N184="snížená",J184,0)</f>
        <v>0</v>
      </c>
      <c r="BG184" s="232">
        <f>IF(N184="zákl. přenesená",J184,0)</f>
        <v>0</v>
      </c>
      <c r="BH184" s="232">
        <f>IF(N184="sníž. přenesená",J184,0)</f>
        <v>0</v>
      </c>
      <c r="BI184" s="232">
        <f>IF(N184="nulová",J184,0)</f>
        <v>0</v>
      </c>
      <c r="BJ184" s="14" t="s">
        <v>80</v>
      </c>
      <c r="BK184" s="232">
        <f>ROUND(I184*H184,2)</f>
        <v>0</v>
      </c>
      <c r="BL184" s="14" t="s">
        <v>199</v>
      </c>
      <c r="BM184" s="231" t="s">
        <v>1432</v>
      </c>
    </row>
    <row r="185" s="2" customFormat="1" ht="14.4" customHeight="1">
      <c r="A185" s="35"/>
      <c r="B185" s="36"/>
      <c r="C185" s="219" t="s">
        <v>562</v>
      </c>
      <c r="D185" s="219" t="s">
        <v>201</v>
      </c>
      <c r="E185" s="220" t="s">
        <v>1433</v>
      </c>
      <c r="F185" s="221" t="s">
        <v>1434</v>
      </c>
      <c r="G185" s="222" t="s">
        <v>958</v>
      </c>
      <c r="H185" s="223">
        <v>2</v>
      </c>
      <c r="I185" s="224"/>
      <c r="J185" s="225">
        <f>ROUND(I185*H185,2)</f>
        <v>0</v>
      </c>
      <c r="K185" s="226"/>
      <c r="L185" s="41"/>
      <c r="M185" s="227" t="s">
        <v>1</v>
      </c>
      <c r="N185" s="228" t="s">
        <v>38</v>
      </c>
      <c r="O185" s="88"/>
      <c r="P185" s="229">
        <f>O185*H185</f>
        <v>0</v>
      </c>
      <c r="Q185" s="229">
        <v>0</v>
      </c>
      <c r="R185" s="229">
        <f>Q185*H185</f>
        <v>0</v>
      </c>
      <c r="S185" s="229">
        <v>0</v>
      </c>
      <c r="T185" s="230">
        <f>S185*H185</f>
        <v>0</v>
      </c>
      <c r="U185" s="35"/>
      <c r="V185" s="35"/>
      <c r="W185" s="35"/>
      <c r="X185" s="35"/>
      <c r="Y185" s="35"/>
      <c r="Z185" s="35"/>
      <c r="AA185" s="35"/>
      <c r="AB185" s="35"/>
      <c r="AC185" s="35"/>
      <c r="AD185" s="35"/>
      <c r="AE185" s="35"/>
      <c r="AR185" s="231" t="s">
        <v>199</v>
      </c>
      <c r="AT185" s="231" t="s">
        <v>201</v>
      </c>
      <c r="AU185" s="231" t="s">
        <v>73</v>
      </c>
      <c r="AY185" s="14" t="s">
        <v>200</v>
      </c>
      <c r="BE185" s="232">
        <f>IF(N185="základní",J185,0)</f>
        <v>0</v>
      </c>
      <c r="BF185" s="232">
        <f>IF(N185="snížená",J185,0)</f>
        <v>0</v>
      </c>
      <c r="BG185" s="232">
        <f>IF(N185="zákl. přenesená",J185,0)</f>
        <v>0</v>
      </c>
      <c r="BH185" s="232">
        <f>IF(N185="sníž. přenesená",J185,0)</f>
        <v>0</v>
      </c>
      <c r="BI185" s="232">
        <f>IF(N185="nulová",J185,0)</f>
        <v>0</v>
      </c>
      <c r="BJ185" s="14" t="s">
        <v>80</v>
      </c>
      <c r="BK185" s="232">
        <f>ROUND(I185*H185,2)</f>
        <v>0</v>
      </c>
      <c r="BL185" s="14" t="s">
        <v>199</v>
      </c>
      <c r="BM185" s="231" t="s">
        <v>1435</v>
      </c>
    </row>
    <row r="186" s="2" customFormat="1" ht="14.4" customHeight="1">
      <c r="A186" s="35"/>
      <c r="B186" s="36"/>
      <c r="C186" s="245" t="s">
        <v>566</v>
      </c>
      <c r="D186" s="245" t="s">
        <v>313</v>
      </c>
      <c r="E186" s="246" t="s">
        <v>1436</v>
      </c>
      <c r="F186" s="247" t="s">
        <v>1437</v>
      </c>
      <c r="G186" s="248" t="s">
        <v>958</v>
      </c>
      <c r="H186" s="249">
        <v>2</v>
      </c>
      <c r="I186" s="250"/>
      <c r="J186" s="251">
        <f>ROUND(I186*H186,2)</f>
        <v>0</v>
      </c>
      <c r="K186" s="252"/>
      <c r="L186" s="253"/>
      <c r="M186" s="254" t="s">
        <v>1</v>
      </c>
      <c r="N186" s="255" t="s">
        <v>38</v>
      </c>
      <c r="O186" s="88"/>
      <c r="P186" s="229">
        <f>O186*H186</f>
        <v>0</v>
      </c>
      <c r="Q186" s="229">
        <v>0</v>
      </c>
      <c r="R186" s="229">
        <f>Q186*H186</f>
        <v>0</v>
      </c>
      <c r="S186" s="229">
        <v>0</v>
      </c>
      <c r="T186" s="230">
        <f>S186*H186</f>
        <v>0</v>
      </c>
      <c r="U186" s="35"/>
      <c r="V186" s="35"/>
      <c r="W186" s="35"/>
      <c r="X186" s="35"/>
      <c r="Y186" s="35"/>
      <c r="Z186" s="35"/>
      <c r="AA186" s="35"/>
      <c r="AB186" s="35"/>
      <c r="AC186" s="35"/>
      <c r="AD186" s="35"/>
      <c r="AE186" s="35"/>
      <c r="AR186" s="231" t="s">
        <v>230</v>
      </c>
      <c r="AT186" s="231" t="s">
        <v>313</v>
      </c>
      <c r="AU186" s="231" t="s">
        <v>73</v>
      </c>
      <c r="AY186" s="14" t="s">
        <v>200</v>
      </c>
      <c r="BE186" s="232">
        <f>IF(N186="základní",J186,0)</f>
        <v>0</v>
      </c>
      <c r="BF186" s="232">
        <f>IF(N186="snížená",J186,0)</f>
        <v>0</v>
      </c>
      <c r="BG186" s="232">
        <f>IF(N186="zákl. přenesená",J186,0)</f>
        <v>0</v>
      </c>
      <c r="BH186" s="232">
        <f>IF(N186="sníž. přenesená",J186,0)</f>
        <v>0</v>
      </c>
      <c r="BI186" s="232">
        <f>IF(N186="nulová",J186,0)</f>
        <v>0</v>
      </c>
      <c r="BJ186" s="14" t="s">
        <v>80</v>
      </c>
      <c r="BK186" s="232">
        <f>ROUND(I186*H186,2)</f>
        <v>0</v>
      </c>
      <c r="BL186" s="14" t="s">
        <v>199</v>
      </c>
      <c r="BM186" s="231" t="s">
        <v>1438</v>
      </c>
    </row>
    <row r="187" s="2" customFormat="1" ht="24.15" customHeight="1">
      <c r="A187" s="35"/>
      <c r="B187" s="36"/>
      <c r="C187" s="219" t="s">
        <v>570</v>
      </c>
      <c r="D187" s="219" t="s">
        <v>201</v>
      </c>
      <c r="E187" s="220" t="s">
        <v>1439</v>
      </c>
      <c r="F187" s="221" t="s">
        <v>1440</v>
      </c>
      <c r="G187" s="222" t="s">
        <v>958</v>
      </c>
      <c r="H187" s="223">
        <v>2</v>
      </c>
      <c r="I187" s="224"/>
      <c r="J187" s="225">
        <f>ROUND(I187*H187,2)</f>
        <v>0</v>
      </c>
      <c r="K187" s="226"/>
      <c r="L187" s="41"/>
      <c r="M187" s="227" t="s">
        <v>1</v>
      </c>
      <c r="N187" s="228" t="s">
        <v>38</v>
      </c>
      <c r="O187" s="88"/>
      <c r="P187" s="229">
        <f>O187*H187</f>
        <v>0</v>
      </c>
      <c r="Q187" s="229">
        <v>0</v>
      </c>
      <c r="R187" s="229">
        <f>Q187*H187</f>
        <v>0</v>
      </c>
      <c r="S187" s="229">
        <v>0</v>
      </c>
      <c r="T187" s="230">
        <f>S187*H187</f>
        <v>0</v>
      </c>
      <c r="U187" s="35"/>
      <c r="V187" s="35"/>
      <c r="W187" s="35"/>
      <c r="X187" s="35"/>
      <c r="Y187" s="35"/>
      <c r="Z187" s="35"/>
      <c r="AA187" s="35"/>
      <c r="AB187" s="35"/>
      <c r="AC187" s="35"/>
      <c r="AD187" s="35"/>
      <c r="AE187" s="35"/>
      <c r="AR187" s="231" t="s">
        <v>199</v>
      </c>
      <c r="AT187" s="231" t="s">
        <v>201</v>
      </c>
      <c r="AU187" s="231" t="s">
        <v>73</v>
      </c>
      <c r="AY187" s="14" t="s">
        <v>200</v>
      </c>
      <c r="BE187" s="232">
        <f>IF(N187="základní",J187,0)</f>
        <v>0</v>
      </c>
      <c r="BF187" s="232">
        <f>IF(N187="snížená",J187,0)</f>
        <v>0</v>
      </c>
      <c r="BG187" s="232">
        <f>IF(N187="zákl. přenesená",J187,0)</f>
        <v>0</v>
      </c>
      <c r="BH187" s="232">
        <f>IF(N187="sníž. přenesená",J187,0)</f>
        <v>0</v>
      </c>
      <c r="BI187" s="232">
        <f>IF(N187="nulová",J187,0)</f>
        <v>0</v>
      </c>
      <c r="BJ187" s="14" t="s">
        <v>80</v>
      </c>
      <c r="BK187" s="232">
        <f>ROUND(I187*H187,2)</f>
        <v>0</v>
      </c>
      <c r="BL187" s="14" t="s">
        <v>199</v>
      </c>
      <c r="BM187" s="231" t="s">
        <v>1441</v>
      </c>
    </row>
    <row r="188" s="2" customFormat="1" ht="14.4" customHeight="1">
      <c r="A188" s="35"/>
      <c r="B188" s="36"/>
      <c r="C188" s="245" t="s">
        <v>574</v>
      </c>
      <c r="D188" s="245" t="s">
        <v>313</v>
      </c>
      <c r="E188" s="246" t="s">
        <v>1442</v>
      </c>
      <c r="F188" s="247" t="s">
        <v>1443</v>
      </c>
      <c r="G188" s="248" t="s">
        <v>958</v>
      </c>
      <c r="H188" s="249">
        <v>2</v>
      </c>
      <c r="I188" s="250"/>
      <c r="J188" s="251">
        <f>ROUND(I188*H188,2)</f>
        <v>0</v>
      </c>
      <c r="K188" s="252"/>
      <c r="L188" s="253"/>
      <c r="M188" s="254" t="s">
        <v>1</v>
      </c>
      <c r="N188" s="255" t="s">
        <v>38</v>
      </c>
      <c r="O188" s="88"/>
      <c r="P188" s="229">
        <f>O188*H188</f>
        <v>0</v>
      </c>
      <c r="Q188" s="229">
        <v>0</v>
      </c>
      <c r="R188" s="229">
        <f>Q188*H188</f>
        <v>0</v>
      </c>
      <c r="S188" s="229">
        <v>0</v>
      </c>
      <c r="T188" s="230">
        <f>S188*H188</f>
        <v>0</v>
      </c>
      <c r="U188" s="35"/>
      <c r="V188" s="35"/>
      <c r="W188" s="35"/>
      <c r="X188" s="35"/>
      <c r="Y188" s="35"/>
      <c r="Z188" s="35"/>
      <c r="AA188" s="35"/>
      <c r="AB188" s="35"/>
      <c r="AC188" s="35"/>
      <c r="AD188" s="35"/>
      <c r="AE188" s="35"/>
      <c r="AR188" s="231" t="s">
        <v>230</v>
      </c>
      <c r="AT188" s="231" t="s">
        <v>313</v>
      </c>
      <c r="AU188" s="231" t="s">
        <v>73</v>
      </c>
      <c r="AY188" s="14" t="s">
        <v>200</v>
      </c>
      <c r="BE188" s="232">
        <f>IF(N188="základní",J188,0)</f>
        <v>0</v>
      </c>
      <c r="BF188" s="232">
        <f>IF(N188="snížená",J188,0)</f>
        <v>0</v>
      </c>
      <c r="BG188" s="232">
        <f>IF(N188="zákl. přenesená",J188,0)</f>
        <v>0</v>
      </c>
      <c r="BH188" s="232">
        <f>IF(N188="sníž. přenesená",J188,0)</f>
        <v>0</v>
      </c>
      <c r="BI188" s="232">
        <f>IF(N188="nulová",J188,0)</f>
        <v>0</v>
      </c>
      <c r="BJ188" s="14" t="s">
        <v>80</v>
      </c>
      <c r="BK188" s="232">
        <f>ROUND(I188*H188,2)</f>
        <v>0</v>
      </c>
      <c r="BL188" s="14" t="s">
        <v>199</v>
      </c>
      <c r="BM188" s="231" t="s">
        <v>1444</v>
      </c>
    </row>
    <row r="189" s="2" customFormat="1" ht="14.4" customHeight="1">
      <c r="A189" s="35"/>
      <c r="B189" s="36"/>
      <c r="C189" s="219" t="s">
        <v>578</v>
      </c>
      <c r="D189" s="219" t="s">
        <v>201</v>
      </c>
      <c r="E189" s="220" t="s">
        <v>1445</v>
      </c>
      <c r="F189" s="221" t="s">
        <v>1446</v>
      </c>
      <c r="G189" s="222" t="s">
        <v>958</v>
      </c>
      <c r="H189" s="223">
        <v>2</v>
      </c>
      <c r="I189" s="224"/>
      <c r="J189" s="225">
        <f>ROUND(I189*H189,2)</f>
        <v>0</v>
      </c>
      <c r="K189" s="226"/>
      <c r="L189" s="41"/>
      <c r="M189" s="227" t="s">
        <v>1</v>
      </c>
      <c r="N189" s="228" t="s">
        <v>38</v>
      </c>
      <c r="O189" s="88"/>
      <c r="P189" s="229">
        <f>O189*H189</f>
        <v>0</v>
      </c>
      <c r="Q189" s="229">
        <v>0</v>
      </c>
      <c r="R189" s="229">
        <f>Q189*H189</f>
        <v>0</v>
      </c>
      <c r="S189" s="229">
        <v>0</v>
      </c>
      <c r="T189" s="230">
        <f>S189*H189</f>
        <v>0</v>
      </c>
      <c r="U189" s="35"/>
      <c r="V189" s="35"/>
      <c r="W189" s="35"/>
      <c r="X189" s="35"/>
      <c r="Y189" s="35"/>
      <c r="Z189" s="35"/>
      <c r="AA189" s="35"/>
      <c r="AB189" s="35"/>
      <c r="AC189" s="35"/>
      <c r="AD189" s="35"/>
      <c r="AE189" s="35"/>
      <c r="AR189" s="231" t="s">
        <v>199</v>
      </c>
      <c r="AT189" s="231" t="s">
        <v>201</v>
      </c>
      <c r="AU189" s="231" t="s">
        <v>73</v>
      </c>
      <c r="AY189" s="14" t="s">
        <v>200</v>
      </c>
      <c r="BE189" s="232">
        <f>IF(N189="základní",J189,0)</f>
        <v>0</v>
      </c>
      <c r="BF189" s="232">
        <f>IF(N189="snížená",J189,0)</f>
        <v>0</v>
      </c>
      <c r="BG189" s="232">
        <f>IF(N189="zákl. přenesená",J189,0)</f>
        <v>0</v>
      </c>
      <c r="BH189" s="232">
        <f>IF(N189="sníž. přenesená",J189,0)</f>
        <v>0</v>
      </c>
      <c r="BI189" s="232">
        <f>IF(N189="nulová",J189,0)</f>
        <v>0</v>
      </c>
      <c r="BJ189" s="14" t="s">
        <v>80</v>
      </c>
      <c r="BK189" s="232">
        <f>ROUND(I189*H189,2)</f>
        <v>0</v>
      </c>
      <c r="BL189" s="14" t="s">
        <v>199</v>
      </c>
      <c r="BM189" s="231" t="s">
        <v>1447</v>
      </c>
    </row>
    <row r="190" s="2" customFormat="1" ht="14.4" customHeight="1">
      <c r="A190" s="35"/>
      <c r="B190" s="36"/>
      <c r="C190" s="245" t="s">
        <v>582</v>
      </c>
      <c r="D190" s="245" t="s">
        <v>313</v>
      </c>
      <c r="E190" s="246" t="s">
        <v>1448</v>
      </c>
      <c r="F190" s="247" t="s">
        <v>1449</v>
      </c>
      <c r="G190" s="248" t="s">
        <v>958</v>
      </c>
      <c r="H190" s="249">
        <v>1</v>
      </c>
      <c r="I190" s="250"/>
      <c r="J190" s="251">
        <f>ROUND(I190*H190,2)</f>
        <v>0</v>
      </c>
      <c r="K190" s="252"/>
      <c r="L190" s="253"/>
      <c r="M190" s="254" t="s">
        <v>1</v>
      </c>
      <c r="N190" s="255" t="s">
        <v>38</v>
      </c>
      <c r="O190" s="88"/>
      <c r="P190" s="229">
        <f>O190*H190</f>
        <v>0</v>
      </c>
      <c r="Q190" s="229">
        <v>0</v>
      </c>
      <c r="R190" s="229">
        <f>Q190*H190</f>
        <v>0</v>
      </c>
      <c r="S190" s="229">
        <v>0</v>
      </c>
      <c r="T190" s="230">
        <f>S190*H190</f>
        <v>0</v>
      </c>
      <c r="U190" s="35"/>
      <c r="V190" s="35"/>
      <c r="W190" s="35"/>
      <c r="X190" s="35"/>
      <c r="Y190" s="35"/>
      <c r="Z190" s="35"/>
      <c r="AA190" s="35"/>
      <c r="AB190" s="35"/>
      <c r="AC190" s="35"/>
      <c r="AD190" s="35"/>
      <c r="AE190" s="35"/>
      <c r="AR190" s="231" t="s">
        <v>230</v>
      </c>
      <c r="AT190" s="231" t="s">
        <v>313</v>
      </c>
      <c r="AU190" s="231" t="s">
        <v>73</v>
      </c>
      <c r="AY190" s="14" t="s">
        <v>200</v>
      </c>
      <c r="BE190" s="232">
        <f>IF(N190="základní",J190,0)</f>
        <v>0</v>
      </c>
      <c r="BF190" s="232">
        <f>IF(N190="snížená",J190,0)</f>
        <v>0</v>
      </c>
      <c r="BG190" s="232">
        <f>IF(N190="zákl. přenesená",J190,0)</f>
        <v>0</v>
      </c>
      <c r="BH190" s="232">
        <f>IF(N190="sníž. přenesená",J190,0)</f>
        <v>0</v>
      </c>
      <c r="BI190" s="232">
        <f>IF(N190="nulová",J190,0)</f>
        <v>0</v>
      </c>
      <c r="BJ190" s="14" t="s">
        <v>80</v>
      </c>
      <c r="BK190" s="232">
        <f>ROUND(I190*H190,2)</f>
        <v>0</v>
      </c>
      <c r="BL190" s="14" t="s">
        <v>199</v>
      </c>
      <c r="BM190" s="231" t="s">
        <v>1450</v>
      </c>
    </row>
    <row r="191" s="2" customFormat="1" ht="24.15" customHeight="1">
      <c r="A191" s="35"/>
      <c r="B191" s="36"/>
      <c r="C191" s="245" t="s">
        <v>586</v>
      </c>
      <c r="D191" s="245" t="s">
        <v>313</v>
      </c>
      <c r="E191" s="246" t="s">
        <v>1451</v>
      </c>
      <c r="F191" s="247" t="s">
        <v>1452</v>
      </c>
      <c r="G191" s="248" t="s">
        <v>958</v>
      </c>
      <c r="H191" s="249">
        <v>10</v>
      </c>
      <c r="I191" s="250"/>
      <c r="J191" s="251">
        <f>ROUND(I191*H191,2)</f>
        <v>0</v>
      </c>
      <c r="K191" s="252"/>
      <c r="L191" s="253"/>
      <c r="M191" s="254" t="s">
        <v>1</v>
      </c>
      <c r="N191" s="255" t="s">
        <v>38</v>
      </c>
      <c r="O191" s="88"/>
      <c r="P191" s="229">
        <f>O191*H191</f>
        <v>0</v>
      </c>
      <c r="Q191" s="229">
        <v>0</v>
      </c>
      <c r="R191" s="229">
        <f>Q191*H191</f>
        <v>0</v>
      </c>
      <c r="S191" s="229">
        <v>0</v>
      </c>
      <c r="T191" s="230">
        <f>S191*H191</f>
        <v>0</v>
      </c>
      <c r="U191" s="35"/>
      <c r="V191" s="35"/>
      <c r="W191" s="35"/>
      <c r="X191" s="35"/>
      <c r="Y191" s="35"/>
      <c r="Z191" s="35"/>
      <c r="AA191" s="35"/>
      <c r="AB191" s="35"/>
      <c r="AC191" s="35"/>
      <c r="AD191" s="35"/>
      <c r="AE191" s="35"/>
      <c r="AR191" s="231" t="s">
        <v>230</v>
      </c>
      <c r="AT191" s="231" t="s">
        <v>313</v>
      </c>
      <c r="AU191" s="231" t="s">
        <v>73</v>
      </c>
      <c r="AY191" s="14" t="s">
        <v>200</v>
      </c>
      <c r="BE191" s="232">
        <f>IF(N191="základní",J191,0)</f>
        <v>0</v>
      </c>
      <c r="BF191" s="232">
        <f>IF(N191="snížená",J191,0)</f>
        <v>0</v>
      </c>
      <c r="BG191" s="232">
        <f>IF(N191="zákl. přenesená",J191,0)</f>
        <v>0</v>
      </c>
      <c r="BH191" s="232">
        <f>IF(N191="sníž. přenesená",J191,0)</f>
        <v>0</v>
      </c>
      <c r="BI191" s="232">
        <f>IF(N191="nulová",J191,0)</f>
        <v>0</v>
      </c>
      <c r="BJ191" s="14" t="s">
        <v>80</v>
      </c>
      <c r="BK191" s="232">
        <f>ROUND(I191*H191,2)</f>
        <v>0</v>
      </c>
      <c r="BL191" s="14" t="s">
        <v>199</v>
      </c>
      <c r="BM191" s="231" t="s">
        <v>1453</v>
      </c>
    </row>
    <row r="192" s="2" customFormat="1" ht="24.15" customHeight="1">
      <c r="A192" s="35"/>
      <c r="B192" s="36"/>
      <c r="C192" s="245" t="s">
        <v>590</v>
      </c>
      <c r="D192" s="245" t="s">
        <v>313</v>
      </c>
      <c r="E192" s="246" t="s">
        <v>1454</v>
      </c>
      <c r="F192" s="247" t="s">
        <v>1455</v>
      </c>
      <c r="G192" s="248" t="s">
        <v>958</v>
      </c>
      <c r="H192" s="249">
        <v>10</v>
      </c>
      <c r="I192" s="250"/>
      <c r="J192" s="251">
        <f>ROUND(I192*H192,2)</f>
        <v>0</v>
      </c>
      <c r="K192" s="252"/>
      <c r="L192" s="253"/>
      <c r="M192" s="254" t="s">
        <v>1</v>
      </c>
      <c r="N192" s="255" t="s">
        <v>38</v>
      </c>
      <c r="O192" s="88"/>
      <c r="P192" s="229">
        <f>O192*H192</f>
        <v>0</v>
      </c>
      <c r="Q192" s="229">
        <v>0</v>
      </c>
      <c r="R192" s="229">
        <f>Q192*H192</f>
        <v>0</v>
      </c>
      <c r="S192" s="229">
        <v>0</v>
      </c>
      <c r="T192" s="230">
        <f>S192*H192</f>
        <v>0</v>
      </c>
      <c r="U192" s="35"/>
      <c r="V192" s="35"/>
      <c r="W192" s="35"/>
      <c r="X192" s="35"/>
      <c r="Y192" s="35"/>
      <c r="Z192" s="35"/>
      <c r="AA192" s="35"/>
      <c r="AB192" s="35"/>
      <c r="AC192" s="35"/>
      <c r="AD192" s="35"/>
      <c r="AE192" s="35"/>
      <c r="AR192" s="231" t="s">
        <v>230</v>
      </c>
      <c r="AT192" s="231" t="s">
        <v>313</v>
      </c>
      <c r="AU192" s="231" t="s">
        <v>73</v>
      </c>
      <c r="AY192" s="14" t="s">
        <v>200</v>
      </c>
      <c r="BE192" s="232">
        <f>IF(N192="základní",J192,0)</f>
        <v>0</v>
      </c>
      <c r="BF192" s="232">
        <f>IF(N192="snížená",J192,0)</f>
        <v>0</v>
      </c>
      <c r="BG192" s="232">
        <f>IF(N192="zákl. přenesená",J192,0)</f>
        <v>0</v>
      </c>
      <c r="BH192" s="232">
        <f>IF(N192="sníž. přenesená",J192,0)</f>
        <v>0</v>
      </c>
      <c r="BI192" s="232">
        <f>IF(N192="nulová",J192,0)</f>
        <v>0</v>
      </c>
      <c r="BJ192" s="14" t="s">
        <v>80</v>
      </c>
      <c r="BK192" s="232">
        <f>ROUND(I192*H192,2)</f>
        <v>0</v>
      </c>
      <c r="BL192" s="14" t="s">
        <v>199</v>
      </c>
      <c r="BM192" s="231" t="s">
        <v>1456</v>
      </c>
    </row>
    <row r="193" s="2" customFormat="1" ht="24.15" customHeight="1">
      <c r="A193" s="35"/>
      <c r="B193" s="36"/>
      <c r="C193" s="219" t="s">
        <v>594</v>
      </c>
      <c r="D193" s="219" t="s">
        <v>201</v>
      </c>
      <c r="E193" s="220" t="s">
        <v>1457</v>
      </c>
      <c r="F193" s="221" t="s">
        <v>1458</v>
      </c>
      <c r="G193" s="222" t="s">
        <v>313</v>
      </c>
      <c r="H193" s="223">
        <v>60</v>
      </c>
      <c r="I193" s="224"/>
      <c r="J193" s="225">
        <f>ROUND(I193*H193,2)</f>
        <v>0</v>
      </c>
      <c r="K193" s="226"/>
      <c r="L193" s="41"/>
      <c r="M193" s="227" t="s">
        <v>1</v>
      </c>
      <c r="N193" s="228" t="s">
        <v>38</v>
      </c>
      <c r="O193" s="88"/>
      <c r="P193" s="229">
        <f>O193*H193</f>
        <v>0</v>
      </c>
      <c r="Q193" s="229">
        <v>0</v>
      </c>
      <c r="R193" s="229">
        <f>Q193*H193</f>
        <v>0</v>
      </c>
      <c r="S193" s="229">
        <v>0</v>
      </c>
      <c r="T193" s="230">
        <f>S193*H193</f>
        <v>0</v>
      </c>
      <c r="U193" s="35"/>
      <c r="V193" s="35"/>
      <c r="W193" s="35"/>
      <c r="X193" s="35"/>
      <c r="Y193" s="35"/>
      <c r="Z193" s="35"/>
      <c r="AA193" s="35"/>
      <c r="AB193" s="35"/>
      <c r="AC193" s="35"/>
      <c r="AD193" s="35"/>
      <c r="AE193" s="35"/>
      <c r="AR193" s="231" t="s">
        <v>199</v>
      </c>
      <c r="AT193" s="231" t="s">
        <v>201</v>
      </c>
      <c r="AU193" s="231" t="s">
        <v>73</v>
      </c>
      <c r="AY193" s="14" t="s">
        <v>200</v>
      </c>
      <c r="BE193" s="232">
        <f>IF(N193="základní",J193,0)</f>
        <v>0</v>
      </c>
      <c r="BF193" s="232">
        <f>IF(N193="snížená",J193,0)</f>
        <v>0</v>
      </c>
      <c r="BG193" s="232">
        <f>IF(N193="zákl. přenesená",J193,0)</f>
        <v>0</v>
      </c>
      <c r="BH193" s="232">
        <f>IF(N193="sníž. přenesená",J193,0)</f>
        <v>0</v>
      </c>
      <c r="BI193" s="232">
        <f>IF(N193="nulová",J193,0)</f>
        <v>0</v>
      </c>
      <c r="BJ193" s="14" t="s">
        <v>80</v>
      </c>
      <c r="BK193" s="232">
        <f>ROUND(I193*H193,2)</f>
        <v>0</v>
      </c>
      <c r="BL193" s="14" t="s">
        <v>199</v>
      </c>
      <c r="BM193" s="231" t="s">
        <v>1459</v>
      </c>
    </row>
    <row r="194" s="2" customFormat="1" ht="62.7" customHeight="1">
      <c r="A194" s="35"/>
      <c r="B194" s="36"/>
      <c r="C194" s="219" t="s">
        <v>598</v>
      </c>
      <c r="D194" s="219" t="s">
        <v>201</v>
      </c>
      <c r="E194" s="220" t="s">
        <v>759</v>
      </c>
      <c r="F194" s="221" t="s">
        <v>760</v>
      </c>
      <c r="G194" s="222" t="s">
        <v>958</v>
      </c>
      <c r="H194" s="223">
        <v>1</v>
      </c>
      <c r="I194" s="224"/>
      <c r="J194" s="225">
        <f>ROUND(I194*H194,2)</f>
        <v>0</v>
      </c>
      <c r="K194" s="226"/>
      <c r="L194" s="41"/>
      <c r="M194" s="227" t="s">
        <v>1</v>
      </c>
      <c r="N194" s="228" t="s">
        <v>38</v>
      </c>
      <c r="O194" s="88"/>
      <c r="P194" s="229">
        <f>O194*H194</f>
        <v>0</v>
      </c>
      <c r="Q194" s="229">
        <v>0</v>
      </c>
      <c r="R194" s="229">
        <f>Q194*H194</f>
        <v>0</v>
      </c>
      <c r="S194" s="229">
        <v>0</v>
      </c>
      <c r="T194" s="230">
        <f>S194*H194</f>
        <v>0</v>
      </c>
      <c r="U194" s="35"/>
      <c r="V194" s="35"/>
      <c r="W194" s="35"/>
      <c r="X194" s="35"/>
      <c r="Y194" s="35"/>
      <c r="Z194" s="35"/>
      <c r="AA194" s="35"/>
      <c r="AB194" s="35"/>
      <c r="AC194" s="35"/>
      <c r="AD194" s="35"/>
      <c r="AE194" s="35"/>
      <c r="AR194" s="231" t="s">
        <v>199</v>
      </c>
      <c r="AT194" s="231" t="s">
        <v>201</v>
      </c>
      <c r="AU194" s="231" t="s">
        <v>73</v>
      </c>
      <c r="AY194" s="14" t="s">
        <v>200</v>
      </c>
      <c r="BE194" s="232">
        <f>IF(N194="základní",J194,0)</f>
        <v>0</v>
      </c>
      <c r="BF194" s="232">
        <f>IF(N194="snížená",J194,0)</f>
        <v>0</v>
      </c>
      <c r="BG194" s="232">
        <f>IF(N194="zákl. přenesená",J194,0)</f>
        <v>0</v>
      </c>
      <c r="BH194" s="232">
        <f>IF(N194="sníž. přenesená",J194,0)</f>
        <v>0</v>
      </c>
      <c r="BI194" s="232">
        <f>IF(N194="nulová",J194,0)</f>
        <v>0</v>
      </c>
      <c r="BJ194" s="14" t="s">
        <v>80</v>
      </c>
      <c r="BK194" s="232">
        <f>ROUND(I194*H194,2)</f>
        <v>0</v>
      </c>
      <c r="BL194" s="14" t="s">
        <v>199</v>
      </c>
      <c r="BM194" s="231" t="s">
        <v>1460</v>
      </c>
    </row>
    <row r="195" s="2" customFormat="1" ht="24.15" customHeight="1">
      <c r="A195" s="35"/>
      <c r="B195" s="36"/>
      <c r="C195" s="219" t="s">
        <v>602</v>
      </c>
      <c r="D195" s="219" t="s">
        <v>201</v>
      </c>
      <c r="E195" s="220" t="s">
        <v>763</v>
      </c>
      <c r="F195" s="221" t="s">
        <v>764</v>
      </c>
      <c r="G195" s="222" t="s">
        <v>958</v>
      </c>
      <c r="H195" s="223">
        <v>5</v>
      </c>
      <c r="I195" s="224"/>
      <c r="J195" s="225">
        <f>ROUND(I195*H195,2)</f>
        <v>0</v>
      </c>
      <c r="K195" s="226"/>
      <c r="L195" s="41"/>
      <c r="M195" s="227" t="s">
        <v>1</v>
      </c>
      <c r="N195" s="228" t="s">
        <v>38</v>
      </c>
      <c r="O195" s="88"/>
      <c r="P195" s="229">
        <f>O195*H195</f>
        <v>0</v>
      </c>
      <c r="Q195" s="229">
        <v>0</v>
      </c>
      <c r="R195" s="229">
        <f>Q195*H195</f>
        <v>0</v>
      </c>
      <c r="S195" s="229">
        <v>0</v>
      </c>
      <c r="T195" s="230">
        <f>S195*H195</f>
        <v>0</v>
      </c>
      <c r="U195" s="35"/>
      <c r="V195" s="35"/>
      <c r="W195" s="35"/>
      <c r="X195" s="35"/>
      <c r="Y195" s="35"/>
      <c r="Z195" s="35"/>
      <c r="AA195" s="35"/>
      <c r="AB195" s="35"/>
      <c r="AC195" s="35"/>
      <c r="AD195" s="35"/>
      <c r="AE195" s="35"/>
      <c r="AR195" s="231" t="s">
        <v>199</v>
      </c>
      <c r="AT195" s="231" t="s">
        <v>201</v>
      </c>
      <c r="AU195" s="231" t="s">
        <v>73</v>
      </c>
      <c r="AY195" s="14" t="s">
        <v>200</v>
      </c>
      <c r="BE195" s="232">
        <f>IF(N195="základní",J195,0)</f>
        <v>0</v>
      </c>
      <c r="BF195" s="232">
        <f>IF(N195="snížená",J195,0)</f>
        <v>0</v>
      </c>
      <c r="BG195" s="232">
        <f>IF(N195="zákl. přenesená",J195,0)</f>
        <v>0</v>
      </c>
      <c r="BH195" s="232">
        <f>IF(N195="sníž. přenesená",J195,0)</f>
        <v>0</v>
      </c>
      <c r="BI195" s="232">
        <f>IF(N195="nulová",J195,0)</f>
        <v>0</v>
      </c>
      <c r="BJ195" s="14" t="s">
        <v>80</v>
      </c>
      <c r="BK195" s="232">
        <f>ROUND(I195*H195,2)</f>
        <v>0</v>
      </c>
      <c r="BL195" s="14" t="s">
        <v>199</v>
      </c>
      <c r="BM195" s="231" t="s">
        <v>1461</v>
      </c>
    </row>
    <row r="196" s="2" customFormat="1" ht="37.8" customHeight="1">
      <c r="A196" s="35"/>
      <c r="B196" s="36"/>
      <c r="C196" s="219" t="s">
        <v>606</v>
      </c>
      <c r="D196" s="219" t="s">
        <v>201</v>
      </c>
      <c r="E196" s="220" t="s">
        <v>1462</v>
      </c>
      <c r="F196" s="221" t="s">
        <v>1463</v>
      </c>
      <c r="G196" s="222" t="s">
        <v>958</v>
      </c>
      <c r="H196" s="223">
        <v>1</v>
      </c>
      <c r="I196" s="224"/>
      <c r="J196" s="225">
        <f>ROUND(I196*H196,2)</f>
        <v>0</v>
      </c>
      <c r="K196" s="226"/>
      <c r="L196" s="41"/>
      <c r="M196" s="227" t="s">
        <v>1</v>
      </c>
      <c r="N196" s="228" t="s">
        <v>38</v>
      </c>
      <c r="O196" s="88"/>
      <c r="P196" s="229">
        <f>O196*H196</f>
        <v>0</v>
      </c>
      <c r="Q196" s="229">
        <v>0</v>
      </c>
      <c r="R196" s="229">
        <f>Q196*H196</f>
        <v>0</v>
      </c>
      <c r="S196" s="229">
        <v>0</v>
      </c>
      <c r="T196" s="230">
        <f>S196*H196</f>
        <v>0</v>
      </c>
      <c r="U196" s="35"/>
      <c r="V196" s="35"/>
      <c r="W196" s="35"/>
      <c r="X196" s="35"/>
      <c r="Y196" s="35"/>
      <c r="Z196" s="35"/>
      <c r="AA196" s="35"/>
      <c r="AB196" s="35"/>
      <c r="AC196" s="35"/>
      <c r="AD196" s="35"/>
      <c r="AE196" s="35"/>
      <c r="AR196" s="231" t="s">
        <v>199</v>
      </c>
      <c r="AT196" s="231" t="s">
        <v>201</v>
      </c>
      <c r="AU196" s="231" t="s">
        <v>73</v>
      </c>
      <c r="AY196" s="14" t="s">
        <v>200</v>
      </c>
      <c r="BE196" s="232">
        <f>IF(N196="základní",J196,0)</f>
        <v>0</v>
      </c>
      <c r="BF196" s="232">
        <f>IF(N196="snížená",J196,0)</f>
        <v>0</v>
      </c>
      <c r="BG196" s="232">
        <f>IF(N196="zákl. přenesená",J196,0)</f>
        <v>0</v>
      </c>
      <c r="BH196" s="232">
        <f>IF(N196="sníž. přenesená",J196,0)</f>
        <v>0</v>
      </c>
      <c r="BI196" s="232">
        <f>IF(N196="nulová",J196,0)</f>
        <v>0</v>
      </c>
      <c r="BJ196" s="14" t="s">
        <v>80</v>
      </c>
      <c r="BK196" s="232">
        <f>ROUND(I196*H196,2)</f>
        <v>0</v>
      </c>
      <c r="BL196" s="14" t="s">
        <v>199</v>
      </c>
      <c r="BM196" s="231" t="s">
        <v>1464</v>
      </c>
    </row>
    <row r="197" s="2" customFormat="1" ht="14.4" customHeight="1">
      <c r="A197" s="35"/>
      <c r="B197" s="36"/>
      <c r="C197" s="219" t="s">
        <v>610</v>
      </c>
      <c r="D197" s="219" t="s">
        <v>201</v>
      </c>
      <c r="E197" s="220" t="s">
        <v>1465</v>
      </c>
      <c r="F197" s="221" t="s">
        <v>1466</v>
      </c>
      <c r="G197" s="222" t="s">
        <v>1467</v>
      </c>
      <c r="H197" s="223">
        <v>8</v>
      </c>
      <c r="I197" s="224"/>
      <c r="J197" s="225">
        <f>ROUND(I197*H197,2)</f>
        <v>0</v>
      </c>
      <c r="K197" s="226"/>
      <c r="L197" s="41"/>
      <c r="M197" s="227" t="s">
        <v>1</v>
      </c>
      <c r="N197" s="228" t="s">
        <v>38</v>
      </c>
      <c r="O197" s="88"/>
      <c r="P197" s="229">
        <f>O197*H197</f>
        <v>0</v>
      </c>
      <c r="Q197" s="229">
        <v>0</v>
      </c>
      <c r="R197" s="229">
        <f>Q197*H197</f>
        <v>0</v>
      </c>
      <c r="S197" s="229">
        <v>0</v>
      </c>
      <c r="T197" s="230">
        <f>S197*H197</f>
        <v>0</v>
      </c>
      <c r="U197" s="35"/>
      <c r="V197" s="35"/>
      <c r="W197" s="35"/>
      <c r="X197" s="35"/>
      <c r="Y197" s="35"/>
      <c r="Z197" s="35"/>
      <c r="AA197" s="35"/>
      <c r="AB197" s="35"/>
      <c r="AC197" s="35"/>
      <c r="AD197" s="35"/>
      <c r="AE197" s="35"/>
      <c r="AR197" s="231" t="s">
        <v>205</v>
      </c>
      <c r="AT197" s="231" t="s">
        <v>201</v>
      </c>
      <c r="AU197" s="231" t="s">
        <v>73</v>
      </c>
      <c r="AY197" s="14" t="s">
        <v>200</v>
      </c>
      <c r="BE197" s="232">
        <f>IF(N197="základní",J197,0)</f>
        <v>0</v>
      </c>
      <c r="BF197" s="232">
        <f>IF(N197="snížená",J197,0)</f>
        <v>0</v>
      </c>
      <c r="BG197" s="232">
        <f>IF(N197="zákl. přenesená",J197,0)</f>
        <v>0</v>
      </c>
      <c r="BH197" s="232">
        <f>IF(N197="sníž. přenesená",J197,0)</f>
        <v>0</v>
      </c>
      <c r="BI197" s="232">
        <f>IF(N197="nulová",J197,0)</f>
        <v>0</v>
      </c>
      <c r="BJ197" s="14" t="s">
        <v>80</v>
      </c>
      <c r="BK197" s="232">
        <f>ROUND(I197*H197,2)</f>
        <v>0</v>
      </c>
      <c r="BL197" s="14" t="s">
        <v>205</v>
      </c>
      <c r="BM197" s="231" t="s">
        <v>1468</v>
      </c>
    </row>
    <row r="198" s="2" customFormat="1" ht="14.4" customHeight="1">
      <c r="A198" s="35"/>
      <c r="B198" s="36"/>
      <c r="C198" s="219" t="s">
        <v>614</v>
      </c>
      <c r="D198" s="219" t="s">
        <v>201</v>
      </c>
      <c r="E198" s="220" t="s">
        <v>1469</v>
      </c>
      <c r="F198" s="221" t="s">
        <v>1470</v>
      </c>
      <c r="G198" s="222" t="s">
        <v>1467</v>
      </c>
      <c r="H198" s="223">
        <v>4</v>
      </c>
      <c r="I198" s="224"/>
      <c r="J198" s="225">
        <f>ROUND(I198*H198,2)</f>
        <v>0</v>
      </c>
      <c r="K198" s="226"/>
      <c r="L198" s="41"/>
      <c r="M198" s="227" t="s">
        <v>1</v>
      </c>
      <c r="N198" s="228" t="s">
        <v>38</v>
      </c>
      <c r="O198" s="88"/>
      <c r="P198" s="229">
        <f>O198*H198</f>
        <v>0</v>
      </c>
      <c r="Q198" s="229">
        <v>0</v>
      </c>
      <c r="R198" s="229">
        <f>Q198*H198</f>
        <v>0</v>
      </c>
      <c r="S198" s="229">
        <v>0</v>
      </c>
      <c r="T198" s="230">
        <f>S198*H198</f>
        <v>0</v>
      </c>
      <c r="U198" s="35"/>
      <c r="V198" s="35"/>
      <c r="W198" s="35"/>
      <c r="X198" s="35"/>
      <c r="Y198" s="35"/>
      <c r="Z198" s="35"/>
      <c r="AA198" s="35"/>
      <c r="AB198" s="35"/>
      <c r="AC198" s="35"/>
      <c r="AD198" s="35"/>
      <c r="AE198" s="35"/>
      <c r="AR198" s="231" t="s">
        <v>205</v>
      </c>
      <c r="AT198" s="231" t="s">
        <v>201</v>
      </c>
      <c r="AU198" s="231" t="s">
        <v>73</v>
      </c>
      <c r="AY198" s="14" t="s">
        <v>200</v>
      </c>
      <c r="BE198" s="232">
        <f>IF(N198="základní",J198,0)</f>
        <v>0</v>
      </c>
      <c r="BF198" s="232">
        <f>IF(N198="snížená",J198,0)</f>
        <v>0</v>
      </c>
      <c r="BG198" s="232">
        <f>IF(N198="zákl. přenesená",J198,0)</f>
        <v>0</v>
      </c>
      <c r="BH198" s="232">
        <f>IF(N198="sníž. přenesená",J198,0)</f>
        <v>0</v>
      </c>
      <c r="BI198" s="232">
        <f>IF(N198="nulová",J198,0)</f>
        <v>0</v>
      </c>
      <c r="BJ198" s="14" t="s">
        <v>80</v>
      </c>
      <c r="BK198" s="232">
        <f>ROUND(I198*H198,2)</f>
        <v>0</v>
      </c>
      <c r="BL198" s="14" t="s">
        <v>205</v>
      </c>
      <c r="BM198" s="231" t="s">
        <v>1471</v>
      </c>
    </row>
    <row r="199" s="2" customFormat="1" ht="14.4" customHeight="1">
      <c r="A199" s="35"/>
      <c r="B199" s="36"/>
      <c r="C199" s="219" t="s">
        <v>618</v>
      </c>
      <c r="D199" s="219" t="s">
        <v>201</v>
      </c>
      <c r="E199" s="220" t="s">
        <v>202</v>
      </c>
      <c r="F199" s="221" t="s">
        <v>1472</v>
      </c>
      <c r="G199" s="222" t="s">
        <v>1467</v>
      </c>
      <c r="H199" s="223">
        <v>12</v>
      </c>
      <c r="I199" s="224"/>
      <c r="J199" s="225">
        <f>ROUND(I199*H199,2)</f>
        <v>0</v>
      </c>
      <c r="K199" s="226"/>
      <c r="L199" s="41"/>
      <c r="M199" s="227" t="s">
        <v>1</v>
      </c>
      <c r="N199" s="228" t="s">
        <v>38</v>
      </c>
      <c r="O199" s="88"/>
      <c r="P199" s="229">
        <f>O199*H199</f>
        <v>0</v>
      </c>
      <c r="Q199" s="229">
        <v>0</v>
      </c>
      <c r="R199" s="229">
        <f>Q199*H199</f>
        <v>0</v>
      </c>
      <c r="S199" s="229">
        <v>0</v>
      </c>
      <c r="T199" s="230">
        <f>S199*H199</f>
        <v>0</v>
      </c>
      <c r="U199" s="35"/>
      <c r="V199" s="35"/>
      <c r="W199" s="35"/>
      <c r="X199" s="35"/>
      <c r="Y199" s="35"/>
      <c r="Z199" s="35"/>
      <c r="AA199" s="35"/>
      <c r="AB199" s="35"/>
      <c r="AC199" s="35"/>
      <c r="AD199" s="35"/>
      <c r="AE199" s="35"/>
      <c r="AR199" s="231" t="s">
        <v>199</v>
      </c>
      <c r="AT199" s="231" t="s">
        <v>201</v>
      </c>
      <c r="AU199" s="231" t="s">
        <v>73</v>
      </c>
      <c r="AY199" s="14" t="s">
        <v>200</v>
      </c>
      <c r="BE199" s="232">
        <f>IF(N199="základní",J199,0)</f>
        <v>0</v>
      </c>
      <c r="BF199" s="232">
        <f>IF(N199="snížená",J199,0)</f>
        <v>0</v>
      </c>
      <c r="BG199" s="232">
        <f>IF(N199="zákl. přenesená",J199,0)</f>
        <v>0</v>
      </c>
      <c r="BH199" s="232">
        <f>IF(N199="sníž. přenesená",J199,0)</f>
        <v>0</v>
      </c>
      <c r="BI199" s="232">
        <f>IF(N199="nulová",J199,0)</f>
        <v>0</v>
      </c>
      <c r="BJ199" s="14" t="s">
        <v>80</v>
      </c>
      <c r="BK199" s="232">
        <f>ROUND(I199*H199,2)</f>
        <v>0</v>
      </c>
      <c r="BL199" s="14" t="s">
        <v>199</v>
      </c>
      <c r="BM199" s="231" t="s">
        <v>1473</v>
      </c>
    </row>
    <row r="200" s="2" customFormat="1" ht="24.15" customHeight="1">
      <c r="A200" s="35"/>
      <c r="B200" s="36"/>
      <c r="C200" s="219" t="s">
        <v>622</v>
      </c>
      <c r="D200" s="219" t="s">
        <v>201</v>
      </c>
      <c r="E200" s="220" t="s">
        <v>1474</v>
      </c>
      <c r="F200" s="221" t="s">
        <v>1475</v>
      </c>
      <c r="G200" s="222" t="s">
        <v>1467</v>
      </c>
      <c r="H200" s="223">
        <v>3</v>
      </c>
      <c r="I200" s="224"/>
      <c r="J200" s="225">
        <f>ROUND(I200*H200,2)</f>
        <v>0</v>
      </c>
      <c r="K200" s="226"/>
      <c r="L200" s="41"/>
      <c r="M200" s="227" t="s">
        <v>1</v>
      </c>
      <c r="N200" s="228" t="s">
        <v>38</v>
      </c>
      <c r="O200" s="88"/>
      <c r="P200" s="229">
        <f>O200*H200</f>
        <v>0</v>
      </c>
      <c r="Q200" s="229">
        <v>0</v>
      </c>
      <c r="R200" s="229">
        <f>Q200*H200</f>
        <v>0</v>
      </c>
      <c r="S200" s="229">
        <v>0</v>
      </c>
      <c r="T200" s="230">
        <f>S200*H200</f>
        <v>0</v>
      </c>
      <c r="U200" s="35"/>
      <c r="V200" s="35"/>
      <c r="W200" s="35"/>
      <c r="X200" s="35"/>
      <c r="Y200" s="35"/>
      <c r="Z200" s="35"/>
      <c r="AA200" s="35"/>
      <c r="AB200" s="35"/>
      <c r="AC200" s="35"/>
      <c r="AD200" s="35"/>
      <c r="AE200" s="35"/>
      <c r="AR200" s="231" t="s">
        <v>199</v>
      </c>
      <c r="AT200" s="231" t="s">
        <v>201</v>
      </c>
      <c r="AU200" s="231" t="s">
        <v>73</v>
      </c>
      <c r="AY200" s="14" t="s">
        <v>200</v>
      </c>
      <c r="BE200" s="232">
        <f>IF(N200="základní",J200,0)</f>
        <v>0</v>
      </c>
      <c r="BF200" s="232">
        <f>IF(N200="snížená",J200,0)</f>
        <v>0</v>
      </c>
      <c r="BG200" s="232">
        <f>IF(N200="zákl. přenesená",J200,0)</f>
        <v>0</v>
      </c>
      <c r="BH200" s="232">
        <f>IF(N200="sníž. přenesená",J200,0)</f>
        <v>0</v>
      </c>
      <c r="BI200" s="232">
        <f>IF(N200="nulová",J200,0)</f>
        <v>0</v>
      </c>
      <c r="BJ200" s="14" t="s">
        <v>80</v>
      </c>
      <c r="BK200" s="232">
        <f>ROUND(I200*H200,2)</f>
        <v>0</v>
      </c>
      <c r="BL200" s="14" t="s">
        <v>199</v>
      </c>
      <c r="BM200" s="231" t="s">
        <v>1476</v>
      </c>
    </row>
    <row r="201" s="2" customFormat="1" ht="24.15" customHeight="1">
      <c r="A201" s="35"/>
      <c r="B201" s="36"/>
      <c r="C201" s="219" t="s">
        <v>626</v>
      </c>
      <c r="D201" s="219" t="s">
        <v>201</v>
      </c>
      <c r="E201" s="220" t="s">
        <v>1477</v>
      </c>
      <c r="F201" s="221" t="s">
        <v>1478</v>
      </c>
      <c r="G201" s="222" t="s">
        <v>958</v>
      </c>
      <c r="H201" s="223">
        <v>1</v>
      </c>
      <c r="I201" s="224"/>
      <c r="J201" s="225">
        <f>ROUND(I201*H201,2)</f>
        <v>0</v>
      </c>
      <c r="K201" s="226"/>
      <c r="L201" s="41"/>
      <c r="M201" s="227" t="s">
        <v>1</v>
      </c>
      <c r="N201" s="228" t="s">
        <v>38</v>
      </c>
      <c r="O201" s="88"/>
      <c r="P201" s="229">
        <f>O201*H201</f>
        <v>0</v>
      </c>
      <c r="Q201" s="229">
        <v>0</v>
      </c>
      <c r="R201" s="229">
        <f>Q201*H201</f>
        <v>0</v>
      </c>
      <c r="S201" s="229">
        <v>0</v>
      </c>
      <c r="T201" s="230">
        <f>S201*H201</f>
        <v>0</v>
      </c>
      <c r="U201" s="35"/>
      <c r="V201" s="35"/>
      <c r="W201" s="35"/>
      <c r="X201" s="35"/>
      <c r="Y201" s="35"/>
      <c r="Z201" s="35"/>
      <c r="AA201" s="35"/>
      <c r="AB201" s="35"/>
      <c r="AC201" s="35"/>
      <c r="AD201" s="35"/>
      <c r="AE201" s="35"/>
      <c r="AR201" s="231" t="s">
        <v>199</v>
      </c>
      <c r="AT201" s="231" t="s">
        <v>201</v>
      </c>
      <c r="AU201" s="231" t="s">
        <v>73</v>
      </c>
      <c r="AY201" s="14" t="s">
        <v>200</v>
      </c>
      <c r="BE201" s="232">
        <f>IF(N201="základní",J201,0)</f>
        <v>0</v>
      </c>
      <c r="BF201" s="232">
        <f>IF(N201="snížená",J201,0)</f>
        <v>0</v>
      </c>
      <c r="BG201" s="232">
        <f>IF(N201="zákl. přenesená",J201,0)</f>
        <v>0</v>
      </c>
      <c r="BH201" s="232">
        <f>IF(N201="sníž. přenesená",J201,0)</f>
        <v>0</v>
      </c>
      <c r="BI201" s="232">
        <f>IF(N201="nulová",J201,0)</f>
        <v>0</v>
      </c>
      <c r="BJ201" s="14" t="s">
        <v>80</v>
      </c>
      <c r="BK201" s="232">
        <f>ROUND(I201*H201,2)</f>
        <v>0</v>
      </c>
      <c r="BL201" s="14" t="s">
        <v>199</v>
      </c>
      <c r="BM201" s="231" t="s">
        <v>1479</v>
      </c>
    </row>
    <row r="202" s="2" customFormat="1" ht="24.15" customHeight="1">
      <c r="A202" s="35"/>
      <c r="B202" s="36"/>
      <c r="C202" s="219" t="s">
        <v>630</v>
      </c>
      <c r="D202" s="219" t="s">
        <v>201</v>
      </c>
      <c r="E202" s="220" t="s">
        <v>1480</v>
      </c>
      <c r="F202" s="221" t="s">
        <v>1481</v>
      </c>
      <c r="G202" s="222" t="s">
        <v>1482</v>
      </c>
      <c r="H202" s="223">
        <v>1</v>
      </c>
      <c r="I202" s="224"/>
      <c r="J202" s="225">
        <f>ROUND(I202*H202,2)</f>
        <v>0</v>
      </c>
      <c r="K202" s="226"/>
      <c r="L202" s="41"/>
      <c r="M202" s="227" t="s">
        <v>1</v>
      </c>
      <c r="N202" s="228" t="s">
        <v>38</v>
      </c>
      <c r="O202" s="88"/>
      <c r="P202" s="229">
        <f>O202*H202</f>
        <v>0</v>
      </c>
      <c r="Q202" s="229">
        <v>0</v>
      </c>
      <c r="R202" s="229">
        <f>Q202*H202</f>
        <v>0</v>
      </c>
      <c r="S202" s="229">
        <v>0</v>
      </c>
      <c r="T202" s="230">
        <f>S202*H202</f>
        <v>0</v>
      </c>
      <c r="U202" s="35"/>
      <c r="V202" s="35"/>
      <c r="W202" s="35"/>
      <c r="X202" s="35"/>
      <c r="Y202" s="35"/>
      <c r="Z202" s="35"/>
      <c r="AA202" s="35"/>
      <c r="AB202" s="35"/>
      <c r="AC202" s="35"/>
      <c r="AD202" s="35"/>
      <c r="AE202" s="35"/>
      <c r="AR202" s="231" t="s">
        <v>199</v>
      </c>
      <c r="AT202" s="231" t="s">
        <v>201</v>
      </c>
      <c r="AU202" s="231" t="s">
        <v>73</v>
      </c>
      <c r="AY202" s="14" t="s">
        <v>200</v>
      </c>
      <c r="BE202" s="232">
        <f>IF(N202="základní",J202,0)</f>
        <v>0</v>
      </c>
      <c r="BF202" s="232">
        <f>IF(N202="snížená",J202,0)</f>
        <v>0</v>
      </c>
      <c r="BG202" s="232">
        <f>IF(N202="zákl. přenesená",J202,0)</f>
        <v>0</v>
      </c>
      <c r="BH202" s="232">
        <f>IF(N202="sníž. přenesená",J202,0)</f>
        <v>0</v>
      </c>
      <c r="BI202" s="232">
        <f>IF(N202="nulová",J202,0)</f>
        <v>0</v>
      </c>
      <c r="BJ202" s="14" t="s">
        <v>80</v>
      </c>
      <c r="BK202" s="232">
        <f>ROUND(I202*H202,2)</f>
        <v>0</v>
      </c>
      <c r="BL202" s="14" t="s">
        <v>199</v>
      </c>
      <c r="BM202" s="231" t="s">
        <v>1483</v>
      </c>
    </row>
    <row r="203" s="2" customFormat="1" ht="24.15" customHeight="1">
      <c r="A203" s="35"/>
      <c r="B203" s="36"/>
      <c r="C203" s="219" t="s">
        <v>634</v>
      </c>
      <c r="D203" s="219" t="s">
        <v>201</v>
      </c>
      <c r="E203" s="220" t="s">
        <v>1484</v>
      </c>
      <c r="F203" s="221" t="s">
        <v>1485</v>
      </c>
      <c r="G203" s="222" t="s">
        <v>1482</v>
      </c>
      <c r="H203" s="223">
        <v>1</v>
      </c>
      <c r="I203" s="224"/>
      <c r="J203" s="225">
        <f>ROUND(I203*H203,2)</f>
        <v>0</v>
      </c>
      <c r="K203" s="226"/>
      <c r="L203" s="41"/>
      <c r="M203" s="233" t="s">
        <v>1</v>
      </c>
      <c r="N203" s="234" t="s">
        <v>38</v>
      </c>
      <c r="O203" s="235"/>
      <c r="P203" s="236">
        <f>O203*H203</f>
        <v>0</v>
      </c>
      <c r="Q203" s="236">
        <v>0</v>
      </c>
      <c r="R203" s="236">
        <f>Q203*H203</f>
        <v>0</v>
      </c>
      <c r="S203" s="236">
        <v>0</v>
      </c>
      <c r="T203" s="237">
        <f>S203*H203</f>
        <v>0</v>
      </c>
      <c r="U203" s="35"/>
      <c r="V203" s="35"/>
      <c r="W203" s="35"/>
      <c r="X203" s="35"/>
      <c r="Y203" s="35"/>
      <c r="Z203" s="35"/>
      <c r="AA203" s="35"/>
      <c r="AB203" s="35"/>
      <c r="AC203" s="35"/>
      <c r="AD203" s="35"/>
      <c r="AE203" s="35"/>
      <c r="AR203" s="231" t="s">
        <v>199</v>
      </c>
      <c r="AT203" s="231" t="s">
        <v>201</v>
      </c>
      <c r="AU203" s="231" t="s">
        <v>73</v>
      </c>
      <c r="AY203" s="14" t="s">
        <v>200</v>
      </c>
      <c r="BE203" s="232">
        <f>IF(N203="základní",J203,0)</f>
        <v>0</v>
      </c>
      <c r="BF203" s="232">
        <f>IF(N203="snížená",J203,0)</f>
        <v>0</v>
      </c>
      <c r="BG203" s="232">
        <f>IF(N203="zákl. přenesená",J203,0)</f>
        <v>0</v>
      </c>
      <c r="BH203" s="232">
        <f>IF(N203="sníž. přenesená",J203,0)</f>
        <v>0</v>
      </c>
      <c r="BI203" s="232">
        <f>IF(N203="nulová",J203,0)</f>
        <v>0</v>
      </c>
      <c r="BJ203" s="14" t="s">
        <v>80</v>
      </c>
      <c r="BK203" s="232">
        <f>ROUND(I203*H203,2)</f>
        <v>0</v>
      </c>
      <c r="BL203" s="14" t="s">
        <v>199</v>
      </c>
      <c r="BM203" s="231" t="s">
        <v>1486</v>
      </c>
    </row>
    <row r="204" s="2" customFormat="1" ht="6.96" customHeight="1">
      <c r="A204" s="35"/>
      <c r="B204" s="63"/>
      <c r="C204" s="64"/>
      <c r="D204" s="64"/>
      <c r="E204" s="64"/>
      <c r="F204" s="64"/>
      <c r="G204" s="64"/>
      <c r="H204" s="64"/>
      <c r="I204" s="64"/>
      <c r="J204" s="64"/>
      <c r="K204" s="64"/>
      <c r="L204" s="41"/>
      <c r="M204" s="35"/>
      <c r="O204" s="35"/>
      <c r="P204" s="35"/>
      <c r="Q204" s="35"/>
      <c r="R204" s="35"/>
      <c r="S204" s="35"/>
      <c r="T204" s="35"/>
      <c r="U204" s="35"/>
      <c r="V204" s="35"/>
      <c r="W204" s="35"/>
      <c r="X204" s="35"/>
      <c r="Y204" s="35"/>
      <c r="Z204" s="35"/>
      <c r="AA204" s="35"/>
      <c r="AB204" s="35"/>
      <c r="AC204" s="35"/>
      <c r="AD204" s="35"/>
      <c r="AE204" s="35"/>
    </row>
  </sheetData>
  <sheetProtection sheet="1" autoFilter="0" formatColumns="0" formatRows="0" objects="1" scenarios="1" spinCount="100000" saltValue="v6uqhHwJwpVqyysq0GIC8G8m1dN43pjqmNn1XR+Y+4bPB1o3FJJsAcADs40NnkGqg/IEVOoadzyUmJkctGtNpQ==" hashValue="IPvn6yvgxtnpesiPIoztrdCvlwBGUS3V5GrS/qG5H0qQxaVGx9YEYff4wx/tNJHzpkn0czBJxyOBILMCqWbhow==" algorithmName="SHA-512" password="CC35"/>
  <autoFilter ref="C115:K203"/>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140</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s="2" customFormat="1" ht="12" customHeight="1">
      <c r="A8" s="35"/>
      <c r="B8" s="41"/>
      <c r="C8" s="35"/>
      <c r="D8" s="148" t="s">
        <v>172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51" t="s">
        <v>1487</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48" t="s">
        <v>18</v>
      </c>
      <c r="E11" s="35"/>
      <c r="F11" s="138" t="s">
        <v>1</v>
      </c>
      <c r="G11" s="35"/>
      <c r="H11" s="35"/>
      <c r="I11" s="148" t="s">
        <v>19</v>
      </c>
      <c r="J11" s="138" t="s">
        <v>1</v>
      </c>
      <c r="K11" s="35"/>
      <c r="L11" s="60"/>
      <c r="S11" s="35"/>
      <c r="T11" s="35"/>
      <c r="U11" s="35"/>
      <c r="V11" s="35"/>
      <c r="W11" s="35"/>
      <c r="X11" s="35"/>
      <c r="Y11" s="35"/>
      <c r="Z11" s="35"/>
      <c r="AA11" s="35"/>
      <c r="AB11" s="35"/>
      <c r="AC11" s="35"/>
      <c r="AD11" s="35"/>
      <c r="AE11" s="35"/>
    </row>
    <row r="12" s="2" customFormat="1" ht="12" customHeight="1">
      <c r="A12" s="35"/>
      <c r="B12" s="41"/>
      <c r="C12" s="35"/>
      <c r="D12" s="148" t="s">
        <v>20</v>
      </c>
      <c r="E12" s="35"/>
      <c r="F12" s="138" t="s">
        <v>21</v>
      </c>
      <c r="G12" s="35"/>
      <c r="H12" s="35"/>
      <c r="I12" s="148" t="s">
        <v>22</v>
      </c>
      <c r="J12" s="152" t="str">
        <f>'Rekapitulace stavby'!AN8</f>
        <v>13. 10. 2020</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48" t="s">
        <v>24</v>
      </c>
      <c r="E14" s="35"/>
      <c r="F14" s="35"/>
      <c r="G14" s="35"/>
      <c r="H14" s="35"/>
      <c r="I14" s="148" t="s">
        <v>25</v>
      </c>
      <c r="J14" s="138"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38" t="str">
        <f>IF('Rekapitulace stavby'!E11="","",'Rekapitulace stavby'!E11)</f>
        <v xml:space="preserve"> </v>
      </c>
      <c r="F15" s="35"/>
      <c r="G15" s="35"/>
      <c r="H15" s="35"/>
      <c r="I15" s="148" t="s">
        <v>26</v>
      </c>
      <c r="J15" s="138"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48" t="s">
        <v>27</v>
      </c>
      <c r="E17" s="35"/>
      <c r="F17" s="35"/>
      <c r="G17" s="35"/>
      <c r="H17" s="35"/>
      <c r="I17" s="148"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38"/>
      <c r="G18" s="138"/>
      <c r="H18" s="138"/>
      <c r="I18" s="148"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48" t="s">
        <v>29</v>
      </c>
      <c r="E20" s="35"/>
      <c r="F20" s="35"/>
      <c r="G20" s="35"/>
      <c r="H20" s="35"/>
      <c r="I20" s="148" t="s">
        <v>25</v>
      </c>
      <c r="J20" s="138"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38" t="str">
        <f>IF('Rekapitulace stavby'!E17="","",'Rekapitulace stavby'!E17)</f>
        <v xml:space="preserve"> </v>
      </c>
      <c r="F21" s="35"/>
      <c r="G21" s="35"/>
      <c r="H21" s="35"/>
      <c r="I21" s="148" t="s">
        <v>26</v>
      </c>
      <c r="J21" s="138"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48" t="s">
        <v>31</v>
      </c>
      <c r="E23" s="35"/>
      <c r="F23" s="35"/>
      <c r="G23" s="35"/>
      <c r="H23" s="35"/>
      <c r="I23" s="148" t="s">
        <v>25</v>
      </c>
      <c r="J23" s="138"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38" t="str">
        <f>IF('Rekapitulace stavby'!E20="","",'Rekapitulace stavby'!E20)</f>
        <v xml:space="preserve"> </v>
      </c>
      <c r="F24" s="35"/>
      <c r="G24" s="35"/>
      <c r="H24" s="35"/>
      <c r="I24" s="148" t="s">
        <v>26</v>
      </c>
      <c r="J24" s="138"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48"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53"/>
      <c r="B27" s="154"/>
      <c r="C27" s="153"/>
      <c r="D27" s="153"/>
      <c r="E27" s="155" t="s">
        <v>1</v>
      </c>
      <c r="F27" s="155"/>
      <c r="G27" s="155"/>
      <c r="H27" s="155"/>
      <c r="I27" s="153"/>
      <c r="J27" s="153"/>
      <c r="K27" s="153"/>
      <c r="L27" s="156"/>
      <c r="S27" s="153"/>
      <c r="T27" s="153"/>
      <c r="U27" s="153"/>
      <c r="V27" s="153"/>
      <c r="W27" s="153"/>
      <c r="X27" s="153"/>
      <c r="Y27" s="153"/>
      <c r="Z27" s="153"/>
      <c r="AA27" s="153"/>
      <c r="AB27" s="153"/>
      <c r="AC27" s="153"/>
      <c r="AD27" s="153"/>
      <c r="AE27" s="153"/>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57"/>
      <c r="E29" s="157"/>
      <c r="F29" s="157"/>
      <c r="G29" s="157"/>
      <c r="H29" s="157"/>
      <c r="I29" s="157"/>
      <c r="J29" s="157"/>
      <c r="K29" s="157"/>
      <c r="L29" s="60"/>
      <c r="S29" s="35"/>
      <c r="T29" s="35"/>
      <c r="U29" s="35"/>
      <c r="V29" s="35"/>
      <c r="W29" s="35"/>
      <c r="X29" s="35"/>
      <c r="Y29" s="35"/>
      <c r="Z29" s="35"/>
      <c r="AA29" s="35"/>
      <c r="AB29" s="35"/>
      <c r="AC29" s="35"/>
      <c r="AD29" s="35"/>
      <c r="AE29" s="35"/>
    </row>
    <row r="30" s="2" customFormat="1" ht="25.44" customHeight="1">
      <c r="A30" s="35"/>
      <c r="B30" s="41"/>
      <c r="C30" s="35"/>
      <c r="D30" s="158" t="s">
        <v>33</v>
      </c>
      <c r="E30" s="35"/>
      <c r="F30" s="35"/>
      <c r="G30" s="35"/>
      <c r="H30" s="35"/>
      <c r="I30" s="35"/>
      <c r="J30" s="159">
        <f>ROUND(J116, 2)</f>
        <v>0</v>
      </c>
      <c r="K30" s="35"/>
      <c r="L30" s="60"/>
      <c r="S30" s="35"/>
      <c r="T30" s="35"/>
      <c r="U30" s="35"/>
      <c r="V30" s="35"/>
      <c r="W30" s="35"/>
      <c r="X30" s="35"/>
      <c r="Y30" s="35"/>
      <c r="Z30" s="35"/>
      <c r="AA30" s="35"/>
      <c r="AB30" s="35"/>
      <c r="AC30" s="35"/>
      <c r="AD30" s="35"/>
      <c r="AE30" s="35"/>
    </row>
    <row r="31" s="2" customFormat="1" ht="6.96" customHeight="1">
      <c r="A31" s="35"/>
      <c r="B31" s="41"/>
      <c r="C31" s="35"/>
      <c r="D31" s="157"/>
      <c r="E31" s="157"/>
      <c r="F31" s="157"/>
      <c r="G31" s="157"/>
      <c r="H31" s="157"/>
      <c r="I31" s="157"/>
      <c r="J31" s="157"/>
      <c r="K31" s="157"/>
      <c r="L31" s="60"/>
      <c r="S31" s="35"/>
      <c r="T31" s="35"/>
      <c r="U31" s="35"/>
      <c r="V31" s="35"/>
      <c r="W31" s="35"/>
      <c r="X31" s="35"/>
      <c r="Y31" s="35"/>
      <c r="Z31" s="35"/>
      <c r="AA31" s="35"/>
      <c r="AB31" s="35"/>
      <c r="AC31" s="35"/>
      <c r="AD31" s="35"/>
      <c r="AE31" s="35"/>
    </row>
    <row r="32" s="2" customFormat="1" ht="14.4" customHeight="1">
      <c r="A32" s="35"/>
      <c r="B32" s="41"/>
      <c r="C32" s="35"/>
      <c r="D32" s="35"/>
      <c r="E32" s="35"/>
      <c r="F32" s="160" t="s">
        <v>35</v>
      </c>
      <c r="G32" s="35"/>
      <c r="H32" s="35"/>
      <c r="I32" s="160" t="s">
        <v>34</v>
      </c>
      <c r="J32" s="160"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48" t="s">
        <v>38</v>
      </c>
      <c r="F33" s="161">
        <f>ROUND((SUM(BE116:BE170)),  2)</f>
        <v>0</v>
      </c>
      <c r="G33" s="35"/>
      <c r="H33" s="35"/>
      <c r="I33" s="162">
        <v>0.20999999999999999</v>
      </c>
      <c r="J33" s="161">
        <f>ROUND(((SUM(BE116:BE170))*I33),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48" t="s">
        <v>39</v>
      </c>
      <c r="F34" s="161">
        <f>ROUND((SUM(BF116:BF170)),  2)</f>
        <v>0</v>
      </c>
      <c r="G34" s="35"/>
      <c r="H34" s="35"/>
      <c r="I34" s="162">
        <v>0.14999999999999999</v>
      </c>
      <c r="J34" s="161">
        <f>ROUND(((SUM(BF116:BF170))*I34),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48" t="s">
        <v>40</v>
      </c>
      <c r="F35" s="161">
        <f>ROUND((SUM(BG116:BG170)),  2)</f>
        <v>0</v>
      </c>
      <c r="G35" s="35"/>
      <c r="H35" s="35"/>
      <c r="I35" s="162">
        <v>0.20999999999999999</v>
      </c>
      <c r="J35" s="16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8" t="s">
        <v>41</v>
      </c>
      <c r="F36" s="161">
        <f>ROUND((SUM(BH116:BH170)),  2)</f>
        <v>0</v>
      </c>
      <c r="G36" s="35"/>
      <c r="H36" s="35"/>
      <c r="I36" s="162">
        <v>0.14999999999999999</v>
      </c>
      <c r="J36" s="16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8" t="s">
        <v>42</v>
      </c>
      <c r="F37" s="161">
        <f>ROUND((SUM(BI116:BI170)),  2)</f>
        <v>0</v>
      </c>
      <c r="G37" s="35"/>
      <c r="H37" s="35"/>
      <c r="I37" s="162">
        <v>0</v>
      </c>
      <c r="J37" s="16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63"/>
      <c r="D39" s="164" t="s">
        <v>43</v>
      </c>
      <c r="E39" s="165"/>
      <c r="F39" s="165"/>
      <c r="G39" s="166" t="s">
        <v>44</v>
      </c>
      <c r="H39" s="167" t="s">
        <v>45</v>
      </c>
      <c r="I39" s="165"/>
      <c r="J39" s="168">
        <f>SUM(J30:J37)</f>
        <v>0</v>
      </c>
      <c r="K39" s="16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172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PS 01-35-03 - DŘT a DDTS</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13. 10. 2020</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83" t="s">
        <v>179</v>
      </c>
      <c r="D94" s="184"/>
      <c r="E94" s="184"/>
      <c r="F94" s="184"/>
      <c r="G94" s="184"/>
      <c r="H94" s="184"/>
      <c r="I94" s="184"/>
      <c r="J94" s="185" t="s">
        <v>180</v>
      </c>
      <c r="K94" s="184"/>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86" t="s">
        <v>181</v>
      </c>
      <c r="D96" s="37"/>
      <c r="E96" s="37"/>
      <c r="F96" s="37"/>
      <c r="G96" s="37"/>
      <c r="H96" s="37"/>
      <c r="I96" s="37"/>
      <c r="J96" s="107">
        <f>J116</f>
        <v>0</v>
      </c>
      <c r="K96" s="37"/>
      <c r="L96" s="60"/>
      <c r="S96" s="35"/>
      <c r="T96" s="35"/>
      <c r="U96" s="35"/>
      <c r="V96" s="35"/>
      <c r="W96" s="35"/>
      <c r="X96" s="35"/>
      <c r="Y96" s="35"/>
      <c r="Z96" s="35"/>
      <c r="AA96" s="35"/>
      <c r="AB96" s="35"/>
      <c r="AC96" s="35"/>
      <c r="AD96" s="35"/>
      <c r="AE96" s="35"/>
      <c r="AU96" s="14" t="s">
        <v>182</v>
      </c>
    </row>
    <row r="97" s="2" customFormat="1" ht="21.84"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6.96" customHeight="1">
      <c r="A98" s="35"/>
      <c r="B98" s="63"/>
      <c r="C98" s="64"/>
      <c r="D98" s="64"/>
      <c r="E98" s="64"/>
      <c r="F98" s="64"/>
      <c r="G98" s="64"/>
      <c r="H98" s="64"/>
      <c r="I98" s="64"/>
      <c r="J98" s="64"/>
      <c r="K98" s="64"/>
      <c r="L98" s="60"/>
      <c r="S98" s="35"/>
      <c r="T98" s="35"/>
      <c r="U98" s="35"/>
      <c r="V98" s="35"/>
      <c r="W98" s="35"/>
      <c r="X98" s="35"/>
      <c r="Y98" s="35"/>
      <c r="Z98" s="35"/>
      <c r="AA98" s="35"/>
      <c r="AB98" s="35"/>
      <c r="AC98" s="35"/>
      <c r="AD98" s="35"/>
      <c r="AE98" s="35"/>
    </row>
    <row r="102" s="2" customFormat="1" ht="6.96" customHeight="1">
      <c r="A102" s="35"/>
      <c r="B102" s="65"/>
      <c r="C102" s="66"/>
      <c r="D102" s="66"/>
      <c r="E102" s="66"/>
      <c r="F102" s="66"/>
      <c r="G102" s="66"/>
      <c r="H102" s="66"/>
      <c r="I102" s="66"/>
      <c r="J102" s="66"/>
      <c r="K102" s="66"/>
      <c r="L102" s="60"/>
      <c r="S102" s="35"/>
      <c r="T102" s="35"/>
      <c r="U102" s="35"/>
      <c r="V102" s="35"/>
      <c r="W102" s="35"/>
      <c r="X102" s="35"/>
      <c r="Y102" s="35"/>
      <c r="Z102" s="35"/>
      <c r="AA102" s="35"/>
      <c r="AB102" s="35"/>
      <c r="AC102" s="35"/>
      <c r="AD102" s="35"/>
      <c r="AE102" s="35"/>
    </row>
    <row r="103" s="2" customFormat="1" ht="24.96" customHeight="1">
      <c r="A103" s="35"/>
      <c r="B103" s="36"/>
      <c r="C103" s="20" t="s">
        <v>184</v>
      </c>
      <c r="D103" s="37"/>
      <c r="E103" s="37"/>
      <c r="F103" s="37"/>
      <c r="G103" s="37"/>
      <c r="H103" s="37"/>
      <c r="I103" s="37"/>
      <c r="J103" s="37"/>
      <c r="K103" s="37"/>
      <c r="L103" s="60"/>
      <c r="S103" s="35"/>
      <c r="T103" s="35"/>
      <c r="U103" s="35"/>
      <c r="V103" s="35"/>
      <c r="W103" s="35"/>
      <c r="X103" s="35"/>
      <c r="Y103" s="35"/>
      <c r="Z103" s="35"/>
      <c r="AA103" s="35"/>
      <c r="AB103" s="35"/>
      <c r="AC103" s="35"/>
      <c r="AD103" s="35"/>
      <c r="AE103" s="35"/>
    </row>
    <row r="104" s="2" customFormat="1" ht="6.96" customHeight="1">
      <c r="A104" s="35"/>
      <c r="B104" s="36"/>
      <c r="C104" s="37"/>
      <c r="D104" s="37"/>
      <c r="E104" s="37"/>
      <c r="F104" s="37"/>
      <c r="G104" s="37"/>
      <c r="H104" s="37"/>
      <c r="I104" s="37"/>
      <c r="J104" s="37"/>
      <c r="K104" s="37"/>
      <c r="L104" s="60"/>
      <c r="S104" s="35"/>
      <c r="T104" s="35"/>
      <c r="U104" s="35"/>
      <c r="V104" s="35"/>
      <c r="W104" s="35"/>
      <c r="X104" s="35"/>
      <c r="Y104" s="35"/>
      <c r="Z104" s="35"/>
      <c r="AA104" s="35"/>
      <c r="AB104" s="35"/>
      <c r="AC104" s="35"/>
      <c r="AD104" s="35"/>
      <c r="AE104" s="35"/>
    </row>
    <row r="105" s="2" customFormat="1" ht="12" customHeight="1">
      <c r="A105" s="35"/>
      <c r="B105" s="36"/>
      <c r="C105" s="29" t="s">
        <v>16</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16.5" customHeight="1">
      <c r="A106" s="35"/>
      <c r="B106" s="36"/>
      <c r="C106" s="37"/>
      <c r="D106" s="37"/>
      <c r="E106" s="181" t="str">
        <f>E7</f>
        <v>Oprava zabezpečovacího zařízení v žst. Liběchov</v>
      </c>
      <c r="F106" s="29"/>
      <c r="G106" s="29"/>
      <c r="H106" s="29"/>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172</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73" t="str">
        <f>E9</f>
        <v>PS 01-35-03 - DŘT a DDTS</v>
      </c>
      <c r="F108" s="37"/>
      <c r="G108" s="37"/>
      <c r="H108" s="37"/>
      <c r="I108" s="37"/>
      <c r="J108" s="37"/>
      <c r="K108" s="37"/>
      <c r="L108" s="60"/>
      <c r="S108" s="35"/>
      <c r="T108" s="35"/>
      <c r="U108" s="35"/>
      <c r="V108" s="35"/>
      <c r="W108" s="35"/>
      <c r="X108" s="35"/>
      <c r="Y108" s="35"/>
      <c r="Z108" s="35"/>
      <c r="AA108" s="35"/>
      <c r="AB108" s="35"/>
      <c r="AC108" s="35"/>
      <c r="AD108" s="35"/>
      <c r="AE108" s="35"/>
    </row>
    <row r="109" s="2" customFormat="1" ht="6.96" customHeight="1">
      <c r="A109" s="35"/>
      <c r="B109" s="36"/>
      <c r="C109" s="37"/>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2" customHeight="1">
      <c r="A110" s="35"/>
      <c r="B110" s="36"/>
      <c r="C110" s="29" t="s">
        <v>20</v>
      </c>
      <c r="D110" s="37"/>
      <c r="E110" s="37"/>
      <c r="F110" s="24" t="str">
        <f>F12</f>
        <v xml:space="preserve"> </v>
      </c>
      <c r="G110" s="37"/>
      <c r="H110" s="37"/>
      <c r="I110" s="29" t="s">
        <v>22</v>
      </c>
      <c r="J110" s="76" t="str">
        <f>IF(J12="","",J12)</f>
        <v>13. 10. 2020</v>
      </c>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5.15" customHeight="1">
      <c r="A112" s="35"/>
      <c r="B112" s="36"/>
      <c r="C112" s="29" t="s">
        <v>24</v>
      </c>
      <c r="D112" s="37"/>
      <c r="E112" s="37"/>
      <c r="F112" s="24" t="str">
        <f>E15</f>
        <v xml:space="preserve"> </v>
      </c>
      <c r="G112" s="37"/>
      <c r="H112" s="37"/>
      <c r="I112" s="29" t="s">
        <v>29</v>
      </c>
      <c r="J112" s="33" t="str">
        <f>E21</f>
        <v xml:space="preserve"> </v>
      </c>
      <c r="K112" s="37"/>
      <c r="L112" s="60"/>
      <c r="S112" s="35"/>
      <c r="T112" s="35"/>
      <c r="U112" s="35"/>
      <c r="V112" s="35"/>
      <c r="W112" s="35"/>
      <c r="X112" s="35"/>
      <c r="Y112" s="35"/>
      <c r="Z112" s="35"/>
      <c r="AA112" s="35"/>
      <c r="AB112" s="35"/>
      <c r="AC112" s="35"/>
      <c r="AD112" s="35"/>
      <c r="AE112" s="35"/>
    </row>
    <row r="113" s="2" customFormat="1" ht="15.15" customHeight="1">
      <c r="A113" s="35"/>
      <c r="B113" s="36"/>
      <c r="C113" s="29" t="s">
        <v>27</v>
      </c>
      <c r="D113" s="37"/>
      <c r="E113" s="37"/>
      <c r="F113" s="24" t="str">
        <f>IF(E18="","",E18)</f>
        <v>Vyplň údaj</v>
      </c>
      <c r="G113" s="37"/>
      <c r="H113" s="37"/>
      <c r="I113" s="29" t="s">
        <v>31</v>
      </c>
      <c r="J113" s="33" t="str">
        <f>E24</f>
        <v xml:space="preserve"> </v>
      </c>
      <c r="K113" s="37"/>
      <c r="L113" s="60"/>
      <c r="S113" s="35"/>
      <c r="T113" s="35"/>
      <c r="U113" s="35"/>
      <c r="V113" s="35"/>
      <c r="W113" s="35"/>
      <c r="X113" s="35"/>
      <c r="Y113" s="35"/>
      <c r="Z113" s="35"/>
      <c r="AA113" s="35"/>
      <c r="AB113" s="35"/>
      <c r="AC113" s="35"/>
      <c r="AD113" s="35"/>
      <c r="AE113" s="35"/>
    </row>
    <row r="114" s="2" customFormat="1" ht="10.32" customHeight="1">
      <c r="A114" s="35"/>
      <c r="B114" s="36"/>
      <c r="C114" s="37"/>
      <c r="D114" s="37"/>
      <c r="E114" s="37"/>
      <c r="F114" s="37"/>
      <c r="G114" s="37"/>
      <c r="H114" s="37"/>
      <c r="I114" s="37"/>
      <c r="J114" s="37"/>
      <c r="K114" s="37"/>
      <c r="L114" s="60"/>
      <c r="S114" s="35"/>
      <c r="T114" s="35"/>
      <c r="U114" s="35"/>
      <c r="V114" s="35"/>
      <c r="W114" s="35"/>
      <c r="X114" s="35"/>
      <c r="Y114" s="35"/>
      <c r="Z114" s="35"/>
      <c r="AA114" s="35"/>
      <c r="AB114" s="35"/>
      <c r="AC114" s="35"/>
      <c r="AD114" s="35"/>
      <c r="AE114" s="35"/>
    </row>
    <row r="115" s="10" customFormat="1" ht="29.28" customHeight="1">
      <c r="A115" s="193"/>
      <c r="B115" s="194"/>
      <c r="C115" s="195" t="s">
        <v>185</v>
      </c>
      <c r="D115" s="196" t="s">
        <v>58</v>
      </c>
      <c r="E115" s="196" t="s">
        <v>54</v>
      </c>
      <c r="F115" s="196" t="s">
        <v>55</v>
      </c>
      <c r="G115" s="196" t="s">
        <v>186</v>
      </c>
      <c r="H115" s="196" t="s">
        <v>187</v>
      </c>
      <c r="I115" s="196" t="s">
        <v>188</v>
      </c>
      <c r="J115" s="197" t="s">
        <v>180</v>
      </c>
      <c r="K115" s="198" t="s">
        <v>189</v>
      </c>
      <c r="L115" s="199"/>
      <c r="M115" s="97" t="s">
        <v>1</v>
      </c>
      <c r="N115" s="98" t="s">
        <v>37</v>
      </c>
      <c r="O115" s="98" t="s">
        <v>190</v>
      </c>
      <c r="P115" s="98" t="s">
        <v>191</v>
      </c>
      <c r="Q115" s="98" t="s">
        <v>192</v>
      </c>
      <c r="R115" s="98" t="s">
        <v>193</v>
      </c>
      <c r="S115" s="98" t="s">
        <v>194</v>
      </c>
      <c r="T115" s="99" t="s">
        <v>195</v>
      </c>
      <c r="U115" s="193"/>
      <c r="V115" s="193"/>
      <c r="W115" s="193"/>
      <c r="X115" s="193"/>
      <c r="Y115" s="193"/>
      <c r="Z115" s="193"/>
      <c r="AA115" s="193"/>
      <c r="AB115" s="193"/>
      <c r="AC115" s="193"/>
      <c r="AD115" s="193"/>
      <c r="AE115" s="193"/>
    </row>
    <row r="116" s="2" customFormat="1" ht="22.8" customHeight="1">
      <c r="A116" s="35"/>
      <c r="B116" s="36"/>
      <c r="C116" s="104" t="s">
        <v>196</v>
      </c>
      <c r="D116" s="37"/>
      <c r="E116" s="37"/>
      <c r="F116" s="37"/>
      <c r="G116" s="37"/>
      <c r="H116" s="37"/>
      <c r="I116" s="37"/>
      <c r="J116" s="200">
        <f>BK116</f>
        <v>0</v>
      </c>
      <c r="K116" s="37"/>
      <c r="L116" s="41"/>
      <c r="M116" s="100"/>
      <c r="N116" s="201"/>
      <c r="O116" s="101"/>
      <c r="P116" s="202">
        <f>SUM(P117:P170)</f>
        <v>0</v>
      </c>
      <c r="Q116" s="101"/>
      <c r="R116" s="202">
        <f>SUM(R117:R170)</f>
        <v>0</v>
      </c>
      <c r="S116" s="101"/>
      <c r="T116" s="203">
        <f>SUM(T117:T170)</f>
        <v>0</v>
      </c>
      <c r="U116" s="35"/>
      <c r="V116" s="35"/>
      <c r="W116" s="35"/>
      <c r="X116" s="35"/>
      <c r="Y116" s="35"/>
      <c r="Z116" s="35"/>
      <c r="AA116" s="35"/>
      <c r="AB116" s="35"/>
      <c r="AC116" s="35"/>
      <c r="AD116" s="35"/>
      <c r="AE116" s="35"/>
      <c r="AT116" s="14" t="s">
        <v>72</v>
      </c>
      <c r="AU116" s="14" t="s">
        <v>182</v>
      </c>
      <c r="BK116" s="204">
        <f>SUM(BK117:BK170)</f>
        <v>0</v>
      </c>
    </row>
    <row r="117" s="2" customFormat="1" ht="14.4" customHeight="1">
      <c r="A117" s="35"/>
      <c r="B117" s="36"/>
      <c r="C117" s="219" t="s">
        <v>80</v>
      </c>
      <c r="D117" s="219" t="s">
        <v>201</v>
      </c>
      <c r="E117" s="220" t="s">
        <v>1488</v>
      </c>
      <c r="F117" s="221" t="s">
        <v>1489</v>
      </c>
      <c r="G117" s="222" t="s">
        <v>1467</v>
      </c>
      <c r="H117" s="223">
        <v>8</v>
      </c>
      <c r="I117" s="224"/>
      <c r="J117" s="225">
        <f>ROUND(I117*H117,2)</f>
        <v>0</v>
      </c>
      <c r="K117" s="226"/>
      <c r="L117" s="41"/>
      <c r="M117" s="227" t="s">
        <v>1</v>
      </c>
      <c r="N117" s="228" t="s">
        <v>38</v>
      </c>
      <c r="O117" s="88"/>
      <c r="P117" s="229">
        <f>O117*H117</f>
        <v>0</v>
      </c>
      <c r="Q117" s="229">
        <v>0</v>
      </c>
      <c r="R117" s="229">
        <f>Q117*H117</f>
        <v>0</v>
      </c>
      <c r="S117" s="229">
        <v>0</v>
      </c>
      <c r="T117" s="230">
        <f>S117*H117</f>
        <v>0</v>
      </c>
      <c r="U117" s="35"/>
      <c r="V117" s="35"/>
      <c r="W117" s="35"/>
      <c r="X117" s="35"/>
      <c r="Y117" s="35"/>
      <c r="Z117" s="35"/>
      <c r="AA117" s="35"/>
      <c r="AB117" s="35"/>
      <c r="AC117" s="35"/>
      <c r="AD117" s="35"/>
      <c r="AE117" s="35"/>
      <c r="AR117" s="231" t="s">
        <v>199</v>
      </c>
      <c r="AT117" s="231" t="s">
        <v>201</v>
      </c>
      <c r="AU117" s="231" t="s">
        <v>73</v>
      </c>
      <c r="AY117" s="14" t="s">
        <v>200</v>
      </c>
      <c r="BE117" s="232">
        <f>IF(N117="základní",J117,0)</f>
        <v>0</v>
      </c>
      <c r="BF117" s="232">
        <f>IF(N117="snížená",J117,0)</f>
        <v>0</v>
      </c>
      <c r="BG117" s="232">
        <f>IF(N117="zákl. přenesená",J117,0)</f>
        <v>0</v>
      </c>
      <c r="BH117" s="232">
        <f>IF(N117="sníž. přenesená",J117,0)</f>
        <v>0</v>
      </c>
      <c r="BI117" s="232">
        <f>IF(N117="nulová",J117,0)</f>
        <v>0</v>
      </c>
      <c r="BJ117" s="14" t="s">
        <v>80</v>
      </c>
      <c r="BK117" s="232">
        <f>ROUND(I117*H117,2)</f>
        <v>0</v>
      </c>
      <c r="BL117" s="14" t="s">
        <v>199</v>
      </c>
      <c r="BM117" s="231" t="s">
        <v>82</v>
      </c>
    </row>
    <row r="118" s="2" customFormat="1" ht="14.4" customHeight="1">
      <c r="A118" s="35"/>
      <c r="B118" s="36"/>
      <c r="C118" s="219" t="s">
        <v>82</v>
      </c>
      <c r="D118" s="219" t="s">
        <v>201</v>
      </c>
      <c r="E118" s="220" t="s">
        <v>1490</v>
      </c>
      <c r="F118" s="221" t="s">
        <v>1491</v>
      </c>
      <c r="G118" s="222" t="s">
        <v>958</v>
      </c>
      <c r="H118" s="223">
        <v>1</v>
      </c>
      <c r="I118" s="224"/>
      <c r="J118" s="225">
        <f>ROUND(I118*H118,2)</f>
        <v>0</v>
      </c>
      <c r="K118" s="226"/>
      <c r="L118" s="41"/>
      <c r="M118" s="227" t="s">
        <v>1</v>
      </c>
      <c r="N118" s="228" t="s">
        <v>38</v>
      </c>
      <c r="O118" s="88"/>
      <c r="P118" s="229">
        <f>O118*H118</f>
        <v>0</v>
      </c>
      <c r="Q118" s="229">
        <v>0</v>
      </c>
      <c r="R118" s="229">
        <f>Q118*H118</f>
        <v>0</v>
      </c>
      <c r="S118" s="229">
        <v>0</v>
      </c>
      <c r="T118" s="230">
        <f>S118*H118</f>
        <v>0</v>
      </c>
      <c r="U118" s="35"/>
      <c r="V118" s="35"/>
      <c r="W118" s="35"/>
      <c r="X118" s="35"/>
      <c r="Y118" s="35"/>
      <c r="Z118" s="35"/>
      <c r="AA118" s="35"/>
      <c r="AB118" s="35"/>
      <c r="AC118" s="35"/>
      <c r="AD118" s="35"/>
      <c r="AE118" s="35"/>
      <c r="AR118" s="231" t="s">
        <v>199</v>
      </c>
      <c r="AT118" s="231" t="s">
        <v>201</v>
      </c>
      <c r="AU118" s="231" t="s">
        <v>73</v>
      </c>
      <c r="AY118" s="14" t="s">
        <v>200</v>
      </c>
      <c r="BE118" s="232">
        <f>IF(N118="základní",J118,0)</f>
        <v>0</v>
      </c>
      <c r="BF118" s="232">
        <f>IF(N118="snížená",J118,0)</f>
        <v>0</v>
      </c>
      <c r="BG118" s="232">
        <f>IF(N118="zákl. přenesená",J118,0)</f>
        <v>0</v>
      </c>
      <c r="BH118" s="232">
        <f>IF(N118="sníž. přenesená",J118,0)</f>
        <v>0</v>
      </c>
      <c r="BI118" s="232">
        <f>IF(N118="nulová",J118,0)</f>
        <v>0</v>
      </c>
      <c r="BJ118" s="14" t="s">
        <v>80</v>
      </c>
      <c r="BK118" s="232">
        <f>ROUND(I118*H118,2)</f>
        <v>0</v>
      </c>
      <c r="BL118" s="14" t="s">
        <v>199</v>
      </c>
      <c r="BM118" s="231" t="s">
        <v>199</v>
      </c>
    </row>
    <row r="119" s="2" customFormat="1" ht="24.15" customHeight="1">
      <c r="A119" s="35"/>
      <c r="B119" s="36"/>
      <c r="C119" s="245" t="s">
        <v>90</v>
      </c>
      <c r="D119" s="245" t="s">
        <v>313</v>
      </c>
      <c r="E119" s="246" t="s">
        <v>1492</v>
      </c>
      <c r="F119" s="247" t="s">
        <v>1493</v>
      </c>
      <c r="G119" s="248" t="s">
        <v>958</v>
      </c>
      <c r="H119" s="249">
        <v>1</v>
      </c>
      <c r="I119" s="250"/>
      <c r="J119" s="251">
        <f>ROUND(I119*H119,2)</f>
        <v>0</v>
      </c>
      <c r="K119" s="252"/>
      <c r="L119" s="253"/>
      <c r="M119" s="254" t="s">
        <v>1</v>
      </c>
      <c r="N119" s="255" t="s">
        <v>38</v>
      </c>
      <c r="O119" s="88"/>
      <c r="P119" s="229">
        <f>O119*H119</f>
        <v>0</v>
      </c>
      <c r="Q119" s="229">
        <v>0</v>
      </c>
      <c r="R119" s="229">
        <f>Q119*H119</f>
        <v>0</v>
      </c>
      <c r="S119" s="229">
        <v>0</v>
      </c>
      <c r="T119" s="230">
        <f>S119*H119</f>
        <v>0</v>
      </c>
      <c r="U119" s="35"/>
      <c r="V119" s="35"/>
      <c r="W119" s="35"/>
      <c r="X119" s="35"/>
      <c r="Y119" s="35"/>
      <c r="Z119" s="35"/>
      <c r="AA119" s="35"/>
      <c r="AB119" s="35"/>
      <c r="AC119" s="35"/>
      <c r="AD119" s="35"/>
      <c r="AE119" s="35"/>
      <c r="AR119" s="231" t="s">
        <v>230</v>
      </c>
      <c r="AT119" s="231" t="s">
        <v>313</v>
      </c>
      <c r="AU119" s="231" t="s">
        <v>73</v>
      </c>
      <c r="AY119" s="14" t="s">
        <v>200</v>
      </c>
      <c r="BE119" s="232">
        <f>IF(N119="základní",J119,0)</f>
        <v>0</v>
      </c>
      <c r="BF119" s="232">
        <f>IF(N119="snížená",J119,0)</f>
        <v>0</v>
      </c>
      <c r="BG119" s="232">
        <f>IF(N119="zákl. přenesená",J119,0)</f>
        <v>0</v>
      </c>
      <c r="BH119" s="232">
        <f>IF(N119="sníž. přenesená",J119,0)</f>
        <v>0</v>
      </c>
      <c r="BI119" s="232">
        <f>IF(N119="nulová",J119,0)</f>
        <v>0</v>
      </c>
      <c r="BJ119" s="14" t="s">
        <v>80</v>
      </c>
      <c r="BK119" s="232">
        <f>ROUND(I119*H119,2)</f>
        <v>0</v>
      </c>
      <c r="BL119" s="14" t="s">
        <v>199</v>
      </c>
      <c r="BM119" s="231" t="s">
        <v>222</v>
      </c>
    </row>
    <row r="120" s="2" customFormat="1" ht="24.15" customHeight="1">
      <c r="A120" s="35"/>
      <c r="B120" s="36"/>
      <c r="C120" s="245" t="s">
        <v>199</v>
      </c>
      <c r="D120" s="245" t="s">
        <v>313</v>
      </c>
      <c r="E120" s="246" t="s">
        <v>1494</v>
      </c>
      <c r="F120" s="247" t="s">
        <v>1495</v>
      </c>
      <c r="G120" s="248" t="s">
        <v>958</v>
      </c>
      <c r="H120" s="249">
        <v>5</v>
      </c>
      <c r="I120" s="250"/>
      <c r="J120" s="251">
        <f>ROUND(I120*H120,2)</f>
        <v>0</v>
      </c>
      <c r="K120" s="252"/>
      <c r="L120" s="253"/>
      <c r="M120" s="254" t="s">
        <v>1</v>
      </c>
      <c r="N120" s="255" t="s">
        <v>38</v>
      </c>
      <c r="O120" s="88"/>
      <c r="P120" s="229">
        <f>O120*H120</f>
        <v>0</v>
      </c>
      <c r="Q120" s="229">
        <v>0</v>
      </c>
      <c r="R120" s="229">
        <f>Q120*H120</f>
        <v>0</v>
      </c>
      <c r="S120" s="229">
        <v>0</v>
      </c>
      <c r="T120" s="230">
        <f>S120*H120</f>
        <v>0</v>
      </c>
      <c r="U120" s="35"/>
      <c r="V120" s="35"/>
      <c r="W120" s="35"/>
      <c r="X120" s="35"/>
      <c r="Y120" s="35"/>
      <c r="Z120" s="35"/>
      <c r="AA120" s="35"/>
      <c r="AB120" s="35"/>
      <c r="AC120" s="35"/>
      <c r="AD120" s="35"/>
      <c r="AE120" s="35"/>
      <c r="AR120" s="231" t="s">
        <v>230</v>
      </c>
      <c r="AT120" s="231" t="s">
        <v>313</v>
      </c>
      <c r="AU120" s="231" t="s">
        <v>73</v>
      </c>
      <c r="AY120" s="14" t="s">
        <v>200</v>
      </c>
      <c r="BE120" s="232">
        <f>IF(N120="základní",J120,0)</f>
        <v>0</v>
      </c>
      <c r="BF120" s="232">
        <f>IF(N120="snížená",J120,0)</f>
        <v>0</v>
      </c>
      <c r="BG120" s="232">
        <f>IF(N120="zákl. přenesená",J120,0)</f>
        <v>0</v>
      </c>
      <c r="BH120" s="232">
        <f>IF(N120="sníž. přenesená",J120,0)</f>
        <v>0</v>
      </c>
      <c r="BI120" s="232">
        <f>IF(N120="nulová",J120,0)</f>
        <v>0</v>
      </c>
      <c r="BJ120" s="14" t="s">
        <v>80</v>
      </c>
      <c r="BK120" s="232">
        <f>ROUND(I120*H120,2)</f>
        <v>0</v>
      </c>
      <c r="BL120" s="14" t="s">
        <v>199</v>
      </c>
      <c r="BM120" s="231" t="s">
        <v>230</v>
      </c>
    </row>
    <row r="121" s="2" customFormat="1" ht="14.4" customHeight="1">
      <c r="A121" s="35"/>
      <c r="B121" s="36"/>
      <c r="C121" s="245" t="s">
        <v>218</v>
      </c>
      <c r="D121" s="245" t="s">
        <v>313</v>
      </c>
      <c r="E121" s="246" t="s">
        <v>1496</v>
      </c>
      <c r="F121" s="247" t="s">
        <v>1497</v>
      </c>
      <c r="G121" s="248" t="s">
        <v>958</v>
      </c>
      <c r="H121" s="249">
        <v>5</v>
      </c>
      <c r="I121" s="250"/>
      <c r="J121" s="251">
        <f>ROUND(I121*H121,2)</f>
        <v>0</v>
      </c>
      <c r="K121" s="252"/>
      <c r="L121" s="253"/>
      <c r="M121" s="254" t="s">
        <v>1</v>
      </c>
      <c r="N121" s="255" t="s">
        <v>38</v>
      </c>
      <c r="O121" s="88"/>
      <c r="P121" s="229">
        <f>O121*H121</f>
        <v>0</v>
      </c>
      <c r="Q121" s="229">
        <v>0</v>
      </c>
      <c r="R121" s="229">
        <f>Q121*H121</f>
        <v>0</v>
      </c>
      <c r="S121" s="229">
        <v>0</v>
      </c>
      <c r="T121" s="230">
        <f>S121*H121</f>
        <v>0</v>
      </c>
      <c r="U121" s="35"/>
      <c r="V121" s="35"/>
      <c r="W121" s="35"/>
      <c r="X121" s="35"/>
      <c r="Y121" s="35"/>
      <c r="Z121" s="35"/>
      <c r="AA121" s="35"/>
      <c r="AB121" s="35"/>
      <c r="AC121" s="35"/>
      <c r="AD121" s="35"/>
      <c r="AE121" s="35"/>
      <c r="AR121" s="231" t="s">
        <v>230</v>
      </c>
      <c r="AT121" s="231" t="s">
        <v>313</v>
      </c>
      <c r="AU121" s="231" t="s">
        <v>73</v>
      </c>
      <c r="AY121" s="14" t="s">
        <v>200</v>
      </c>
      <c r="BE121" s="232">
        <f>IF(N121="základní",J121,0)</f>
        <v>0</v>
      </c>
      <c r="BF121" s="232">
        <f>IF(N121="snížená",J121,0)</f>
        <v>0</v>
      </c>
      <c r="BG121" s="232">
        <f>IF(N121="zákl. přenesená",J121,0)</f>
        <v>0</v>
      </c>
      <c r="BH121" s="232">
        <f>IF(N121="sníž. přenesená",J121,0)</f>
        <v>0</v>
      </c>
      <c r="BI121" s="232">
        <f>IF(N121="nulová",J121,0)</f>
        <v>0</v>
      </c>
      <c r="BJ121" s="14" t="s">
        <v>80</v>
      </c>
      <c r="BK121" s="232">
        <f>ROUND(I121*H121,2)</f>
        <v>0</v>
      </c>
      <c r="BL121" s="14" t="s">
        <v>199</v>
      </c>
      <c r="BM121" s="231" t="s">
        <v>238</v>
      </c>
    </row>
    <row r="122" s="2" customFormat="1" ht="14.4" customHeight="1">
      <c r="A122" s="35"/>
      <c r="B122" s="36"/>
      <c r="C122" s="245" t="s">
        <v>222</v>
      </c>
      <c r="D122" s="245" t="s">
        <v>313</v>
      </c>
      <c r="E122" s="246" t="s">
        <v>1498</v>
      </c>
      <c r="F122" s="247" t="s">
        <v>1499</v>
      </c>
      <c r="G122" s="248" t="s">
        <v>958</v>
      </c>
      <c r="H122" s="249">
        <v>5</v>
      </c>
      <c r="I122" s="250"/>
      <c r="J122" s="251">
        <f>ROUND(I122*H122,2)</f>
        <v>0</v>
      </c>
      <c r="K122" s="252"/>
      <c r="L122" s="253"/>
      <c r="M122" s="254" t="s">
        <v>1</v>
      </c>
      <c r="N122" s="255" t="s">
        <v>38</v>
      </c>
      <c r="O122" s="88"/>
      <c r="P122" s="229">
        <f>O122*H122</f>
        <v>0</v>
      </c>
      <c r="Q122" s="229">
        <v>0</v>
      </c>
      <c r="R122" s="229">
        <f>Q122*H122</f>
        <v>0</v>
      </c>
      <c r="S122" s="229">
        <v>0</v>
      </c>
      <c r="T122" s="230">
        <f>S122*H122</f>
        <v>0</v>
      </c>
      <c r="U122" s="35"/>
      <c r="V122" s="35"/>
      <c r="W122" s="35"/>
      <c r="X122" s="35"/>
      <c r="Y122" s="35"/>
      <c r="Z122" s="35"/>
      <c r="AA122" s="35"/>
      <c r="AB122" s="35"/>
      <c r="AC122" s="35"/>
      <c r="AD122" s="35"/>
      <c r="AE122" s="35"/>
      <c r="AR122" s="231" t="s">
        <v>230</v>
      </c>
      <c r="AT122" s="231" t="s">
        <v>313</v>
      </c>
      <c r="AU122" s="231" t="s">
        <v>73</v>
      </c>
      <c r="AY122" s="14" t="s">
        <v>200</v>
      </c>
      <c r="BE122" s="232">
        <f>IF(N122="základní",J122,0)</f>
        <v>0</v>
      </c>
      <c r="BF122" s="232">
        <f>IF(N122="snížená",J122,0)</f>
        <v>0</v>
      </c>
      <c r="BG122" s="232">
        <f>IF(N122="zákl. přenesená",J122,0)</f>
        <v>0</v>
      </c>
      <c r="BH122" s="232">
        <f>IF(N122="sníž. přenesená",J122,0)</f>
        <v>0</v>
      </c>
      <c r="BI122" s="232">
        <f>IF(N122="nulová",J122,0)</f>
        <v>0</v>
      </c>
      <c r="BJ122" s="14" t="s">
        <v>80</v>
      </c>
      <c r="BK122" s="232">
        <f>ROUND(I122*H122,2)</f>
        <v>0</v>
      </c>
      <c r="BL122" s="14" t="s">
        <v>199</v>
      </c>
      <c r="BM122" s="231" t="s">
        <v>246</v>
      </c>
    </row>
    <row r="123" s="2" customFormat="1" ht="14.4" customHeight="1">
      <c r="A123" s="35"/>
      <c r="B123" s="36"/>
      <c r="C123" s="245" t="s">
        <v>226</v>
      </c>
      <c r="D123" s="245" t="s">
        <v>313</v>
      </c>
      <c r="E123" s="246" t="s">
        <v>1500</v>
      </c>
      <c r="F123" s="247" t="s">
        <v>1501</v>
      </c>
      <c r="G123" s="248" t="s">
        <v>958</v>
      </c>
      <c r="H123" s="249">
        <v>5</v>
      </c>
      <c r="I123" s="250"/>
      <c r="J123" s="251">
        <f>ROUND(I123*H123,2)</f>
        <v>0</v>
      </c>
      <c r="K123" s="252"/>
      <c r="L123" s="253"/>
      <c r="M123" s="254" t="s">
        <v>1</v>
      </c>
      <c r="N123" s="255" t="s">
        <v>38</v>
      </c>
      <c r="O123" s="88"/>
      <c r="P123" s="229">
        <f>O123*H123</f>
        <v>0</v>
      </c>
      <c r="Q123" s="229">
        <v>0</v>
      </c>
      <c r="R123" s="229">
        <f>Q123*H123</f>
        <v>0</v>
      </c>
      <c r="S123" s="229">
        <v>0</v>
      </c>
      <c r="T123" s="230">
        <f>S123*H123</f>
        <v>0</v>
      </c>
      <c r="U123" s="35"/>
      <c r="V123" s="35"/>
      <c r="W123" s="35"/>
      <c r="X123" s="35"/>
      <c r="Y123" s="35"/>
      <c r="Z123" s="35"/>
      <c r="AA123" s="35"/>
      <c r="AB123" s="35"/>
      <c r="AC123" s="35"/>
      <c r="AD123" s="35"/>
      <c r="AE123" s="35"/>
      <c r="AR123" s="231" t="s">
        <v>230</v>
      </c>
      <c r="AT123" s="231" t="s">
        <v>313</v>
      </c>
      <c r="AU123" s="231" t="s">
        <v>73</v>
      </c>
      <c r="AY123" s="14" t="s">
        <v>200</v>
      </c>
      <c r="BE123" s="232">
        <f>IF(N123="základní",J123,0)</f>
        <v>0</v>
      </c>
      <c r="BF123" s="232">
        <f>IF(N123="snížená",J123,0)</f>
        <v>0</v>
      </c>
      <c r="BG123" s="232">
        <f>IF(N123="zákl. přenesená",J123,0)</f>
        <v>0</v>
      </c>
      <c r="BH123" s="232">
        <f>IF(N123="sníž. přenesená",J123,0)</f>
        <v>0</v>
      </c>
      <c r="BI123" s="232">
        <f>IF(N123="nulová",J123,0)</f>
        <v>0</v>
      </c>
      <c r="BJ123" s="14" t="s">
        <v>80</v>
      </c>
      <c r="BK123" s="232">
        <f>ROUND(I123*H123,2)</f>
        <v>0</v>
      </c>
      <c r="BL123" s="14" t="s">
        <v>199</v>
      </c>
      <c r="BM123" s="231" t="s">
        <v>254</v>
      </c>
    </row>
    <row r="124" s="2" customFormat="1" ht="24.15" customHeight="1">
      <c r="A124" s="35"/>
      <c r="B124" s="36"/>
      <c r="C124" s="245" t="s">
        <v>230</v>
      </c>
      <c r="D124" s="245" t="s">
        <v>313</v>
      </c>
      <c r="E124" s="246" t="s">
        <v>1502</v>
      </c>
      <c r="F124" s="247" t="s">
        <v>1503</v>
      </c>
      <c r="G124" s="248" t="s">
        <v>958</v>
      </c>
      <c r="H124" s="249">
        <v>5</v>
      </c>
      <c r="I124" s="250"/>
      <c r="J124" s="251">
        <f>ROUND(I124*H124,2)</f>
        <v>0</v>
      </c>
      <c r="K124" s="252"/>
      <c r="L124" s="253"/>
      <c r="M124" s="254" t="s">
        <v>1</v>
      </c>
      <c r="N124" s="255" t="s">
        <v>38</v>
      </c>
      <c r="O124" s="88"/>
      <c r="P124" s="229">
        <f>O124*H124</f>
        <v>0</v>
      </c>
      <c r="Q124" s="229">
        <v>0</v>
      </c>
      <c r="R124" s="229">
        <f>Q124*H124</f>
        <v>0</v>
      </c>
      <c r="S124" s="229">
        <v>0</v>
      </c>
      <c r="T124" s="230">
        <f>S124*H124</f>
        <v>0</v>
      </c>
      <c r="U124" s="35"/>
      <c r="V124" s="35"/>
      <c r="W124" s="35"/>
      <c r="X124" s="35"/>
      <c r="Y124" s="35"/>
      <c r="Z124" s="35"/>
      <c r="AA124" s="35"/>
      <c r="AB124" s="35"/>
      <c r="AC124" s="35"/>
      <c r="AD124" s="35"/>
      <c r="AE124" s="35"/>
      <c r="AR124" s="231" t="s">
        <v>230</v>
      </c>
      <c r="AT124" s="231" t="s">
        <v>313</v>
      </c>
      <c r="AU124" s="231" t="s">
        <v>73</v>
      </c>
      <c r="AY124" s="14" t="s">
        <v>200</v>
      </c>
      <c r="BE124" s="232">
        <f>IF(N124="základní",J124,0)</f>
        <v>0</v>
      </c>
      <c r="BF124" s="232">
        <f>IF(N124="snížená",J124,0)</f>
        <v>0</v>
      </c>
      <c r="BG124" s="232">
        <f>IF(N124="zákl. přenesená",J124,0)</f>
        <v>0</v>
      </c>
      <c r="BH124" s="232">
        <f>IF(N124="sníž. přenesená",J124,0)</f>
        <v>0</v>
      </c>
      <c r="BI124" s="232">
        <f>IF(N124="nulová",J124,0)</f>
        <v>0</v>
      </c>
      <c r="BJ124" s="14" t="s">
        <v>80</v>
      </c>
      <c r="BK124" s="232">
        <f>ROUND(I124*H124,2)</f>
        <v>0</v>
      </c>
      <c r="BL124" s="14" t="s">
        <v>199</v>
      </c>
      <c r="BM124" s="231" t="s">
        <v>261</v>
      </c>
    </row>
    <row r="125" s="2" customFormat="1" ht="24.15" customHeight="1">
      <c r="A125" s="35"/>
      <c r="B125" s="36"/>
      <c r="C125" s="245" t="s">
        <v>234</v>
      </c>
      <c r="D125" s="245" t="s">
        <v>313</v>
      </c>
      <c r="E125" s="246" t="s">
        <v>1504</v>
      </c>
      <c r="F125" s="247" t="s">
        <v>1505</v>
      </c>
      <c r="G125" s="248" t="s">
        <v>958</v>
      </c>
      <c r="H125" s="249">
        <v>5</v>
      </c>
      <c r="I125" s="250"/>
      <c r="J125" s="251">
        <f>ROUND(I125*H125,2)</f>
        <v>0</v>
      </c>
      <c r="K125" s="252"/>
      <c r="L125" s="253"/>
      <c r="M125" s="254" t="s">
        <v>1</v>
      </c>
      <c r="N125" s="255" t="s">
        <v>38</v>
      </c>
      <c r="O125" s="88"/>
      <c r="P125" s="229">
        <f>O125*H125</f>
        <v>0</v>
      </c>
      <c r="Q125" s="229">
        <v>0</v>
      </c>
      <c r="R125" s="229">
        <f>Q125*H125</f>
        <v>0</v>
      </c>
      <c r="S125" s="229">
        <v>0</v>
      </c>
      <c r="T125" s="230">
        <f>S125*H125</f>
        <v>0</v>
      </c>
      <c r="U125" s="35"/>
      <c r="V125" s="35"/>
      <c r="W125" s="35"/>
      <c r="X125" s="35"/>
      <c r="Y125" s="35"/>
      <c r="Z125" s="35"/>
      <c r="AA125" s="35"/>
      <c r="AB125" s="35"/>
      <c r="AC125" s="35"/>
      <c r="AD125" s="35"/>
      <c r="AE125" s="35"/>
      <c r="AR125" s="231" t="s">
        <v>230</v>
      </c>
      <c r="AT125" s="231" t="s">
        <v>313</v>
      </c>
      <c r="AU125" s="231" t="s">
        <v>73</v>
      </c>
      <c r="AY125" s="14" t="s">
        <v>200</v>
      </c>
      <c r="BE125" s="232">
        <f>IF(N125="základní",J125,0)</f>
        <v>0</v>
      </c>
      <c r="BF125" s="232">
        <f>IF(N125="snížená",J125,0)</f>
        <v>0</v>
      </c>
      <c r="BG125" s="232">
        <f>IF(N125="zákl. přenesená",J125,0)</f>
        <v>0</v>
      </c>
      <c r="BH125" s="232">
        <f>IF(N125="sníž. přenesená",J125,0)</f>
        <v>0</v>
      </c>
      <c r="BI125" s="232">
        <f>IF(N125="nulová",J125,0)</f>
        <v>0</v>
      </c>
      <c r="BJ125" s="14" t="s">
        <v>80</v>
      </c>
      <c r="BK125" s="232">
        <f>ROUND(I125*H125,2)</f>
        <v>0</v>
      </c>
      <c r="BL125" s="14" t="s">
        <v>199</v>
      </c>
      <c r="BM125" s="231" t="s">
        <v>269</v>
      </c>
    </row>
    <row r="126" s="2" customFormat="1" ht="24.15" customHeight="1">
      <c r="A126" s="35"/>
      <c r="B126" s="36"/>
      <c r="C126" s="245" t="s">
        <v>238</v>
      </c>
      <c r="D126" s="245" t="s">
        <v>313</v>
      </c>
      <c r="E126" s="246" t="s">
        <v>1506</v>
      </c>
      <c r="F126" s="247" t="s">
        <v>1507</v>
      </c>
      <c r="G126" s="248" t="s">
        <v>958</v>
      </c>
      <c r="H126" s="249">
        <v>10</v>
      </c>
      <c r="I126" s="250"/>
      <c r="J126" s="251">
        <f>ROUND(I126*H126,2)</f>
        <v>0</v>
      </c>
      <c r="K126" s="252"/>
      <c r="L126" s="253"/>
      <c r="M126" s="254" t="s">
        <v>1</v>
      </c>
      <c r="N126" s="255" t="s">
        <v>38</v>
      </c>
      <c r="O126" s="88"/>
      <c r="P126" s="229">
        <f>O126*H126</f>
        <v>0</v>
      </c>
      <c r="Q126" s="229">
        <v>0</v>
      </c>
      <c r="R126" s="229">
        <f>Q126*H126</f>
        <v>0</v>
      </c>
      <c r="S126" s="229">
        <v>0</v>
      </c>
      <c r="T126" s="230">
        <f>S126*H126</f>
        <v>0</v>
      </c>
      <c r="U126" s="35"/>
      <c r="V126" s="35"/>
      <c r="W126" s="35"/>
      <c r="X126" s="35"/>
      <c r="Y126" s="35"/>
      <c r="Z126" s="35"/>
      <c r="AA126" s="35"/>
      <c r="AB126" s="35"/>
      <c r="AC126" s="35"/>
      <c r="AD126" s="35"/>
      <c r="AE126" s="35"/>
      <c r="AR126" s="231" t="s">
        <v>230</v>
      </c>
      <c r="AT126" s="231" t="s">
        <v>313</v>
      </c>
      <c r="AU126" s="231" t="s">
        <v>73</v>
      </c>
      <c r="AY126" s="14" t="s">
        <v>200</v>
      </c>
      <c r="BE126" s="232">
        <f>IF(N126="základní",J126,0)</f>
        <v>0</v>
      </c>
      <c r="BF126" s="232">
        <f>IF(N126="snížená",J126,0)</f>
        <v>0</v>
      </c>
      <c r="BG126" s="232">
        <f>IF(N126="zákl. přenesená",J126,0)</f>
        <v>0</v>
      </c>
      <c r="BH126" s="232">
        <f>IF(N126="sníž. přenesená",J126,0)</f>
        <v>0</v>
      </c>
      <c r="BI126" s="232">
        <f>IF(N126="nulová",J126,0)</f>
        <v>0</v>
      </c>
      <c r="BJ126" s="14" t="s">
        <v>80</v>
      </c>
      <c r="BK126" s="232">
        <f>ROUND(I126*H126,2)</f>
        <v>0</v>
      </c>
      <c r="BL126" s="14" t="s">
        <v>199</v>
      </c>
      <c r="BM126" s="231" t="s">
        <v>277</v>
      </c>
    </row>
    <row r="127" s="2" customFormat="1" ht="14.4" customHeight="1">
      <c r="A127" s="35"/>
      <c r="B127" s="36"/>
      <c r="C127" s="245" t="s">
        <v>242</v>
      </c>
      <c r="D127" s="245" t="s">
        <v>313</v>
      </c>
      <c r="E127" s="246" t="s">
        <v>1508</v>
      </c>
      <c r="F127" s="247" t="s">
        <v>1509</v>
      </c>
      <c r="G127" s="248" t="s">
        <v>958</v>
      </c>
      <c r="H127" s="249">
        <v>5</v>
      </c>
      <c r="I127" s="250"/>
      <c r="J127" s="251">
        <f>ROUND(I127*H127,2)</f>
        <v>0</v>
      </c>
      <c r="K127" s="252"/>
      <c r="L127" s="253"/>
      <c r="M127" s="254" t="s">
        <v>1</v>
      </c>
      <c r="N127" s="255" t="s">
        <v>38</v>
      </c>
      <c r="O127" s="88"/>
      <c r="P127" s="229">
        <f>O127*H127</f>
        <v>0</v>
      </c>
      <c r="Q127" s="229">
        <v>0</v>
      </c>
      <c r="R127" s="229">
        <f>Q127*H127</f>
        <v>0</v>
      </c>
      <c r="S127" s="229">
        <v>0</v>
      </c>
      <c r="T127" s="230">
        <f>S127*H127</f>
        <v>0</v>
      </c>
      <c r="U127" s="35"/>
      <c r="V127" s="35"/>
      <c r="W127" s="35"/>
      <c r="X127" s="35"/>
      <c r="Y127" s="35"/>
      <c r="Z127" s="35"/>
      <c r="AA127" s="35"/>
      <c r="AB127" s="35"/>
      <c r="AC127" s="35"/>
      <c r="AD127" s="35"/>
      <c r="AE127" s="35"/>
      <c r="AR127" s="231" t="s">
        <v>230</v>
      </c>
      <c r="AT127" s="231" t="s">
        <v>313</v>
      </c>
      <c r="AU127" s="231" t="s">
        <v>73</v>
      </c>
      <c r="AY127" s="14" t="s">
        <v>200</v>
      </c>
      <c r="BE127" s="232">
        <f>IF(N127="základní",J127,0)</f>
        <v>0</v>
      </c>
      <c r="BF127" s="232">
        <f>IF(N127="snížená",J127,0)</f>
        <v>0</v>
      </c>
      <c r="BG127" s="232">
        <f>IF(N127="zákl. přenesená",J127,0)</f>
        <v>0</v>
      </c>
      <c r="BH127" s="232">
        <f>IF(N127="sníž. přenesená",J127,0)</f>
        <v>0</v>
      </c>
      <c r="BI127" s="232">
        <f>IF(N127="nulová",J127,0)</f>
        <v>0</v>
      </c>
      <c r="BJ127" s="14" t="s">
        <v>80</v>
      </c>
      <c r="BK127" s="232">
        <f>ROUND(I127*H127,2)</f>
        <v>0</v>
      </c>
      <c r="BL127" s="14" t="s">
        <v>199</v>
      </c>
      <c r="BM127" s="231" t="s">
        <v>376</v>
      </c>
    </row>
    <row r="128" s="2" customFormat="1" ht="37.8" customHeight="1">
      <c r="A128" s="35"/>
      <c r="B128" s="36"/>
      <c r="C128" s="245" t="s">
        <v>246</v>
      </c>
      <c r="D128" s="245" t="s">
        <v>313</v>
      </c>
      <c r="E128" s="246" t="s">
        <v>1510</v>
      </c>
      <c r="F128" s="247" t="s">
        <v>1511</v>
      </c>
      <c r="G128" s="248" t="s">
        <v>958</v>
      </c>
      <c r="H128" s="249">
        <v>32</v>
      </c>
      <c r="I128" s="250"/>
      <c r="J128" s="251">
        <f>ROUND(I128*H128,2)</f>
        <v>0</v>
      </c>
      <c r="K128" s="252"/>
      <c r="L128" s="253"/>
      <c r="M128" s="254" t="s">
        <v>1</v>
      </c>
      <c r="N128" s="255" t="s">
        <v>38</v>
      </c>
      <c r="O128" s="88"/>
      <c r="P128" s="229">
        <f>O128*H128</f>
        <v>0</v>
      </c>
      <c r="Q128" s="229">
        <v>0</v>
      </c>
      <c r="R128" s="229">
        <f>Q128*H128</f>
        <v>0</v>
      </c>
      <c r="S128" s="229">
        <v>0</v>
      </c>
      <c r="T128" s="230">
        <f>S128*H128</f>
        <v>0</v>
      </c>
      <c r="U128" s="35"/>
      <c r="V128" s="35"/>
      <c r="W128" s="35"/>
      <c r="X128" s="35"/>
      <c r="Y128" s="35"/>
      <c r="Z128" s="35"/>
      <c r="AA128" s="35"/>
      <c r="AB128" s="35"/>
      <c r="AC128" s="35"/>
      <c r="AD128" s="35"/>
      <c r="AE128" s="35"/>
      <c r="AR128" s="231" t="s">
        <v>230</v>
      </c>
      <c r="AT128" s="231" t="s">
        <v>313</v>
      </c>
      <c r="AU128" s="231" t="s">
        <v>73</v>
      </c>
      <c r="AY128" s="14" t="s">
        <v>200</v>
      </c>
      <c r="BE128" s="232">
        <f>IF(N128="základní",J128,0)</f>
        <v>0</v>
      </c>
      <c r="BF128" s="232">
        <f>IF(N128="snížená",J128,0)</f>
        <v>0</v>
      </c>
      <c r="BG128" s="232">
        <f>IF(N128="zákl. přenesená",J128,0)</f>
        <v>0</v>
      </c>
      <c r="BH128" s="232">
        <f>IF(N128="sníž. přenesená",J128,0)</f>
        <v>0</v>
      </c>
      <c r="BI128" s="232">
        <f>IF(N128="nulová",J128,0)</f>
        <v>0</v>
      </c>
      <c r="BJ128" s="14" t="s">
        <v>80</v>
      </c>
      <c r="BK128" s="232">
        <f>ROUND(I128*H128,2)</f>
        <v>0</v>
      </c>
      <c r="BL128" s="14" t="s">
        <v>199</v>
      </c>
      <c r="BM128" s="231" t="s">
        <v>383</v>
      </c>
    </row>
    <row r="129" s="2" customFormat="1" ht="24.15" customHeight="1">
      <c r="A129" s="35"/>
      <c r="B129" s="36"/>
      <c r="C129" s="245" t="s">
        <v>250</v>
      </c>
      <c r="D129" s="245" t="s">
        <v>313</v>
      </c>
      <c r="E129" s="246" t="s">
        <v>1512</v>
      </c>
      <c r="F129" s="247" t="s">
        <v>1513</v>
      </c>
      <c r="G129" s="248" t="s">
        <v>958</v>
      </c>
      <c r="H129" s="249">
        <v>4</v>
      </c>
      <c r="I129" s="250"/>
      <c r="J129" s="251">
        <f>ROUND(I129*H129,2)</f>
        <v>0</v>
      </c>
      <c r="K129" s="252"/>
      <c r="L129" s="253"/>
      <c r="M129" s="254" t="s">
        <v>1</v>
      </c>
      <c r="N129" s="255" t="s">
        <v>38</v>
      </c>
      <c r="O129" s="88"/>
      <c r="P129" s="229">
        <f>O129*H129</f>
        <v>0</v>
      </c>
      <c r="Q129" s="229">
        <v>0</v>
      </c>
      <c r="R129" s="229">
        <f>Q129*H129</f>
        <v>0</v>
      </c>
      <c r="S129" s="229">
        <v>0</v>
      </c>
      <c r="T129" s="230">
        <f>S129*H129</f>
        <v>0</v>
      </c>
      <c r="U129" s="35"/>
      <c r="V129" s="35"/>
      <c r="W129" s="35"/>
      <c r="X129" s="35"/>
      <c r="Y129" s="35"/>
      <c r="Z129" s="35"/>
      <c r="AA129" s="35"/>
      <c r="AB129" s="35"/>
      <c r="AC129" s="35"/>
      <c r="AD129" s="35"/>
      <c r="AE129" s="35"/>
      <c r="AR129" s="231" t="s">
        <v>230</v>
      </c>
      <c r="AT129" s="231" t="s">
        <v>313</v>
      </c>
      <c r="AU129" s="231" t="s">
        <v>73</v>
      </c>
      <c r="AY129" s="14" t="s">
        <v>200</v>
      </c>
      <c r="BE129" s="232">
        <f>IF(N129="základní",J129,0)</f>
        <v>0</v>
      </c>
      <c r="BF129" s="232">
        <f>IF(N129="snížená",J129,0)</f>
        <v>0</v>
      </c>
      <c r="BG129" s="232">
        <f>IF(N129="zákl. přenesená",J129,0)</f>
        <v>0</v>
      </c>
      <c r="BH129" s="232">
        <f>IF(N129="sníž. přenesená",J129,0)</f>
        <v>0</v>
      </c>
      <c r="BI129" s="232">
        <f>IF(N129="nulová",J129,0)</f>
        <v>0</v>
      </c>
      <c r="BJ129" s="14" t="s">
        <v>80</v>
      </c>
      <c r="BK129" s="232">
        <f>ROUND(I129*H129,2)</f>
        <v>0</v>
      </c>
      <c r="BL129" s="14" t="s">
        <v>199</v>
      </c>
      <c r="BM129" s="231" t="s">
        <v>391</v>
      </c>
    </row>
    <row r="130" s="2" customFormat="1" ht="24.15" customHeight="1">
      <c r="A130" s="35"/>
      <c r="B130" s="36"/>
      <c r="C130" s="245" t="s">
        <v>254</v>
      </c>
      <c r="D130" s="245" t="s">
        <v>313</v>
      </c>
      <c r="E130" s="246" t="s">
        <v>1514</v>
      </c>
      <c r="F130" s="247" t="s">
        <v>1515</v>
      </c>
      <c r="G130" s="248" t="s">
        <v>958</v>
      </c>
      <c r="H130" s="249">
        <v>1</v>
      </c>
      <c r="I130" s="250"/>
      <c r="J130" s="251">
        <f>ROUND(I130*H130,2)</f>
        <v>0</v>
      </c>
      <c r="K130" s="252"/>
      <c r="L130" s="253"/>
      <c r="M130" s="254" t="s">
        <v>1</v>
      </c>
      <c r="N130" s="255" t="s">
        <v>38</v>
      </c>
      <c r="O130" s="88"/>
      <c r="P130" s="229">
        <f>O130*H130</f>
        <v>0</v>
      </c>
      <c r="Q130" s="229">
        <v>0</v>
      </c>
      <c r="R130" s="229">
        <f>Q130*H130</f>
        <v>0</v>
      </c>
      <c r="S130" s="229">
        <v>0</v>
      </c>
      <c r="T130" s="230">
        <f>S130*H130</f>
        <v>0</v>
      </c>
      <c r="U130" s="35"/>
      <c r="V130" s="35"/>
      <c r="W130" s="35"/>
      <c r="X130" s="35"/>
      <c r="Y130" s="35"/>
      <c r="Z130" s="35"/>
      <c r="AA130" s="35"/>
      <c r="AB130" s="35"/>
      <c r="AC130" s="35"/>
      <c r="AD130" s="35"/>
      <c r="AE130" s="35"/>
      <c r="AR130" s="231" t="s">
        <v>230</v>
      </c>
      <c r="AT130" s="231" t="s">
        <v>313</v>
      </c>
      <c r="AU130" s="231" t="s">
        <v>73</v>
      </c>
      <c r="AY130" s="14" t="s">
        <v>200</v>
      </c>
      <c r="BE130" s="232">
        <f>IF(N130="základní",J130,0)</f>
        <v>0</v>
      </c>
      <c r="BF130" s="232">
        <f>IF(N130="snížená",J130,0)</f>
        <v>0</v>
      </c>
      <c r="BG130" s="232">
        <f>IF(N130="zákl. přenesená",J130,0)</f>
        <v>0</v>
      </c>
      <c r="BH130" s="232">
        <f>IF(N130="sníž. přenesená",J130,0)</f>
        <v>0</v>
      </c>
      <c r="BI130" s="232">
        <f>IF(N130="nulová",J130,0)</f>
        <v>0</v>
      </c>
      <c r="BJ130" s="14" t="s">
        <v>80</v>
      </c>
      <c r="BK130" s="232">
        <f>ROUND(I130*H130,2)</f>
        <v>0</v>
      </c>
      <c r="BL130" s="14" t="s">
        <v>199</v>
      </c>
      <c r="BM130" s="231" t="s">
        <v>399</v>
      </c>
    </row>
    <row r="131" s="2" customFormat="1" ht="24.15" customHeight="1">
      <c r="A131" s="35"/>
      <c r="B131" s="36"/>
      <c r="C131" s="245" t="s">
        <v>8</v>
      </c>
      <c r="D131" s="245" t="s">
        <v>313</v>
      </c>
      <c r="E131" s="246" t="s">
        <v>1516</v>
      </c>
      <c r="F131" s="247" t="s">
        <v>1517</v>
      </c>
      <c r="G131" s="248" t="s">
        <v>958</v>
      </c>
      <c r="H131" s="249">
        <v>1</v>
      </c>
      <c r="I131" s="250"/>
      <c r="J131" s="251">
        <f>ROUND(I131*H131,2)</f>
        <v>0</v>
      </c>
      <c r="K131" s="252"/>
      <c r="L131" s="253"/>
      <c r="M131" s="254" t="s">
        <v>1</v>
      </c>
      <c r="N131" s="255" t="s">
        <v>38</v>
      </c>
      <c r="O131" s="88"/>
      <c r="P131" s="229">
        <f>O131*H131</f>
        <v>0</v>
      </c>
      <c r="Q131" s="229">
        <v>0</v>
      </c>
      <c r="R131" s="229">
        <f>Q131*H131</f>
        <v>0</v>
      </c>
      <c r="S131" s="229">
        <v>0</v>
      </c>
      <c r="T131" s="230">
        <f>S131*H131</f>
        <v>0</v>
      </c>
      <c r="U131" s="35"/>
      <c r="V131" s="35"/>
      <c r="W131" s="35"/>
      <c r="X131" s="35"/>
      <c r="Y131" s="35"/>
      <c r="Z131" s="35"/>
      <c r="AA131" s="35"/>
      <c r="AB131" s="35"/>
      <c r="AC131" s="35"/>
      <c r="AD131" s="35"/>
      <c r="AE131" s="35"/>
      <c r="AR131" s="231" t="s">
        <v>230</v>
      </c>
      <c r="AT131" s="231" t="s">
        <v>313</v>
      </c>
      <c r="AU131" s="231" t="s">
        <v>73</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199</v>
      </c>
      <c r="BM131" s="231" t="s">
        <v>407</v>
      </c>
    </row>
    <row r="132" s="2" customFormat="1" ht="24.15" customHeight="1">
      <c r="A132" s="35"/>
      <c r="B132" s="36"/>
      <c r="C132" s="245" t="s">
        <v>261</v>
      </c>
      <c r="D132" s="245" t="s">
        <v>313</v>
      </c>
      <c r="E132" s="246" t="s">
        <v>1518</v>
      </c>
      <c r="F132" s="247" t="s">
        <v>1519</v>
      </c>
      <c r="G132" s="248" t="s">
        <v>958</v>
      </c>
      <c r="H132" s="249">
        <v>1</v>
      </c>
      <c r="I132" s="250"/>
      <c r="J132" s="251">
        <f>ROUND(I132*H132,2)</f>
        <v>0</v>
      </c>
      <c r="K132" s="252"/>
      <c r="L132" s="253"/>
      <c r="M132" s="254" t="s">
        <v>1</v>
      </c>
      <c r="N132" s="255" t="s">
        <v>38</v>
      </c>
      <c r="O132" s="88"/>
      <c r="P132" s="229">
        <f>O132*H132</f>
        <v>0</v>
      </c>
      <c r="Q132" s="229">
        <v>0</v>
      </c>
      <c r="R132" s="229">
        <f>Q132*H132</f>
        <v>0</v>
      </c>
      <c r="S132" s="229">
        <v>0</v>
      </c>
      <c r="T132" s="230">
        <f>S132*H132</f>
        <v>0</v>
      </c>
      <c r="U132" s="35"/>
      <c r="V132" s="35"/>
      <c r="W132" s="35"/>
      <c r="X132" s="35"/>
      <c r="Y132" s="35"/>
      <c r="Z132" s="35"/>
      <c r="AA132" s="35"/>
      <c r="AB132" s="35"/>
      <c r="AC132" s="35"/>
      <c r="AD132" s="35"/>
      <c r="AE132" s="35"/>
      <c r="AR132" s="231" t="s">
        <v>230</v>
      </c>
      <c r="AT132" s="231" t="s">
        <v>313</v>
      </c>
      <c r="AU132" s="231" t="s">
        <v>73</v>
      </c>
      <c r="AY132" s="14" t="s">
        <v>200</v>
      </c>
      <c r="BE132" s="232">
        <f>IF(N132="základní",J132,0)</f>
        <v>0</v>
      </c>
      <c r="BF132" s="232">
        <f>IF(N132="snížená",J132,0)</f>
        <v>0</v>
      </c>
      <c r="BG132" s="232">
        <f>IF(N132="zákl. přenesená",J132,0)</f>
        <v>0</v>
      </c>
      <c r="BH132" s="232">
        <f>IF(N132="sníž. přenesená",J132,0)</f>
        <v>0</v>
      </c>
      <c r="BI132" s="232">
        <f>IF(N132="nulová",J132,0)</f>
        <v>0</v>
      </c>
      <c r="BJ132" s="14" t="s">
        <v>80</v>
      </c>
      <c r="BK132" s="232">
        <f>ROUND(I132*H132,2)</f>
        <v>0</v>
      </c>
      <c r="BL132" s="14" t="s">
        <v>199</v>
      </c>
      <c r="BM132" s="231" t="s">
        <v>415</v>
      </c>
    </row>
    <row r="133" s="2" customFormat="1" ht="24.15" customHeight="1">
      <c r="A133" s="35"/>
      <c r="B133" s="36"/>
      <c r="C133" s="245" t="s">
        <v>265</v>
      </c>
      <c r="D133" s="245" t="s">
        <v>313</v>
      </c>
      <c r="E133" s="246" t="s">
        <v>1520</v>
      </c>
      <c r="F133" s="247" t="s">
        <v>1521</v>
      </c>
      <c r="G133" s="248" t="s">
        <v>958</v>
      </c>
      <c r="H133" s="249">
        <v>4</v>
      </c>
      <c r="I133" s="250"/>
      <c r="J133" s="251">
        <f>ROUND(I133*H133,2)</f>
        <v>0</v>
      </c>
      <c r="K133" s="252"/>
      <c r="L133" s="253"/>
      <c r="M133" s="254" t="s">
        <v>1</v>
      </c>
      <c r="N133" s="255" t="s">
        <v>38</v>
      </c>
      <c r="O133" s="88"/>
      <c r="P133" s="229">
        <f>O133*H133</f>
        <v>0</v>
      </c>
      <c r="Q133" s="229">
        <v>0</v>
      </c>
      <c r="R133" s="229">
        <f>Q133*H133</f>
        <v>0</v>
      </c>
      <c r="S133" s="229">
        <v>0</v>
      </c>
      <c r="T133" s="230">
        <f>S133*H133</f>
        <v>0</v>
      </c>
      <c r="U133" s="35"/>
      <c r="V133" s="35"/>
      <c r="W133" s="35"/>
      <c r="X133" s="35"/>
      <c r="Y133" s="35"/>
      <c r="Z133" s="35"/>
      <c r="AA133" s="35"/>
      <c r="AB133" s="35"/>
      <c r="AC133" s="35"/>
      <c r="AD133" s="35"/>
      <c r="AE133" s="35"/>
      <c r="AR133" s="231" t="s">
        <v>230</v>
      </c>
      <c r="AT133" s="231" t="s">
        <v>313</v>
      </c>
      <c r="AU133" s="231" t="s">
        <v>73</v>
      </c>
      <c r="AY133" s="14" t="s">
        <v>200</v>
      </c>
      <c r="BE133" s="232">
        <f>IF(N133="základní",J133,0)</f>
        <v>0</v>
      </c>
      <c r="BF133" s="232">
        <f>IF(N133="snížená",J133,0)</f>
        <v>0</v>
      </c>
      <c r="BG133" s="232">
        <f>IF(N133="zákl. přenesená",J133,0)</f>
        <v>0</v>
      </c>
      <c r="BH133" s="232">
        <f>IF(N133="sníž. přenesená",J133,0)</f>
        <v>0</v>
      </c>
      <c r="BI133" s="232">
        <f>IF(N133="nulová",J133,0)</f>
        <v>0</v>
      </c>
      <c r="BJ133" s="14" t="s">
        <v>80</v>
      </c>
      <c r="BK133" s="232">
        <f>ROUND(I133*H133,2)</f>
        <v>0</v>
      </c>
      <c r="BL133" s="14" t="s">
        <v>199</v>
      </c>
      <c r="BM133" s="231" t="s">
        <v>423</v>
      </c>
    </row>
    <row r="134" s="2" customFormat="1" ht="24.15" customHeight="1">
      <c r="A134" s="35"/>
      <c r="B134" s="36"/>
      <c r="C134" s="245" t="s">
        <v>269</v>
      </c>
      <c r="D134" s="245" t="s">
        <v>313</v>
      </c>
      <c r="E134" s="246" t="s">
        <v>1522</v>
      </c>
      <c r="F134" s="247" t="s">
        <v>1523</v>
      </c>
      <c r="G134" s="248" t="s">
        <v>958</v>
      </c>
      <c r="H134" s="249">
        <v>1</v>
      </c>
      <c r="I134" s="250"/>
      <c r="J134" s="251">
        <f>ROUND(I134*H134,2)</f>
        <v>0</v>
      </c>
      <c r="K134" s="252"/>
      <c r="L134" s="253"/>
      <c r="M134" s="254" t="s">
        <v>1</v>
      </c>
      <c r="N134" s="255" t="s">
        <v>38</v>
      </c>
      <c r="O134" s="88"/>
      <c r="P134" s="229">
        <f>O134*H134</f>
        <v>0</v>
      </c>
      <c r="Q134" s="229">
        <v>0</v>
      </c>
      <c r="R134" s="229">
        <f>Q134*H134</f>
        <v>0</v>
      </c>
      <c r="S134" s="229">
        <v>0</v>
      </c>
      <c r="T134" s="230">
        <f>S134*H134</f>
        <v>0</v>
      </c>
      <c r="U134" s="35"/>
      <c r="V134" s="35"/>
      <c r="W134" s="35"/>
      <c r="X134" s="35"/>
      <c r="Y134" s="35"/>
      <c r="Z134" s="35"/>
      <c r="AA134" s="35"/>
      <c r="AB134" s="35"/>
      <c r="AC134" s="35"/>
      <c r="AD134" s="35"/>
      <c r="AE134" s="35"/>
      <c r="AR134" s="231" t="s">
        <v>230</v>
      </c>
      <c r="AT134" s="231" t="s">
        <v>313</v>
      </c>
      <c r="AU134" s="231" t="s">
        <v>73</v>
      </c>
      <c r="AY134" s="14" t="s">
        <v>200</v>
      </c>
      <c r="BE134" s="232">
        <f>IF(N134="základní",J134,0)</f>
        <v>0</v>
      </c>
      <c r="BF134" s="232">
        <f>IF(N134="snížená",J134,0)</f>
        <v>0</v>
      </c>
      <c r="BG134" s="232">
        <f>IF(N134="zákl. přenesená",J134,0)</f>
        <v>0</v>
      </c>
      <c r="BH134" s="232">
        <f>IF(N134="sníž. přenesená",J134,0)</f>
        <v>0</v>
      </c>
      <c r="BI134" s="232">
        <f>IF(N134="nulová",J134,0)</f>
        <v>0</v>
      </c>
      <c r="BJ134" s="14" t="s">
        <v>80</v>
      </c>
      <c r="BK134" s="232">
        <f>ROUND(I134*H134,2)</f>
        <v>0</v>
      </c>
      <c r="BL134" s="14" t="s">
        <v>199</v>
      </c>
      <c r="BM134" s="231" t="s">
        <v>431</v>
      </c>
    </row>
    <row r="135" s="2" customFormat="1" ht="24.15" customHeight="1">
      <c r="A135" s="35"/>
      <c r="B135" s="36"/>
      <c r="C135" s="219" t="s">
        <v>273</v>
      </c>
      <c r="D135" s="219" t="s">
        <v>201</v>
      </c>
      <c r="E135" s="220" t="s">
        <v>1524</v>
      </c>
      <c r="F135" s="221" t="s">
        <v>1525</v>
      </c>
      <c r="G135" s="222" t="s">
        <v>958</v>
      </c>
      <c r="H135" s="223">
        <v>1</v>
      </c>
      <c r="I135" s="224"/>
      <c r="J135" s="225">
        <f>ROUND(I135*H135,2)</f>
        <v>0</v>
      </c>
      <c r="K135" s="226"/>
      <c r="L135" s="41"/>
      <c r="M135" s="227" t="s">
        <v>1</v>
      </c>
      <c r="N135" s="228" t="s">
        <v>38</v>
      </c>
      <c r="O135" s="88"/>
      <c r="P135" s="229">
        <f>O135*H135</f>
        <v>0</v>
      </c>
      <c r="Q135" s="229">
        <v>0</v>
      </c>
      <c r="R135" s="229">
        <f>Q135*H135</f>
        <v>0</v>
      </c>
      <c r="S135" s="229">
        <v>0</v>
      </c>
      <c r="T135" s="230">
        <f>S135*H135</f>
        <v>0</v>
      </c>
      <c r="U135" s="35"/>
      <c r="V135" s="35"/>
      <c r="W135" s="35"/>
      <c r="X135" s="35"/>
      <c r="Y135" s="35"/>
      <c r="Z135" s="35"/>
      <c r="AA135" s="35"/>
      <c r="AB135" s="35"/>
      <c r="AC135" s="35"/>
      <c r="AD135" s="35"/>
      <c r="AE135" s="35"/>
      <c r="AR135" s="231" t="s">
        <v>199</v>
      </c>
      <c r="AT135" s="231" t="s">
        <v>201</v>
      </c>
      <c r="AU135" s="231" t="s">
        <v>73</v>
      </c>
      <c r="AY135" s="14" t="s">
        <v>200</v>
      </c>
      <c r="BE135" s="232">
        <f>IF(N135="základní",J135,0)</f>
        <v>0</v>
      </c>
      <c r="BF135" s="232">
        <f>IF(N135="snížená",J135,0)</f>
        <v>0</v>
      </c>
      <c r="BG135" s="232">
        <f>IF(N135="zákl. přenesená",J135,0)</f>
        <v>0</v>
      </c>
      <c r="BH135" s="232">
        <f>IF(N135="sníž. přenesená",J135,0)</f>
        <v>0</v>
      </c>
      <c r="BI135" s="232">
        <f>IF(N135="nulová",J135,0)</f>
        <v>0</v>
      </c>
      <c r="BJ135" s="14" t="s">
        <v>80</v>
      </c>
      <c r="BK135" s="232">
        <f>ROUND(I135*H135,2)</f>
        <v>0</v>
      </c>
      <c r="BL135" s="14" t="s">
        <v>199</v>
      </c>
      <c r="BM135" s="231" t="s">
        <v>439</v>
      </c>
    </row>
    <row r="136" s="2" customFormat="1" ht="24.15" customHeight="1">
      <c r="A136" s="35"/>
      <c r="B136" s="36"/>
      <c r="C136" s="219" t="s">
        <v>277</v>
      </c>
      <c r="D136" s="219" t="s">
        <v>201</v>
      </c>
      <c r="E136" s="220" t="s">
        <v>1526</v>
      </c>
      <c r="F136" s="221" t="s">
        <v>1527</v>
      </c>
      <c r="G136" s="222" t="s">
        <v>958</v>
      </c>
      <c r="H136" s="223">
        <v>5</v>
      </c>
      <c r="I136" s="224"/>
      <c r="J136" s="225">
        <f>ROUND(I136*H136,2)</f>
        <v>0</v>
      </c>
      <c r="K136" s="226"/>
      <c r="L136" s="41"/>
      <c r="M136" s="227" t="s">
        <v>1</v>
      </c>
      <c r="N136" s="228" t="s">
        <v>38</v>
      </c>
      <c r="O136" s="88"/>
      <c r="P136" s="229">
        <f>O136*H136</f>
        <v>0</v>
      </c>
      <c r="Q136" s="229">
        <v>0</v>
      </c>
      <c r="R136" s="229">
        <f>Q136*H136</f>
        <v>0</v>
      </c>
      <c r="S136" s="229">
        <v>0</v>
      </c>
      <c r="T136" s="230">
        <f>S136*H136</f>
        <v>0</v>
      </c>
      <c r="U136" s="35"/>
      <c r="V136" s="35"/>
      <c r="W136" s="35"/>
      <c r="X136" s="35"/>
      <c r="Y136" s="35"/>
      <c r="Z136" s="35"/>
      <c r="AA136" s="35"/>
      <c r="AB136" s="35"/>
      <c r="AC136" s="35"/>
      <c r="AD136" s="35"/>
      <c r="AE136" s="35"/>
      <c r="AR136" s="231" t="s">
        <v>199</v>
      </c>
      <c r="AT136" s="231" t="s">
        <v>201</v>
      </c>
      <c r="AU136" s="231" t="s">
        <v>73</v>
      </c>
      <c r="AY136" s="14" t="s">
        <v>200</v>
      </c>
      <c r="BE136" s="232">
        <f>IF(N136="základní",J136,0)</f>
        <v>0</v>
      </c>
      <c r="BF136" s="232">
        <f>IF(N136="snížená",J136,0)</f>
        <v>0</v>
      </c>
      <c r="BG136" s="232">
        <f>IF(N136="zákl. přenesená",J136,0)</f>
        <v>0</v>
      </c>
      <c r="BH136" s="232">
        <f>IF(N136="sníž. přenesená",J136,0)</f>
        <v>0</v>
      </c>
      <c r="BI136" s="232">
        <f>IF(N136="nulová",J136,0)</f>
        <v>0</v>
      </c>
      <c r="BJ136" s="14" t="s">
        <v>80</v>
      </c>
      <c r="BK136" s="232">
        <f>ROUND(I136*H136,2)</f>
        <v>0</v>
      </c>
      <c r="BL136" s="14" t="s">
        <v>199</v>
      </c>
      <c r="BM136" s="231" t="s">
        <v>447</v>
      </c>
    </row>
    <row r="137" s="2" customFormat="1" ht="14.4" customHeight="1">
      <c r="A137" s="35"/>
      <c r="B137" s="36"/>
      <c r="C137" s="219" t="s">
        <v>7</v>
      </c>
      <c r="D137" s="219" t="s">
        <v>201</v>
      </c>
      <c r="E137" s="220" t="s">
        <v>1528</v>
      </c>
      <c r="F137" s="221" t="s">
        <v>1529</v>
      </c>
      <c r="G137" s="222" t="s">
        <v>958</v>
      </c>
      <c r="H137" s="223">
        <v>1</v>
      </c>
      <c r="I137" s="224"/>
      <c r="J137" s="225">
        <f>ROUND(I137*H137,2)</f>
        <v>0</v>
      </c>
      <c r="K137" s="226"/>
      <c r="L137" s="41"/>
      <c r="M137" s="227" t="s">
        <v>1</v>
      </c>
      <c r="N137" s="228" t="s">
        <v>38</v>
      </c>
      <c r="O137" s="88"/>
      <c r="P137" s="229">
        <f>O137*H137</f>
        <v>0</v>
      </c>
      <c r="Q137" s="229">
        <v>0</v>
      </c>
      <c r="R137" s="229">
        <f>Q137*H137</f>
        <v>0</v>
      </c>
      <c r="S137" s="229">
        <v>0</v>
      </c>
      <c r="T137" s="230">
        <f>S137*H137</f>
        <v>0</v>
      </c>
      <c r="U137" s="35"/>
      <c r="V137" s="35"/>
      <c r="W137" s="35"/>
      <c r="X137" s="35"/>
      <c r="Y137" s="35"/>
      <c r="Z137" s="35"/>
      <c r="AA137" s="35"/>
      <c r="AB137" s="35"/>
      <c r="AC137" s="35"/>
      <c r="AD137" s="35"/>
      <c r="AE137" s="35"/>
      <c r="AR137" s="231" t="s">
        <v>199</v>
      </c>
      <c r="AT137" s="231" t="s">
        <v>201</v>
      </c>
      <c r="AU137" s="231" t="s">
        <v>73</v>
      </c>
      <c r="AY137" s="14" t="s">
        <v>200</v>
      </c>
      <c r="BE137" s="232">
        <f>IF(N137="základní",J137,0)</f>
        <v>0</v>
      </c>
      <c r="BF137" s="232">
        <f>IF(N137="snížená",J137,0)</f>
        <v>0</v>
      </c>
      <c r="BG137" s="232">
        <f>IF(N137="zákl. přenesená",J137,0)</f>
        <v>0</v>
      </c>
      <c r="BH137" s="232">
        <f>IF(N137="sníž. přenesená",J137,0)</f>
        <v>0</v>
      </c>
      <c r="BI137" s="232">
        <f>IF(N137="nulová",J137,0)</f>
        <v>0</v>
      </c>
      <c r="BJ137" s="14" t="s">
        <v>80</v>
      </c>
      <c r="BK137" s="232">
        <f>ROUND(I137*H137,2)</f>
        <v>0</v>
      </c>
      <c r="BL137" s="14" t="s">
        <v>199</v>
      </c>
      <c r="BM137" s="231" t="s">
        <v>455</v>
      </c>
    </row>
    <row r="138" s="2" customFormat="1" ht="62.7" customHeight="1">
      <c r="A138" s="35"/>
      <c r="B138" s="36"/>
      <c r="C138" s="245" t="s">
        <v>376</v>
      </c>
      <c r="D138" s="245" t="s">
        <v>313</v>
      </c>
      <c r="E138" s="246" t="s">
        <v>1530</v>
      </c>
      <c r="F138" s="247" t="s">
        <v>1531</v>
      </c>
      <c r="G138" s="248" t="s">
        <v>958</v>
      </c>
      <c r="H138" s="249">
        <v>1</v>
      </c>
      <c r="I138" s="250"/>
      <c r="J138" s="251">
        <f>ROUND(I138*H138,2)</f>
        <v>0</v>
      </c>
      <c r="K138" s="252"/>
      <c r="L138" s="253"/>
      <c r="M138" s="254" t="s">
        <v>1</v>
      </c>
      <c r="N138" s="255" t="s">
        <v>38</v>
      </c>
      <c r="O138" s="88"/>
      <c r="P138" s="229">
        <f>O138*H138</f>
        <v>0</v>
      </c>
      <c r="Q138" s="229">
        <v>0</v>
      </c>
      <c r="R138" s="229">
        <f>Q138*H138</f>
        <v>0</v>
      </c>
      <c r="S138" s="229">
        <v>0</v>
      </c>
      <c r="T138" s="230">
        <f>S138*H138</f>
        <v>0</v>
      </c>
      <c r="U138" s="35"/>
      <c r="V138" s="35"/>
      <c r="W138" s="35"/>
      <c r="X138" s="35"/>
      <c r="Y138" s="35"/>
      <c r="Z138" s="35"/>
      <c r="AA138" s="35"/>
      <c r="AB138" s="35"/>
      <c r="AC138" s="35"/>
      <c r="AD138" s="35"/>
      <c r="AE138" s="35"/>
      <c r="AR138" s="231" t="s">
        <v>230</v>
      </c>
      <c r="AT138" s="231" t="s">
        <v>313</v>
      </c>
      <c r="AU138" s="231" t="s">
        <v>73</v>
      </c>
      <c r="AY138" s="14" t="s">
        <v>200</v>
      </c>
      <c r="BE138" s="232">
        <f>IF(N138="základní",J138,0)</f>
        <v>0</v>
      </c>
      <c r="BF138" s="232">
        <f>IF(N138="snížená",J138,0)</f>
        <v>0</v>
      </c>
      <c r="BG138" s="232">
        <f>IF(N138="zákl. přenesená",J138,0)</f>
        <v>0</v>
      </c>
      <c r="BH138" s="232">
        <f>IF(N138="sníž. přenesená",J138,0)</f>
        <v>0</v>
      </c>
      <c r="BI138" s="232">
        <f>IF(N138="nulová",J138,0)</f>
        <v>0</v>
      </c>
      <c r="BJ138" s="14" t="s">
        <v>80</v>
      </c>
      <c r="BK138" s="232">
        <f>ROUND(I138*H138,2)</f>
        <v>0</v>
      </c>
      <c r="BL138" s="14" t="s">
        <v>199</v>
      </c>
      <c r="BM138" s="231" t="s">
        <v>463</v>
      </c>
    </row>
    <row r="139" s="2" customFormat="1" ht="62.7" customHeight="1">
      <c r="A139" s="35"/>
      <c r="B139" s="36"/>
      <c r="C139" s="245" t="s">
        <v>380</v>
      </c>
      <c r="D139" s="245" t="s">
        <v>313</v>
      </c>
      <c r="E139" s="246" t="s">
        <v>1532</v>
      </c>
      <c r="F139" s="247" t="s">
        <v>1533</v>
      </c>
      <c r="G139" s="248" t="s">
        <v>958</v>
      </c>
      <c r="H139" s="249">
        <v>1</v>
      </c>
      <c r="I139" s="250"/>
      <c r="J139" s="251">
        <f>ROUND(I139*H139,2)</f>
        <v>0</v>
      </c>
      <c r="K139" s="252"/>
      <c r="L139" s="253"/>
      <c r="M139" s="254" t="s">
        <v>1</v>
      </c>
      <c r="N139" s="255" t="s">
        <v>38</v>
      </c>
      <c r="O139" s="88"/>
      <c r="P139" s="229">
        <f>O139*H139</f>
        <v>0</v>
      </c>
      <c r="Q139" s="229">
        <v>0</v>
      </c>
      <c r="R139" s="229">
        <f>Q139*H139</f>
        <v>0</v>
      </c>
      <c r="S139" s="229">
        <v>0</v>
      </c>
      <c r="T139" s="230">
        <f>S139*H139</f>
        <v>0</v>
      </c>
      <c r="U139" s="35"/>
      <c r="V139" s="35"/>
      <c r="W139" s="35"/>
      <c r="X139" s="35"/>
      <c r="Y139" s="35"/>
      <c r="Z139" s="35"/>
      <c r="AA139" s="35"/>
      <c r="AB139" s="35"/>
      <c r="AC139" s="35"/>
      <c r="AD139" s="35"/>
      <c r="AE139" s="35"/>
      <c r="AR139" s="231" t="s">
        <v>230</v>
      </c>
      <c r="AT139" s="231" t="s">
        <v>313</v>
      </c>
      <c r="AU139" s="231" t="s">
        <v>73</v>
      </c>
      <c r="AY139" s="14" t="s">
        <v>200</v>
      </c>
      <c r="BE139" s="232">
        <f>IF(N139="základní",J139,0)</f>
        <v>0</v>
      </c>
      <c r="BF139" s="232">
        <f>IF(N139="snížená",J139,0)</f>
        <v>0</v>
      </c>
      <c r="BG139" s="232">
        <f>IF(N139="zákl. přenesená",J139,0)</f>
        <v>0</v>
      </c>
      <c r="BH139" s="232">
        <f>IF(N139="sníž. přenesená",J139,0)</f>
        <v>0</v>
      </c>
      <c r="BI139" s="232">
        <f>IF(N139="nulová",J139,0)</f>
        <v>0</v>
      </c>
      <c r="BJ139" s="14" t="s">
        <v>80</v>
      </c>
      <c r="BK139" s="232">
        <f>ROUND(I139*H139,2)</f>
        <v>0</v>
      </c>
      <c r="BL139" s="14" t="s">
        <v>199</v>
      </c>
      <c r="BM139" s="231" t="s">
        <v>471</v>
      </c>
    </row>
    <row r="140" s="2" customFormat="1" ht="14.4" customHeight="1">
      <c r="A140" s="35"/>
      <c r="B140" s="36"/>
      <c r="C140" s="219" t="s">
        <v>383</v>
      </c>
      <c r="D140" s="219" t="s">
        <v>201</v>
      </c>
      <c r="E140" s="220" t="s">
        <v>1534</v>
      </c>
      <c r="F140" s="221" t="s">
        <v>1535</v>
      </c>
      <c r="G140" s="222" t="s">
        <v>958</v>
      </c>
      <c r="H140" s="223">
        <v>1</v>
      </c>
      <c r="I140" s="224"/>
      <c r="J140" s="225">
        <f>ROUND(I140*H140,2)</f>
        <v>0</v>
      </c>
      <c r="K140" s="226"/>
      <c r="L140" s="41"/>
      <c r="M140" s="227" t="s">
        <v>1</v>
      </c>
      <c r="N140" s="228" t="s">
        <v>38</v>
      </c>
      <c r="O140" s="88"/>
      <c r="P140" s="229">
        <f>O140*H140</f>
        <v>0</v>
      </c>
      <c r="Q140" s="229">
        <v>0</v>
      </c>
      <c r="R140" s="229">
        <f>Q140*H140</f>
        <v>0</v>
      </c>
      <c r="S140" s="229">
        <v>0</v>
      </c>
      <c r="T140" s="230">
        <f>S140*H140</f>
        <v>0</v>
      </c>
      <c r="U140" s="35"/>
      <c r="V140" s="35"/>
      <c r="W140" s="35"/>
      <c r="X140" s="35"/>
      <c r="Y140" s="35"/>
      <c r="Z140" s="35"/>
      <c r="AA140" s="35"/>
      <c r="AB140" s="35"/>
      <c r="AC140" s="35"/>
      <c r="AD140" s="35"/>
      <c r="AE140" s="35"/>
      <c r="AR140" s="231" t="s">
        <v>199</v>
      </c>
      <c r="AT140" s="231" t="s">
        <v>201</v>
      </c>
      <c r="AU140" s="231" t="s">
        <v>73</v>
      </c>
      <c r="AY140" s="14" t="s">
        <v>200</v>
      </c>
      <c r="BE140" s="232">
        <f>IF(N140="základní",J140,0)</f>
        <v>0</v>
      </c>
      <c r="BF140" s="232">
        <f>IF(N140="snížená",J140,0)</f>
        <v>0</v>
      </c>
      <c r="BG140" s="232">
        <f>IF(N140="zákl. přenesená",J140,0)</f>
        <v>0</v>
      </c>
      <c r="BH140" s="232">
        <f>IF(N140="sníž. přenesená",J140,0)</f>
        <v>0</v>
      </c>
      <c r="BI140" s="232">
        <f>IF(N140="nulová",J140,0)</f>
        <v>0</v>
      </c>
      <c r="BJ140" s="14" t="s">
        <v>80</v>
      </c>
      <c r="BK140" s="232">
        <f>ROUND(I140*H140,2)</f>
        <v>0</v>
      </c>
      <c r="BL140" s="14" t="s">
        <v>199</v>
      </c>
      <c r="BM140" s="231" t="s">
        <v>479</v>
      </c>
    </row>
    <row r="141" s="2" customFormat="1" ht="14.4" customHeight="1">
      <c r="A141" s="35"/>
      <c r="B141" s="36"/>
      <c r="C141" s="219" t="s">
        <v>387</v>
      </c>
      <c r="D141" s="219" t="s">
        <v>201</v>
      </c>
      <c r="E141" s="220" t="s">
        <v>1536</v>
      </c>
      <c r="F141" s="221" t="s">
        <v>1537</v>
      </c>
      <c r="G141" s="222" t="s">
        <v>958</v>
      </c>
      <c r="H141" s="223">
        <v>4</v>
      </c>
      <c r="I141" s="224"/>
      <c r="J141" s="225">
        <f>ROUND(I141*H141,2)</f>
        <v>0</v>
      </c>
      <c r="K141" s="226"/>
      <c r="L141" s="41"/>
      <c r="M141" s="227" t="s">
        <v>1</v>
      </c>
      <c r="N141" s="228" t="s">
        <v>38</v>
      </c>
      <c r="O141" s="88"/>
      <c r="P141" s="229">
        <f>O141*H141</f>
        <v>0</v>
      </c>
      <c r="Q141" s="229">
        <v>0</v>
      </c>
      <c r="R141" s="229">
        <f>Q141*H141</f>
        <v>0</v>
      </c>
      <c r="S141" s="229">
        <v>0</v>
      </c>
      <c r="T141" s="230">
        <f>S141*H141</f>
        <v>0</v>
      </c>
      <c r="U141" s="35"/>
      <c r="V141" s="35"/>
      <c r="W141" s="35"/>
      <c r="X141" s="35"/>
      <c r="Y141" s="35"/>
      <c r="Z141" s="35"/>
      <c r="AA141" s="35"/>
      <c r="AB141" s="35"/>
      <c r="AC141" s="35"/>
      <c r="AD141" s="35"/>
      <c r="AE141" s="35"/>
      <c r="AR141" s="231" t="s">
        <v>199</v>
      </c>
      <c r="AT141" s="231" t="s">
        <v>201</v>
      </c>
      <c r="AU141" s="231" t="s">
        <v>73</v>
      </c>
      <c r="AY141" s="14" t="s">
        <v>200</v>
      </c>
      <c r="BE141" s="232">
        <f>IF(N141="základní",J141,0)</f>
        <v>0</v>
      </c>
      <c r="BF141" s="232">
        <f>IF(N141="snížená",J141,0)</f>
        <v>0</v>
      </c>
      <c r="BG141" s="232">
        <f>IF(N141="zákl. přenesená",J141,0)</f>
        <v>0</v>
      </c>
      <c r="BH141" s="232">
        <f>IF(N141="sníž. přenesená",J141,0)</f>
        <v>0</v>
      </c>
      <c r="BI141" s="232">
        <f>IF(N141="nulová",J141,0)</f>
        <v>0</v>
      </c>
      <c r="BJ141" s="14" t="s">
        <v>80</v>
      </c>
      <c r="BK141" s="232">
        <f>ROUND(I141*H141,2)</f>
        <v>0</v>
      </c>
      <c r="BL141" s="14" t="s">
        <v>199</v>
      </c>
      <c r="BM141" s="231" t="s">
        <v>487</v>
      </c>
    </row>
    <row r="142" s="2" customFormat="1" ht="24.15" customHeight="1">
      <c r="A142" s="35"/>
      <c r="B142" s="36"/>
      <c r="C142" s="219" t="s">
        <v>391</v>
      </c>
      <c r="D142" s="219" t="s">
        <v>201</v>
      </c>
      <c r="E142" s="220" t="s">
        <v>1538</v>
      </c>
      <c r="F142" s="221" t="s">
        <v>1539</v>
      </c>
      <c r="G142" s="222" t="s">
        <v>958</v>
      </c>
      <c r="H142" s="223">
        <v>1</v>
      </c>
      <c r="I142" s="224"/>
      <c r="J142" s="225">
        <f>ROUND(I142*H142,2)</f>
        <v>0</v>
      </c>
      <c r="K142" s="226"/>
      <c r="L142" s="41"/>
      <c r="M142" s="227" t="s">
        <v>1</v>
      </c>
      <c r="N142" s="228" t="s">
        <v>38</v>
      </c>
      <c r="O142" s="88"/>
      <c r="P142" s="229">
        <f>O142*H142</f>
        <v>0</v>
      </c>
      <c r="Q142" s="229">
        <v>0</v>
      </c>
      <c r="R142" s="229">
        <f>Q142*H142</f>
        <v>0</v>
      </c>
      <c r="S142" s="229">
        <v>0</v>
      </c>
      <c r="T142" s="230">
        <f>S142*H142</f>
        <v>0</v>
      </c>
      <c r="U142" s="35"/>
      <c r="V142" s="35"/>
      <c r="W142" s="35"/>
      <c r="X142" s="35"/>
      <c r="Y142" s="35"/>
      <c r="Z142" s="35"/>
      <c r="AA142" s="35"/>
      <c r="AB142" s="35"/>
      <c r="AC142" s="35"/>
      <c r="AD142" s="35"/>
      <c r="AE142" s="35"/>
      <c r="AR142" s="231" t="s">
        <v>199</v>
      </c>
      <c r="AT142" s="231" t="s">
        <v>201</v>
      </c>
      <c r="AU142" s="231" t="s">
        <v>73</v>
      </c>
      <c r="AY142" s="14" t="s">
        <v>200</v>
      </c>
      <c r="BE142" s="232">
        <f>IF(N142="základní",J142,0)</f>
        <v>0</v>
      </c>
      <c r="BF142" s="232">
        <f>IF(N142="snížená",J142,0)</f>
        <v>0</v>
      </c>
      <c r="BG142" s="232">
        <f>IF(N142="zákl. přenesená",J142,0)</f>
        <v>0</v>
      </c>
      <c r="BH142" s="232">
        <f>IF(N142="sníž. přenesená",J142,0)</f>
        <v>0</v>
      </c>
      <c r="BI142" s="232">
        <f>IF(N142="nulová",J142,0)</f>
        <v>0</v>
      </c>
      <c r="BJ142" s="14" t="s">
        <v>80</v>
      </c>
      <c r="BK142" s="232">
        <f>ROUND(I142*H142,2)</f>
        <v>0</v>
      </c>
      <c r="BL142" s="14" t="s">
        <v>199</v>
      </c>
      <c r="BM142" s="231" t="s">
        <v>495</v>
      </c>
    </row>
    <row r="143" s="2" customFormat="1" ht="24.15" customHeight="1">
      <c r="A143" s="35"/>
      <c r="B143" s="36"/>
      <c r="C143" s="219" t="s">
        <v>395</v>
      </c>
      <c r="D143" s="219" t="s">
        <v>201</v>
      </c>
      <c r="E143" s="220" t="s">
        <v>1540</v>
      </c>
      <c r="F143" s="221" t="s">
        <v>1541</v>
      </c>
      <c r="G143" s="222" t="s">
        <v>958</v>
      </c>
      <c r="H143" s="223">
        <v>1</v>
      </c>
      <c r="I143" s="224"/>
      <c r="J143" s="225">
        <f>ROUND(I143*H143,2)</f>
        <v>0</v>
      </c>
      <c r="K143" s="226"/>
      <c r="L143" s="41"/>
      <c r="M143" s="227" t="s">
        <v>1</v>
      </c>
      <c r="N143" s="228" t="s">
        <v>38</v>
      </c>
      <c r="O143" s="88"/>
      <c r="P143" s="229">
        <f>O143*H143</f>
        <v>0</v>
      </c>
      <c r="Q143" s="229">
        <v>0</v>
      </c>
      <c r="R143" s="229">
        <f>Q143*H143</f>
        <v>0</v>
      </c>
      <c r="S143" s="229">
        <v>0</v>
      </c>
      <c r="T143" s="230">
        <f>S143*H143</f>
        <v>0</v>
      </c>
      <c r="U143" s="35"/>
      <c r="V143" s="35"/>
      <c r="W143" s="35"/>
      <c r="X143" s="35"/>
      <c r="Y143" s="35"/>
      <c r="Z143" s="35"/>
      <c r="AA143" s="35"/>
      <c r="AB143" s="35"/>
      <c r="AC143" s="35"/>
      <c r="AD143" s="35"/>
      <c r="AE143" s="35"/>
      <c r="AR143" s="231" t="s">
        <v>199</v>
      </c>
      <c r="AT143" s="231" t="s">
        <v>201</v>
      </c>
      <c r="AU143" s="231" t="s">
        <v>73</v>
      </c>
      <c r="AY143" s="14" t="s">
        <v>200</v>
      </c>
      <c r="BE143" s="232">
        <f>IF(N143="základní",J143,0)</f>
        <v>0</v>
      </c>
      <c r="BF143" s="232">
        <f>IF(N143="snížená",J143,0)</f>
        <v>0</v>
      </c>
      <c r="BG143" s="232">
        <f>IF(N143="zákl. přenesená",J143,0)</f>
        <v>0</v>
      </c>
      <c r="BH143" s="232">
        <f>IF(N143="sníž. přenesená",J143,0)</f>
        <v>0</v>
      </c>
      <c r="BI143" s="232">
        <f>IF(N143="nulová",J143,0)</f>
        <v>0</v>
      </c>
      <c r="BJ143" s="14" t="s">
        <v>80</v>
      </c>
      <c r="BK143" s="232">
        <f>ROUND(I143*H143,2)</f>
        <v>0</v>
      </c>
      <c r="BL143" s="14" t="s">
        <v>199</v>
      </c>
      <c r="BM143" s="231" t="s">
        <v>503</v>
      </c>
    </row>
    <row r="144" s="2" customFormat="1" ht="24.15" customHeight="1">
      <c r="A144" s="35"/>
      <c r="B144" s="36"/>
      <c r="C144" s="219" t="s">
        <v>399</v>
      </c>
      <c r="D144" s="219" t="s">
        <v>201</v>
      </c>
      <c r="E144" s="220" t="s">
        <v>1542</v>
      </c>
      <c r="F144" s="221" t="s">
        <v>1543</v>
      </c>
      <c r="G144" s="222" t="s">
        <v>958</v>
      </c>
      <c r="H144" s="223">
        <v>4</v>
      </c>
      <c r="I144" s="224"/>
      <c r="J144" s="225">
        <f>ROUND(I144*H144,2)</f>
        <v>0</v>
      </c>
      <c r="K144" s="226"/>
      <c r="L144" s="41"/>
      <c r="M144" s="227" t="s">
        <v>1</v>
      </c>
      <c r="N144" s="228" t="s">
        <v>38</v>
      </c>
      <c r="O144" s="88"/>
      <c r="P144" s="229">
        <f>O144*H144</f>
        <v>0</v>
      </c>
      <c r="Q144" s="229">
        <v>0</v>
      </c>
      <c r="R144" s="229">
        <f>Q144*H144</f>
        <v>0</v>
      </c>
      <c r="S144" s="229">
        <v>0</v>
      </c>
      <c r="T144" s="230">
        <f>S144*H144</f>
        <v>0</v>
      </c>
      <c r="U144" s="35"/>
      <c r="V144" s="35"/>
      <c r="W144" s="35"/>
      <c r="X144" s="35"/>
      <c r="Y144" s="35"/>
      <c r="Z144" s="35"/>
      <c r="AA144" s="35"/>
      <c r="AB144" s="35"/>
      <c r="AC144" s="35"/>
      <c r="AD144" s="35"/>
      <c r="AE144" s="35"/>
      <c r="AR144" s="231" t="s">
        <v>199</v>
      </c>
      <c r="AT144" s="231" t="s">
        <v>201</v>
      </c>
      <c r="AU144" s="231" t="s">
        <v>73</v>
      </c>
      <c r="AY144" s="14" t="s">
        <v>200</v>
      </c>
      <c r="BE144" s="232">
        <f>IF(N144="základní",J144,0)</f>
        <v>0</v>
      </c>
      <c r="BF144" s="232">
        <f>IF(N144="snížená",J144,0)</f>
        <v>0</v>
      </c>
      <c r="BG144" s="232">
        <f>IF(N144="zákl. přenesená",J144,0)</f>
        <v>0</v>
      </c>
      <c r="BH144" s="232">
        <f>IF(N144="sníž. přenesená",J144,0)</f>
        <v>0</v>
      </c>
      <c r="BI144" s="232">
        <f>IF(N144="nulová",J144,0)</f>
        <v>0</v>
      </c>
      <c r="BJ144" s="14" t="s">
        <v>80</v>
      </c>
      <c r="BK144" s="232">
        <f>ROUND(I144*H144,2)</f>
        <v>0</v>
      </c>
      <c r="BL144" s="14" t="s">
        <v>199</v>
      </c>
      <c r="BM144" s="231" t="s">
        <v>511</v>
      </c>
    </row>
    <row r="145" s="2" customFormat="1" ht="14.4" customHeight="1">
      <c r="A145" s="35"/>
      <c r="B145" s="36"/>
      <c r="C145" s="219" t="s">
        <v>403</v>
      </c>
      <c r="D145" s="219" t="s">
        <v>201</v>
      </c>
      <c r="E145" s="220" t="s">
        <v>1544</v>
      </c>
      <c r="F145" s="221" t="s">
        <v>1545</v>
      </c>
      <c r="G145" s="222" t="s">
        <v>958</v>
      </c>
      <c r="H145" s="223">
        <v>2</v>
      </c>
      <c r="I145" s="224"/>
      <c r="J145" s="225">
        <f>ROUND(I145*H145,2)</f>
        <v>0</v>
      </c>
      <c r="K145" s="226"/>
      <c r="L145" s="41"/>
      <c r="M145" s="227" t="s">
        <v>1</v>
      </c>
      <c r="N145" s="228" t="s">
        <v>38</v>
      </c>
      <c r="O145" s="88"/>
      <c r="P145" s="229">
        <f>O145*H145</f>
        <v>0</v>
      </c>
      <c r="Q145" s="229">
        <v>0</v>
      </c>
      <c r="R145" s="229">
        <f>Q145*H145</f>
        <v>0</v>
      </c>
      <c r="S145" s="229">
        <v>0</v>
      </c>
      <c r="T145" s="230">
        <f>S145*H145</f>
        <v>0</v>
      </c>
      <c r="U145" s="35"/>
      <c r="V145" s="35"/>
      <c r="W145" s="35"/>
      <c r="X145" s="35"/>
      <c r="Y145" s="35"/>
      <c r="Z145" s="35"/>
      <c r="AA145" s="35"/>
      <c r="AB145" s="35"/>
      <c r="AC145" s="35"/>
      <c r="AD145" s="35"/>
      <c r="AE145" s="35"/>
      <c r="AR145" s="231" t="s">
        <v>199</v>
      </c>
      <c r="AT145" s="231" t="s">
        <v>201</v>
      </c>
      <c r="AU145" s="231" t="s">
        <v>73</v>
      </c>
      <c r="AY145" s="14" t="s">
        <v>200</v>
      </c>
      <c r="BE145" s="232">
        <f>IF(N145="základní",J145,0)</f>
        <v>0</v>
      </c>
      <c r="BF145" s="232">
        <f>IF(N145="snížená",J145,0)</f>
        <v>0</v>
      </c>
      <c r="BG145" s="232">
        <f>IF(N145="zákl. přenesená",J145,0)</f>
        <v>0</v>
      </c>
      <c r="BH145" s="232">
        <f>IF(N145="sníž. přenesená",J145,0)</f>
        <v>0</v>
      </c>
      <c r="BI145" s="232">
        <f>IF(N145="nulová",J145,0)</f>
        <v>0</v>
      </c>
      <c r="BJ145" s="14" t="s">
        <v>80</v>
      </c>
      <c r="BK145" s="232">
        <f>ROUND(I145*H145,2)</f>
        <v>0</v>
      </c>
      <c r="BL145" s="14" t="s">
        <v>199</v>
      </c>
      <c r="BM145" s="231" t="s">
        <v>519</v>
      </c>
    </row>
    <row r="146" s="2" customFormat="1" ht="14.4" customHeight="1">
      <c r="A146" s="35"/>
      <c r="B146" s="36"/>
      <c r="C146" s="219" t="s">
        <v>407</v>
      </c>
      <c r="D146" s="219" t="s">
        <v>201</v>
      </c>
      <c r="E146" s="220" t="s">
        <v>1546</v>
      </c>
      <c r="F146" s="221" t="s">
        <v>1547</v>
      </c>
      <c r="G146" s="222" t="s">
        <v>958</v>
      </c>
      <c r="H146" s="223">
        <v>1</v>
      </c>
      <c r="I146" s="224"/>
      <c r="J146" s="225">
        <f>ROUND(I146*H146,2)</f>
        <v>0</v>
      </c>
      <c r="K146" s="226"/>
      <c r="L146" s="41"/>
      <c r="M146" s="227" t="s">
        <v>1</v>
      </c>
      <c r="N146" s="228" t="s">
        <v>38</v>
      </c>
      <c r="O146" s="88"/>
      <c r="P146" s="229">
        <f>O146*H146</f>
        <v>0</v>
      </c>
      <c r="Q146" s="229">
        <v>0</v>
      </c>
      <c r="R146" s="229">
        <f>Q146*H146</f>
        <v>0</v>
      </c>
      <c r="S146" s="229">
        <v>0</v>
      </c>
      <c r="T146" s="230">
        <f>S146*H146</f>
        <v>0</v>
      </c>
      <c r="U146" s="35"/>
      <c r="V146" s="35"/>
      <c r="W146" s="35"/>
      <c r="X146" s="35"/>
      <c r="Y146" s="35"/>
      <c r="Z146" s="35"/>
      <c r="AA146" s="35"/>
      <c r="AB146" s="35"/>
      <c r="AC146" s="35"/>
      <c r="AD146" s="35"/>
      <c r="AE146" s="35"/>
      <c r="AR146" s="231" t="s">
        <v>199</v>
      </c>
      <c r="AT146" s="231" t="s">
        <v>201</v>
      </c>
      <c r="AU146" s="231" t="s">
        <v>73</v>
      </c>
      <c r="AY146" s="14" t="s">
        <v>200</v>
      </c>
      <c r="BE146" s="232">
        <f>IF(N146="základní",J146,0)</f>
        <v>0</v>
      </c>
      <c r="BF146" s="232">
        <f>IF(N146="snížená",J146,0)</f>
        <v>0</v>
      </c>
      <c r="BG146" s="232">
        <f>IF(N146="zákl. přenesená",J146,0)</f>
        <v>0</v>
      </c>
      <c r="BH146" s="232">
        <f>IF(N146="sníž. přenesená",J146,0)</f>
        <v>0</v>
      </c>
      <c r="BI146" s="232">
        <f>IF(N146="nulová",J146,0)</f>
        <v>0</v>
      </c>
      <c r="BJ146" s="14" t="s">
        <v>80</v>
      </c>
      <c r="BK146" s="232">
        <f>ROUND(I146*H146,2)</f>
        <v>0</v>
      </c>
      <c r="BL146" s="14" t="s">
        <v>199</v>
      </c>
      <c r="BM146" s="231" t="s">
        <v>527</v>
      </c>
    </row>
    <row r="147" s="2" customFormat="1" ht="14.4" customHeight="1">
      <c r="A147" s="35"/>
      <c r="B147" s="36"/>
      <c r="C147" s="219" t="s">
        <v>411</v>
      </c>
      <c r="D147" s="219" t="s">
        <v>201</v>
      </c>
      <c r="E147" s="220" t="s">
        <v>1548</v>
      </c>
      <c r="F147" s="221" t="s">
        <v>1549</v>
      </c>
      <c r="G147" s="222" t="s">
        <v>958</v>
      </c>
      <c r="H147" s="223">
        <v>2</v>
      </c>
      <c r="I147" s="224"/>
      <c r="J147" s="225">
        <f>ROUND(I147*H147,2)</f>
        <v>0</v>
      </c>
      <c r="K147" s="226"/>
      <c r="L147" s="41"/>
      <c r="M147" s="227" t="s">
        <v>1</v>
      </c>
      <c r="N147" s="228" t="s">
        <v>38</v>
      </c>
      <c r="O147" s="88"/>
      <c r="P147" s="229">
        <f>O147*H147</f>
        <v>0</v>
      </c>
      <c r="Q147" s="229">
        <v>0</v>
      </c>
      <c r="R147" s="229">
        <f>Q147*H147</f>
        <v>0</v>
      </c>
      <c r="S147" s="229">
        <v>0</v>
      </c>
      <c r="T147" s="230">
        <f>S147*H147</f>
        <v>0</v>
      </c>
      <c r="U147" s="35"/>
      <c r="V147" s="35"/>
      <c r="W147" s="35"/>
      <c r="X147" s="35"/>
      <c r="Y147" s="35"/>
      <c r="Z147" s="35"/>
      <c r="AA147" s="35"/>
      <c r="AB147" s="35"/>
      <c r="AC147" s="35"/>
      <c r="AD147" s="35"/>
      <c r="AE147" s="35"/>
      <c r="AR147" s="231" t="s">
        <v>199</v>
      </c>
      <c r="AT147" s="231" t="s">
        <v>201</v>
      </c>
      <c r="AU147" s="231" t="s">
        <v>73</v>
      </c>
      <c r="AY147" s="14" t="s">
        <v>200</v>
      </c>
      <c r="BE147" s="232">
        <f>IF(N147="základní",J147,0)</f>
        <v>0</v>
      </c>
      <c r="BF147" s="232">
        <f>IF(N147="snížená",J147,0)</f>
        <v>0</v>
      </c>
      <c r="BG147" s="232">
        <f>IF(N147="zákl. přenesená",J147,0)</f>
        <v>0</v>
      </c>
      <c r="BH147" s="232">
        <f>IF(N147="sníž. přenesená",J147,0)</f>
        <v>0</v>
      </c>
      <c r="BI147" s="232">
        <f>IF(N147="nulová",J147,0)</f>
        <v>0</v>
      </c>
      <c r="BJ147" s="14" t="s">
        <v>80</v>
      </c>
      <c r="BK147" s="232">
        <f>ROUND(I147*H147,2)</f>
        <v>0</v>
      </c>
      <c r="BL147" s="14" t="s">
        <v>199</v>
      </c>
      <c r="BM147" s="231" t="s">
        <v>535</v>
      </c>
    </row>
    <row r="148" s="2" customFormat="1" ht="24.15" customHeight="1">
      <c r="A148" s="35"/>
      <c r="B148" s="36"/>
      <c r="C148" s="219" t="s">
        <v>415</v>
      </c>
      <c r="D148" s="219" t="s">
        <v>201</v>
      </c>
      <c r="E148" s="220" t="s">
        <v>1550</v>
      </c>
      <c r="F148" s="221" t="s">
        <v>1551</v>
      </c>
      <c r="G148" s="222" t="s">
        <v>958</v>
      </c>
      <c r="H148" s="223">
        <v>1</v>
      </c>
      <c r="I148" s="224"/>
      <c r="J148" s="225">
        <f>ROUND(I148*H148,2)</f>
        <v>0</v>
      </c>
      <c r="K148" s="226"/>
      <c r="L148" s="41"/>
      <c r="M148" s="227" t="s">
        <v>1</v>
      </c>
      <c r="N148" s="228" t="s">
        <v>38</v>
      </c>
      <c r="O148" s="88"/>
      <c r="P148" s="229">
        <f>O148*H148</f>
        <v>0</v>
      </c>
      <c r="Q148" s="229">
        <v>0</v>
      </c>
      <c r="R148" s="229">
        <f>Q148*H148</f>
        <v>0</v>
      </c>
      <c r="S148" s="229">
        <v>0</v>
      </c>
      <c r="T148" s="230">
        <f>S148*H148</f>
        <v>0</v>
      </c>
      <c r="U148" s="35"/>
      <c r="V148" s="35"/>
      <c r="W148" s="35"/>
      <c r="X148" s="35"/>
      <c r="Y148" s="35"/>
      <c r="Z148" s="35"/>
      <c r="AA148" s="35"/>
      <c r="AB148" s="35"/>
      <c r="AC148" s="35"/>
      <c r="AD148" s="35"/>
      <c r="AE148" s="35"/>
      <c r="AR148" s="231" t="s">
        <v>199</v>
      </c>
      <c r="AT148" s="231" t="s">
        <v>201</v>
      </c>
      <c r="AU148" s="231" t="s">
        <v>73</v>
      </c>
      <c r="AY148" s="14" t="s">
        <v>200</v>
      </c>
      <c r="BE148" s="232">
        <f>IF(N148="základní",J148,0)</f>
        <v>0</v>
      </c>
      <c r="BF148" s="232">
        <f>IF(N148="snížená",J148,0)</f>
        <v>0</v>
      </c>
      <c r="BG148" s="232">
        <f>IF(N148="zákl. přenesená",J148,0)</f>
        <v>0</v>
      </c>
      <c r="BH148" s="232">
        <f>IF(N148="sníž. přenesená",J148,0)</f>
        <v>0</v>
      </c>
      <c r="BI148" s="232">
        <f>IF(N148="nulová",J148,0)</f>
        <v>0</v>
      </c>
      <c r="BJ148" s="14" t="s">
        <v>80</v>
      </c>
      <c r="BK148" s="232">
        <f>ROUND(I148*H148,2)</f>
        <v>0</v>
      </c>
      <c r="BL148" s="14" t="s">
        <v>199</v>
      </c>
      <c r="BM148" s="231" t="s">
        <v>210</v>
      </c>
    </row>
    <row r="149" s="2" customFormat="1" ht="24.15" customHeight="1">
      <c r="A149" s="35"/>
      <c r="B149" s="36"/>
      <c r="C149" s="219" t="s">
        <v>419</v>
      </c>
      <c r="D149" s="219" t="s">
        <v>201</v>
      </c>
      <c r="E149" s="220" t="s">
        <v>1552</v>
      </c>
      <c r="F149" s="221" t="s">
        <v>1553</v>
      </c>
      <c r="G149" s="222" t="s">
        <v>958</v>
      </c>
      <c r="H149" s="223">
        <v>5</v>
      </c>
      <c r="I149" s="224"/>
      <c r="J149" s="225">
        <f>ROUND(I149*H149,2)</f>
        <v>0</v>
      </c>
      <c r="K149" s="226"/>
      <c r="L149" s="41"/>
      <c r="M149" s="227" t="s">
        <v>1</v>
      </c>
      <c r="N149" s="228" t="s">
        <v>38</v>
      </c>
      <c r="O149" s="88"/>
      <c r="P149" s="229">
        <f>O149*H149</f>
        <v>0</v>
      </c>
      <c r="Q149" s="229">
        <v>0</v>
      </c>
      <c r="R149" s="229">
        <f>Q149*H149</f>
        <v>0</v>
      </c>
      <c r="S149" s="229">
        <v>0</v>
      </c>
      <c r="T149" s="230">
        <f>S149*H149</f>
        <v>0</v>
      </c>
      <c r="U149" s="35"/>
      <c r="V149" s="35"/>
      <c r="W149" s="35"/>
      <c r="X149" s="35"/>
      <c r="Y149" s="35"/>
      <c r="Z149" s="35"/>
      <c r="AA149" s="35"/>
      <c r="AB149" s="35"/>
      <c r="AC149" s="35"/>
      <c r="AD149" s="35"/>
      <c r="AE149" s="35"/>
      <c r="AR149" s="231" t="s">
        <v>199</v>
      </c>
      <c r="AT149" s="231" t="s">
        <v>201</v>
      </c>
      <c r="AU149" s="231" t="s">
        <v>73</v>
      </c>
      <c r="AY149" s="14" t="s">
        <v>200</v>
      </c>
      <c r="BE149" s="232">
        <f>IF(N149="základní",J149,0)</f>
        <v>0</v>
      </c>
      <c r="BF149" s="232">
        <f>IF(N149="snížená",J149,0)</f>
        <v>0</v>
      </c>
      <c r="BG149" s="232">
        <f>IF(N149="zákl. přenesená",J149,0)</f>
        <v>0</v>
      </c>
      <c r="BH149" s="232">
        <f>IF(N149="sníž. přenesená",J149,0)</f>
        <v>0</v>
      </c>
      <c r="BI149" s="232">
        <f>IF(N149="nulová",J149,0)</f>
        <v>0</v>
      </c>
      <c r="BJ149" s="14" t="s">
        <v>80</v>
      </c>
      <c r="BK149" s="232">
        <f>ROUND(I149*H149,2)</f>
        <v>0</v>
      </c>
      <c r="BL149" s="14" t="s">
        <v>199</v>
      </c>
      <c r="BM149" s="231" t="s">
        <v>550</v>
      </c>
    </row>
    <row r="150" s="2" customFormat="1" ht="24.15" customHeight="1">
      <c r="A150" s="35"/>
      <c r="B150" s="36"/>
      <c r="C150" s="219" t="s">
        <v>423</v>
      </c>
      <c r="D150" s="219" t="s">
        <v>201</v>
      </c>
      <c r="E150" s="220" t="s">
        <v>1554</v>
      </c>
      <c r="F150" s="221" t="s">
        <v>1555</v>
      </c>
      <c r="G150" s="222" t="s">
        <v>958</v>
      </c>
      <c r="H150" s="223">
        <v>1</v>
      </c>
      <c r="I150" s="224"/>
      <c r="J150" s="225">
        <f>ROUND(I150*H150,2)</f>
        <v>0</v>
      </c>
      <c r="K150" s="226"/>
      <c r="L150" s="41"/>
      <c r="M150" s="227" t="s">
        <v>1</v>
      </c>
      <c r="N150" s="228" t="s">
        <v>38</v>
      </c>
      <c r="O150" s="88"/>
      <c r="P150" s="229">
        <f>O150*H150</f>
        <v>0</v>
      </c>
      <c r="Q150" s="229">
        <v>0</v>
      </c>
      <c r="R150" s="229">
        <f>Q150*H150</f>
        <v>0</v>
      </c>
      <c r="S150" s="229">
        <v>0</v>
      </c>
      <c r="T150" s="230">
        <f>S150*H150</f>
        <v>0</v>
      </c>
      <c r="U150" s="35"/>
      <c r="V150" s="35"/>
      <c r="W150" s="35"/>
      <c r="X150" s="35"/>
      <c r="Y150" s="35"/>
      <c r="Z150" s="35"/>
      <c r="AA150" s="35"/>
      <c r="AB150" s="35"/>
      <c r="AC150" s="35"/>
      <c r="AD150" s="35"/>
      <c r="AE150" s="35"/>
      <c r="AR150" s="231" t="s">
        <v>199</v>
      </c>
      <c r="AT150" s="231" t="s">
        <v>201</v>
      </c>
      <c r="AU150" s="231" t="s">
        <v>73</v>
      </c>
      <c r="AY150" s="14" t="s">
        <v>200</v>
      </c>
      <c r="BE150" s="232">
        <f>IF(N150="základní",J150,0)</f>
        <v>0</v>
      </c>
      <c r="BF150" s="232">
        <f>IF(N150="snížená",J150,0)</f>
        <v>0</v>
      </c>
      <c r="BG150" s="232">
        <f>IF(N150="zákl. přenesená",J150,0)</f>
        <v>0</v>
      </c>
      <c r="BH150" s="232">
        <f>IF(N150="sníž. přenesená",J150,0)</f>
        <v>0</v>
      </c>
      <c r="BI150" s="232">
        <f>IF(N150="nulová",J150,0)</f>
        <v>0</v>
      </c>
      <c r="BJ150" s="14" t="s">
        <v>80</v>
      </c>
      <c r="BK150" s="232">
        <f>ROUND(I150*H150,2)</f>
        <v>0</v>
      </c>
      <c r="BL150" s="14" t="s">
        <v>199</v>
      </c>
      <c r="BM150" s="231" t="s">
        <v>558</v>
      </c>
    </row>
    <row r="151" s="2" customFormat="1" ht="24.15" customHeight="1">
      <c r="A151" s="35"/>
      <c r="B151" s="36"/>
      <c r="C151" s="219" t="s">
        <v>427</v>
      </c>
      <c r="D151" s="219" t="s">
        <v>201</v>
      </c>
      <c r="E151" s="220" t="s">
        <v>1556</v>
      </c>
      <c r="F151" s="221" t="s">
        <v>1557</v>
      </c>
      <c r="G151" s="222" t="s">
        <v>958</v>
      </c>
      <c r="H151" s="223">
        <v>1</v>
      </c>
      <c r="I151" s="224"/>
      <c r="J151" s="225">
        <f>ROUND(I151*H151,2)</f>
        <v>0</v>
      </c>
      <c r="K151" s="226"/>
      <c r="L151" s="41"/>
      <c r="M151" s="227" t="s">
        <v>1</v>
      </c>
      <c r="N151" s="228" t="s">
        <v>38</v>
      </c>
      <c r="O151" s="88"/>
      <c r="P151" s="229">
        <f>O151*H151</f>
        <v>0</v>
      </c>
      <c r="Q151" s="229">
        <v>0</v>
      </c>
      <c r="R151" s="229">
        <f>Q151*H151</f>
        <v>0</v>
      </c>
      <c r="S151" s="229">
        <v>0</v>
      </c>
      <c r="T151" s="230">
        <f>S151*H151</f>
        <v>0</v>
      </c>
      <c r="U151" s="35"/>
      <c r="V151" s="35"/>
      <c r="W151" s="35"/>
      <c r="X151" s="35"/>
      <c r="Y151" s="35"/>
      <c r="Z151" s="35"/>
      <c r="AA151" s="35"/>
      <c r="AB151" s="35"/>
      <c r="AC151" s="35"/>
      <c r="AD151" s="35"/>
      <c r="AE151" s="35"/>
      <c r="AR151" s="231" t="s">
        <v>199</v>
      </c>
      <c r="AT151" s="231" t="s">
        <v>201</v>
      </c>
      <c r="AU151" s="231" t="s">
        <v>73</v>
      </c>
      <c r="AY151" s="14" t="s">
        <v>200</v>
      </c>
      <c r="BE151" s="232">
        <f>IF(N151="základní",J151,0)</f>
        <v>0</v>
      </c>
      <c r="BF151" s="232">
        <f>IF(N151="snížená",J151,0)</f>
        <v>0</v>
      </c>
      <c r="BG151" s="232">
        <f>IF(N151="zákl. přenesená",J151,0)</f>
        <v>0</v>
      </c>
      <c r="BH151" s="232">
        <f>IF(N151="sníž. přenesená",J151,0)</f>
        <v>0</v>
      </c>
      <c r="BI151" s="232">
        <f>IF(N151="nulová",J151,0)</f>
        <v>0</v>
      </c>
      <c r="BJ151" s="14" t="s">
        <v>80</v>
      </c>
      <c r="BK151" s="232">
        <f>ROUND(I151*H151,2)</f>
        <v>0</v>
      </c>
      <c r="BL151" s="14" t="s">
        <v>199</v>
      </c>
      <c r="BM151" s="231" t="s">
        <v>566</v>
      </c>
    </row>
    <row r="152" s="2" customFormat="1" ht="14.4" customHeight="1">
      <c r="A152" s="35"/>
      <c r="B152" s="36"/>
      <c r="C152" s="219" t="s">
        <v>431</v>
      </c>
      <c r="D152" s="219" t="s">
        <v>201</v>
      </c>
      <c r="E152" s="220" t="s">
        <v>1558</v>
      </c>
      <c r="F152" s="221" t="s">
        <v>1559</v>
      </c>
      <c r="G152" s="222" t="s">
        <v>958</v>
      </c>
      <c r="H152" s="223">
        <v>4</v>
      </c>
      <c r="I152" s="224"/>
      <c r="J152" s="225">
        <f>ROUND(I152*H152,2)</f>
        <v>0</v>
      </c>
      <c r="K152" s="226"/>
      <c r="L152" s="41"/>
      <c r="M152" s="227" t="s">
        <v>1</v>
      </c>
      <c r="N152" s="228" t="s">
        <v>38</v>
      </c>
      <c r="O152" s="88"/>
      <c r="P152" s="229">
        <f>O152*H152</f>
        <v>0</v>
      </c>
      <c r="Q152" s="229">
        <v>0</v>
      </c>
      <c r="R152" s="229">
        <f>Q152*H152</f>
        <v>0</v>
      </c>
      <c r="S152" s="229">
        <v>0</v>
      </c>
      <c r="T152" s="230">
        <f>S152*H152</f>
        <v>0</v>
      </c>
      <c r="U152" s="35"/>
      <c r="V152" s="35"/>
      <c r="W152" s="35"/>
      <c r="X152" s="35"/>
      <c r="Y152" s="35"/>
      <c r="Z152" s="35"/>
      <c r="AA152" s="35"/>
      <c r="AB152" s="35"/>
      <c r="AC152" s="35"/>
      <c r="AD152" s="35"/>
      <c r="AE152" s="35"/>
      <c r="AR152" s="231" t="s">
        <v>199</v>
      </c>
      <c r="AT152" s="231" t="s">
        <v>201</v>
      </c>
      <c r="AU152" s="231" t="s">
        <v>73</v>
      </c>
      <c r="AY152" s="14" t="s">
        <v>200</v>
      </c>
      <c r="BE152" s="232">
        <f>IF(N152="základní",J152,0)</f>
        <v>0</v>
      </c>
      <c r="BF152" s="232">
        <f>IF(N152="snížená",J152,0)</f>
        <v>0</v>
      </c>
      <c r="BG152" s="232">
        <f>IF(N152="zákl. přenesená",J152,0)</f>
        <v>0</v>
      </c>
      <c r="BH152" s="232">
        <f>IF(N152="sníž. přenesená",J152,0)</f>
        <v>0</v>
      </c>
      <c r="BI152" s="232">
        <f>IF(N152="nulová",J152,0)</f>
        <v>0</v>
      </c>
      <c r="BJ152" s="14" t="s">
        <v>80</v>
      </c>
      <c r="BK152" s="232">
        <f>ROUND(I152*H152,2)</f>
        <v>0</v>
      </c>
      <c r="BL152" s="14" t="s">
        <v>199</v>
      </c>
      <c r="BM152" s="231" t="s">
        <v>574</v>
      </c>
    </row>
    <row r="153" s="2" customFormat="1" ht="37.8" customHeight="1">
      <c r="A153" s="35"/>
      <c r="B153" s="36"/>
      <c r="C153" s="219" t="s">
        <v>435</v>
      </c>
      <c r="D153" s="219" t="s">
        <v>201</v>
      </c>
      <c r="E153" s="220" t="s">
        <v>1560</v>
      </c>
      <c r="F153" s="221" t="s">
        <v>1561</v>
      </c>
      <c r="G153" s="222" t="s">
        <v>1467</v>
      </c>
      <c r="H153" s="223">
        <v>40</v>
      </c>
      <c r="I153" s="224"/>
      <c r="J153" s="225">
        <f>ROUND(I153*H153,2)</f>
        <v>0</v>
      </c>
      <c r="K153" s="226"/>
      <c r="L153" s="41"/>
      <c r="M153" s="227" t="s">
        <v>1</v>
      </c>
      <c r="N153" s="228" t="s">
        <v>38</v>
      </c>
      <c r="O153" s="88"/>
      <c r="P153" s="229">
        <f>O153*H153</f>
        <v>0</v>
      </c>
      <c r="Q153" s="229">
        <v>0</v>
      </c>
      <c r="R153" s="229">
        <f>Q153*H153</f>
        <v>0</v>
      </c>
      <c r="S153" s="229">
        <v>0</v>
      </c>
      <c r="T153" s="230">
        <f>S153*H153</f>
        <v>0</v>
      </c>
      <c r="U153" s="35"/>
      <c r="V153" s="35"/>
      <c r="W153" s="35"/>
      <c r="X153" s="35"/>
      <c r="Y153" s="35"/>
      <c r="Z153" s="35"/>
      <c r="AA153" s="35"/>
      <c r="AB153" s="35"/>
      <c r="AC153" s="35"/>
      <c r="AD153" s="35"/>
      <c r="AE153" s="35"/>
      <c r="AR153" s="231" t="s">
        <v>199</v>
      </c>
      <c r="AT153" s="231" t="s">
        <v>201</v>
      </c>
      <c r="AU153" s="231" t="s">
        <v>73</v>
      </c>
      <c r="AY153" s="14" t="s">
        <v>200</v>
      </c>
      <c r="BE153" s="232">
        <f>IF(N153="základní",J153,0)</f>
        <v>0</v>
      </c>
      <c r="BF153" s="232">
        <f>IF(N153="snížená",J153,0)</f>
        <v>0</v>
      </c>
      <c r="BG153" s="232">
        <f>IF(N153="zákl. přenesená",J153,0)</f>
        <v>0</v>
      </c>
      <c r="BH153" s="232">
        <f>IF(N153="sníž. přenesená",J153,0)</f>
        <v>0</v>
      </c>
      <c r="BI153" s="232">
        <f>IF(N153="nulová",J153,0)</f>
        <v>0</v>
      </c>
      <c r="BJ153" s="14" t="s">
        <v>80</v>
      </c>
      <c r="BK153" s="232">
        <f>ROUND(I153*H153,2)</f>
        <v>0</v>
      </c>
      <c r="BL153" s="14" t="s">
        <v>199</v>
      </c>
      <c r="BM153" s="231" t="s">
        <v>582</v>
      </c>
    </row>
    <row r="154" s="2" customFormat="1" ht="37.8" customHeight="1">
      <c r="A154" s="35"/>
      <c r="B154" s="36"/>
      <c r="C154" s="219" t="s">
        <v>439</v>
      </c>
      <c r="D154" s="219" t="s">
        <v>201</v>
      </c>
      <c r="E154" s="220" t="s">
        <v>1562</v>
      </c>
      <c r="F154" s="221" t="s">
        <v>1563</v>
      </c>
      <c r="G154" s="222" t="s">
        <v>958</v>
      </c>
      <c r="H154" s="223">
        <v>1</v>
      </c>
      <c r="I154" s="224"/>
      <c r="J154" s="225">
        <f>ROUND(I154*H154,2)</f>
        <v>0</v>
      </c>
      <c r="K154" s="226"/>
      <c r="L154" s="41"/>
      <c r="M154" s="227" t="s">
        <v>1</v>
      </c>
      <c r="N154" s="228" t="s">
        <v>38</v>
      </c>
      <c r="O154" s="88"/>
      <c r="P154" s="229">
        <f>O154*H154</f>
        <v>0</v>
      </c>
      <c r="Q154" s="229">
        <v>0</v>
      </c>
      <c r="R154" s="229">
        <f>Q154*H154</f>
        <v>0</v>
      </c>
      <c r="S154" s="229">
        <v>0</v>
      </c>
      <c r="T154" s="230">
        <f>S154*H154</f>
        <v>0</v>
      </c>
      <c r="U154" s="35"/>
      <c r="V154" s="35"/>
      <c r="W154" s="35"/>
      <c r="X154" s="35"/>
      <c r="Y154" s="35"/>
      <c r="Z154" s="35"/>
      <c r="AA154" s="35"/>
      <c r="AB154" s="35"/>
      <c r="AC154" s="35"/>
      <c r="AD154" s="35"/>
      <c r="AE154" s="35"/>
      <c r="AR154" s="231" t="s">
        <v>199</v>
      </c>
      <c r="AT154" s="231" t="s">
        <v>201</v>
      </c>
      <c r="AU154" s="231" t="s">
        <v>73</v>
      </c>
      <c r="AY154" s="14" t="s">
        <v>200</v>
      </c>
      <c r="BE154" s="232">
        <f>IF(N154="základní",J154,0)</f>
        <v>0</v>
      </c>
      <c r="BF154" s="232">
        <f>IF(N154="snížená",J154,0)</f>
        <v>0</v>
      </c>
      <c r="BG154" s="232">
        <f>IF(N154="zákl. přenesená",J154,0)</f>
        <v>0</v>
      </c>
      <c r="BH154" s="232">
        <f>IF(N154="sníž. přenesená",J154,0)</f>
        <v>0</v>
      </c>
      <c r="BI154" s="232">
        <f>IF(N154="nulová",J154,0)</f>
        <v>0</v>
      </c>
      <c r="BJ154" s="14" t="s">
        <v>80</v>
      </c>
      <c r="BK154" s="232">
        <f>ROUND(I154*H154,2)</f>
        <v>0</v>
      </c>
      <c r="BL154" s="14" t="s">
        <v>199</v>
      </c>
      <c r="BM154" s="231" t="s">
        <v>590</v>
      </c>
    </row>
    <row r="155" s="2" customFormat="1" ht="37.8" customHeight="1">
      <c r="A155" s="35"/>
      <c r="B155" s="36"/>
      <c r="C155" s="219" t="s">
        <v>443</v>
      </c>
      <c r="D155" s="219" t="s">
        <v>201</v>
      </c>
      <c r="E155" s="220" t="s">
        <v>1564</v>
      </c>
      <c r="F155" s="221" t="s">
        <v>1565</v>
      </c>
      <c r="G155" s="222" t="s">
        <v>958</v>
      </c>
      <c r="H155" s="223">
        <v>4</v>
      </c>
      <c r="I155" s="224"/>
      <c r="J155" s="225">
        <f>ROUND(I155*H155,2)</f>
        <v>0</v>
      </c>
      <c r="K155" s="226"/>
      <c r="L155" s="41"/>
      <c r="M155" s="227" t="s">
        <v>1</v>
      </c>
      <c r="N155" s="228" t="s">
        <v>38</v>
      </c>
      <c r="O155" s="88"/>
      <c r="P155" s="229">
        <f>O155*H155</f>
        <v>0</v>
      </c>
      <c r="Q155" s="229">
        <v>0</v>
      </c>
      <c r="R155" s="229">
        <f>Q155*H155</f>
        <v>0</v>
      </c>
      <c r="S155" s="229">
        <v>0</v>
      </c>
      <c r="T155" s="230">
        <f>S155*H155</f>
        <v>0</v>
      </c>
      <c r="U155" s="35"/>
      <c r="V155" s="35"/>
      <c r="W155" s="35"/>
      <c r="X155" s="35"/>
      <c r="Y155" s="35"/>
      <c r="Z155" s="35"/>
      <c r="AA155" s="35"/>
      <c r="AB155" s="35"/>
      <c r="AC155" s="35"/>
      <c r="AD155" s="35"/>
      <c r="AE155" s="35"/>
      <c r="AR155" s="231" t="s">
        <v>199</v>
      </c>
      <c r="AT155" s="231" t="s">
        <v>201</v>
      </c>
      <c r="AU155" s="231" t="s">
        <v>73</v>
      </c>
      <c r="AY155" s="14" t="s">
        <v>200</v>
      </c>
      <c r="BE155" s="232">
        <f>IF(N155="základní",J155,0)</f>
        <v>0</v>
      </c>
      <c r="BF155" s="232">
        <f>IF(N155="snížená",J155,0)</f>
        <v>0</v>
      </c>
      <c r="BG155" s="232">
        <f>IF(N155="zákl. přenesená",J155,0)</f>
        <v>0</v>
      </c>
      <c r="BH155" s="232">
        <f>IF(N155="sníž. přenesená",J155,0)</f>
        <v>0</v>
      </c>
      <c r="BI155" s="232">
        <f>IF(N155="nulová",J155,0)</f>
        <v>0</v>
      </c>
      <c r="BJ155" s="14" t="s">
        <v>80</v>
      </c>
      <c r="BK155" s="232">
        <f>ROUND(I155*H155,2)</f>
        <v>0</v>
      </c>
      <c r="BL155" s="14" t="s">
        <v>199</v>
      </c>
      <c r="BM155" s="231" t="s">
        <v>598</v>
      </c>
    </row>
    <row r="156" s="2" customFormat="1" ht="14.4" customHeight="1">
      <c r="A156" s="35"/>
      <c r="B156" s="36"/>
      <c r="C156" s="219" t="s">
        <v>447</v>
      </c>
      <c r="D156" s="219" t="s">
        <v>201</v>
      </c>
      <c r="E156" s="220" t="s">
        <v>1566</v>
      </c>
      <c r="F156" s="221" t="s">
        <v>1567</v>
      </c>
      <c r="G156" s="222" t="s">
        <v>958</v>
      </c>
      <c r="H156" s="223">
        <v>1</v>
      </c>
      <c r="I156" s="224"/>
      <c r="J156" s="225">
        <f>ROUND(I156*H156,2)</f>
        <v>0</v>
      </c>
      <c r="K156" s="226"/>
      <c r="L156" s="41"/>
      <c r="M156" s="227" t="s">
        <v>1</v>
      </c>
      <c r="N156" s="228" t="s">
        <v>38</v>
      </c>
      <c r="O156" s="88"/>
      <c r="P156" s="229">
        <f>O156*H156</f>
        <v>0</v>
      </c>
      <c r="Q156" s="229">
        <v>0</v>
      </c>
      <c r="R156" s="229">
        <f>Q156*H156</f>
        <v>0</v>
      </c>
      <c r="S156" s="229">
        <v>0</v>
      </c>
      <c r="T156" s="230">
        <f>S156*H156</f>
        <v>0</v>
      </c>
      <c r="U156" s="35"/>
      <c r="V156" s="35"/>
      <c r="W156" s="35"/>
      <c r="X156" s="35"/>
      <c r="Y156" s="35"/>
      <c r="Z156" s="35"/>
      <c r="AA156" s="35"/>
      <c r="AB156" s="35"/>
      <c r="AC156" s="35"/>
      <c r="AD156" s="35"/>
      <c r="AE156" s="35"/>
      <c r="AR156" s="231" t="s">
        <v>199</v>
      </c>
      <c r="AT156" s="231" t="s">
        <v>201</v>
      </c>
      <c r="AU156" s="231" t="s">
        <v>73</v>
      </c>
      <c r="AY156" s="14" t="s">
        <v>200</v>
      </c>
      <c r="BE156" s="232">
        <f>IF(N156="základní",J156,0)</f>
        <v>0</v>
      </c>
      <c r="BF156" s="232">
        <f>IF(N156="snížená",J156,0)</f>
        <v>0</v>
      </c>
      <c r="BG156" s="232">
        <f>IF(N156="zákl. přenesená",J156,0)</f>
        <v>0</v>
      </c>
      <c r="BH156" s="232">
        <f>IF(N156="sníž. přenesená",J156,0)</f>
        <v>0</v>
      </c>
      <c r="BI156" s="232">
        <f>IF(N156="nulová",J156,0)</f>
        <v>0</v>
      </c>
      <c r="BJ156" s="14" t="s">
        <v>80</v>
      </c>
      <c r="BK156" s="232">
        <f>ROUND(I156*H156,2)</f>
        <v>0</v>
      </c>
      <c r="BL156" s="14" t="s">
        <v>199</v>
      </c>
      <c r="BM156" s="231" t="s">
        <v>606</v>
      </c>
    </row>
    <row r="157" s="2" customFormat="1" ht="14.4" customHeight="1">
      <c r="A157" s="35"/>
      <c r="B157" s="36"/>
      <c r="C157" s="219" t="s">
        <v>451</v>
      </c>
      <c r="D157" s="219" t="s">
        <v>201</v>
      </c>
      <c r="E157" s="220" t="s">
        <v>1568</v>
      </c>
      <c r="F157" s="221" t="s">
        <v>1569</v>
      </c>
      <c r="G157" s="222" t="s">
        <v>958</v>
      </c>
      <c r="H157" s="223">
        <v>1</v>
      </c>
      <c r="I157" s="224"/>
      <c r="J157" s="225">
        <f>ROUND(I157*H157,2)</f>
        <v>0</v>
      </c>
      <c r="K157" s="226"/>
      <c r="L157" s="41"/>
      <c r="M157" s="227" t="s">
        <v>1</v>
      </c>
      <c r="N157" s="228" t="s">
        <v>38</v>
      </c>
      <c r="O157" s="88"/>
      <c r="P157" s="229">
        <f>O157*H157</f>
        <v>0</v>
      </c>
      <c r="Q157" s="229">
        <v>0</v>
      </c>
      <c r="R157" s="229">
        <f>Q157*H157</f>
        <v>0</v>
      </c>
      <c r="S157" s="229">
        <v>0</v>
      </c>
      <c r="T157" s="230">
        <f>S157*H157</f>
        <v>0</v>
      </c>
      <c r="U157" s="35"/>
      <c r="V157" s="35"/>
      <c r="W157" s="35"/>
      <c r="X157" s="35"/>
      <c r="Y157" s="35"/>
      <c r="Z157" s="35"/>
      <c r="AA157" s="35"/>
      <c r="AB157" s="35"/>
      <c r="AC157" s="35"/>
      <c r="AD157" s="35"/>
      <c r="AE157" s="35"/>
      <c r="AR157" s="231" t="s">
        <v>199</v>
      </c>
      <c r="AT157" s="231" t="s">
        <v>201</v>
      </c>
      <c r="AU157" s="231" t="s">
        <v>73</v>
      </c>
      <c r="AY157" s="14" t="s">
        <v>200</v>
      </c>
      <c r="BE157" s="232">
        <f>IF(N157="základní",J157,0)</f>
        <v>0</v>
      </c>
      <c r="BF157" s="232">
        <f>IF(N157="snížená",J157,0)</f>
        <v>0</v>
      </c>
      <c r="BG157" s="232">
        <f>IF(N157="zákl. přenesená",J157,0)</f>
        <v>0</v>
      </c>
      <c r="BH157" s="232">
        <f>IF(N157="sníž. přenesená",J157,0)</f>
        <v>0</v>
      </c>
      <c r="BI157" s="232">
        <f>IF(N157="nulová",J157,0)</f>
        <v>0</v>
      </c>
      <c r="BJ157" s="14" t="s">
        <v>80</v>
      </c>
      <c r="BK157" s="232">
        <f>ROUND(I157*H157,2)</f>
        <v>0</v>
      </c>
      <c r="BL157" s="14" t="s">
        <v>199</v>
      </c>
      <c r="BM157" s="231" t="s">
        <v>614</v>
      </c>
    </row>
    <row r="158" s="2" customFormat="1" ht="24.15" customHeight="1">
      <c r="A158" s="35"/>
      <c r="B158" s="36"/>
      <c r="C158" s="219" t="s">
        <v>455</v>
      </c>
      <c r="D158" s="219" t="s">
        <v>201</v>
      </c>
      <c r="E158" s="220" t="s">
        <v>1570</v>
      </c>
      <c r="F158" s="221" t="s">
        <v>1571</v>
      </c>
      <c r="G158" s="222" t="s">
        <v>958</v>
      </c>
      <c r="H158" s="223">
        <v>16</v>
      </c>
      <c r="I158" s="224"/>
      <c r="J158" s="225">
        <f>ROUND(I158*H158,2)</f>
        <v>0</v>
      </c>
      <c r="K158" s="226"/>
      <c r="L158" s="41"/>
      <c r="M158" s="227" t="s">
        <v>1</v>
      </c>
      <c r="N158" s="228" t="s">
        <v>38</v>
      </c>
      <c r="O158" s="88"/>
      <c r="P158" s="229">
        <f>O158*H158</f>
        <v>0</v>
      </c>
      <c r="Q158" s="229">
        <v>0</v>
      </c>
      <c r="R158" s="229">
        <f>Q158*H158</f>
        <v>0</v>
      </c>
      <c r="S158" s="229">
        <v>0</v>
      </c>
      <c r="T158" s="230">
        <f>S158*H158</f>
        <v>0</v>
      </c>
      <c r="U158" s="35"/>
      <c r="V158" s="35"/>
      <c r="W158" s="35"/>
      <c r="X158" s="35"/>
      <c r="Y158" s="35"/>
      <c r="Z158" s="35"/>
      <c r="AA158" s="35"/>
      <c r="AB158" s="35"/>
      <c r="AC158" s="35"/>
      <c r="AD158" s="35"/>
      <c r="AE158" s="35"/>
      <c r="AR158" s="231" t="s">
        <v>199</v>
      </c>
      <c r="AT158" s="231" t="s">
        <v>201</v>
      </c>
      <c r="AU158" s="231" t="s">
        <v>73</v>
      </c>
      <c r="AY158" s="14" t="s">
        <v>200</v>
      </c>
      <c r="BE158" s="232">
        <f>IF(N158="základní",J158,0)</f>
        <v>0</v>
      </c>
      <c r="BF158" s="232">
        <f>IF(N158="snížená",J158,0)</f>
        <v>0</v>
      </c>
      <c r="BG158" s="232">
        <f>IF(N158="zákl. přenesená",J158,0)</f>
        <v>0</v>
      </c>
      <c r="BH158" s="232">
        <f>IF(N158="sníž. přenesená",J158,0)</f>
        <v>0</v>
      </c>
      <c r="BI158" s="232">
        <f>IF(N158="nulová",J158,0)</f>
        <v>0</v>
      </c>
      <c r="BJ158" s="14" t="s">
        <v>80</v>
      </c>
      <c r="BK158" s="232">
        <f>ROUND(I158*H158,2)</f>
        <v>0</v>
      </c>
      <c r="BL158" s="14" t="s">
        <v>199</v>
      </c>
      <c r="BM158" s="231" t="s">
        <v>622</v>
      </c>
    </row>
    <row r="159" s="2" customFormat="1" ht="24.15" customHeight="1">
      <c r="A159" s="35"/>
      <c r="B159" s="36"/>
      <c r="C159" s="219" t="s">
        <v>459</v>
      </c>
      <c r="D159" s="219" t="s">
        <v>201</v>
      </c>
      <c r="E159" s="220" t="s">
        <v>1572</v>
      </c>
      <c r="F159" s="221" t="s">
        <v>1573</v>
      </c>
      <c r="G159" s="222" t="s">
        <v>958</v>
      </c>
      <c r="H159" s="223">
        <v>1</v>
      </c>
      <c r="I159" s="224"/>
      <c r="J159" s="225">
        <f>ROUND(I159*H159,2)</f>
        <v>0</v>
      </c>
      <c r="K159" s="226"/>
      <c r="L159" s="41"/>
      <c r="M159" s="227" t="s">
        <v>1</v>
      </c>
      <c r="N159" s="228" t="s">
        <v>38</v>
      </c>
      <c r="O159" s="88"/>
      <c r="P159" s="229">
        <f>O159*H159</f>
        <v>0</v>
      </c>
      <c r="Q159" s="229">
        <v>0</v>
      </c>
      <c r="R159" s="229">
        <f>Q159*H159</f>
        <v>0</v>
      </c>
      <c r="S159" s="229">
        <v>0</v>
      </c>
      <c r="T159" s="230">
        <f>S159*H159</f>
        <v>0</v>
      </c>
      <c r="U159" s="35"/>
      <c r="V159" s="35"/>
      <c r="W159" s="35"/>
      <c r="X159" s="35"/>
      <c r="Y159" s="35"/>
      <c r="Z159" s="35"/>
      <c r="AA159" s="35"/>
      <c r="AB159" s="35"/>
      <c r="AC159" s="35"/>
      <c r="AD159" s="35"/>
      <c r="AE159" s="35"/>
      <c r="AR159" s="231" t="s">
        <v>199</v>
      </c>
      <c r="AT159" s="231" t="s">
        <v>201</v>
      </c>
      <c r="AU159" s="231" t="s">
        <v>73</v>
      </c>
      <c r="AY159" s="14" t="s">
        <v>200</v>
      </c>
      <c r="BE159" s="232">
        <f>IF(N159="základní",J159,0)</f>
        <v>0</v>
      </c>
      <c r="BF159" s="232">
        <f>IF(N159="snížená",J159,0)</f>
        <v>0</v>
      </c>
      <c r="BG159" s="232">
        <f>IF(N159="zákl. přenesená",J159,0)</f>
        <v>0</v>
      </c>
      <c r="BH159" s="232">
        <f>IF(N159="sníž. přenesená",J159,0)</f>
        <v>0</v>
      </c>
      <c r="BI159" s="232">
        <f>IF(N159="nulová",J159,0)</f>
        <v>0</v>
      </c>
      <c r="BJ159" s="14" t="s">
        <v>80</v>
      </c>
      <c r="BK159" s="232">
        <f>ROUND(I159*H159,2)</f>
        <v>0</v>
      </c>
      <c r="BL159" s="14" t="s">
        <v>199</v>
      </c>
      <c r="BM159" s="231" t="s">
        <v>630</v>
      </c>
    </row>
    <row r="160" s="2" customFormat="1" ht="14.4" customHeight="1">
      <c r="A160" s="35"/>
      <c r="B160" s="36"/>
      <c r="C160" s="219" t="s">
        <v>463</v>
      </c>
      <c r="D160" s="219" t="s">
        <v>201</v>
      </c>
      <c r="E160" s="220" t="s">
        <v>1574</v>
      </c>
      <c r="F160" s="221" t="s">
        <v>1575</v>
      </c>
      <c r="G160" s="222" t="s">
        <v>958</v>
      </c>
      <c r="H160" s="223">
        <v>1</v>
      </c>
      <c r="I160" s="224"/>
      <c r="J160" s="225">
        <f>ROUND(I160*H160,2)</f>
        <v>0</v>
      </c>
      <c r="K160" s="226"/>
      <c r="L160" s="41"/>
      <c r="M160" s="227" t="s">
        <v>1</v>
      </c>
      <c r="N160" s="228" t="s">
        <v>38</v>
      </c>
      <c r="O160" s="88"/>
      <c r="P160" s="229">
        <f>O160*H160</f>
        <v>0</v>
      </c>
      <c r="Q160" s="229">
        <v>0</v>
      </c>
      <c r="R160" s="229">
        <f>Q160*H160</f>
        <v>0</v>
      </c>
      <c r="S160" s="229">
        <v>0</v>
      </c>
      <c r="T160" s="230">
        <f>S160*H160</f>
        <v>0</v>
      </c>
      <c r="U160" s="35"/>
      <c r="V160" s="35"/>
      <c r="W160" s="35"/>
      <c r="X160" s="35"/>
      <c r="Y160" s="35"/>
      <c r="Z160" s="35"/>
      <c r="AA160" s="35"/>
      <c r="AB160" s="35"/>
      <c r="AC160" s="35"/>
      <c r="AD160" s="35"/>
      <c r="AE160" s="35"/>
      <c r="AR160" s="231" t="s">
        <v>199</v>
      </c>
      <c r="AT160" s="231" t="s">
        <v>201</v>
      </c>
      <c r="AU160" s="231" t="s">
        <v>73</v>
      </c>
      <c r="AY160" s="14" t="s">
        <v>200</v>
      </c>
      <c r="BE160" s="232">
        <f>IF(N160="základní",J160,0)</f>
        <v>0</v>
      </c>
      <c r="BF160" s="232">
        <f>IF(N160="snížená",J160,0)</f>
        <v>0</v>
      </c>
      <c r="BG160" s="232">
        <f>IF(N160="zákl. přenesená",J160,0)</f>
        <v>0</v>
      </c>
      <c r="BH160" s="232">
        <f>IF(N160="sníž. přenesená",J160,0)</f>
        <v>0</v>
      </c>
      <c r="BI160" s="232">
        <f>IF(N160="nulová",J160,0)</f>
        <v>0</v>
      </c>
      <c r="BJ160" s="14" t="s">
        <v>80</v>
      </c>
      <c r="BK160" s="232">
        <f>ROUND(I160*H160,2)</f>
        <v>0</v>
      </c>
      <c r="BL160" s="14" t="s">
        <v>199</v>
      </c>
      <c r="BM160" s="231" t="s">
        <v>638</v>
      </c>
    </row>
    <row r="161" s="2" customFormat="1" ht="14.4" customHeight="1">
      <c r="A161" s="35"/>
      <c r="B161" s="36"/>
      <c r="C161" s="219" t="s">
        <v>467</v>
      </c>
      <c r="D161" s="219" t="s">
        <v>201</v>
      </c>
      <c r="E161" s="220" t="s">
        <v>1576</v>
      </c>
      <c r="F161" s="221" t="s">
        <v>1577</v>
      </c>
      <c r="G161" s="222" t="s">
        <v>313</v>
      </c>
      <c r="H161" s="223">
        <v>100</v>
      </c>
      <c r="I161" s="224"/>
      <c r="J161" s="225">
        <f>ROUND(I161*H161,2)</f>
        <v>0</v>
      </c>
      <c r="K161" s="226"/>
      <c r="L161" s="41"/>
      <c r="M161" s="227" t="s">
        <v>1</v>
      </c>
      <c r="N161" s="228" t="s">
        <v>38</v>
      </c>
      <c r="O161" s="88"/>
      <c r="P161" s="229">
        <f>O161*H161</f>
        <v>0</v>
      </c>
      <c r="Q161" s="229">
        <v>0</v>
      </c>
      <c r="R161" s="229">
        <f>Q161*H161</f>
        <v>0</v>
      </c>
      <c r="S161" s="229">
        <v>0</v>
      </c>
      <c r="T161" s="230">
        <f>S161*H161</f>
        <v>0</v>
      </c>
      <c r="U161" s="35"/>
      <c r="V161" s="35"/>
      <c r="W161" s="35"/>
      <c r="X161" s="35"/>
      <c r="Y161" s="35"/>
      <c r="Z161" s="35"/>
      <c r="AA161" s="35"/>
      <c r="AB161" s="35"/>
      <c r="AC161" s="35"/>
      <c r="AD161" s="35"/>
      <c r="AE161" s="35"/>
      <c r="AR161" s="231" t="s">
        <v>199</v>
      </c>
      <c r="AT161" s="231" t="s">
        <v>201</v>
      </c>
      <c r="AU161" s="231" t="s">
        <v>73</v>
      </c>
      <c r="AY161" s="14" t="s">
        <v>200</v>
      </c>
      <c r="BE161" s="232">
        <f>IF(N161="základní",J161,0)</f>
        <v>0</v>
      </c>
      <c r="BF161" s="232">
        <f>IF(N161="snížená",J161,0)</f>
        <v>0</v>
      </c>
      <c r="BG161" s="232">
        <f>IF(N161="zákl. přenesená",J161,0)</f>
        <v>0</v>
      </c>
      <c r="BH161" s="232">
        <f>IF(N161="sníž. přenesená",J161,0)</f>
        <v>0</v>
      </c>
      <c r="BI161" s="232">
        <f>IF(N161="nulová",J161,0)</f>
        <v>0</v>
      </c>
      <c r="BJ161" s="14" t="s">
        <v>80</v>
      </c>
      <c r="BK161" s="232">
        <f>ROUND(I161*H161,2)</f>
        <v>0</v>
      </c>
      <c r="BL161" s="14" t="s">
        <v>199</v>
      </c>
      <c r="BM161" s="231" t="s">
        <v>646</v>
      </c>
    </row>
    <row r="162" s="2" customFormat="1" ht="14.4" customHeight="1">
      <c r="A162" s="35"/>
      <c r="B162" s="36"/>
      <c r="C162" s="219" t="s">
        <v>471</v>
      </c>
      <c r="D162" s="219" t="s">
        <v>201</v>
      </c>
      <c r="E162" s="220" t="s">
        <v>1578</v>
      </c>
      <c r="F162" s="221" t="s">
        <v>1579</v>
      </c>
      <c r="G162" s="222" t="s">
        <v>958</v>
      </c>
      <c r="H162" s="223">
        <v>1</v>
      </c>
      <c r="I162" s="224"/>
      <c r="J162" s="225">
        <f>ROUND(I162*H162,2)</f>
        <v>0</v>
      </c>
      <c r="K162" s="226"/>
      <c r="L162" s="41"/>
      <c r="M162" s="227" t="s">
        <v>1</v>
      </c>
      <c r="N162" s="228" t="s">
        <v>38</v>
      </c>
      <c r="O162" s="88"/>
      <c r="P162" s="229">
        <f>O162*H162</f>
        <v>0</v>
      </c>
      <c r="Q162" s="229">
        <v>0</v>
      </c>
      <c r="R162" s="229">
        <f>Q162*H162</f>
        <v>0</v>
      </c>
      <c r="S162" s="229">
        <v>0</v>
      </c>
      <c r="T162" s="230">
        <f>S162*H162</f>
        <v>0</v>
      </c>
      <c r="U162" s="35"/>
      <c r="V162" s="35"/>
      <c r="W162" s="35"/>
      <c r="X162" s="35"/>
      <c r="Y162" s="35"/>
      <c r="Z162" s="35"/>
      <c r="AA162" s="35"/>
      <c r="AB162" s="35"/>
      <c r="AC162" s="35"/>
      <c r="AD162" s="35"/>
      <c r="AE162" s="35"/>
      <c r="AR162" s="231" t="s">
        <v>199</v>
      </c>
      <c r="AT162" s="231" t="s">
        <v>201</v>
      </c>
      <c r="AU162" s="231" t="s">
        <v>73</v>
      </c>
      <c r="AY162" s="14" t="s">
        <v>200</v>
      </c>
      <c r="BE162" s="232">
        <f>IF(N162="základní",J162,0)</f>
        <v>0</v>
      </c>
      <c r="BF162" s="232">
        <f>IF(N162="snížená",J162,0)</f>
        <v>0</v>
      </c>
      <c r="BG162" s="232">
        <f>IF(N162="zákl. přenesená",J162,0)</f>
        <v>0</v>
      </c>
      <c r="BH162" s="232">
        <f>IF(N162="sníž. přenesená",J162,0)</f>
        <v>0</v>
      </c>
      <c r="BI162" s="232">
        <f>IF(N162="nulová",J162,0)</f>
        <v>0</v>
      </c>
      <c r="BJ162" s="14" t="s">
        <v>80</v>
      </c>
      <c r="BK162" s="232">
        <f>ROUND(I162*H162,2)</f>
        <v>0</v>
      </c>
      <c r="BL162" s="14" t="s">
        <v>199</v>
      </c>
      <c r="BM162" s="231" t="s">
        <v>654</v>
      </c>
    </row>
    <row r="163" s="2" customFormat="1" ht="24.15" customHeight="1">
      <c r="A163" s="35"/>
      <c r="B163" s="36"/>
      <c r="C163" s="219" t="s">
        <v>475</v>
      </c>
      <c r="D163" s="219" t="s">
        <v>201</v>
      </c>
      <c r="E163" s="220" t="s">
        <v>1580</v>
      </c>
      <c r="F163" s="221" t="s">
        <v>1581</v>
      </c>
      <c r="G163" s="222" t="s">
        <v>958</v>
      </c>
      <c r="H163" s="223">
        <v>1</v>
      </c>
      <c r="I163" s="224"/>
      <c r="J163" s="225">
        <f>ROUND(I163*H163,2)</f>
        <v>0</v>
      </c>
      <c r="K163" s="226"/>
      <c r="L163" s="41"/>
      <c r="M163" s="227" t="s">
        <v>1</v>
      </c>
      <c r="N163" s="228" t="s">
        <v>38</v>
      </c>
      <c r="O163" s="88"/>
      <c r="P163" s="229">
        <f>O163*H163</f>
        <v>0</v>
      </c>
      <c r="Q163" s="229">
        <v>0</v>
      </c>
      <c r="R163" s="229">
        <f>Q163*H163</f>
        <v>0</v>
      </c>
      <c r="S163" s="229">
        <v>0</v>
      </c>
      <c r="T163" s="230">
        <f>S163*H163</f>
        <v>0</v>
      </c>
      <c r="U163" s="35"/>
      <c r="V163" s="35"/>
      <c r="W163" s="35"/>
      <c r="X163" s="35"/>
      <c r="Y163" s="35"/>
      <c r="Z163" s="35"/>
      <c r="AA163" s="35"/>
      <c r="AB163" s="35"/>
      <c r="AC163" s="35"/>
      <c r="AD163" s="35"/>
      <c r="AE163" s="35"/>
      <c r="AR163" s="231" t="s">
        <v>199</v>
      </c>
      <c r="AT163" s="231" t="s">
        <v>201</v>
      </c>
      <c r="AU163" s="231" t="s">
        <v>73</v>
      </c>
      <c r="AY163" s="14" t="s">
        <v>200</v>
      </c>
      <c r="BE163" s="232">
        <f>IF(N163="základní",J163,0)</f>
        <v>0</v>
      </c>
      <c r="BF163" s="232">
        <f>IF(N163="snížená",J163,0)</f>
        <v>0</v>
      </c>
      <c r="BG163" s="232">
        <f>IF(N163="zákl. přenesená",J163,0)</f>
        <v>0</v>
      </c>
      <c r="BH163" s="232">
        <f>IF(N163="sníž. přenesená",J163,0)</f>
        <v>0</v>
      </c>
      <c r="BI163" s="232">
        <f>IF(N163="nulová",J163,0)</f>
        <v>0</v>
      </c>
      <c r="BJ163" s="14" t="s">
        <v>80</v>
      </c>
      <c r="BK163" s="232">
        <f>ROUND(I163*H163,2)</f>
        <v>0</v>
      </c>
      <c r="BL163" s="14" t="s">
        <v>199</v>
      </c>
      <c r="BM163" s="231" t="s">
        <v>662</v>
      </c>
    </row>
    <row r="164" s="2" customFormat="1" ht="14.4" customHeight="1">
      <c r="A164" s="35"/>
      <c r="B164" s="36"/>
      <c r="C164" s="219" t="s">
        <v>479</v>
      </c>
      <c r="D164" s="219" t="s">
        <v>201</v>
      </c>
      <c r="E164" s="220" t="s">
        <v>1582</v>
      </c>
      <c r="F164" s="221" t="s">
        <v>1583</v>
      </c>
      <c r="G164" s="222" t="s">
        <v>958</v>
      </c>
      <c r="H164" s="223">
        <v>1</v>
      </c>
      <c r="I164" s="224"/>
      <c r="J164" s="225">
        <f>ROUND(I164*H164,2)</f>
        <v>0</v>
      </c>
      <c r="K164" s="226"/>
      <c r="L164" s="41"/>
      <c r="M164" s="227" t="s">
        <v>1</v>
      </c>
      <c r="N164" s="228" t="s">
        <v>38</v>
      </c>
      <c r="O164" s="88"/>
      <c r="P164" s="229">
        <f>O164*H164</f>
        <v>0</v>
      </c>
      <c r="Q164" s="229">
        <v>0</v>
      </c>
      <c r="R164" s="229">
        <f>Q164*H164</f>
        <v>0</v>
      </c>
      <c r="S164" s="229">
        <v>0</v>
      </c>
      <c r="T164" s="230">
        <f>S164*H164</f>
        <v>0</v>
      </c>
      <c r="U164" s="35"/>
      <c r="V164" s="35"/>
      <c r="W164" s="35"/>
      <c r="X164" s="35"/>
      <c r="Y164" s="35"/>
      <c r="Z164" s="35"/>
      <c r="AA164" s="35"/>
      <c r="AB164" s="35"/>
      <c r="AC164" s="35"/>
      <c r="AD164" s="35"/>
      <c r="AE164" s="35"/>
      <c r="AR164" s="231" t="s">
        <v>199</v>
      </c>
      <c r="AT164" s="231" t="s">
        <v>201</v>
      </c>
      <c r="AU164" s="231" t="s">
        <v>73</v>
      </c>
      <c r="AY164" s="14" t="s">
        <v>200</v>
      </c>
      <c r="BE164" s="232">
        <f>IF(N164="základní",J164,0)</f>
        <v>0</v>
      </c>
      <c r="BF164" s="232">
        <f>IF(N164="snížená",J164,0)</f>
        <v>0</v>
      </c>
      <c r="BG164" s="232">
        <f>IF(N164="zákl. přenesená",J164,0)</f>
        <v>0</v>
      </c>
      <c r="BH164" s="232">
        <f>IF(N164="sníž. přenesená",J164,0)</f>
        <v>0</v>
      </c>
      <c r="BI164" s="232">
        <f>IF(N164="nulová",J164,0)</f>
        <v>0</v>
      </c>
      <c r="BJ164" s="14" t="s">
        <v>80</v>
      </c>
      <c r="BK164" s="232">
        <f>ROUND(I164*H164,2)</f>
        <v>0</v>
      </c>
      <c r="BL164" s="14" t="s">
        <v>199</v>
      </c>
      <c r="BM164" s="231" t="s">
        <v>670</v>
      </c>
    </row>
    <row r="165" s="2" customFormat="1" ht="14.4" customHeight="1">
      <c r="A165" s="35"/>
      <c r="B165" s="36"/>
      <c r="C165" s="219" t="s">
        <v>483</v>
      </c>
      <c r="D165" s="219" t="s">
        <v>201</v>
      </c>
      <c r="E165" s="220" t="s">
        <v>1584</v>
      </c>
      <c r="F165" s="221" t="s">
        <v>1585</v>
      </c>
      <c r="G165" s="222" t="s">
        <v>958</v>
      </c>
      <c r="H165" s="223">
        <v>1</v>
      </c>
      <c r="I165" s="224"/>
      <c r="J165" s="225">
        <f>ROUND(I165*H165,2)</f>
        <v>0</v>
      </c>
      <c r="K165" s="226"/>
      <c r="L165" s="41"/>
      <c r="M165" s="227" t="s">
        <v>1</v>
      </c>
      <c r="N165" s="228" t="s">
        <v>38</v>
      </c>
      <c r="O165" s="88"/>
      <c r="P165" s="229">
        <f>O165*H165</f>
        <v>0</v>
      </c>
      <c r="Q165" s="229">
        <v>0</v>
      </c>
      <c r="R165" s="229">
        <f>Q165*H165</f>
        <v>0</v>
      </c>
      <c r="S165" s="229">
        <v>0</v>
      </c>
      <c r="T165" s="230">
        <f>S165*H165</f>
        <v>0</v>
      </c>
      <c r="U165" s="35"/>
      <c r="V165" s="35"/>
      <c r="W165" s="35"/>
      <c r="X165" s="35"/>
      <c r="Y165" s="35"/>
      <c r="Z165" s="35"/>
      <c r="AA165" s="35"/>
      <c r="AB165" s="35"/>
      <c r="AC165" s="35"/>
      <c r="AD165" s="35"/>
      <c r="AE165" s="35"/>
      <c r="AR165" s="231" t="s">
        <v>199</v>
      </c>
      <c r="AT165" s="231" t="s">
        <v>201</v>
      </c>
      <c r="AU165" s="231" t="s">
        <v>73</v>
      </c>
      <c r="AY165" s="14" t="s">
        <v>200</v>
      </c>
      <c r="BE165" s="232">
        <f>IF(N165="základní",J165,0)</f>
        <v>0</v>
      </c>
      <c r="BF165" s="232">
        <f>IF(N165="snížená",J165,0)</f>
        <v>0</v>
      </c>
      <c r="BG165" s="232">
        <f>IF(N165="zákl. přenesená",J165,0)</f>
        <v>0</v>
      </c>
      <c r="BH165" s="232">
        <f>IF(N165="sníž. přenesená",J165,0)</f>
        <v>0</v>
      </c>
      <c r="BI165" s="232">
        <f>IF(N165="nulová",J165,0)</f>
        <v>0</v>
      </c>
      <c r="BJ165" s="14" t="s">
        <v>80</v>
      </c>
      <c r="BK165" s="232">
        <f>ROUND(I165*H165,2)</f>
        <v>0</v>
      </c>
      <c r="BL165" s="14" t="s">
        <v>199</v>
      </c>
      <c r="BM165" s="231" t="s">
        <v>678</v>
      </c>
    </row>
    <row r="166" s="2" customFormat="1" ht="14.4" customHeight="1">
      <c r="A166" s="35"/>
      <c r="B166" s="36"/>
      <c r="C166" s="219" t="s">
        <v>487</v>
      </c>
      <c r="D166" s="219" t="s">
        <v>201</v>
      </c>
      <c r="E166" s="220" t="s">
        <v>1586</v>
      </c>
      <c r="F166" s="221" t="s">
        <v>1587</v>
      </c>
      <c r="G166" s="222" t="s">
        <v>958</v>
      </c>
      <c r="H166" s="223">
        <v>1</v>
      </c>
      <c r="I166" s="224"/>
      <c r="J166" s="225">
        <f>ROUND(I166*H166,2)</f>
        <v>0</v>
      </c>
      <c r="K166" s="226"/>
      <c r="L166" s="41"/>
      <c r="M166" s="227" t="s">
        <v>1</v>
      </c>
      <c r="N166" s="228" t="s">
        <v>38</v>
      </c>
      <c r="O166" s="88"/>
      <c r="P166" s="229">
        <f>O166*H166</f>
        <v>0</v>
      </c>
      <c r="Q166" s="229">
        <v>0</v>
      </c>
      <c r="R166" s="229">
        <f>Q166*H166</f>
        <v>0</v>
      </c>
      <c r="S166" s="229">
        <v>0</v>
      </c>
      <c r="T166" s="230">
        <f>S166*H166</f>
        <v>0</v>
      </c>
      <c r="U166" s="35"/>
      <c r="V166" s="35"/>
      <c r="W166" s="35"/>
      <c r="X166" s="35"/>
      <c r="Y166" s="35"/>
      <c r="Z166" s="35"/>
      <c r="AA166" s="35"/>
      <c r="AB166" s="35"/>
      <c r="AC166" s="35"/>
      <c r="AD166" s="35"/>
      <c r="AE166" s="35"/>
      <c r="AR166" s="231" t="s">
        <v>199</v>
      </c>
      <c r="AT166" s="231" t="s">
        <v>201</v>
      </c>
      <c r="AU166" s="231" t="s">
        <v>73</v>
      </c>
      <c r="AY166" s="14" t="s">
        <v>200</v>
      </c>
      <c r="BE166" s="232">
        <f>IF(N166="základní",J166,0)</f>
        <v>0</v>
      </c>
      <c r="BF166" s="232">
        <f>IF(N166="snížená",J166,0)</f>
        <v>0</v>
      </c>
      <c r="BG166" s="232">
        <f>IF(N166="zákl. přenesená",J166,0)</f>
        <v>0</v>
      </c>
      <c r="BH166" s="232">
        <f>IF(N166="sníž. přenesená",J166,0)</f>
        <v>0</v>
      </c>
      <c r="BI166" s="232">
        <f>IF(N166="nulová",J166,0)</f>
        <v>0</v>
      </c>
      <c r="BJ166" s="14" t="s">
        <v>80</v>
      </c>
      <c r="BK166" s="232">
        <f>ROUND(I166*H166,2)</f>
        <v>0</v>
      </c>
      <c r="BL166" s="14" t="s">
        <v>199</v>
      </c>
      <c r="BM166" s="231" t="s">
        <v>685</v>
      </c>
    </row>
    <row r="167" s="2" customFormat="1" ht="14.4" customHeight="1">
      <c r="A167" s="35"/>
      <c r="B167" s="36"/>
      <c r="C167" s="219" t="s">
        <v>491</v>
      </c>
      <c r="D167" s="219" t="s">
        <v>201</v>
      </c>
      <c r="E167" s="220" t="s">
        <v>1588</v>
      </c>
      <c r="F167" s="221" t="s">
        <v>1489</v>
      </c>
      <c r="G167" s="222" t="s">
        <v>958</v>
      </c>
      <c r="H167" s="223">
        <v>1</v>
      </c>
      <c r="I167" s="224"/>
      <c r="J167" s="225">
        <f>ROUND(I167*H167,2)</f>
        <v>0</v>
      </c>
      <c r="K167" s="226"/>
      <c r="L167" s="41"/>
      <c r="M167" s="227" t="s">
        <v>1</v>
      </c>
      <c r="N167" s="228" t="s">
        <v>38</v>
      </c>
      <c r="O167" s="88"/>
      <c r="P167" s="229">
        <f>O167*H167</f>
        <v>0</v>
      </c>
      <c r="Q167" s="229">
        <v>0</v>
      </c>
      <c r="R167" s="229">
        <f>Q167*H167</f>
        <v>0</v>
      </c>
      <c r="S167" s="229">
        <v>0</v>
      </c>
      <c r="T167" s="230">
        <f>S167*H167</f>
        <v>0</v>
      </c>
      <c r="U167" s="35"/>
      <c r="V167" s="35"/>
      <c r="W167" s="35"/>
      <c r="X167" s="35"/>
      <c r="Y167" s="35"/>
      <c r="Z167" s="35"/>
      <c r="AA167" s="35"/>
      <c r="AB167" s="35"/>
      <c r="AC167" s="35"/>
      <c r="AD167" s="35"/>
      <c r="AE167" s="35"/>
      <c r="AR167" s="231" t="s">
        <v>199</v>
      </c>
      <c r="AT167" s="231" t="s">
        <v>201</v>
      </c>
      <c r="AU167" s="231" t="s">
        <v>73</v>
      </c>
      <c r="AY167" s="14" t="s">
        <v>200</v>
      </c>
      <c r="BE167" s="232">
        <f>IF(N167="základní",J167,0)</f>
        <v>0</v>
      </c>
      <c r="BF167" s="232">
        <f>IF(N167="snížená",J167,0)</f>
        <v>0</v>
      </c>
      <c r="BG167" s="232">
        <f>IF(N167="zákl. přenesená",J167,0)</f>
        <v>0</v>
      </c>
      <c r="BH167" s="232">
        <f>IF(N167="sníž. přenesená",J167,0)</f>
        <v>0</v>
      </c>
      <c r="BI167" s="232">
        <f>IF(N167="nulová",J167,0)</f>
        <v>0</v>
      </c>
      <c r="BJ167" s="14" t="s">
        <v>80</v>
      </c>
      <c r="BK167" s="232">
        <f>ROUND(I167*H167,2)</f>
        <v>0</v>
      </c>
      <c r="BL167" s="14" t="s">
        <v>199</v>
      </c>
      <c r="BM167" s="231" t="s">
        <v>693</v>
      </c>
    </row>
    <row r="168" s="2" customFormat="1" ht="24.15" customHeight="1">
      <c r="A168" s="35"/>
      <c r="B168" s="36"/>
      <c r="C168" s="219" t="s">
        <v>495</v>
      </c>
      <c r="D168" s="219" t="s">
        <v>201</v>
      </c>
      <c r="E168" s="220" t="s">
        <v>759</v>
      </c>
      <c r="F168" s="221" t="s">
        <v>1589</v>
      </c>
      <c r="G168" s="222" t="s">
        <v>958</v>
      </c>
      <c r="H168" s="223">
        <v>1</v>
      </c>
      <c r="I168" s="224"/>
      <c r="J168" s="225">
        <f>ROUND(I168*H168,2)</f>
        <v>0</v>
      </c>
      <c r="K168" s="226"/>
      <c r="L168" s="41"/>
      <c r="M168" s="227" t="s">
        <v>1</v>
      </c>
      <c r="N168" s="228" t="s">
        <v>38</v>
      </c>
      <c r="O168" s="88"/>
      <c r="P168" s="229">
        <f>O168*H168</f>
        <v>0</v>
      </c>
      <c r="Q168" s="229">
        <v>0</v>
      </c>
      <c r="R168" s="229">
        <f>Q168*H168</f>
        <v>0</v>
      </c>
      <c r="S168" s="229">
        <v>0</v>
      </c>
      <c r="T168" s="230">
        <f>S168*H168</f>
        <v>0</v>
      </c>
      <c r="U168" s="35"/>
      <c r="V168" s="35"/>
      <c r="W168" s="35"/>
      <c r="X168" s="35"/>
      <c r="Y168" s="35"/>
      <c r="Z168" s="35"/>
      <c r="AA168" s="35"/>
      <c r="AB168" s="35"/>
      <c r="AC168" s="35"/>
      <c r="AD168" s="35"/>
      <c r="AE168" s="35"/>
      <c r="AR168" s="231" t="s">
        <v>199</v>
      </c>
      <c r="AT168" s="231" t="s">
        <v>201</v>
      </c>
      <c r="AU168" s="231" t="s">
        <v>73</v>
      </c>
      <c r="AY168" s="14" t="s">
        <v>200</v>
      </c>
      <c r="BE168" s="232">
        <f>IF(N168="základní",J168,0)</f>
        <v>0</v>
      </c>
      <c r="BF168" s="232">
        <f>IF(N168="snížená",J168,0)</f>
        <v>0</v>
      </c>
      <c r="BG168" s="232">
        <f>IF(N168="zákl. přenesená",J168,0)</f>
        <v>0</v>
      </c>
      <c r="BH168" s="232">
        <f>IF(N168="sníž. přenesená",J168,0)</f>
        <v>0</v>
      </c>
      <c r="BI168" s="232">
        <f>IF(N168="nulová",J168,0)</f>
        <v>0</v>
      </c>
      <c r="BJ168" s="14" t="s">
        <v>80</v>
      </c>
      <c r="BK168" s="232">
        <f>ROUND(I168*H168,2)</f>
        <v>0</v>
      </c>
      <c r="BL168" s="14" t="s">
        <v>199</v>
      </c>
      <c r="BM168" s="231" t="s">
        <v>701</v>
      </c>
    </row>
    <row r="169" s="2" customFormat="1" ht="24.15" customHeight="1">
      <c r="A169" s="35"/>
      <c r="B169" s="36"/>
      <c r="C169" s="219" t="s">
        <v>499</v>
      </c>
      <c r="D169" s="219" t="s">
        <v>201</v>
      </c>
      <c r="E169" s="220" t="s">
        <v>763</v>
      </c>
      <c r="F169" s="221" t="s">
        <v>1590</v>
      </c>
      <c r="G169" s="222" t="s">
        <v>958</v>
      </c>
      <c r="H169" s="223">
        <v>6</v>
      </c>
      <c r="I169" s="224"/>
      <c r="J169" s="225">
        <f>ROUND(I169*H169,2)</f>
        <v>0</v>
      </c>
      <c r="K169" s="226"/>
      <c r="L169" s="41"/>
      <c r="M169" s="227" t="s">
        <v>1</v>
      </c>
      <c r="N169" s="228" t="s">
        <v>38</v>
      </c>
      <c r="O169" s="88"/>
      <c r="P169" s="229">
        <f>O169*H169</f>
        <v>0</v>
      </c>
      <c r="Q169" s="229">
        <v>0</v>
      </c>
      <c r="R169" s="229">
        <f>Q169*H169</f>
        <v>0</v>
      </c>
      <c r="S169" s="229">
        <v>0</v>
      </c>
      <c r="T169" s="230">
        <f>S169*H169</f>
        <v>0</v>
      </c>
      <c r="U169" s="35"/>
      <c r="V169" s="35"/>
      <c r="W169" s="35"/>
      <c r="X169" s="35"/>
      <c r="Y169" s="35"/>
      <c r="Z169" s="35"/>
      <c r="AA169" s="35"/>
      <c r="AB169" s="35"/>
      <c r="AC169" s="35"/>
      <c r="AD169" s="35"/>
      <c r="AE169" s="35"/>
      <c r="AR169" s="231" t="s">
        <v>199</v>
      </c>
      <c r="AT169" s="231" t="s">
        <v>201</v>
      </c>
      <c r="AU169" s="231" t="s">
        <v>73</v>
      </c>
      <c r="AY169" s="14" t="s">
        <v>200</v>
      </c>
      <c r="BE169" s="232">
        <f>IF(N169="základní",J169,0)</f>
        <v>0</v>
      </c>
      <c r="BF169" s="232">
        <f>IF(N169="snížená",J169,0)</f>
        <v>0</v>
      </c>
      <c r="BG169" s="232">
        <f>IF(N169="zákl. přenesená",J169,0)</f>
        <v>0</v>
      </c>
      <c r="BH169" s="232">
        <f>IF(N169="sníž. přenesená",J169,0)</f>
        <v>0</v>
      </c>
      <c r="BI169" s="232">
        <f>IF(N169="nulová",J169,0)</f>
        <v>0</v>
      </c>
      <c r="BJ169" s="14" t="s">
        <v>80</v>
      </c>
      <c r="BK169" s="232">
        <f>ROUND(I169*H169,2)</f>
        <v>0</v>
      </c>
      <c r="BL169" s="14" t="s">
        <v>199</v>
      </c>
      <c r="BM169" s="231" t="s">
        <v>709</v>
      </c>
    </row>
    <row r="170" s="2" customFormat="1" ht="24.15" customHeight="1">
      <c r="A170" s="35"/>
      <c r="B170" s="36"/>
      <c r="C170" s="219" t="s">
        <v>503</v>
      </c>
      <c r="D170" s="219" t="s">
        <v>201</v>
      </c>
      <c r="E170" s="220" t="s">
        <v>1462</v>
      </c>
      <c r="F170" s="221" t="s">
        <v>1591</v>
      </c>
      <c r="G170" s="222" t="s">
        <v>958</v>
      </c>
      <c r="H170" s="223">
        <v>1</v>
      </c>
      <c r="I170" s="224"/>
      <c r="J170" s="225">
        <f>ROUND(I170*H170,2)</f>
        <v>0</v>
      </c>
      <c r="K170" s="226"/>
      <c r="L170" s="41"/>
      <c r="M170" s="233" t="s">
        <v>1</v>
      </c>
      <c r="N170" s="234" t="s">
        <v>38</v>
      </c>
      <c r="O170" s="235"/>
      <c r="P170" s="236">
        <f>O170*H170</f>
        <v>0</v>
      </c>
      <c r="Q170" s="236">
        <v>0</v>
      </c>
      <c r="R170" s="236">
        <f>Q170*H170</f>
        <v>0</v>
      </c>
      <c r="S170" s="236">
        <v>0</v>
      </c>
      <c r="T170" s="237">
        <f>S170*H170</f>
        <v>0</v>
      </c>
      <c r="U170" s="35"/>
      <c r="V170" s="35"/>
      <c r="W170" s="35"/>
      <c r="X170" s="35"/>
      <c r="Y170" s="35"/>
      <c r="Z170" s="35"/>
      <c r="AA170" s="35"/>
      <c r="AB170" s="35"/>
      <c r="AC170" s="35"/>
      <c r="AD170" s="35"/>
      <c r="AE170" s="35"/>
      <c r="AR170" s="231" t="s">
        <v>199</v>
      </c>
      <c r="AT170" s="231" t="s">
        <v>201</v>
      </c>
      <c r="AU170" s="231" t="s">
        <v>73</v>
      </c>
      <c r="AY170" s="14" t="s">
        <v>200</v>
      </c>
      <c r="BE170" s="232">
        <f>IF(N170="základní",J170,0)</f>
        <v>0</v>
      </c>
      <c r="BF170" s="232">
        <f>IF(N170="snížená",J170,0)</f>
        <v>0</v>
      </c>
      <c r="BG170" s="232">
        <f>IF(N170="zákl. přenesená",J170,0)</f>
        <v>0</v>
      </c>
      <c r="BH170" s="232">
        <f>IF(N170="sníž. přenesená",J170,0)</f>
        <v>0</v>
      </c>
      <c r="BI170" s="232">
        <f>IF(N170="nulová",J170,0)</f>
        <v>0</v>
      </c>
      <c r="BJ170" s="14" t="s">
        <v>80</v>
      </c>
      <c r="BK170" s="232">
        <f>ROUND(I170*H170,2)</f>
        <v>0</v>
      </c>
      <c r="BL170" s="14" t="s">
        <v>199</v>
      </c>
      <c r="BM170" s="231" t="s">
        <v>717</v>
      </c>
    </row>
    <row r="171" s="2" customFormat="1" ht="6.96" customHeight="1">
      <c r="A171" s="35"/>
      <c r="B171" s="63"/>
      <c r="C171" s="64"/>
      <c r="D171" s="64"/>
      <c r="E171" s="64"/>
      <c r="F171" s="64"/>
      <c r="G171" s="64"/>
      <c r="H171" s="64"/>
      <c r="I171" s="64"/>
      <c r="J171" s="64"/>
      <c r="K171" s="64"/>
      <c r="L171" s="41"/>
      <c r="M171" s="35"/>
      <c r="O171" s="35"/>
      <c r="P171" s="35"/>
      <c r="Q171" s="35"/>
      <c r="R171" s="35"/>
      <c r="S171" s="35"/>
      <c r="T171" s="35"/>
      <c r="U171" s="35"/>
      <c r="V171" s="35"/>
      <c r="W171" s="35"/>
      <c r="X171" s="35"/>
      <c r="Y171" s="35"/>
      <c r="Z171" s="35"/>
      <c r="AA171" s="35"/>
      <c r="AB171" s="35"/>
      <c r="AC171" s="35"/>
      <c r="AD171" s="35"/>
      <c r="AE171" s="35"/>
    </row>
  </sheetData>
  <sheetProtection sheet="1" autoFilter="0" formatColumns="0" formatRows="0" objects="1" scenarios="1" spinCount="100000" saltValue="WRtTTBartD52gvrV19klLtoKxy5qDwsPkPDNkOjyrrLxdSUspIB1Nbmjogg0h0dnfDzYNJ1mI1QkCch0s8Zc+g==" hashValue="smH2yXi4sM13mKPijelExMatOxr9UbEGeput5qVWpHjzGAqlxIpW+6B2YRX5hWbcQEQujYS6wQLonCu/OVZuPw==" algorithmName="SHA-512" password="CC35"/>
  <autoFilter ref="C115:K170"/>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143</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s="2" customFormat="1" ht="12" customHeight="1">
      <c r="A8" s="35"/>
      <c r="B8" s="41"/>
      <c r="C8" s="35"/>
      <c r="D8" s="148" t="s">
        <v>172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51" t="s">
        <v>1592</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48" t="s">
        <v>18</v>
      </c>
      <c r="E11" s="35"/>
      <c r="F11" s="138" t="s">
        <v>1</v>
      </c>
      <c r="G11" s="35"/>
      <c r="H11" s="35"/>
      <c r="I11" s="148" t="s">
        <v>19</v>
      </c>
      <c r="J11" s="138" t="s">
        <v>1</v>
      </c>
      <c r="K11" s="35"/>
      <c r="L11" s="60"/>
      <c r="S11" s="35"/>
      <c r="T11" s="35"/>
      <c r="U11" s="35"/>
      <c r="V11" s="35"/>
      <c r="W11" s="35"/>
      <c r="X11" s="35"/>
      <c r="Y11" s="35"/>
      <c r="Z11" s="35"/>
      <c r="AA11" s="35"/>
      <c r="AB11" s="35"/>
      <c r="AC11" s="35"/>
      <c r="AD11" s="35"/>
      <c r="AE11" s="35"/>
    </row>
    <row r="12" s="2" customFormat="1" ht="12" customHeight="1">
      <c r="A12" s="35"/>
      <c r="B12" s="41"/>
      <c r="C12" s="35"/>
      <c r="D12" s="148" t="s">
        <v>20</v>
      </c>
      <c r="E12" s="35"/>
      <c r="F12" s="138" t="s">
        <v>21</v>
      </c>
      <c r="G12" s="35"/>
      <c r="H12" s="35"/>
      <c r="I12" s="148" t="s">
        <v>22</v>
      </c>
      <c r="J12" s="152" t="str">
        <f>'Rekapitulace stavby'!AN8</f>
        <v>13. 10. 2020</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48" t="s">
        <v>24</v>
      </c>
      <c r="E14" s="35"/>
      <c r="F14" s="35"/>
      <c r="G14" s="35"/>
      <c r="H14" s="35"/>
      <c r="I14" s="148" t="s">
        <v>25</v>
      </c>
      <c r="J14" s="138"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38" t="str">
        <f>IF('Rekapitulace stavby'!E11="","",'Rekapitulace stavby'!E11)</f>
        <v xml:space="preserve"> </v>
      </c>
      <c r="F15" s="35"/>
      <c r="G15" s="35"/>
      <c r="H15" s="35"/>
      <c r="I15" s="148" t="s">
        <v>26</v>
      </c>
      <c r="J15" s="138"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48" t="s">
        <v>27</v>
      </c>
      <c r="E17" s="35"/>
      <c r="F17" s="35"/>
      <c r="G17" s="35"/>
      <c r="H17" s="35"/>
      <c r="I17" s="148"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38"/>
      <c r="G18" s="138"/>
      <c r="H18" s="138"/>
      <c r="I18" s="148"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48" t="s">
        <v>29</v>
      </c>
      <c r="E20" s="35"/>
      <c r="F20" s="35"/>
      <c r="G20" s="35"/>
      <c r="H20" s="35"/>
      <c r="I20" s="148" t="s">
        <v>25</v>
      </c>
      <c r="J20" s="138"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38" t="str">
        <f>IF('Rekapitulace stavby'!E17="","",'Rekapitulace stavby'!E17)</f>
        <v xml:space="preserve"> </v>
      </c>
      <c r="F21" s="35"/>
      <c r="G21" s="35"/>
      <c r="H21" s="35"/>
      <c r="I21" s="148" t="s">
        <v>26</v>
      </c>
      <c r="J21" s="138"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48" t="s">
        <v>31</v>
      </c>
      <c r="E23" s="35"/>
      <c r="F23" s="35"/>
      <c r="G23" s="35"/>
      <c r="H23" s="35"/>
      <c r="I23" s="148" t="s">
        <v>25</v>
      </c>
      <c r="J23" s="138"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38" t="str">
        <f>IF('Rekapitulace stavby'!E20="","",'Rekapitulace stavby'!E20)</f>
        <v xml:space="preserve"> </v>
      </c>
      <c r="F24" s="35"/>
      <c r="G24" s="35"/>
      <c r="H24" s="35"/>
      <c r="I24" s="148" t="s">
        <v>26</v>
      </c>
      <c r="J24" s="138"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48"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53"/>
      <c r="B27" s="154"/>
      <c r="C27" s="153"/>
      <c r="D27" s="153"/>
      <c r="E27" s="155" t="s">
        <v>1</v>
      </c>
      <c r="F27" s="155"/>
      <c r="G27" s="155"/>
      <c r="H27" s="155"/>
      <c r="I27" s="153"/>
      <c r="J27" s="153"/>
      <c r="K27" s="153"/>
      <c r="L27" s="156"/>
      <c r="S27" s="153"/>
      <c r="T27" s="153"/>
      <c r="U27" s="153"/>
      <c r="V27" s="153"/>
      <c r="W27" s="153"/>
      <c r="X27" s="153"/>
      <c r="Y27" s="153"/>
      <c r="Z27" s="153"/>
      <c r="AA27" s="153"/>
      <c r="AB27" s="153"/>
      <c r="AC27" s="153"/>
      <c r="AD27" s="153"/>
      <c r="AE27" s="153"/>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57"/>
      <c r="E29" s="157"/>
      <c r="F29" s="157"/>
      <c r="G29" s="157"/>
      <c r="H29" s="157"/>
      <c r="I29" s="157"/>
      <c r="J29" s="157"/>
      <c r="K29" s="157"/>
      <c r="L29" s="60"/>
      <c r="S29" s="35"/>
      <c r="T29" s="35"/>
      <c r="U29" s="35"/>
      <c r="V29" s="35"/>
      <c r="W29" s="35"/>
      <c r="X29" s="35"/>
      <c r="Y29" s="35"/>
      <c r="Z29" s="35"/>
      <c r="AA29" s="35"/>
      <c r="AB29" s="35"/>
      <c r="AC29" s="35"/>
      <c r="AD29" s="35"/>
      <c r="AE29" s="35"/>
    </row>
    <row r="30" s="2" customFormat="1" ht="25.44" customHeight="1">
      <c r="A30" s="35"/>
      <c r="B30" s="41"/>
      <c r="C30" s="35"/>
      <c r="D30" s="158" t="s">
        <v>33</v>
      </c>
      <c r="E30" s="35"/>
      <c r="F30" s="35"/>
      <c r="G30" s="35"/>
      <c r="H30" s="35"/>
      <c r="I30" s="35"/>
      <c r="J30" s="159">
        <f>ROUND(J118, 2)</f>
        <v>0</v>
      </c>
      <c r="K30" s="35"/>
      <c r="L30" s="60"/>
      <c r="S30" s="35"/>
      <c r="T30" s="35"/>
      <c r="U30" s="35"/>
      <c r="V30" s="35"/>
      <c r="W30" s="35"/>
      <c r="X30" s="35"/>
      <c r="Y30" s="35"/>
      <c r="Z30" s="35"/>
      <c r="AA30" s="35"/>
      <c r="AB30" s="35"/>
      <c r="AC30" s="35"/>
      <c r="AD30" s="35"/>
      <c r="AE30" s="35"/>
    </row>
    <row r="31" s="2" customFormat="1" ht="6.96" customHeight="1">
      <c r="A31" s="35"/>
      <c r="B31" s="41"/>
      <c r="C31" s="35"/>
      <c r="D31" s="157"/>
      <c r="E31" s="157"/>
      <c r="F31" s="157"/>
      <c r="G31" s="157"/>
      <c r="H31" s="157"/>
      <c r="I31" s="157"/>
      <c r="J31" s="157"/>
      <c r="K31" s="157"/>
      <c r="L31" s="60"/>
      <c r="S31" s="35"/>
      <c r="T31" s="35"/>
      <c r="U31" s="35"/>
      <c r="V31" s="35"/>
      <c r="W31" s="35"/>
      <c r="X31" s="35"/>
      <c r="Y31" s="35"/>
      <c r="Z31" s="35"/>
      <c r="AA31" s="35"/>
      <c r="AB31" s="35"/>
      <c r="AC31" s="35"/>
      <c r="AD31" s="35"/>
      <c r="AE31" s="35"/>
    </row>
    <row r="32" s="2" customFormat="1" ht="14.4" customHeight="1">
      <c r="A32" s="35"/>
      <c r="B32" s="41"/>
      <c r="C32" s="35"/>
      <c r="D32" s="35"/>
      <c r="E32" s="35"/>
      <c r="F32" s="160" t="s">
        <v>35</v>
      </c>
      <c r="G32" s="35"/>
      <c r="H32" s="35"/>
      <c r="I32" s="160" t="s">
        <v>34</v>
      </c>
      <c r="J32" s="160"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48" t="s">
        <v>38</v>
      </c>
      <c r="F33" s="161">
        <f>ROUND((SUM(BE118:BE171)),  2)</f>
        <v>0</v>
      </c>
      <c r="G33" s="35"/>
      <c r="H33" s="35"/>
      <c r="I33" s="162">
        <v>0.20999999999999999</v>
      </c>
      <c r="J33" s="161">
        <f>ROUND(((SUM(BE118:BE171))*I33),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48" t="s">
        <v>39</v>
      </c>
      <c r="F34" s="161">
        <f>ROUND((SUM(BF118:BF171)),  2)</f>
        <v>0</v>
      </c>
      <c r="G34" s="35"/>
      <c r="H34" s="35"/>
      <c r="I34" s="162">
        <v>0.14999999999999999</v>
      </c>
      <c r="J34" s="161">
        <f>ROUND(((SUM(BF118:BF171))*I34),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48" t="s">
        <v>40</v>
      </c>
      <c r="F35" s="161">
        <f>ROUND((SUM(BG118:BG171)),  2)</f>
        <v>0</v>
      </c>
      <c r="G35" s="35"/>
      <c r="H35" s="35"/>
      <c r="I35" s="162">
        <v>0.20999999999999999</v>
      </c>
      <c r="J35" s="16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8" t="s">
        <v>41</v>
      </c>
      <c r="F36" s="161">
        <f>ROUND((SUM(BH118:BH171)),  2)</f>
        <v>0</v>
      </c>
      <c r="G36" s="35"/>
      <c r="H36" s="35"/>
      <c r="I36" s="162">
        <v>0.14999999999999999</v>
      </c>
      <c r="J36" s="16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8" t="s">
        <v>42</v>
      </c>
      <c r="F37" s="161">
        <f>ROUND((SUM(BI118:BI171)),  2)</f>
        <v>0</v>
      </c>
      <c r="G37" s="35"/>
      <c r="H37" s="35"/>
      <c r="I37" s="162">
        <v>0</v>
      </c>
      <c r="J37" s="16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63"/>
      <c r="D39" s="164" t="s">
        <v>43</v>
      </c>
      <c r="E39" s="165"/>
      <c r="F39" s="165"/>
      <c r="G39" s="166" t="s">
        <v>44</v>
      </c>
      <c r="H39" s="167" t="s">
        <v>45</v>
      </c>
      <c r="I39" s="165"/>
      <c r="J39" s="168">
        <f>SUM(J30:J37)</f>
        <v>0</v>
      </c>
      <c r="K39" s="16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172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PS 01-36-01 - Trafostanice 6kV</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13. 10. 2020</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83" t="s">
        <v>179</v>
      </c>
      <c r="D94" s="184"/>
      <c r="E94" s="184"/>
      <c r="F94" s="184"/>
      <c r="G94" s="184"/>
      <c r="H94" s="184"/>
      <c r="I94" s="184"/>
      <c r="J94" s="185" t="s">
        <v>180</v>
      </c>
      <c r="K94" s="184"/>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86" t="s">
        <v>181</v>
      </c>
      <c r="D96" s="37"/>
      <c r="E96" s="37"/>
      <c r="F96" s="37"/>
      <c r="G96" s="37"/>
      <c r="H96" s="37"/>
      <c r="I96" s="37"/>
      <c r="J96" s="107">
        <f>J118</f>
        <v>0</v>
      </c>
      <c r="K96" s="37"/>
      <c r="L96" s="60"/>
      <c r="S96" s="35"/>
      <c r="T96" s="35"/>
      <c r="U96" s="35"/>
      <c r="V96" s="35"/>
      <c r="W96" s="35"/>
      <c r="X96" s="35"/>
      <c r="Y96" s="35"/>
      <c r="Z96" s="35"/>
      <c r="AA96" s="35"/>
      <c r="AB96" s="35"/>
      <c r="AC96" s="35"/>
      <c r="AD96" s="35"/>
      <c r="AE96" s="35"/>
      <c r="AU96" s="14" t="s">
        <v>182</v>
      </c>
    </row>
    <row r="97" s="9" customFormat="1" ht="24.96" customHeight="1">
      <c r="A97" s="9"/>
      <c r="B97" s="187"/>
      <c r="C97" s="188"/>
      <c r="D97" s="189" t="s">
        <v>1593</v>
      </c>
      <c r="E97" s="190"/>
      <c r="F97" s="190"/>
      <c r="G97" s="190"/>
      <c r="H97" s="190"/>
      <c r="I97" s="190"/>
      <c r="J97" s="191">
        <f>J119</f>
        <v>0</v>
      </c>
      <c r="K97" s="188"/>
      <c r="L97" s="192"/>
      <c r="S97" s="9"/>
      <c r="T97" s="9"/>
      <c r="U97" s="9"/>
      <c r="V97" s="9"/>
      <c r="W97" s="9"/>
      <c r="X97" s="9"/>
      <c r="Y97" s="9"/>
      <c r="Z97" s="9"/>
      <c r="AA97" s="9"/>
      <c r="AB97" s="9"/>
      <c r="AC97" s="9"/>
      <c r="AD97" s="9"/>
      <c r="AE97" s="9"/>
    </row>
    <row r="98" s="9" customFormat="1" ht="24.96" customHeight="1">
      <c r="A98" s="9"/>
      <c r="B98" s="187"/>
      <c r="C98" s="188"/>
      <c r="D98" s="189" t="s">
        <v>1594</v>
      </c>
      <c r="E98" s="190"/>
      <c r="F98" s="190"/>
      <c r="G98" s="190"/>
      <c r="H98" s="190"/>
      <c r="I98" s="190"/>
      <c r="J98" s="191">
        <f>J161</f>
        <v>0</v>
      </c>
      <c r="K98" s="188"/>
      <c r="L98" s="192"/>
      <c r="S98" s="9"/>
      <c r="T98" s="9"/>
      <c r="U98" s="9"/>
      <c r="V98" s="9"/>
      <c r="W98" s="9"/>
      <c r="X98" s="9"/>
      <c r="Y98" s="9"/>
      <c r="Z98" s="9"/>
      <c r="AA98" s="9"/>
      <c r="AB98" s="9"/>
      <c r="AC98" s="9"/>
      <c r="AD98" s="9"/>
      <c r="AE98" s="9"/>
    </row>
    <row r="99" s="2" customFormat="1" ht="21.84"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6.96" customHeight="1">
      <c r="A100" s="35"/>
      <c r="B100" s="63"/>
      <c r="C100" s="64"/>
      <c r="D100" s="64"/>
      <c r="E100" s="64"/>
      <c r="F100" s="64"/>
      <c r="G100" s="64"/>
      <c r="H100" s="64"/>
      <c r="I100" s="64"/>
      <c r="J100" s="64"/>
      <c r="K100" s="64"/>
      <c r="L100" s="60"/>
      <c r="S100" s="35"/>
      <c r="T100" s="35"/>
      <c r="U100" s="35"/>
      <c r="V100" s="35"/>
      <c r="W100" s="35"/>
      <c r="X100" s="35"/>
      <c r="Y100" s="35"/>
      <c r="Z100" s="35"/>
      <c r="AA100" s="35"/>
      <c r="AB100" s="35"/>
      <c r="AC100" s="35"/>
      <c r="AD100" s="35"/>
      <c r="AE100" s="35"/>
    </row>
    <row r="104" s="2" customFormat="1" ht="6.96" customHeight="1">
      <c r="A104" s="35"/>
      <c r="B104" s="65"/>
      <c r="C104" s="66"/>
      <c r="D104" s="66"/>
      <c r="E104" s="66"/>
      <c r="F104" s="66"/>
      <c r="G104" s="66"/>
      <c r="H104" s="66"/>
      <c r="I104" s="66"/>
      <c r="J104" s="66"/>
      <c r="K104" s="66"/>
      <c r="L104" s="60"/>
      <c r="S104" s="35"/>
      <c r="T104" s="35"/>
      <c r="U104" s="35"/>
      <c r="V104" s="35"/>
      <c r="W104" s="35"/>
      <c r="X104" s="35"/>
      <c r="Y104" s="35"/>
      <c r="Z104" s="35"/>
      <c r="AA104" s="35"/>
      <c r="AB104" s="35"/>
      <c r="AC104" s="35"/>
      <c r="AD104" s="35"/>
      <c r="AE104" s="35"/>
    </row>
    <row r="105" s="2" customFormat="1" ht="24.96" customHeight="1">
      <c r="A105" s="35"/>
      <c r="B105" s="36"/>
      <c r="C105" s="20" t="s">
        <v>184</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16</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181" t="str">
        <f>E7</f>
        <v>Oprava zabezpečovacího zařízení v žst. Liběchov</v>
      </c>
      <c r="F108" s="29"/>
      <c r="G108" s="29"/>
      <c r="H108" s="29"/>
      <c r="I108" s="37"/>
      <c r="J108" s="37"/>
      <c r="K108" s="37"/>
      <c r="L108" s="60"/>
      <c r="S108" s="35"/>
      <c r="T108" s="35"/>
      <c r="U108" s="35"/>
      <c r="V108" s="35"/>
      <c r="W108" s="35"/>
      <c r="X108" s="35"/>
      <c r="Y108" s="35"/>
      <c r="Z108" s="35"/>
      <c r="AA108" s="35"/>
      <c r="AB108" s="35"/>
      <c r="AC108" s="35"/>
      <c r="AD108" s="35"/>
      <c r="AE108" s="35"/>
    </row>
    <row r="109" s="2" customFormat="1" ht="12" customHeight="1">
      <c r="A109" s="35"/>
      <c r="B109" s="36"/>
      <c r="C109" s="29" t="s">
        <v>172</v>
      </c>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6.5" customHeight="1">
      <c r="A110" s="35"/>
      <c r="B110" s="36"/>
      <c r="C110" s="37"/>
      <c r="D110" s="37"/>
      <c r="E110" s="73" t="str">
        <f>E9</f>
        <v>PS 01-36-01 - Trafostanice 6kV</v>
      </c>
      <c r="F110" s="37"/>
      <c r="G110" s="37"/>
      <c r="H110" s="37"/>
      <c r="I110" s="37"/>
      <c r="J110" s="37"/>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2" customHeight="1">
      <c r="A112" s="35"/>
      <c r="B112" s="36"/>
      <c r="C112" s="29" t="s">
        <v>20</v>
      </c>
      <c r="D112" s="37"/>
      <c r="E112" s="37"/>
      <c r="F112" s="24" t="str">
        <f>F12</f>
        <v xml:space="preserve"> </v>
      </c>
      <c r="G112" s="37"/>
      <c r="H112" s="37"/>
      <c r="I112" s="29" t="s">
        <v>22</v>
      </c>
      <c r="J112" s="76" t="str">
        <f>IF(J12="","",J12)</f>
        <v>13. 10. 2020</v>
      </c>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5.15" customHeight="1">
      <c r="A114" s="35"/>
      <c r="B114" s="36"/>
      <c r="C114" s="29" t="s">
        <v>24</v>
      </c>
      <c r="D114" s="37"/>
      <c r="E114" s="37"/>
      <c r="F114" s="24" t="str">
        <f>E15</f>
        <v xml:space="preserve"> </v>
      </c>
      <c r="G114" s="37"/>
      <c r="H114" s="37"/>
      <c r="I114" s="29" t="s">
        <v>29</v>
      </c>
      <c r="J114" s="33" t="str">
        <f>E21</f>
        <v xml:space="preserve"> </v>
      </c>
      <c r="K114" s="37"/>
      <c r="L114" s="60"/>
      <c r="S114" s="35"/>
      <c r="T114" s="35"/>
      <c r="U114" s="35"/>
      <c r="V114" s="35"/>
      <c r="W114" s="35"/>
      <c r="X114" s="35"/>
      <c r="Y114" s="35"/>
      <c r="Z114" s="35"/>
      <c r="AA114" s="35"/>
      <c r="AB114" s="35"/>
      <c r="AC114" s="35"/>
      <c r="AD114" s="35"/>
      <c r="AE114" s="35"/>
    </row>
    <row r="115" s="2" customFormat="1" ht="15.15" customHeight="1">
      <c r="A115" s="35"/>
      <c r="B115" s="36"/>
      <c r="C115" s="29" t="s">
        <v>27</v>
      </c>
      <c r="D115" s="37"/>
      <c r="E115" s="37"/>
      <c r="F115" s="24" t="str">
        <f>IF(E18="","",E18)</f>
        <v>Vyplň údaj</v>
      </c>
      <c r="G115" s="37"/>
      <c r="H115" s="37"/>
      <c r="I115" s="29" t="s">
        <v>31</v>
      </c>
      <c r="J115" s="33" t="str">
        <f>E24</f>
        <v xml:space="preserve"> </v>
      </c>
      <c r="K115" s="37"/>
      <c r="L115" s="60"/>
      <c r="S115" s="35"/>
      <c r="T115" s="35"/>
      <c r="U115" s="35"/>
      <c r="V115" s="35"/>
      <c r="W115" s="35"/>
      <c r="X115" s="35"/>
      <c r="Y115" s="35"/>
      <c r="Z115" s="35"/>
      <c r="AA115" s="35"/>
      <c r="AB115" s="35"/>
      <c r="AC115" s="35"/>
      <c r="AD115" s="35"/>
      <c r="AE115" s="35"/>
    </row>
    <row r="116" s="2" customFormat="1" ht="10.32" customHeight="1">
      <c r="A116" s="35"/>
      <c r="B116" s="36"/>
      <c r="C116" s="37"/>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10" customFormat="1" ht="29.28" customHeight="1">
      <c r="A117" s="193"/>
      <c r="B117" s="194"/>
      <c r="C117" s="195" t="s">
        <v>185</v>
      </c>
      <c r="D117" s="196" t="s">
        <v>58</v>
      </c>
      <c r="E117" s="196" t="s">
        <v>54</v>
      </c>
      <c r="F117" s="196" t="s">
        <v>55</v>
      </c>
      <c r="G117" s="196" t="s">
        <v>186</v>
      </c>
      <c r="H117" s="196" t="s">
        <v>187</v>
      </c>
      <c r="I117" s="196" t="s">
        <v>188</v>
      </c>
      <c r="J117" s="197" t="s">
        <v>180</v>
      </c>
      <c r="K117" s="198" t="s">
        <v>189</v>
      </c>
      <c r="L117" s="199"/>
      <c r="M117" s="97" t="s">
        <v>1</v>
      </c>
      <c r="N117" s="98" t="s">
        <v>37</v>
      </c>
      <c r="O117" s="98" t="s">
        <v>190</v>
      </c>
      <c r="P117" s="98" t="s">
        <v>191</v>
      </c>
      <c r="Q117" s="98" t="s">
        <v>192</v>
      </c>
      <c r="R117" s="98" t="s">
        <v>193</v>
      </c>
      <c r="S117" s="98" t="s">
        <v>194</v>
      </c>
      <c r="T117" s="99" t="s">
        <v>195</v>
      </c>
      <c r="U117" s="193"/>
      <c r="V117" s="193"/>
      <c r="W117" s="193"/>
      <c r="X117" s="193"/>
      <c r="Y117" s="193"/>
      <c r="Z117" s="193"/>
      <c r="AA117" s="193"/>
      <c r="AB117" s="193"/>
      <c r="AC117" s="193"/>
      <c r="AD117" s="193"/>
      <c r="AE117" s="193"/>
    </row>
    <row r="118" s="2" customFormat="1" ht="22.8" customHeight="1">
      <c r="A118" s="35"/>
      <c r="B118" s="36"/>
      <c r="C118" s="104" t="s">
        <v>196</v>
      </c>
      <c r="D118" s="37"/>
      <c r="E118" s="37"/>
      <c r="F118" s="37"/>
      <c r="G118" s="37"/>
      <c r="H118" s="37"/>
      <c r="I118" s="37"/>
      <c r="J118" s="200">
        <f>BK118</f>
        <v>0</v>
      </c>
      <c r="K118" s="37"/>
      <c r="L118" s="41"/>
      <c r="M118" s="100"/>
      <c r="N118" s="201"/>
      <c r="O118" s="101"/>
      <c r="P118" s="202">
        <f>P119+P161</f>
        <v>0</v>
      </c>
      <c r="Q118" s="101"/>
      <c r="R118" s="202">
        <f>R119+R161</f>
        <v>0</v>
      </c>
      <c r="S118" s="101"/>
      <c r="T118" s="203">
        <f>T119+T161</f>
        <v>0</v>
      </c>
      <c r="U118" s="35"/>
      <c r="V118" s="35"/>
      <c r="W118" s="35"/>
      <c r="X118" s="35"/>
      <c r="Y118" s="35"/>
      <c r="Z118" s="35"/>
      <c r="AA118" s="35"/>
      <c r="AB118" s="35"/>
      <c r="AC118" s="35"/>
      <c r="AD118" s="35"/>
      <c r="AE118" s="35"/>
      <c r="AT118" s="14" t="s">
        <v>72</v>
      </c>
      <c r="AU118" s="14" t="s">
        <v>182</v>
      </c>
      <c r="BK118" s="204">
        <f>BK119+BK161</f>
        <v>0</v>
      </c>
    </row>
    <row r="119" s="11" customFormat="1" ht="25.92" customHeight="1">
      <c r="A119" s="11"/>
      <c r="B119" s="205"/>
      <c r="C119" s="206"/>
      <c r="D119" s="207" t="s">
        <v>72</v>
      </c>
      <c r="E119" s="208" t="s">
        <v>1595</v>
      </c>
      <c r="F119" s="208" t="s">
        <v>1596</v>
      </c>
      <c r="G119" s="206"/>
      <c r="H119" s="206"/>
      <c r="I119" s="209"/>
      <c r="J119" s="210">
        <f>BK119</f>
        <v>0</v>
      </c>
      <c r="K119" s="206"/>
      <c r="L119" s="211"/>
      <c r="M119" s="212"/>
      <c r="N119" s="213"/>
      <c r="O119" s="213"/>
      <c r="P119" s="214">
        <f>SUM(P120:P160)</f>
        <v>0</v>
      </c>
      <c r="Q119" s="213"/>
      <c r="R119" s="214">
        <f>SUM(R120:R160)</f>
        <v>0</v>
      </c>
      <c r="S119" s="213"/>
      <c r="T119" s="215">
        <f>SUM(T120:T160)</f>
        <v>0</v>
      </c>
      <c r="U119" s="11"/>
      <c r="V119" s="11"/>
      <c r="W119" s="11"/>
      <c r="X119" s="11"/>
      <c r="Y119" s="11"/>
      <c r="Z119" s="11"/>
      <c r="AA119" s="11"/>
      <c r="AB119" s="11"/>
      <c r="AC119" s="11"/>
      <c r="AD119" s="11"/>
      <c r="AE119" s="11"/>
      <c r="AR119" s="216" t="s">
        <v>82</v>
      </c>
      <c r="AT119" s="217" t="s">
        <v>72</v>
      </c>
      <c r="AU119" s="217" t="s">
        <v>73</v>
      </c>
      <c r="AY119" s="216" t="s">
        <v>200</v>
      </c>
      <c r="BK119" s="218">
        <f>SUM(BK120:BK160)</f>
        <v>0</v>
      </c>
    </row>
    <row r="120" s="2" customFormat="1" ht="49.05" customHeight="1">
      <c r="A120" s="35"/>
      <c r="B120" s="36"/>
      <c r="C120" s="245" t="s">
        <v>80</v>
      </c>
      <c r="D120" s="245" t="s">
        <v>313</v>
      </c>
      <c r="E120" s="246" t="s">
        <v>1597</v>
      </c>
      <c r="F120" s="247" t="s">
        <v>1598</v>
      </c>
      <c r="G120" s="248" t="s">
        <v>958</v>
      </c>
      <c r="H120" s="249">
        <v>2</v>
      </c>
      <c r="I120" s="250"/>
      <c r="J120" s="251">
        <f>ROUND(I120*H120,2)</f>
        <v>0</v>
      </c>
      <c r="K120" s="252"/>
      <c r="L120" s="253"/>
      <c r="M120" s="254" t="s">
        <v>1</v>
      </c>
      <c r="N120" s="255" t="s">
        <v>38</v>
      </c>
      <c r="O120" s="88"/>
      <c r="P120" s="229">
        <f>O120*H120</f>
        <v>0</v>
      </c>
      <c r="Q120" s="229">
        <v>0</v>
      </c>
      <c r="R120" s="229">
        <f>Q120*H120</f>
        <v>0</v>
      </c>
      <c r="S120" s="229">
        <v>0</v>
      </c>
      <c r="T120" s="230">
        <f>S120*H120</f>
        <v>0</v>
      </c>
      <c r="U120" s="35"/>
      <c r="V120" s="35"/>
      <c r="W120" s="35"/>
      <c r="X120" s="35"/>
      <c r="Y120" s="35"/>
      <c r="Z120" s="35"/>
      <c r="AA120" s="35"/>
      <c r="AB120" s="35"/>
      <c r="AC120" s="35"/>
      <c r="AD120" s="35"/>
      <c r="AE120" s="35"/>
      <c r="AR120" s="231" t="s">
        <v>415</v>
      </c>
      <c r="AT120" s="231" t="s">
        <v>313</v>
      </c>
      <c r="AU120" s="231" t="s">
        <v>80</v>
      </c>
      <c r="AY120" s="14" t="s">
        <v>200</v>
      </c>
      <c r="BE120" s="232">
        <f>IF(N120="základní",J120,0)</f>
        <v>0</v>
      </c>
      <c r="BF120" s="232">
        <f>IF(N120="snížená",J120,0)</f>
        <v>0</v>
      </c>
      <c r="BG120" s="232">
        <f>IF(N120="zákl. přenesená",J120,0)</f>
        <v>0</v>
      </c>
      <c r="BH120" s="232">
        <f>IF(N120="sníž. přenesená",J120,0)</f>
        <v>0</v>
      </c>
      <c r="BI120" s="232">
        <f>IF(N120="nulová",J120,0)</f>
        <v>0</v>
      </c>
      <c r="BJ120" s="14" t="s">
        <v>80</v>
      </c>
      <c r="BK120" s="232">
        <f>ROUND(I120*H120,2)</f>
        <v>0</v>
      </c>
      <c r="BL120" s="14" t="s">
        <v>261</v>
      </c>
      <c r="BM120" s="231" t="s">
        <v>82</v>
      </c>
    </row>
    <row r="121" s="2" customFormat="1" ht="14.4" customHeight="1">
      <c r="A121" s="35"/>
      <c r="B121" s="36"/>
      <c r="C121" s="219" t="s">
        <v>82</v>
      </c>
      <c r="D121" s="219" t="s">
        <v>201</v>
      </c>
      <c r="E121" s="220" t="s">
        <v>1599</v>
      </c>
      <c r="F121" s="221" t="s">
        <v>1600</v>
      </c>
      <c r="G121" s="222" t="s">
        <v>958</v>
      </c>
      <c r="H121" s="223">
        <v>2</v>
      </c>
      <c r="I121" s="224"/>
      <c r="J121" s="225">
        <f>ROUND(I121*H121,2)</f>
        <v>0</v>
      </c>
      <c r="K121" s="226"/>
      <c r="L121" s="41"/>
      <c r="M121" s="227" t="s">
        <v>1</v>
      </c>
      <c r="N121" s="228" t="s">
        <v>38</v>
      </c>
      <c r="O121" s="88"/>
      <c r="P121" s="229">
        <f>O121*H121</f>
        <v>0</v>
      </c>
      <c r="Q121" s="229">
        <v>0</v>
      </c>
      <c r="R121" s="229">
        <f>Q121*H121</f>
        <v>0</v>
      </c>
      <c r="S121" s="229">
        <v>0</v>
      </c>
      <c r="T121" s="230">
        <f>S121*H121</f>
        <v>0</v>
      </c>
      <c r="U121" s="35"/>
      <c r="V121" s="35"/>
      <c r="W121" s="35"/>
      <c r="X121" s="35"/>
      <c r="Y121" s="35"/>
      <c r="Z121" s="35"/>
      <c r="AA121" s="35"/>
      <c r="AB121" s="35"/>
      <c r="AC121" s="35"/>
      <c r="AD121" s="35"/>
      <c r="AE121" s="35"/>
      <c r="AR121" s="231" t="s">
        <v>261</v>
      </c>
      <c r="AT121" s="231" t="s">
        <v>201</v>
      </c>
      <c r="AU121" s="231" t="s">
        <v>80</v>
      </c>
      <c r="AY121" s="14" t="s">
        <v>200</v>
      </c>
      <c r="BE121" s="232">
        <f>IF(N121="základní",J121,0)</f>
        <v>0</v>
      </c>
      <c r="BF121" s="232">
        <f>IF(N121="snížená",J121,0)</f>
        <v>0</v>
      </c>
      <c r="BG121" s="232">
        <f>IF(N121="zákl. přenesená",J121,0)</f>
        <v>0</v>
      </c>
      <c r="BH121" s="232">
        <f>IF(N121="sníž. přenesená",J121,0)</f>
        <v>0</v>
      </c>
      <c r="BI121" s="232">
        <f>IF(N121="nulová",J121,0)</f>
        <v>0</v>
      </c>
      <c r="BJ121" s="14" t="s">
        <v>80</v>
      </c>
      <c r="BK121" s="232">
        <f>ROUND(I121*H121,2)</f>
        <v>0</v>
      </c>
      <c r="BL121" s="14" t="s">
        <v>261</v>
      </c>
      <c r="BM121" s="231" t="s">
        <v>199</v>
      </c>
    </row>
    <row r="122" s="2" customFormat="1" ht="24.15" customHeight="1">
      <c r="A122" s="35"/>
      <c r="B122" s="36"/>
      <c r="C122" s="245" t="s">
        <v>90</v>
      </c>
      <c r="D122" s="245" t="s">
        <v>313</v>
      </c>
      <c r="E122" s="246" t="s">
        <v>1601</v>
      </c>
      <c r="F122" s="247" t="s">
        <v>1602</v>
      </c>
      <c r="G122" s="248" t="s">
        <v>958</v>
      </c>
      <c r="H122" s="249">
        <v>2</v>
      </c>
      <c r="I122" s="250"/>
      <c r="J122" s="251">
        <f>ROUND(I122*H122,2)</f>
        <v>0</v>
      </c>
      <c r="K122" s="252"/>
      <c r="L122" s="253"/>
      <c r="M122" s="254" t="s">
        <v>1</v>
      </c>
      <c r="N122" s="255" t="s">
        <v>38</v>
      </c>
      <c r="O122" s="88"/>
      <c r="P122" s="229">
        <f>O122*H122</f>
        <v>0</v>
      </c>
      <c r="Q122" s="229">
        <v>0</v>
      </c>
      <c r="R122" s="229">
        <f>Q122*H122</f>
        <v>0</v>
      </c>
      <c r="S122" s="229">
        <v>0</v>
      </c>
      <c r="T122" s="230">
        <f>S122*H122</f>
        <v>0</v>
      </c>
      <c r="U122" s="35"/>
      <c r="V122" s="35"/>
      <c r="W122" s="35"/>
      <c r="X122" s="35"/>
      <c r="Y122" s="35"/>
      <c r="Z122" s="35"/>
      <c r="AA122" s="35"/>
      <c r="AB122" s="35"/>
      <c r="AC122" s="35"/>
      <c r="AD122" s="35"/>
      <c r="AE122" s="35"/>
      <c r="AR122" s="231" t="s">
        <v>415</v>
      </c>
      <c r="AT122" s="231" t="s">
        <v>313</v>
      </c>
      <c r="AU122" s="231" t="s">
        <v>80</v>
      </c>
      <c r="AY122" s="14" t="s">
        <v>200</v>
      </c>
      <c r="BE122" s="232">
        <f>IF(N122="základní",J122,0)</f>
        <v>0</v>
      </c>
      <c r="BF122" s="232">
        <f>IF(N122="snížená",J122,0)</f>
        <v>0</v>
      </c>
      <c r="BG122" s="232">
        <f>IF(N122="zákl. přenesená",J122,0)</f>
        <v>0</v>
      </c>
      <c r="BH122" s="232">
        <f>IF(N122="sníž. přenesená",J122,0)</f>
        <v>0</v>
      </c>
      <c r="BI122" s="232">
        <f>IF(N122="nulová",J122,0)</f>
        <v>0</v>
      </c>
      <c r="BJ122" s="14" t="s">
        <v>80</v>
      </c>
      <c r="BK122" s="232">
        <f>ROUND(I122*H122,2)</f>
        <v>0</v>
      </c>
      <c r="BL122" s="14" t="s">
        <v>261</v>
      </c>
      <c r="BM122" s="231" t="s">
        <v>222</v>
      </c>
    </row>
    <row r="123" s="2" customFormat="1" ht="14.4" customHeight="1">
      <c r="A123" s="35"/>
      <c r="B123" s="36"/>
      <c r="C123" s="219" t="s">
        <v>199</v>
      </c>
      <c r="D123" s="219" t="s">
        <v>201</v>
      </c>
      <c r="E123" s="220" t="s">
        <v>1599</v>
      </c>
      <c r="F123" s="221" t="s">
        <v>1600</v>
      </c>
      <c r="G123" s="222" t="s">
        <v>958</v>
      </c>
      <c r="H123" s="223">
        <v>2</v>
      </c>
      <c r="I123" s="224"/>
      <c r="J123" s="225">
        <f>ROUND(I123*H123,2)</f>
        <v>0</v>
      </c>
      <c r="K123" s="226"/>
      <c r="L123" s="41"/>
      <c r="M123" s="227" t="s">
        <v>1</v>
      </c>
      <c r="N123" s="228" t="s">
        <v>38</v>
      </c>
      <c r="O123" s="88"/>
      <c r="P123" s="229">
        <f>O123*H123</f>
        <v>0</v>
      </c>
      <c r="Q123" s="229">
        <v>0</v>
      </c>
      <c r="R123" s="229">
        <f>Q123*H123</f>
        <v>0</v>
      </c>
      <c r="S123" s="229">
        <v>0</v>
      </c>
      <c r="T123" s="230">
        <f>S123*H123</f>
        <v>0</v>
      </c>
      <c r="U123" s="35"/>
      <c r="V123" s="35"/>
      <c r="W123" s="35"/>
      <c r="X123" s="35"/>
      <c r="Y123" s="35"/>
      <c r="Z123" s="35"/>
      <c r="AA123" s="35"/>
      <c r="AB123" s="35"/>
      <c r="AC123" s="35"/>
      <c r="AD123" s="35"/>
      <c r="AE123" s="35"/>
      <c r="AR123" s="231" t="s">
        <v>261</v>
      </c>
      <c r="AT123" s="231" t="s">
        <v>201</v>
      </c>
      <c r="AU123" s="231" t="s">
        <v>80</v>
      </c>
      <c r="AY123" s="14" t="s">
        <v>200</v>
      </c>
      <c r="BE123" s="232">
        <f>IF(N123="základní",J123,0)</f>
        <v>0</v>
      </c>
      <c r="BF123" s="232">
        <f>IF(N123="snížená",J123,0)</f>
        <v>0</v>
      </c>
      <c r="BG123" s="232">
        <f>IF(N123="zákl. přenesená",J123,0)</f>
        <v>0</v>
      </c>
      <c r="BH123" s="232">
        <f>IF(N123="sníž. přenesená",J123,0)</f>
        <v>0</v>
      </c>
      <c r="BI123" s="232">
        <f>IF(N123="nulová",J123,0)</f>
        <v>0</v>
      </c>
      <c r="BJ123" s="14" t="s">
        <v>80</v>
      </c>
      <c r="BK123" s="232">
        <f>ROUND(I123*H123,2)</f>
        <v>0</v>
      </c>
      <c r="BL123" s="14" t="s">
        <v>261</v>
      </c>
      <c r="BM123" s="231" t="s">
        <v>230</v>
      </c>
    </row>
    <row r="124" s="2" customFormat="1" ht="24.15" customHeight="1">
      <c r="A124" s="35"/>
      <c r="B124" s="36"/>
      <c r="C124" s="245" t="s">
        <v>218</v>
      </c>
      <c r="D124" s="245" t="s">
        <v>313</v>
      </c>
      <c r="E124" s="246" t="s">
        <v>1603</v>
      </c>
      <c r="F124" s="247" t="s">
        <v>1604</v>
      </c>
      <c r="G124" s="248" t="s">
        <v>958</v>
      </c>
      <c r="H124" s="249">
        <v>1</v>
      </c>
      <c r="I124" s="250"/>
      <c r="J124" s="251">
        <f>ROUND(I124*H124,2)</f>
        <v>0</v>
      </c>
      <c r="K124" s="252"/>
      <c r="L124" s="253"/>
      <c r="M124" s="254" t="s">
        <v>1</v>
      </c>
      <c r="N124" s="255" t="s">
        <v>38</v>
      </c>
      <c r="O124" s="88"/>
      <c r="P124" s="229">
        <f>O124*H124</f>
        <v>0</v>
      </c>
      <c r="Q124" s="229">
        <v>0</v>
      </c>
      <c r="R124" s="229">
        <f>Q124*H124</f>
        <v>0</v>
      </c>
      <c r="S124" s="229">
        <v>0</v>
      </c>
      <c r="T124" s="230">
        <f>S124*H124</f>
        <v>0</v>
      </c>
      <c r="U124" s="35"/>
      <c r="V124" s="35"/>
      <c r="W124" s="35"/>
      <c r="X124" s="35"/>
      <c r="Y124" s="35"/>
      <c r="Z124" s="35"/>
      <c r="AA124" s="35"/>
      <c r="AB124" s="35"/>
      <c r="AC124" s="35"/>
      <c r="AD124" s="35"/>
      <c r="AE124" s="35"/>
      <c r="AR124" s="231" t="s">
        <v>415</v>
      </c>
      <c r="AT124" s="231" t="s">
        <v>313</v>
      </c>
      <c r="AU124" s="231" t="s">
        <v>80</v>
      </c>
      <c r="AY124" s="14" t="s">
        <v>200</v>
      </c>
      <c r="BE124" s="232">
        <f>IF(N124="základní",J124,0)</f>
        <v>0</v>
      </c>
      <c r="BF124" s="232">
        <f>IF(N124="snížená",J124,0)</f>
        <v>0</v>
      </c>
      <c r="BG124" s="232">
        <f>IF(N124="zákl. přenesená",J124,0)</f>
        <v>0</v>
      </c>
      <c r="BH124" s="232">
        <f>IF(N124="sníž. přenesená",J124,0)</f>
        <v>0</v>
      </c>
      <c r="BI124" s="232">
        <f>IF(N124="nulová",J124,0)</f>
        <v>0</v>
      </c>
      <c r="BJ124" s="14" t="s">
        <v>80</v>
      </c>
      <c r="BK124" s="232">
        <f>ROUND(I124*H124,2)</f>
        <v>0</v>
      </c>
      <c r="BL124" s="14" t="s">
        <v>261</v>
      </c>
      <c r="BM124" s="231" t="s">
        <v>238</v>
      </c>
    </row>
    <row r="125" s="2" customFormat="1" ht="14.4" customHeight="1">
      <c r="A125" s="35"/>
      <c r="B125" s="36"/>
      <c r="C125" s="219" t="s">
        <v>222</v>
      </c>
      <c r="D125" s="219" t="s">
        <v>201</v>
      </c>
      <c r="E125" s="220" t="s">
        <v>1605</v>
      </c>
      <c r="F125" s="221" t="s">
        <v>1606</v>
      </c>
      <c r="G125" s="222" t="s">
        <v>958</v>
      </c>
      <c r="H125" s="223">
        <v>1</v>
      </c>
      <c r="I125" s="224"/>
      <c r="J125" s="225">
        <f>ROUND(I125*H125,2)</f>
        <v>0</v>
      </c>
      <c r="K125" s="226"/>
      <c r="L125" s="41"/>
      <c r="M125" s="227" t="s">
        <v>1</v>
      </c>
      <c r="N125" s="228" t="s">
        <v>38</v>
      </c>
      <c r="O125" s="88"/>
      <c r="P125" s="229">
        <f>O125*H125</f>
        <v>0</v>
      </c>
      <c r="Q125" s="229">
        <v>0</v>
      </c>
      <c r="R125" s="229">
        <f>Q125*H125</f>
        <v>0</v>
      </c>
      <c r="S125" s="229">
        <v>0</v>
      </c>
      <c r="T125" s="230">
        <f>S125*H125</f>
        <v>0</v>
      </c>
      <c r="U125" s="35"/>
      <c r="V125" s="35"/>
      <c r="W125" s="35"/>
      <c r="X125" s="35"/>
      <c r="Y125" s="35"/>
      <c r="Z125" s="35"/>
      <c r="AA125" s="35"/>
      <c r="AB125" s="35"/>
      <c r="AC125" s="35"/>
      <c r="AD125" s="35"/>
      <c r="AE125" s="35"/>
      <c r="AR125" s="231" t="s">
        <v>261</v>
      </c>
      <c r="AT125" s="231" t="s">
        <v>201</v>
      </c>
      <c r="AU125" s="231" t="s">
        <v>80</v>
      </c>
      <c r="AY125" s="14" t="s">
        <v>200</v>
      </c>
      <c r="BE125" s="232">
        <f>IF(N125="základní",J125,0)</f>
        <v>0</v>
      </c>
      <c r="BF125" s="232">
        <f>IF(N125="snížená",J125,0)</f>
        <v>0</v>
      </c>
      <c r="BG125" s="232">
        <f>IF(N125="zákl. přenesená",J125,0)</f>
        <v>0</v>
      </c>
      <c r="BH125" s="232">
        <f>IF(N125="sníž. přenesená",J125,0)</f>
        <v>0</v>
      </c>
      <c r="BI125" s="232">
        <f>IF(N125="nulová",J125,0)</f>
        <v>0</v>
      </c>
      <c r="BJ125" s="14" t="s">
        <v>80</v>
      </c>
      <c r="BK125" s="232">
        <f>ROUND(I125*H125,2)</f>
        <v>0</v>
      </c>
      <c r="BL125" s="14" t="s">
        <v>261</v>
      </c>
      <c r="BM125" s="231" t="s">
        <v>246</v>
      </c>
    </row>
    <row r="126" s="2" customFormat="1" ht="24.15" customHeight="1">
      <c r="A126" s="35"/>
      <c r="B126" s="36"/>
      <c r="C126" s="245" t="s">
        <v>226</v>
      </c>
      <c r="D126" s="245" t="s">
        <v>313</v>
      </c>
      <c r="E126" s="246" t="s">
        <v>1607</v>
      </c>
      <c r="F126" s="247" t="s">
        <v>1608</v>
      </c>
      <c r="G126" s="248" t="s">
        <v>958</v>
      </c>
      <c r="H126" s="249">
        <v>1</v>
      </c>
      <c r="I126" s="250"/>
      <c r="J126" s="251">
        <f>ROUND(I126*H126,2)</f>
        <v>0</v>
      </c>
      <c r="K126" s="252"/>
      <c r="L126" s="253"/>
      <c r="M126" s="254" t="s">
        <v>1</v>
      </c>
      <c r="N126" s="255" t="s">
        <v>38</v>
      </c>
      <c r="O126" s="88"/>
      <c r="P126" s="229">
        <f>O126*H126</f>
        <v>0</v>
      </c>
      <c r="Q126" s="229">
        <v>0</v>
      </c>
      <c r="R126" s="229">
        <f>Q126*H126</f>
        <v>0</v>
      </c>
      <c r="S126" s="229">
        <v>0</v>
      </c>
      <c r="T126" s="230">
        <f>S126*H126</f>
        <v>0</v>
      </c>
      <c r="U126" s="35"/>
      <c r="V126" s="35"/>
      <c r="W126" s="35"/>
      <c r="X126" s="35"/>
      <c r="Y126" s="35"/>
      <c r="Z126" s="35"/>
      <c r="AA126" s="35"/>
      <c r="AB126" s="35"/>
      <c r="AC126" s="35"/>
      <c r="AD126" s="35"/>
      <c r="AE126" s="35"/>
      <c r="AR126" s="231" t="s">
        <v>415</v>
      </c>
      <c r="AT126" s="231" t="s">
        <v>313</v>
      </c>
      <c r="AU126" s="231" t="s">
        <v>80</v>
      </c>
      <c r="AY126" s="14" t="s">
        <v>200</v>
      </c>
      <c r="BE126" s="232">
        <f>IF(N126="základní",J126,0)</f>
        <v>0</v>
      </c>
      <c r="BF126" s="232">
        <f>IF(N126="snížená",J126,0)</f>
        <v>0</v>
      </c>
      <c r="BG126" s="232">
        <f>IF(N126="zákl. přenesená",J126,0)</f>
        <v>0</v>
      </c>
      <c r="BH126" s="232">
        <f>IF(N126="sníž. přenesená",J126,0)</f>
        <v>0</v>
      </c>
      <c r="BI126" s="232">
        <f>IF(N126="nulová",J126,0)</f>
        <v>0</v>
      </c>
      <c r="BJ126" s="14" t="s">
        <v>80</v>
      </c>
      <c r="BK126" s="232">
        <f>ROUND(I126*H126,2)</f>
        <v>0</v>
      </c>
      <c r="BL126" s="14" t="s">
        <v>261</v>
      </c>
      <c r="BM126" s="231" t="s">
        <v>254</v>
      </c>
    </row>
    <row r="127" s="2" customFormat="1" ht="37.8" customHeight="1">
      <c r="A127" s="35"/>
      <c r="B127" s="36"/>
      <c r="C127" s="219" t="s">
        <v>230</v>
      </c>
      <c r="D127" s="219" t="s">
        <v>201</v>
      </c>
      <c r="E127" s="220" t="s">
        <v>1609</v>
      </c>
      <c r="F127" s="221" t="s">
        <v>1610</v>
      </c>
      <c r="G127" s="222" t="s">
        <v>958</v>
      </c>
      <c r="H127" s="223">
        <v>1</v>
      </c>
      <c r="I127" s="224"/>
      <c r="J127" s="225">
        <f>ROUND(I127*H127,2)</f>
        <v>0</v>
      </c>
      <c r="K127" s="226"/>
      <c r="L127" s="41"/>
      <c r="M127" s="227" t="s">
        <v>1</v>
      </c>
      <c r="N127" s="228" t="s">
        <v>38</v>
      </c>
      <c r="O127" s="88"/>
      <c r="P127" s="229">
        <f>O127*H127</f>
        <v>0</v>
      </c>
      <c r="Q127" s="229">
        <v>0</v>
      </c>
      <c r="R127" s="229">
        <f>Q127*H127</f>
        <v>0</v>
      </c>
      <c r="S127" s="229">
        <v>0</v>
      </c>
      <c r="T127" s="230">
        <f>S127*H127</f>
        <v>0</v>
      </c>
      <c r="U127" s="35"/>
      <c r="V127" s="35"/>
      <c r="W127" s="35"/>
      <c r="X127" s="35"/>
      <c r="Y127" s="35"/>
      <c r="Z127" s="35"/>
      <c r="AA127" s="35"/>
      <c r="AB127" s="35"/>
      <c r="AC127" s="35"/>
      <c r="AD127" s="35"/>
      <c r="AE127" s="35"/>
      <c r="AR127" s="231" t="s">
        <v>261</v>
      </c>
      <c r="AT127" s="231" t="s">
        <v>201</v>
      </c>
      <c r="AU127" s="231" t="s">
        <v>80</v>
      </c>
      <c r="AY127" s="14" t="s">
        <v>200</v>
      </c>
      <c r="BE127" s="232">
        <f>IF(N127="základní",J127,0)</f>
        <v>0</v>
      </c>
      <c r="BF127" s="232">
        <f>IF(N127="snížená",J127,0)</f>
        <v>0</v>
      </c>
      <c r="BG127" s="232">
        <f>IF(N127="zákl. přenesená",J127,0)</f>
        <v>0</v>
      </c>
      <c r="BH127" s="232">
        <f>IF(N127="sníž. přenesená",J127,0)</f>
        <v>0</v>
      </c>
      <c r="BI127" s="232">
        <f>IF(N127="nulová",J127,0)</f>
        <v>0</v>
      </c>
      <c r="BJ127" s="14" t="s">
        <v>80</v>
      </c>
      <c r="BK127" s="232">
        <f>ROUND(I127*H127,2)</f>
        <v>0</v>
      </c>
      <c r="BL127" s="14" t="s">
        <v>261</v>
      </c>
      <c r="BM127" s="231" t="s">
        <v>261</v>
      </c>
    </row>
    <row r="128" s="2" customFormat="1" ht="14.4" customHeight="1">
      <c r="A128" s="35"/>
      <c r="B128" s="36"/>
      <c r="C128" s="245" t="s">
        <v>234</v>
      </c>
      <c r="D128" s="245" t="s">
        <v>313</v>
      </c>
      <c r="E128" s="246" t="s">
        <v>1611</v>
      </c>
      <c r="F128" s="247" t="s">
        <v>1612</v>
      </c>
      <c r="G128" s="248" t="s">
        <v>958</v>
      </c>
      <c r="H128" s="249">
        <v>6</v>
      </c>
      <c r="I128" s="250"/>
      <c r="J128" s="251">
        <f>ROUND(I128*H128,2)</f>
        <v>0</v>
      </c>
      <c r="K128" s="252"/>
      <c r="L128" s="253"/>
      <c r="M128" s="254" t="s">
        <v>1</v>
      </c>
      <c r="N128" s="255" t="s">
        <v>38</v>
      </c>
      <c r="O128" s="88"/>
      <c r="P128" s="229">
        <f>O128*H128</f>
        <v>0</v>
      </c>
      <c r="Q128" s="229">
        <v>0</v>
      </c>
      <c r="R128" s="229">
        <f>Q128*H128</f>
        <v>0</v>
      </c>
      <c r="S128" s="229">
        <v>0</v>
      </c>
      <c r="T128" s="230">
        <f>S128*H128</f>
        <v>0</v>
      </c>
      <c r="U128" s="35"/>
      <c r="V128" s="35"/>
      <c r="W128" s="35"/>
      <c r="X128" s="35"/>
      <c r="Y128" s="35"/>
      <c r="Z128" s="35"/>
      <c r="AA128" s="35"/>
      <c r="AB128" s="35"/>
      <c r="AC128" s="35"/>
      <c r="AD128" s="35"/>
      <c r="AE128" s="35"/>
      <c r="AR128" s="231" t="s">
        <v>415</v>
      </c>
      <c r="AT128" s="231" t="s">
        <v>313</v>
      </c>
      <c r="AU128" s="231" t="s">
        <v>80</v>
      </c>
      <c r="AY128" s="14" t="s">
        <v>200</v>
      </c>
      <c r="BE128" s="232">
        <f>IF(N128="základní",J128,0)</f>
        <v>0</v>
      </c>
      <c r="BF128" s="232">
        <f>IF(N128="snížená",J128,0)</f>
        <v>0</v>
      </c>
      <c r="BG128" s="232">
        <f>IF(N128="zákl. přenesená",J128,0)</f>
        <v>0</v>
      </c>
      <c r="BH128" s="232">
        <f>IF(N128="sníž. přenesená",J128,0)</f>
        <v>0</v>
      </c>
      <c r="BI128" s="232">
        <f>IF(N128="nulová",J128,0)</f>
        <v>0</v>
      </c>
      <c r="BJ128" s="14" t="s">
        <v>80</v>
      </c>
      <c r="BK128" s="232">
        <f>ROUND(I128*H128,2)</f>
        <v>0</v>
      </c>
      <c r="BL128" s="14" t="s">
        <v>261</v>
      </c>
      <c r="BM128" s="231" t="s">
        <v>269</v>
      </c>
    </row>
    <row r="129" s="2" customFormat="1" ht="24.15" customHeight="1">
      <c r="A129" s="35"/>
      <c r="B129" s="36"/>
      <c r="C129" s="219" t="s">
        <v>238</v>
      </c>
      <c r="D129" s="219" t="s">
        <v>201</v>
      </c>
      <c r="E129" s="220" t="s">
        <v>1613</v>
      </c>
      <c r="F129" s="221" t="s">
        <v>1614</v>
      </c>
      <c r="G129" s="222" t="s">
        <v>958</v>
      </c>
      <c r="H129" s="223">
        <v>6</v>
      </c>
      <c r="I129" s="224"/>
      <c r="J129" s="225">
        <f>ROUND(I129*H129,2)</f>
        <v>0</v>
      </c>
      <c r="K129" s="226"/>
      <c r="L129" s="41"/>
      <c r="M129" s="227" t="s">
        <v>1</v>
      </c>
      <c r="N129" s="228" t="s">
        <v>38</v>
      </c>
      <c r="O129" s="88"/>
      <c r="P129" s="229">
        <f>O129*H129</f>
        <v>0</v>
      </c>
      <c r="Q129" s="229">
        <v>0</v>
      </c>
      <c r="R129" s="229">
        <f>Q129*H129</f>
        <v>0</v>
      </c>
      <c r="S129" s="229">
        <v>0</v>
      </c>
      <c r="T129" s="230">
        <f>S129*H129</f>
        <v>0</v>
      </c>
      <c r="U129" s="35"/>
      <c r="V129" s="35"/>
      <c r="W129" s="35"/>
      <c r="X129" s="35"/>
      <c r="Y129" s="35"/>
      <c r="Z129" s="35"/>
      <c r="AA129" s="35"/>
      <c r="AB129" s="35"/>
      <c r="AC129" s="35"/>
      <c r="AD129" s="35"/>
      <c r="AE129" s="35"/>
      <c r="AR129" s="231" t="s">
        <v>261</v>
      </c>
      <c r="AT129" s="231" t="s">
        <v>201</v>
      </c>
      <c r="AU129" s="231" t="s">
        <v>80</v>
      </c>
      <c r="AY129" s="14" t="s">
        <v>200</v>
      </c>
      <c r="BE129" s="232">
        <f>IF(N129="základní",J129,0)</f>
        <v>0</v>
      </c>
      <c r="BF129" s="232">
        <f>IF(N129="snížená",J129,0)</f>
        <v>0</v>
      </c>
      <c r="BG129" s="232">
        <f>IF(N129="zákl. přenesená",J129,0)</f>
        <v>0</v>
      </c>
      <c r="BH129" s="232">
        <f>IF(N129="sníž. přenesená",J129,0)</f>
        <v>0</v>
      </c>
      <c r="BI129" s="232">
        <f>IF(N129="nulová",J129,0)</f>
        <v>0</v>
      </c>
      <c r="BJ129" s="14" t="s">
        <v>80</v>
      </c>
      <c r="BK129" s="232">
        <f>ROUND(I129*H129,2)</f>
        <v>0</v>
      </c>
      <c r="BL129" s="14" t="s">
        <v>261</v>
      </c>
      <c r="BM129" s="231" t="s">
        <v>277</v>
      </c>
    </row>
    <row r="130" s="2" customFormat="1" ht="24.15" customHeight="1">
      <c r="A130" s="35"/>
      <c r="B130" s="36"/>
      <c r="C130" s="245" t="s">
        <v>242</v>
      </c>
      <c r="D130" s="245" t="s">
        <v>313</v>
      </c>
      <c r="E130" s="246" t="s">
        <v>1615</v>
      </c>
      <c r="F130" s="247" t="s">
        <v>1616</v>
      </c>
      <c r="G130" s="248" t="s">
        <v>958</v>
      </c>
      <c r="H130" s="249">
        <v>6</v>
      </c>
      <c r="I130" s="250"/>
      <c r="J130" s="251">
        <f>ROUND(I130*H130,2)</f>
        <v>0</v>
      </c>
      <c r="K130" s="252"/>
      <c r="L130" s="253"/>
      <c r="M130" s="254" t="s">
        <v>1</v>
      </c>
      <c r="N130" s="255" t="s">
        <v>38</v>
      </c>
      <c r="O130" s="88"/>
      <c r="P130" s="229">
        <f>O130*H130</f>
        <v>0</v>
      </c>
      <c r="Q130" s="229">
        <v>0</v>
      </c>
      <c r="R130" s="229">
        <f>Q130*H130</f>
        <v>0</v>
      </c>
      <c r="S130" s="229">
        <v>0</v>
      </c>
      <c r="T130" s="230">
        <f>S130*H130</f>
        <v>0</v>
      </c>
      <c r="U130" s="35"/>
      <c r="V130" s="35"/>
      <c r="W130" s="35"/>
      <c r="X130" s="35"/>
      <c r="Y130" s="35"/>
      <c r="Z130" s="35"/>
      <c r="AA130" s="35"/>
      <c r="AB130" s="35"/>
      <c r="AC130" s="35"/>
      <c r="AD130" s="35"/>
      <c r="AE130" s="35"/>
      <c r="AR130" s="231" t="s">
        <v>415</v>
      </c>
      <c r="AT130" s="231" t="s">
        <v>313</v>
      </c>
      <c r="AU130" s="231" t="s">
        <v>80</v>
      </c>
      <c r="AY130" s="14" t="s">
        <v>200</v>
      </c>
      <c r="BE130" s="232">
        <f>IF(N130="základní",J130,0)</f>
        <v>0</v>
      </c>
      <c r="BF130" s="232">
        <f>IF(N130="snížená",J130,0)</f>
        <v>0</v>
      </c>
      <c r="BG130" s="232">
        <f>IF(N130="zákl. přenesená",J130,0)</f>
        <v>0</v>
      </c>
      <c r="BH130" s="232">
        <f>IF(N130="sníž. přenesená",J130,0)</f>
        <v>0</v>
      </c>
      <c r="BI130" s="232">
        <f>IF(N130="nulová",J130,0)</f>
        <v>0</v>
      </c>
      <c r="BJ130" s="14" t="s">
        <v>80</v>
      </c>
      <c r="BK130" s="232">
        <f>ROUND(I130*H130,2)</f>
        <v>0</v>
      </c>
      <c r="BL130" s="14" t="s">
        <v>261</v>
      </c>
      <c r="BM130" s="231" t="s">
        <v>376</v>
      </c>
    </row>
    <row r="131" s="2" customFormat="1" ht="49.05" customHeight="1">
      <c r="A131" s="35"/>
      <c r="B131" s="36"/>
      <c r="C131" s="219" t="s">
        <v>246</v>
      </c>
      <c r="D131" s="219" t="s">
        <v>201</v>
      </c>
      <c r="E131" s="220" t="s">
        <v>1617</v>
      </c>
      <c r="F131" s="221" t="s">
        <v>1618</v>
      </c>
      <c r="G131" s="222" t="s">
        <v>958</v>
      </c>
      <c r="H131" s="223">
        <v>6</v>
      </c>
      <c r="I131" s="224"/>
      <c r="J131" s="225">
        <f>ROUND(I131*H131,2)</f>
        <v>0</v>
      </c>
      <c r="K131" s="226"/>
      <c r="L131" s="41"/>
      <c r="M131" s="227" t="s">
        <v>1</v>
      </c>
      <c r="N131" s="228" t="s">
        <v>38</v>
      </c>
      <c r="O131" s="88"/>
      <c r="P131" s="229">
        <f>O131*H131</f>
        <v>0</v>
      </c>
      <c r="Q131" s="229">
        <v>0</v>
      </c>
      <c r="R131" s="229">
        <f>Q131*H131</f>
        <v>0</v>
      </c>
      <c r="S131" s="229">
        <v>0</v>
      </c>
      <c r="T131" s="230">
        <f>S131*H131</f>
        <v>0</v>
      </c>
      <c r="U131" s="35"/>
      <c r="V131" s="35"/>
      <c r="W131" s="35"/>
      <c r="X131" s="35"/>
      <c r="Y131" s="35"/>
      <c r="Z131" s="35"/>
      <c r="AA131" s="35"/>
      <c r="AB131" s="35"/>
      <c r="AC131" s="35"/>
      <c r="AD131" s="35"/>
      <c r="AE131" s="35"/>
      <c r="AR131" s="231" t="s">
        <v>261</v>
      </c>
      <c r="AT131" s="231" t="s">
        <v>201</v>
      </c>
      <c r="AU131" s="231" t="s">
        <v>80</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261</v>
      </c>
      <c r="BM131" s="231" t="s">
        <v>383</v>
      </c>
    </row>
    <row r="132" s="2" customFormat="1" ht="49.05" customHeight="1">
      <c r="A132" s="35"/>
      <c r="B132" s="36"/>
      <c r="C132" s="219" t="s">
        <v>250</v>
      </c>
      <c r="D132" s="219" t="s">
        <v>201</v>
      </c>
      <c r="E132" s="220" t="s">
        <v>1619</v>
      </c>
      <c r="F132" s="221" t="s">
        <v>1620</v>
      </c>
      <c r="G132" s="222" t="s">
        <v>958</v>
      </c>
      <c r="H132" s="223">
        <v>2</v>
      </c>
      <c r="I132" s="224"/>
      <c r="J132" s="225">
        <f>ROUND(I132*H132,2)</f>
        <v>0</v>
      </c>
      <c r="K132" s="226"/>
      <c r="L132" s="41"/>
      <c r="M132" s="227" t="s">
        <v>1</v>
      </c>
      <c r="N132" s="228" t="s">
        <v>38</v>
      </c>
      <c r="O132" s="88"/>
      <c r="P132" s="229">
        <f>O132*H132</f>
        <v>0</v>
      </c>
      <c r="Q132" s="229">
        <v>0</v>
      </c>
      <c r="R132" s="229">
        <f>Q132*H132</f>
        <v>0</v>
      </c>
      <c r="S132" s="229">
        <v>0</v>
      </c>
      <c r="T132" s="230">
        <f>S132*H132</f>
        <v>0</v>
      </c>
      <c r="U132" s="35"/>
      <c r="V132" s="35"/>
      <c r="W132" s="35"/>
      <c r="X132" s="35"/>
      <c r="Y132" s="35"/>
      <c r="Z132" s="35"/>
      <c r="AA132" s="35"/>
      <c r="AB132" s="35"/>
      <c r="AC132" s="35"/>
      <c r="AD132" s="35"/>
      <c r="AE132" s="35"/>
      <c r="AR132" s="231" t="s">
        <v>261</v>
      </c>
      <c r="AT132" s="231" t="s">
        <v>201</v>
      </c>
      <c r="AU132" s="231" t="s">
        <v>80</v>
      </c>
      <c r="AY132" s="14" t="s">
        <v>200</v>
      </c>
      <c r="BE132" s="232">
        <f>IF(N132="základní",J132,0)</f>
        <v>0</v>
      </c>
      <c r="BF132" s="232">
        <f>IF(N132="snížená",J132,0)</f>
        <v>0</v>
      </c>
      <c r="BG132" s="232">
        <f>IF(N132="zákl. přenesená",J132,0)</f>
        <v>0</v>
      </c>
      <c r="BH132" s="232">
        <f>IF(N132="sníž. přenesená",J132,0)</f>
        <v>0</v>
      </c>
      <c r="BI132" s="232">
        <f>IF(N132="nulová",J132,0)</f>
        <v>0</v>
      </c>
      <c r="BJ132" s="14" t="s">
        <v>80</v>
      </c>
      <c r="BK132" s="232">
        <f>ROUND(I132*H132,2)</f>
        <v>0</v>
      </c>
      <c r="BL132" s="14" t="s">
        <v>261</v>
      </c>
      <c r="BM132" s="231" t="s">
        <v>391</v>
      </c>
    </row>
    <row r="133" s="2" customFormat="1" ht="24.15" customHeight="1">
      <c r="A133" s="35"/>
      <c r="B133" s="36"/>
      <c r="C133" s="219" t="s">
        <v>254</v>
      </c>
      <c r="D133" s="219" t="s">
        <v>201</v>
      </c>
      <c r="E133" s="220" t="s">
        <v>1621</v>
      </c>
      <c r="F133" s="221" t="s">
        <v>1622</v>
      </c>
      <c r="G133" s="222" t="s">
        <v>1318</v>
      </c>
      <c r="H133" s="223">
        <v>5</v>
      </c>
      <c r="I133" s="224"/>
      <c r="J133" s="225">
        <f>ROUND(I133*H133,2)</f>
        <v>0</v>
      </c>
      <c r="K133" s="226"/>
      <c r="L133" s="41"/>
      <c r="M133" s="227" t="s">
        <v>1</v>
      </c>
      <c r="N133" s="228" t="s">
        <v>38</v>
      </c>
      <c r="O133" s="88"/>
      <c r="P133" s="229">
        <f>O133*H133</f>
        <v>0</v>
      </c>
      <c r="Q133" s="229">
        <v>0</v>
      </c>
      <c r="R133" s="229">
        <f>Q133*H133</f>
        <v>0</v>
      </c>
      <c r="S133" s="229">
        <v>0</v>
      </c>
      <c r="T133" s="230">
        <f>S133*H133</f>
        <v>0</v>
      </c>
      <c r="U133" s="35"/>
      <c r="V133" s="35"/>
      <c r="W133" s="35"/>
      <c r="X133" s="35"/>
      <c r="Y133" s="35"/>
      <c r="Z133" s="35"/>
      <c r="AA133" s="35"/>
      <c r="AB133" s="35"/>
      <c r="AC133" s="35"/>
      <c r="AD133" s="35"/>
      <c r="AE133" s="35"/>
      <c r="AR133" s="231" t="s">
        <v>261</v>
      </c>
      <c r="AT133" s="231" t="s">
        <v>201</v>
      </c>
      <c r="AU133" s="231" t="s">
        <v>80</v>
      </c>
      <c r="AY133" s="14" t="s">
        <v>200</v>
      </c>
      <c r="BE133" s="232">
        <f>IF(N133="základní",J133,0)</f>
        <v>0</v>
      </c>
      <c r="BF133" s="232">
        <f>IF(N133="snížená",J133,0)</f>
        <v>0</v>
      </c>
      <c r="BG133" s="232">
        <f>IF(N133="zákl. přenesená",J133,0)</f>
        <v>0</v>
      </c>
      <c r="BH133" s="232">
        <f>IF(N133="sníž. přenesená",J133,0)</f>
        <v>0</v>
      </c>
      <c r="BI133" s="232">
        <f>IF(N133="nulová",J133,0)</f>
        <v>0</v>
      </c>
      <c r="BJ133" s="14" t="s">
        <v>80</v>
      </c>
      <c r="BK133" s="232">
        <f>ROUND(I133*H133,2)</f>
        <v>0</v>
      </c>
      <c r="BL133" s="14" t="s">
        <v>261</v>
      </c>
      <c r="BM133" s="231" t="s">
        <v>399</v>
      </c>
    </row>
    <row r="134" s="2" customFormat="1" ht="24.15" customHeight="1">
      <c r="A134" s="35"/>
      <c r="B134" s="36"/>
      <c r="C134" s="219" t="s">
        <v>8</v>
      </c>
      <c r="D134" s="219" t="s">
        <v>201</v>
      </c>
      <c r="E134" s="220" t="s">
        <v>1623</v>
      </c>
      <c r="F134" s="221" t="s">
        <v>1624</v>
      </c>
      <c r="G134" s="222" t="s">
        <v>1318</v>
      </c>
      <c r="H134" s="223">
        <v>4</v>
      </c>
      <c r="I134" s="224"/>
      <c r="J134" s="225">
        <f>ROUND(I134*H134,2)</f>
        <v>0</v>
      </c>
      <c r="K134" s="226"/>
      <c r="L134" s="41"/>
      <c r="M134" s="227" t="s">
        <v>1</v>
      </c>
      <c r="N134" s="228" t="s">
        <v>38</v>
      </c>
      <c r="O134" s="88"/>
      <c r="P134" s="229">
        <f>O134*H134</f>
        <v>0</v>
      </c>
      <c r="Q134" s="229">
        <v>0</v>
      </c>
      <c r="R134" s="229">
        <f>Q134*H134</f>
        <v>0</v>
      </c>
      <c r="S134" s="229">
        <v>0</v>
      </c>
      <c r="T134" s="230">
        <f>S134*H134</f>
        <v>0</v>
      </c>
      <c r="U134" s="35"/>
      <c r="V134" s="35"/>
      <c r="W134" s="35"/>
      <c r="X134" s="35"/>
      <c r="Y134" s="35"/>
      <c r="Z134" s="35"/>
      <c r="AA134" s="35"/>
      <c r="AB134" s="35"/>
      <c r="AC134" s="35"/>
      <c r="AD134" s="35"/>
      <c r="AE134" s="35"/>
      <c r="AR134" s="231" t="s">
        <v>261</v>
      </c>
      <c r="AT134" s="231" t="s">
        <v>201</v>
      </c>
      <c r="AU134" s="231" t="s">
        <v>80</v>
      </c>
      <c r="AY134" s="14" t="s">
        <v>200</v>
      </c>
      <c r="BE134" s="232">
        <f>IF(N134="základní",J134,0)</f>
        <v>0</v>
      </c>
      <c r="BF134" s="232">
        <f>IF(N134="snížená",J134,0)</f>
        <v>0</v>
      </c>
      <c r="BG134" s="232">
        <f>IF(N134="zákl. přenesená",J134,0)</f>
        <v>0</v>
      </c>
      <c r="BH134" s="232">
        <f>IF(N134="sníž. přenesená",J134,0)</f>
        <v>0</v>
      </c>
      <c r="BI134" s="232">
        <f>IF(N134="nulová",J134,0)</f>
        <v>0</v>
      </c>
      <c r="BJ134" s="14" t="s">
        <v>80</v>
      </c>
      <c r="BK134" s="232">
        <f>ROUND(I134*H134,2)</f>
        <v>0</v>
      </c>
      <c r="BL134" s="14" t="s">
        <v>261</v>
      </c>
      <c r="BM134" s="231" t="s">
        <v>407</v>
      </c>
    </row>
    <row r="135" s="2" customFormat="1" ht="24.15" customHeight="1">
      <c r="A135" s="35"/>
      <c r="B135" s="36"/>
      <c r="C135" s="245" t="s">
        <v>261</v>
      </c>
      <c r="D135" s="245" t="s">
        <v>313</v>
      </c>
      <c r="E135" s="246" t="s">
        <v>1625</v>
      </c>
      <c r="F135" s="247" t="s">
        <v>1626</v>
      </c>
      <c r="G135" s="248" t="s">
        <v>958</v>
      </c>
      <c r="H135" s="249">
        <v>6</v>
      </c>
      <c r="I135" s="250"/>
      <c r="J135" s="251">
        <f>ROUND(I135*H135,2)</f>
        <v>0</v>
      </c>
      <c r="K135" s="252"/>
      <c r="L135" s="253"/>
      <c r="M135" s="254" t="s">
        <v>1</v>
      </c>
      <c r="N135" s="255" t="s">
        <v>38</v>
      </c>
      <c r="O135" s="88"/>
      <c r="P135" s="229">
        <f>O135*H135</f>
        <v>0</v>
      </c>
      <c r="Q135" s="229">
        <v>0</v>
      </c>
      <c r="R135" s="229">
        <f>Q135*H135</f>
        <v>0</v>
      </c>
      <c r="S135" s="229">
        <v>0</v>
      </c>
      <c r="T135" s="230">
        <f>S135*H135</f>
        <v>0</v>
      </c>
      <c r="U135" s="35"/>
      <c r="V135" s="35"/>
      <c r="W135" s="35"/>
      <c r="X135" s="35"/>
      <c r="Y135" s="35"/>
      <c r="Z135" s="35"/>
      <c r="AA135" s="35"/>
      <c r="AB135" s="35"/>
      <c r="AC135" s="35"/>
      <c r="AD135" s="35"/>
      <c r="AE135" s="35"/>
      <c r="AR135" s="231" t="s">
        <v>415</v>
      </c>
      <c r="AT135" s="231" t="s">
        <v>313</v>
      </c>
      <c r="AU135" s="231" t="s">
        <v>80</v>
      </c>
      <c r="AY135" s="14" t="s">
        <v>200</v>
      </c>
      <c r="BE135" s="232">
        <f>IF(N135="základní",J135,0)</f>
        <v>0</v>
      </c>
      <c r="BF135" s="232">
        <f>IF(N135="snížená",J135,0)</f>
        <v>0</v>
      </c>
      <c r="BG135" s="232">
        <f>IF(N135="zákl. přenesená",J135,0)</f>
        <v>0</v>
      </c>
      <c r="BH135" s="232">
        <f>IF(N135="sníž. přenesená",J135,0)</f>
        <v>0</v>
      </c>
      <c r="BI135" s="232">
        <f>IF(N135="nulová",J135,0)</f>
        <v>0</v>
      </c>
      <c r="BJ135" s="14" t="s">
        <v>80</v>
      </c>
      <c r="BK135" s="232">
        <f>ROUND(I135*H135,2)</f>
        <v>0</v>
      </c>
      <c r="BL135" s="14" t="s">
        <v>261</v>
      </c>
      <c r="BM135" s="231" t="s">
        <v>415</v>
      </c>
    </row>
    <row r="136" s="2" customFormat="1" ht="14.4" customHeight="1">
      <c r="A136" s="35"/>
      <c r="B136" s="36"/>
      <c r="C136" s="219" t="s">
        <v>265</v>
      </c>
      <c r="D136" s="219" t="s">
        <v>201</v>
      </c>
      <c r="E136" s="220" t="s">
        <v>1627</v>
      </c>
      <c r="F136" s="221" t="s">
        <v>1628</v>
      </c>
      <c r="G136" s="222" t="s">
        <v>958</v>
      </c>
      <c r="H136" s="223">
        <v>6</v>
      </c>
      <c r="I136" s="224"/>
      <c r="J136" s="225">
        <f>ROUND(I136*H136,2)</f>
        <v>0</v>
      </c>
      <c r="K136" s="226"/>
      <c r="L136" s="41"/>
      <c r="M136" s="227" t="s">
        <v>1</v>
      </c>
      <c r="N136" s="228" t="s">
        <v>38</v>
      </c>
      <c r="O136" s="88"/>
      <c r="P136" s="229">
        <f>O136*H136</f>
        <v>0</v>
      </c>
      <c r="Q136" s="229">
        <v>0</v>
      </c>
      <c r="R136" s="229">
        <f>Q136*H136</f>
        <v>0</v>
      </c>
      <c r="S136" s="229">
        <v>0</v>
      </c>
      <c r="T136" s="230">
        <f>S136*H136</f>
        <v>0</v>
      </c>
      <c r="U136" s="35"/>
      <c r="V136" s="35"/>
      <c r="W136" s="35"/>
      <c r="X136" s="35"/>
      <c r="Y136" s="35"/>
      <c r="Z136" s="35"/>
      <c r="AA136" s="35"/>
      <c r="AB136" s="35"/>
      <c r="AC136" s="35"/>
      <c r="AD136" s="35"/>
      <c r="AE136" s="35"/>
      <c r="AR136" s="231" t="s">
        <v>261</v>
      </c>
      <c r="AT136" s="231" t="s">
        <v>201</v>
      </c>
      <c r="AU136" s="231" t="s">
        <v>80</v>
      </c>
      <c r="AY136" s="14" t="s">
        <v>200</v>
      </c>
      <c r="BE136" s="232">
        <f>IF(N136="základní",J136,0)</f>
        <v>0</v>
      </c>
      <c r="BF136" s="232">
        <f>IF(N136="snížená",J136,0)</f>
        <v>0</v>
      </c>
      <c r="BG136" s="232">
        <f>IF(N136="zákl. přenesená",J136,0)</f>
        <v>0</v>
      </c>
      <c r="BH136" s="232">
        <f>IF(N136="sníž. přenesená",J136,0)</f>
        <v>0</v>
      </c>
      <c r="BI136" s="232">
        <f>IF(N136="nulová",J136,0)</f>
        <v>0</v>
      </c>
      <c r="BJ136" s="14" t="s">
        <v>80</v>
      </c>
      <c r="BK136" s="232">
        <f>ROUND(I136*H136,2)</f>
        <v>0</v>
      </c>
      <c r="BL136" s="14" t="s">
        <v>261</v>
      </c>
      <c r="BM136" s="231" t="s">
        <v>423</v>
      </c>
    </row>
    <row r="137" s="2" customFormat="1" ht="24.15" customHeight="1">
      <c r="A137" s="35"/>
      <c r="B137" s="36"/>
      <c r="C137" s="245" t="s">
        <v>269</v>
      </c>
      <c r="D137" s="245" t="s">
        <v>313</v>
      </c>
      <c r="E137" s="246" t="s">
        <v>1629</v>
      </c>
      <c r="F137" s="247" t="s">
        <v>1630</v>
      </c>
      <c r="G137" s="248" t="s">
        <v>958</v>
      </c>
      <c r="H137" s="249">
        <v>3</v>
      </c>
      <c r="I137" s="250"/>
      <c r="J137" s="251">
        <f>ROUND(I137*H137,2)</f>
        <v>0</v>
      </c>
      <c r="K137" s="252"/>
      <c r="L137" s="253"/>
      <c r="M137" s="254" t="s">
        <v>1</v>
      </c>
      <c r="N137" s="255" t="s">
        <v>38</v>
      </c>
      <c r="O137" s="88"/>
      <c r="P137" s="229">
        <f>O137*H137</f>
        <v>0</v>
      </c>
      <c r="Q137" s="229">
        <v>0</v>
      </c>
      <c r="R137" s="229">
        <f>Q137*H137</f>
        <v>0</v>
      </c>
      <c r="S137" s="229">
        <v>0</v>
      </c>
      <c r="T137" s="230">
        <f>S137*H137</f>
        <v>0</v>
      </c>
      <c r="U137" s="35"/>
      <c r="V137" s="35"/>
      <c r="W137" s="35"/>
      <c r="X137" s="35"/>
      <c r="Y137" s="35"/>
      <c r="Z137" s="35"/>
      <c r="AA137" s="35"/>
      <c r="AB137" s="35"/>
      <c r="AC137" s="35"/>
      <c r="AD137" s="35"/>
      <c r="AE137" s="35"/>
      <c r="AR137" s="231" t="s">
        <v>415</v>
      </c>
      <c r="AT137" s="231" t="s">
        <v>313</v>
      </c>
      <c r="AU137" s="231" t="s">
        <v>80</v>
      </c>
      <c r="AY137" s="14" t="s">
        <v>200</v>
      </c>
      <c r="BE137" s="232">
        <f>IF(N137="základní",J137,0)</f>
        <v>0</v>
      </c>
      <c r="BF137" s="232">
        <f>IF(N137="snížená",J137,0)</f>
        <v>0</v>
      </c>
      <c r="BG137" s="232">
        <f>IF(N137="zákl. přenesená",J137,0)</f>
        <v>0</v>
      </c>
      <c r="BH137" s="232">
        <f>IF(N137="sníž. přenesená",J137,0)</f>
        <v>0</v>
      </c>
      <c r="BI137" s="232">
        <f>IF(N137="nulová",J137,0)</f>
        <v>0</v>
      </c>
      <c r="BJ137" s="14" t="s">
        <v>80</v>
      </c>
      <c r="BK137" s="232">
        <f>ROUND(I137*H137,2)</f>
        <v>0</v>
      </c>
      <c r="BL137" s="14" t="s">
        <v>261</v>
      </c>
      <c r="BM137" s="231" t="s">
        <v>431</v>
      </c>
    </row>
    <row r="138" s="2" customFormat="1" ht="24.15" customHeight="1">
      <c r="A138" s="35"/>
      <c r="B138" s="36"/>
      <c r="C138" s="219" t="s">
        <v>273</v>
      </c>
      <c r="D138" s="219" t="s">
        <v>201</v>
      </c>
      <c r="E138" s="220" t="s">
        <v>1631</v>
      </c>
      <c r="F138" s="221" t="s">
        <v>1632</v>
      </c>
      <c r="G138" s="222" t="s">
        <v>958</v>
      </c>
      <c r="H138" s="223">
        <v>3</v>
      </c>
      <c r="I138" s="224"/>
      <c r="J138" s="225">
        <f>ROUND(I138*H138,2)</f>
        <v>0</v>
      </c>
      <c r="K138" s="226"/>
      <c r="L138" s="41"/>
      <c r="M138" s="227" t="s">
        <v>1</v>
      </c>
      <c r="N138" s="228" t="s">
        <v>38</v>
      </c>
      <c r="O138" s="88"/>
      <c r="P138" s="229">
        <f>O138*H138</f>
        <v>0</v>
      </c>
      <c r="Q138" s="229">
        <v>0</v>
      </c>
      <c r="R138" s="229">
        <f>Q138*H138</f>
        <v>0</v>
      </c>
      <c r="S138" s="229">
        <v>0</v>
      </c>
      <c r="T138" s="230">
        <f>S138*H138</f>
        <v>0</v>
      </c>
      <c r="U138" s="35"/>
      <c r="V138" s="35"/>
      <c r="W138" s="35"/>
      <c r="X138" s="35"/>
      <c r="Y138" s="35"/>
      <c r="Z138" s="35"/>
      <c r="AA138" s="35"/>
      <c r="AB138" s="35"/>
      <c r="AC138" s="35"/>
      <c r="AD138" s="35"/>
      <c r="AE138" s="35"/>
      <c r="AR138" s="231" t="s">
        <v>261</v>
      </c>
      <c r="AT138" s="231" t="s">
        <v>201</v>
      </c>
      <c r="AU138" s="231" t="s">
        <v>80</v>
      </c>
      <c r="AY138" s="14" t="s">
        <v>200</v>
      </c>
      <c r="BE138" s="232">
        <f>IF(N138="základní",J138,0)</f>
        <v>0</v>
      </c>
      <c r="BF138" s="232">
        <f>IF(N138="snížená",J138,0)</f>
        <v>0</v>
      </c>
      <c r="BG138" s="232">
        <f>IF(N138="zákl. přenesená",J138,0)</f>
        <v>0</v>
      </c>
      <c r="BH138" s="232">
        <f>IF(N138="sníž. přenesená",J138,0)</f>
        <v>0</v>
      </c>
      <c r="BI138" s="232">
        <f>IF(N138="nulová",J138,0)</f>
        <v>0</v>
      </c>
      <c r="BJ138" s="14" t="s">
        <v>80</v>
      </c>
      <c r="BK138" s="232">
        <f>ROUND(I138*H138,2)</f>
        <v>0</v>
      </c>
      <c r="BL138" s="14" t="s">
        <v>261</v>
      </c>
      <c r="BM138" s="231" t="s">
        <v>439</v>
      </c>
    </row>
    <row r="139" s="2" customFormat="1" ht="24.15" customHeight="1">
      <c r="A139" s="35"/>
      <c r="B139" s="36"/>
      <c r="C139" s="245" t="s">
        <v>277</v>
      </c>
      <c r="D139" s="245" t="s">
        <v>313</v>
      </c>
      <c r="E139" s="246" t="s">
        <v>1633</v>
      </c>
      <c r="F139" s="247" t="s">
        <v>1634</v>
      </c>
      <c r="G139" s="248" t="s">
        <v>958</v>
      </c>
      <c r="H139" s="249">
        <v>4</v>
      </c>
      <c r="I139" s="250"/>
      <c r="J139" s="251">
        <f>ROUND(I139*H139,2)</f>
        <v>0</v>
      </c>
      <c r="K139" s="252"/>
      <c r="L139" s="253"/>
      <c r="M139" s="254" t="s">
        <v>1</v>
      </c>
      <c r="N139" s="255" t="s">
        <v>38</v>
      </c>
      <c r="O139" s="88"/>
      <c r="P139" s="229">
        <f>O139*H139</f>
        <v>0</v>
      </c>
      <c r="Q139" s="229">
        <v>0</v>
      </c>
      <c r="R139" s="229">
        <f>Q139*H139</f>
        <v>0</v>
      </c>
      <c r="S139" s="229">
        <v>0</v>
      </c>
      <c r="T139" s="230">
        <f>S139*H139</f>
        <v>0</v>
      </c>
      <c r="U139" s="35"/>
      <c r="V139" s="35"/>
      <c r="W139" s="35"/>
      <c r="X139" s="35"/>
      <c r="Y139" s="35"/>
      <c r="Z139" s="35"/>
      <c r="AA139" s="35"/>
      <c r="AB139" s="35"/>
      <c r="AC139" s="35"/>
      <c r="AD139" s="35"/>
      <c r="AE139" s="35"/>
      <c r="AR139" s="231" t="s">
        <v>415</v>
      </c>
      <c r="AT139" s="231" t="s">
        <v>313</v>
      </c>
      <c r="AU139" s="231" t="s">
        <v>80</v>
      </c>
      <c r="AY139" s="14" t="s">
        <v>200</v>
      </c>
      <c r="BE139" s="232">
        <f>IF(N139="základní",J139,0)</f>
        <v>0</v>
      </c>
      <c r="BF139" s="232">
        <f>IF(N139="snížená",J139,0)</f>
        <v>0</v>
      </c>
      <c r="BG139" s="232">
        <f>IF(N139="zákl. přenesená",J139,0)</f>
        <v>0</v>
      </c>
      <c r="BH139" s="232">
        <f>IF(N139="sníž. přenesená",J139,0)</f>
        <v>0</v>
      </c>
      <c r="BI139" s="232">
        <f>IF(N139="nulová",J139,0)</f>
        <v>0</v>
      </c>
      <c r="BJ139" s="14" t="s">
        <v>80</v>
      </c>
      <c r="BK139" s="232">
        <f>ROUND(I139*H139,2)</f>
        <v>0</v>
      </c>
      <c r="BL139" s="14" t="s">
        <v>261</v>
      </c>
      <c r="BM139" s="231" t="s">
        <v>447</v>
      </c>
    </row>
    <row r="140" s="2" customFormat="1" ht="24.15" customHeight="1">
      <c r="A140" s="35"/>
      <c r="B140" s="36"/>
      <c r="C140" s="219" t="s">
        <v>7</v>
      </c>
      <c r="D140" s="219" t="s">
        <v>201</v>
      </c>
      <c r="E140" s="220" t="s">
        <v>1635</v>
      </c>
      <c r="F140" s="221" t="s">
        <v>1636</v>
      </c>
      <c r="G140" s="222" t="s">
        <v>958</v>
      </c>
      <c r="H140" s="223">
        <v>4</v>
      </c>
      <c r="I140" s="224"/>
      <c r="J140" s="225">
        <f>ROUND(I140*H140,2)</f>
        <v>0</v>
      </c>
      <c r="K140" s="226"/>
      <c r="L140" s="41"/>
      <c r="M140" s="227" t="s">
        <v>1</v>
      </c>
      <c r="N140" s="228" t="s">
        <v>38</v>
      </c>
      <c r="O140" s="88"/>
      <c r="P140" s="229">
        <f>O140*H140</f>
        <v>0</v>
      </c>
      <c r="Q140" s="229">
        <v>0</v>
      </c>
      <c r="R140" s="229">
        <f>Q140*H140</f>
        <v>0</v>
      </c>
      <c r="S140" s="229">
        <v>0</v>
      </c>
      <c r="T140" s="230">
        <f>S140*H140</f>
        <v>0</v>
      </c>
      <c r="U140" s="35"/>
      <c r="V140" s="35"/>
      <c r="W140" s="35"/>
      <c r="X140" s="35"/>
      <c r="Y140" s="35"/>
      <c r="Z140" s="35"/>
      <c r="AA140" s="35"/>
      <c r="AB140" s="35"/>
      <c r="AC140" s="35"/>
      <c r="AD140" s="35"/>
      <c r="AE140" s="35"/>
      <c r="AR140" s="231" t="s">
        <v>261</v>
      </c>
      <c r="AT140" s="231" t="s">
        <v>201</v>
      </c>
      <c r="AU140" s="231" t="s">
        <v>80</v>
      </c>
      <c r="AY140" s="14" t="s">
        <v>200</v>
      </c>
      <c r="BE140" s="232">
        <f>IF(N140="základní",J140,0)</f>
        <v>0</v>
      </c>
      <c r="BF140" s="232">
        <f>IF(N140="snížená",J140,0)</f>
        <v>0</v>
      </c>
      <c r="BG140" s="232">
        <f>IF(N140="zákl. přenesená",J140,0)</f>
        <v>0</v>
      </c>
      <c r="BH140" s="232">
        <f>IF(N140="sníž. přenesená",J140,0)</f>
        <v>0</v>
      </c>
      <c r="BI140" s="232">
        <f>IF(N140="nulová",J140,0)</f>
        <v>0</v>
      </c>
      <c r="BJ140" s="14" t="s">
        <v>80</v>
      </c>
      <c r="BK140" s="232">
        <f>ROUND(I140*H140,2)</f>
        <v>0</v>
      </c>
      <c r="BL140" s="14" t="s">
        <v>261</v>
      </c>
      <c r="BM140" s="231" t="s">
        <v>455</v>
      </c>
    </row>
    <row r="141" s="2" customFormat="1" ht="24.15" customHeight="1">
      <c r="A141" s="35"/>
      <c r="B141" s="36"/>
      <c r="C141" s="245" t="s">
        <v>376</v>
      </c>
      <c r="D141" s="245" t="s">
        <v>313</v>
      </c>
      <c r="E141" s="246" t="s">
        <v>1637</v>
      </c>
      <c r="F141" s="247" t="s">
        <v>1638</v>
      </c>
      <c r="G141" s="248" t="s">
        <v>313</v>
      </c>
      <c r="H141" s="249">
        <v>20</v>
      </c>
      <c r="I141" s="250"/>
      <c r="J141" s="251">
        <f>ROUND(I141*H141,2)</f>
        <v>0</v>
      </c>
      <c r="K141" s="252"/>
      <c r="L141" s="253"/>
      <c r="M141" s="254" t="s">
        <v>1</v>
      </c>
      <c r="N141" s="255" t="s">
        <v>38</v>
      </c>
      <c r="O141" s="88"/>
      <c r="P141" s="229">
        <f>O141*H141</f>
        <v>0</v>
      </c>
      <c r="Q141" s="229">
        <v>0</v>
      </c>
      <c r="R141" s="229">
        <f>Q141*H141</f>
        <v>0</v>
      </c>
      <c r="S141" s="229">
        <v>0</v>
      </c>
      <c r="T141" s="230">
        <f>S141*H141</f>
        <v>0</v>
      </c>
      <c r="U141" s="35"/>
      <c r="V141" s="35"/>
      <c r="W141" s="35"/>
      <c r="X141" s="35"/>
      <c r="Y141" s="35"/>
      <c r="Z141" s="35"/>
      <c r="AA141" s="35"/>
      <c r="AB141" s="35"/>
      <c r="AC141" s="35"/>
      <c r="AD141" s="35"/>
      <c r="AE141" s="35"/>
      <c r="AR141" s="231" t="s">
        <v>415</v>
      </c>
      <c r="AT141" s="231" t="s">
        <v>313</v>
      </c>
      <c r="AU141" s="231" t="s">
        <v>80</v>
      </c>
      <c r="AY141" s="14" t="s">
        <v>200</v>
      </c>
      <c r="BE141" s="232">
        <f>IF(N141="základní",J141,0)</f>
        <v>0</v>
      </c>
      <c r="BF141" s="232">
        <f>IF(N141="snížená",J141,0)</f>
        <v>0</v>
      </c>
      <c r="BG141" s="232">
        <f>IF(N141="zákl. přenesená",J141,0)</f>
        <v>0</v>
      </c>
      <c r="BH141" s="232">
        <f>IF(N141="sníž. přenesená",J141,0)</f>
        <v>0</v>
      </c>
      <c r="BI141" s="232">
        <f>IF(N141="nulová",J141,0)</f>
        <v>0</v>
      </c>
      <c r="BJ141" s="14" t="s">
        <v>80</v>
      </c>
      <c r="BK141" s="232">
        <f>ROUND(I141*H141,2)</f>
        <v>0</v>
      </c>
      <c r="BL141" s="14" t="s">
        <v>261</v>
      </c>
      <c r="BM141" s="231" t="s">
        <v>463</v>
      </c>
    </row>
    <row r="142" s="2" customFormat="1" ht="24.15" customHeight="1">
      <c r="A142" s="35"/>
      <c r="B142" s="36"/>
      <c r="C142" s="219" t="s">
        <v>380</v>
      </c>
      <c r="D142" s="219" t="s">
        <v>201</v>
      </c>
      <c r="E142" s="220" t="s">
        <v>1639</v>
      </c>
      <c r="F142" s="221" t="s">
        <v>1640</v>
      </c>
      <c r="G142" s="222" t="s">
        <v>313</v>
      </c>
      <c r="H142" s="223">
        <v>20</v>
      </c>
      <c r="I142" s="224"/>
      <c r="J142" s="225">
        <f>ROUND(I142*H142,2)</f>
        <v>0</v>
      </c>
      <c r="K142" s="226"/>
      <c r="L142" s="41"/>
      <c r="M142" s="227" t="s">
        <v>1</v>
      </c>
      <c r="N142" s="228" t="s">
        <v>38</v>
      </c>
      <c r="O142" s="88"/>
      <c r="P142" s="229">
        <f>O142*H142</f>
        <v>0</v>
      </c>
      <c r="Q142" s="229">
        <v>0</v>
      </c>
      <c r="R142" s="229">
        <f>Q142*H142</f>
        <v>0</v>
      </c>
      <c r="S142" s="229">
        <v>0</v>
      </c>
      <c r="T142" s="230">
        <f>S142*H142</f>
        <v>0</v>
      </c>
      <c r="U142" s="35"/>
      <c r="V142" s="35"/>
      <c r="W142" s="35"/>
      <c r="X142" s="35"/>
      <c r="Y142" s="35"/>
      <c r="Z142" s="35"/>
      <c r="AA142" s="35"/>
      <c r="AB142" s="35"/>
      <c r="AC142" s="35"/>
      <c r="AD142" s="35"/>
      <c r="AE142" s="35"/>
      <c r="AR142" s="231" t="s">
        <v>261</v>
      </c>
      <c r="AT142" s="231" t="s">
        <v>201</v>
      </c>
      <c r="AU142" s="231" t="s">
        <v>80</v>
      </c>
      <c r="AY142" s="14" t="s">
        <v>200</v>
      </c>
      <c r="BE142" s="232">
        <f>IF(N142="základní",J142,0)</f>
        <v>0</v>
      </c>
      <c r="BF142" s="232">
        <f>IF(N142="snížená",J142,0)</f>
        <v>0</v>
      </c>
      <c r="BG142" s="232">
        <f>IF(N142="zákl. přenesená",J142,0)</f>
        <v>0</v>
      </c>
      <c r="BH142" s="232">
        <f>IF(N142="sníž. přenesená",J142,0)</f>
        <v>0</v>
      </c>
      <c r="BI142" s="232">
        <f>IF(N142="nulová",J142,0)</f>
        <v>0</v>
      </c>
      <c r="BJ142" s="14" t="s">
        <v>80</v>
      </c>
      <c r="BK142" s="232">
        <f>ROUND(I142*H142,2)</f>
        <v>0</v>
      </c>
      <c r="BL142" s="14" t="s">
        <v>261</v>
      </c>
      <c r="BM142" s="231" t="s">
        <v>471</v>
      </c>
    </row>
    <row r="143" s="2" customFormat="1" ht="14.4" customHeight="1">
      <c r="A143" s="35"/>
      <c r="B143" s="36"/>
      <c r="C143" s="245" t="s">
        <v>383</v>
      </c>
      <c r="D143" s="245" t="s">
        <v>313</v>
      </c>
      <c r="E143" s="246" t="s">
        <v>1641</v>
      </c>
      <c r="F143" s="247" t="s">
        <v>1642</v>
      </c>
      <c r="G143" s="248" t="s">
        <v>958</v>
      </c>
      <c r="H143" s="249">
        <v>4</v>
      </c>
      <c r="I143" s="250"/>
      <c r="J143" s="251">
        <f>ROUND(I143*H143,2)</f>
        <v>0</v>
      </c>
      <c r="K143" s="252"/>
      <c r="L143" s="253"/>
      <c r="M143" s="254" t="s">
        <v>1</v>
      </c>
      <c r="N143" s="255" t="s">
        <v>38</v>
      </c>
      <c r="O143" s="88"/>
      <c r="P143" s="229">
        <f>O143*H143</f>
        <v>0</v>
      </c>
      <c r="Q143" s="229">
        <v>0</v>
      </c>
      <c r="R143" s="229">
        <f>Q143*H143</f>
        <v>0</v>
      </c>
      <c r="S143" s="229">
        <v>0</v>
      </c>
      <c r="T143" s="230">
        <f>S143*H143</f>
        <v>0</v>
      </c>
      <c r="U143" s="35"/>
      <c r="V143" s="35"/>
      <c r="W143" s="35"/>
      <c r="X143" s="35"/>
      <c r="Y143" s="35"/>
      <c r="Z143" s="35"/>
      <c r="AA143" s="35"/>
      <c r="AB143" s="35"/>
      <c r="AC143" s="35"/>
      <c r="AD143" s="35"/>
      <c r="AE143" s="35"/>
      <c r="AR143" s="231" t="s">
        <v>415</v>
      </c>
      <c r="AT143" s="231" t="s">
        <v>313</v>
      </c>
      <c r="AU143" s="231" t="s">
        <v>80</v>
      </c>
      <c r="AY143" s="14" t="s">
        <v>200</v>
      </c>
      <c r="BE143" s="232">
        <f>IF(N143="základní",J143,0)</f>
        <v>0</v>
      </c>
      <c r="BF143" s="232">
        <f>IF(N143="snížená",J143,0)</f>
        <v>0</v>
      </c>
      <c r="BG143" s="232">
        <f>IF(N143="zákl. přenesená",J143,0)</f>
        <v>0</v>
      </c>
      <c r="BH143" s="232">
        <f>IF(N143="sníž. přenesená",J143,0)</f>
        <v>0</v>
      </c>
      <c r="BI143" s="232">
        <f>IF(N143="nulová",J143,0)</f>
        <v>0</v>
      </c>
      <c r="BJ143" s="14" t="s">
        <v>80</v>
      </c>
      <c r="BK143" s="232">
        <f>ROUND(I143*H143,2)</f>
        <v>0</v>
      </c>
      <c r="BL143" s="14" t="s">
        <v>261</v>
      </c>
      <c r="BM143" s="231" t="s">
        <v>479</v>
      </c>
    </row>
    <row r="144" s="2" customFormat="1" ht="37.8" customHeight="1">
      <c r="A144" s="35"/>
      <c r="B144" s="36"/>
      <c r="C144" s="219" t="s">
        <v>387</v>
      </c>
      <c r="D144" s="219" t="s">
        <v>201</v>
      </c>
      <c r="E144" s="220" t="s">
        <v>1643</v>
      </c>
      <c r="F144" s="221" t="s">
        <v>1644</v>
      </c>
      <c r="G144" s="222" t="s">
        <v>958</v>
      </c>
      <c r="H144" s="223">
        <v>2</v>
      </c>
      <c r="I144" s="224"/>
      <c r="J144" s="225">
        <f>ROUND(I144*H144,2)</f>
        <v>0</v>
      </c>
      <c r="K144" s="226"/>
      <c r="L144" s="41"/>
      <c r="M144" s="227" t="s">
        <v>1</v>
      </c>
      <c r="N144" s="228" t="s">
        <v>38</v>
      </c>
      <c r="O144" s="88"/>
      <c r="P144" s="229">
        <f>O144*H144</f>
        <v>0</v>
      </c>
      <c r="Q144" s="229">
        <v>0</v>
      </c>
      <c r="R144" s="229">
        <f>Q144*H144</f>
        <v>0</v>
      </c>
      <c r="S144" s="229">
        <v>0</v>
      </c>
      <c r="T144" s="230">
        <f>S144*H144</f>
        <v>0</v>
      </c>
      <c r="U144" s="35"/>
      <c r="V144" s="35"/>
      <c r="W144" s="35"/>
      <c r="X144" s="35"/>
      <c r="Y144" s="35"/>
      <c r="Z144" s="35"/>
      <c r="AA144" s="35"/>
      <c r="AB144" s="35"/>
      <c r="AC144" s="35"/>
      <c r="AD144" s="35"/>
      <c r="AE144" s="35"/>
      <c r="AR144" s="231" t="s">
        <v>261</v>
      </c>
      <c r="AT144" s="231" t="s">
        <v>201</v>
      </c>
      <c r="AU144" s="231" t="s">
        <v>80</v>
      </c>
      <c r="AY144" s="14" t="s">
        <v>200</v>
      </c>
      <c r="BE144" s="232">
        <f>IF(N144="základní",J144,0)</f>
        <v>0</v>
      </c>
      <c r="BF144" s="232">
        <f>IF(N144="snížená",J144,0)</f>
        <v>0</v>
      </c>
      <c r="BG144" s="232">
        <f>IF(N144="zákl. přenesená",J144,0)</f>
        <v>0</v>
      </c>
      <c r="BH144" s="232">
        <f>IF(N144="sníž. přenesená",J144,0)</f>
        <v>0</v>
      </c>
      <c r="BI144" s="232">
        <f>IF(N144="nulová",J144,0)</f>
        <v>0</v>
      </c>
      <c r="BJ144" s="14" t="s">
        <v>80</v>
      </c>
      <c r="BK144" s="232">
        <f>ROUND(I144*H144,2)</f>
        <v>0</v>
      </c>
      <c r="BL144" s="14" t="s">
        <v>261</v>
      </c>
      <c r="BM144" s="231" t="s">
        <v>487</v>
      </c>
    </row>
    <row r="145" s="2" customFormat="1" ht="14.4" customHeight="1">
      <c r="A145" s="35"/>
      <c r="B145" s="36"/>
      <c r="C145" s="245" t="s">
        <v>391</v>
      </c>
      <c r="D145" s="245" t="s">
        <v>313</v>
      </c>
      <c r="E145" s="246" t="s">
        <v>1645</v>
      </c>
      <c r="F145" s="247" t="s">
        <v>1646</v>
      </c>
      <c r="G145" s="248" t="s">
        <v>313</v>
      </c>
      <c r="H145" s="249">
        <v>12</v>
      </c>
      <c r="I145" s="250"/>
      <c r="J145" s="251">
        <f>ROUND(I145*H145,2)</f>
        <v>0</v>
      </c>
      <c r="K145" s="252"/>
      <c r="L145" s="253"/>
      <c r="M145" s="254" t="s">
        <v>1</v>
      </c>
      <c r="N145" s="255" t="s">
        <v>38</v>
      </c>
      <c r="O145" s="88"/>
      <c r="P145" s="229">
        <f>O145*H145</f>
        <v>0</v>
      </c>
      <c r="Q145" s="229">
        <v>0</v>
      </c>
      <c r="R145" s="229">
        <f>Q145*H145</f>
        <v>0</v>
      </c>
      <c r="S145" s="229">
        <v>0</v>
      </c>
      <c r="T145" s="230">
        <f>S145*H145</f>
        <v>0</v>
      </c>
      <c r="U145" s="35"/>
      <c r="V145" s="35"/>
      <c r="W145" s="35"/>
      <c r="X145" s="35"/>
      <c r="Y145" s="35"/>
      <c r="Z145" s="35"/>
      <c r="AA145" s="35"/>
      <c r="AB145" s="35"/>
      <c r="AC145" s="35"/>
      <c r="AD145" s="35"/>
      <c r="AE145" s="35"/>
      <c r="AR145" s="231" t="s">
        <v>415</v>
      </c>
      <c r="AT145" s="231" t="s">
        <v>313</v>
      </c>
      <c r="AU145" s="231" t="s">
        <v>80</v>
      </c>
      <c r="AY145" s="14" t="s">
        <v>200</v>
      </c>
      <c r="BE145" s="232">
        <f>IF(N145="základní",J145,0)</f>
        <v>0</v>
      </c>
      <c r="BF145" s="232">
        <f>IF(N145="snížená",J145,0)</f>
        <v>0</v>
      </c>
      <c r="BG145" s="232">
        <f>IF(N145="zákl. přenesená",J145,0)</f>
        <v>0</v>
      </c>
      <c r="BH145" s="232">
        <f>IF(N145="sníž. přenesená",J145,0)</f>
        <v>0</v>
      </c>
      <c r="BI145" s="232">
        <f>IF(N145="nulová",J145,0)</f>
        <v>0</v>
      </c>
      <c r="BJ145" s="14" t="s">
        <v>80</v>
      </c>
      <c r="BK145" s="232">
        <f>ROUND(I145*H145,2)</f>
        <v>0</v>
      </c>
      <c r="BL145" s="14" t="s">
        <v>261</v>
      </c>
      <c r="BM145" s="231" t="s">
        <v>495</v>
      </c>
    </row>
    <row r="146" s="2" customFormat="1" ht="14.4" customHeight="1">
      <c r="A146" s="35"/>
      <c r="B146" s="36"/>
      <c r="C146" s="245" t="s">
        <v>395</v>
      </c>
      <c r="D146" s="245" t="s">
        <v>313</v>
      </c>
      <c r="E146" s="246" t="s">
        <v>1323</v>
      </c>
      <c r="F146" s="247" t="s">
        <v>1324</v>
      </c>
      <c r="G146" s="248" t="s">
        <v>1325</v>
      </c>
      <c r="H146" s="249">
        <v>1</v>
      </c>
      <c r="I146" s="250"/>
      <c r="J146" s="251">
        <f>ROUND(I146*H146,2)</f>
        <v>0</v>
      </c>
      <c r="K146" s="252"/>
      <c r="L146" s="253"/>
      <c r="M146" s="254" t="s">
        <v>1</v>
      </c>
      <c r="N146" s="255" t="s">
        <v>38</v>
      </c>
      <c r="O146" s="88"/>
      <c r="P146" s="229">
        <f>O146*H146</f>
        <v>0</v>
      </c>
      <c r="Q146" s="229">
        <v>0</v>
      </c>
      <c r="R146" s="229">
        <f>Q146*H146</f>
        <v>0</v>
      </c>
      <c r="S146" s="229">
        <v>0</v>
      </c>
      <c r="T146" s="230">
        <f>S146*H146</f>
        <v>0</v>
      </c>
      <c r="U146" s="35"/>
      <c r="V146" s="35"/>
      <c r="W146" s="35"/>
      <c r="X146" s="35"/>
      <c r="Y146" s="35"/>
      <c r="Z146" s="35"/>
      <c r="AA146" s="35"/>
      <c r="AB146" s="35"/>
      <c r="AC146" s="35"/>
      <c r="AD146" s="35"/>
      <c r="AE146" s="35"/>
      <c r="AR146" s="231" t="s">
        <v>415</v>
      </c>
      <c r="AT146" s="231" t="s">
        <v>313</v>
      </c>
      <c r="AU146" s="231" t="s">
        <v>80</v>
      </c>
      <c r="AY146" s="14" t="s">
        <v>200</v>
      </c>
      <c r="BE146" s="232">
        <f>IF(N146="základní",J146,0)</f>
        <v>0</v>
      </c>
      <c r="BF146" s="232">
        <f>IF(N146="snížená",J146,0)</f>
        <v>0</v>
      </c>
      <c r="BG146" s="232">
        <f>IF(N146="zákl. přenesená",J146,0)</f>
        <v>0</v>
      </c>
      <c r="BH146" s="232">
        <f>IF(N146="sníž. přenesená",J146,0)</f>
        <v>0</v>
      </c>
      <c r="BI146" s="232">
        <f>IF(N146="nulová",J146,0)</f>
        <v>0</v>
      </c>
      <c r="BJ146" s="14" t="s">
        <v>80</v>
      </c>
      <c r="BK146" s="232">
        <f>ROUND(I146*H146,2)</f>
        <v>0</v>
      </c>
      <c r="BL146" s="14" t="s">
        <v>261</v>
      </c>
      <c r="BM146" s="231" t="s">
        <v>503</v>
      </c>
    </row>
    <row r="147" s="2" customFormat="1" ht="14.4" customHeight="1">
      <c r="A147" s="35"/>
      <c r="B147" s="36"/>
      <c r="C147" s="245" t="s">
        <v>399</v>
      </c>
      <c r="D147" s="245" t="s">
        <v>313</v>
      </c>
      <c r="E147" s="246" t="s">
        <v>1326</v>
      </c>
      <c r="F147" s="247" t="s">
        <v>1327</v>
      </c>
      <c r="G147" s="248" t="s">
        <v>958</v>
      </c>
      <c r="H147" s="249">
        <v>12</v>
      </c>
      <c r="I147" s="250"/>
      <c r="J147" s="251">
        <f>ROUND(I147*H147,2)</f>
        <v>0</v>
      </c>
      <c r="K147" s="252"/>
      <c r="L147" s="253"/>
      <c r="M147" s="254" t="s">
        <v>1</v>
      </c>
      <c r="N147" s="255" t="s">
        <v>38</v>
      </c>
      <c r="O147" s="88"/>
      <c r="P147" s="229">
        <f>O147*H147</f>
        <v>0</v>
      </c>
      <c r="Q147" s="229">
        <v>0</v>
      </c>
      <c r="R147" s="229">
        <f>Q147*H147</f>
        <v>0</v>
      </c>
      <c r="S147" s="229">
        <v>0</v>
      </c>
      <c r="T147" s="230">
        <f>S147*H147</f>
        <v>0</v>
      </c>
      <c r="U147" s="35"/>
      <c r="V147" s="35"/>
      <c r="W147" s="35"/>
      <c r="X147" s="35"/>
      <c r="Y147" s="35"/>
      <c r="Z147" s="35"/>
      <c r="AA147" s="35"/>
      <c r="AB147" s="35"/>
      <c r="AC147" s="35"/>
      <c r="AD147" s="35"/>
      <c r="AE147" s="35"/>
      <c r="AR147" s="231" t="s">
        <v>415</v>
      </c>
      <c r="AT147" s="231" t="s">
        <v>313</v>
      </c>
      <c r="AU147" s="231" t="s">
        <v>80</v>
      </c>
      <c r="AY147" s="14" t="s">
        <v>200</v>
      </c>
      <c r="BE147" s="232">
        <f>IF(N147="základní",J147,0)</f>
        <v>0</v>
      </c>
      <c r="BF147" s="232">
        <f>IF(N147="snížená",J147,0)</f>
        <v>0</v>
      </c>
      <c r="BG147" s="232">
        <f>IF(N147="zákl. přenesená",J147,0)</f>
        <v>0</v>
      </c>
      <c r="BH147" s="232">
        <f>IF(N147="sníž. přenesená",J147,0)</f>
        <v>0</v>
      </c>
      <c r="BI147" s="232">
        <f>IF(N147="nulová",J147,0)</f>
        <v>0</v>
      </c>
      <c r="BJ147" s="14" t="s">
        <v>80</v>
      </c>
      <c r="BK147" s="232">
        <f>ROUND(I147*H147,2)</f>
        <v>0</v>
      </c>
      <c r="BL147" s="14" t="s">
        <v>261</v>
      </c>
      <c r="BM147" s="231" t="s">
        <v>511</v>
      </c>
    </row>
    <row r="148" s="2" customFormat="1" ht="24.15" customHeight="1">
      <c r="A148" s="35"/>
      <c r="B148" s="36"/>
      <c r="C148" s="245" t="s">
        <v>403</v>
      </c>
      <c r="D148" s="245" t="s">
        <v>313</v>
      </c>
      <c r="E148" s="246" t="s">
        <v>1381</v>
      </c>
      <c r="F148" s="247" t="s">
        <v>1647</v>
      </c>
      <c r="G148" s="248" t="s">
        <v>958</v>
      </c>
      <c r="H148" s="249">
        <v>10</v>
      </c>
      <c r="I148" s="250"/>
      <c r="J148" s="251">
        <f>ROUND(I148*H148,2)</f>
        <v>0</v>
      </c>
      <c r="K148" s="252"/>
      <c r="L148" s="253"/>
      <c r="M148" s="254" t="s">
        <v>1</v>
      </c>
      <c r="N148" s="255" t="s">
        <v>38</v>
      </c>
      <c r="O148" s="88"/>
      <c r="P148" s="229">
        <f>O148*H148</f>
        <v>0</v>
      </c>
      <c r="Q148" s="229">
        <v>0</v>
      </c>
      <c r="R148" s="229">
        <f>Q148*H148</f>
        <v>0</v>
      </c>
      <c r="S148" s="229">
        <v>0</v>
      </c>
      <c r="T148" s="230">
        <f>S148*H148</f>
        <v>0</v>
      </c>
      <c r="U148" s="35"/>
      <c r="V148" s="35"/>
      <c r="W148" s="35"/>
      <c r="X148" s="35"/>
      <c r="Y148" s="35"/>
      <c r="Z148" s="35"/>
      <c r="AA148" s="35"/>
      <c r="AB148" s="35"/>
      <c r="AC148" s="35"/>
      <c r="AD148" s="35"/>
      <c r="AE148" s="35"/>
      <c r="AR148" s="231" t="s">
        <v>415</v>
      </c>
      <c r="AT148" s="231" t="s">
        <v>313</v>
      </c>
      <c r="AU148" s="231" t="s">
        <v>80</v>
      </c>
      <c r="AY148" s="14" t="s">
        <v>200</v>
      </c>
      <c r="BE148" s="232">
        <f>IF(N148="základní",J148,0)</f>
        <v>0</v>
      </c>
      <c r="BF148" s="232">
        <f>IF(N148="snížená",J148,0)</f>
        <v>0</v>
      </c>
      <c r="BG148" s="232">
        <f>IF(N148="zákl. přenesená",J148,0)</f>
        <v>0</v>
      </c>
      <c r="BH148" s="232">
        <f>IF(N148="sníž. přenesená",J148,0)</f>
        <v>0</v>
      </c>
      <c r="BI148" s="232">
        <f>IF(N148="nulová",J148,0)</f>
        <v>0</v>
      </c>
      <c r="BJ148" s="14" t="s">
        <v>80</v>
      </c>
      <c r="BK148" s="232">
        <f>ROUND(I148*H148,2)</f>
        <v>0</v>
      </c>
      <c r="BL148" s="14" t="s">
        <v>261</v>
      </c>
      <c r="BM148" s="231" t="s">
        <v>519</v>
      </c>
    </row>
    <row r="149" s="2" customFormat="1" ht="24.15" customHeight="1">
      <c r="A149" s="35"/>
      <c r="B149" s="36"/>
      <c r="C149" s="219" t="s">
        <v>407</v>
      </c>
      <c r="D149" s="219" t="s">
        <v>201</v>
      </c>
      <c r="E149" s="220" t="s">
        <v>1328</v>
      </c>
      <c r="F149" s="221" t="s">
        <v>1329</v>
      </c>
      <c r="G149" s="222" t="s">
        <v>958</v>
      </c>
      <c r="H149" s="223">
        <v>10</v>
      </c>
      <c r="I149" s="224"/>
      <c r="J149" s="225">
        <f>ROUND(I149*H149,2)</f>
        <v>0</v>
      </c>
      <c r="K149" s="226"/>
      <c r="L149" s="41"/>
      <c r="M149" s="227" t="s">
        <v>1</v>
      </c>
      <c r="N149" s="228" t="s">
        <v>38</v>
      </c>
      <c r="O149" s="88"/>
      <c r="P149" s="229">
        <f>O149*H149</f>
        <v>0</v>
      </c>
      <c r="Q149" s="229">
        <v>0</v>
      </c>
      <c r="R149" s="229">
        <f>Q149*H149</f>
        <v>0</v>
      </c>
      <c r="S149" s="229">
        <v>0</v>
      </c>
      <c r="T149" s="230">
        <f>S149*H149</f>
        <v>0</v>
      </c>
      <c r="U149" s="35"/>
      <c r="V149" s="35"/>
      <c r="W149" s="35"/>
      <c r="X149" s="35"/>
      <c r="Y149" s="35"/>
      <c r="Z149" s="35"/>
      <c r="AA149" s="35"/>
      <c r="AB149" s="35"/>
      <c r="AC149" s="35"/>
      <c r="AD149" s="35"/>
      <c r="AE149" s="35"/>
      <c r="AR149" s="231" t="s">
        <v>261</v>
      </c>
      <c r="AT149" s="231" t="s">
        <v>201</v>
      </c>
      <c r="AU149" s="231" t="s">
        <v>80</v>
      </c>
      <c r="AY149" s="14" t="s">
        <v>200</v>
      </c>
      <c r="BE149" s="232">
        <f>IF(N149="základní",J149,0)</f>
        <v>0</v>
      </c>
      <c r="BF149" s="232">
        <f>IF(N149="snížená",J149,0)</f>
        <v>0</v>
      </c>
      <c r="BG149" s="232">
        <f>IF(N149="zákl. přenesená",J149,0)</f>
        <v>0</v>
      </c>
      <c r="BH149" s="232">
        <f>IF(N149="sníž. přenesená",J149,0)</f>
        <v>0</v>
      </c>
      <c r="BI149" s="232">
        <f>IF(N149="nulová",J149,0)</f>
        <v>0</v>
      </c>
      <c r="BJ149" s="14" t="s">
        <v>80</v>
      </c>
      <c r="BK149" s="232">
        <f>ROUND(I149*H149,2)</f>
        <v>0</v>
      </c>
      <c r="BL149" s="14" t="s">
        <v>261</v>
      </c>
      <c r="BM149" s="231" t="s">
        <v>527</v>
      </c>
    </row>
    <row r="150" s="2" customFormat="1" ht="24.15" customHeight="1">
      <c r="A150" s="35"/>
      <c r="B150" s="36"/>
      <c r="C150" s="245" t="s">
        <v>411</v>
      </c>
      <c r="D150" s="245" t="s">
        <v>313</v>
      </c>
      <c r="E150" s="246" t="s">
        <v>1369</v>
      </c>
      <c r="F150" s="247" t="s">
        <v>1370</v>
      </c>
      <c r="G150" s="248" t="s">
        <v>313</v>
      </c>
      <c r="H150" s="249">
        <v>22</v>
      </c>
      <c r="I150" s="250"/>
      <c r="J150" s="251">
        <f>ROUND(I150*H150,2)</f>
        <v>0</v>
      </c>
      <c r="K150" s="252"/>
      <c r="L150" s="253"/>
      <c r="M150" s="254" t="s">
        <v>1</v>
      </c>
      <c r="N150" s="255" t="s">
        <v>38</v>
      </c>
      <c r="O150" s="88"/>
      <c r="P150" s="229">
        <f>O150*H150</f>
        <v>0</v>
      </c>
      <c r="Q150" s="229">
        <v>0</v>
      </c>
      <c r="R150" s="229">
        <f>Q150*H150</f>
        <v>0</v>
      </c>
      <c r="S150" s="229">
        <v>0</v>
      </c>
      <c r="T150" s="230">
        <f>S150*H150</f>
        <v>0</v>
      </c>
      <c r="U150" s="35"/>
      <c r="V150" s="35"/>
      <c r="W150" s="35"/>
      <c r="X150" s="35"/>
      <c r="Y150" s="35"/>
      <c r="Z150" s="35"/>
      <c r="AA150" s="35"/>
      <c r="AB150" s="35"/>
      <c r="AC150" s="35"/>
      <c r="AD150" s="35"/>
      <c r="AE150" s="35"/>
      <c r="AR150" s="231" t="s">
        <v>415</v>
      </c>
      <c r="AT150" s="231" t="s">
        <v>313</v>
      </c>
      <c r="AU150" s="231" t="s">
        <v>80</v>
      </c>
      <c r="AY150" s="14" t="s">
        <v>200</v>
      </c>
      <c r="BE150" s="232">
        <f>IF(N150="základní",J150,0)</f>
        <v>0</v>
      </c>
      <c r="BF150" s="232">
        <f>IF(N150="snížená",J150,0)</f>
        <v>0</v>
      </c>
      <c r="BG150" s="232">
        <f>IF(N150="zákl. přenesená",J150,0)</f>
        <v>0</v>
      </c>
      <c r="BH150" s="232">
        <f>IF(N150="sníž. přenesená",J150,0)</f>
        <v>0</v>
      </c>
      <c r="BI150" s="232">
        <f>IF(N150="nulová",J150,0)</f>
        <v>0</v>
      </c>
      <c r="BJ150" s="14" t="s">
        <v>80</v>
      </c>
      <c r="BK150" s="232">
        <f>ROUND(I150*H150,2)</f>
        <v>0</v>
      </c>
      <c r="BL150" s="14" t="s">
        <v>261</v>
      </c>
      <c r="BM150" s="231" t="s">
        <v>535</v>
      </c>
    </row>
    <row r="151" s="2" customFormat="1" ht="24.15" customHeight="1">
      <c r="A151" s="35"/>
      <c r="B151" s="36"/>
      <c r="C151" s="219" t="s">
        <v>415</v>
      </c>
      <c r="D151" s="219" t="s">
        <v>201</v>
      </c>
      <c r="E151" s="220" t="s">
        <v>1371</v>
      </c>
      <c r="F151" s="221" t="s">
        <v>1372</v>
      </c>
      <c r="G151" s="222" t="s">
        <v>313</v>
      </c>
      <c r="H151" s="223">
        <v>22</v>
      </c>
      <c r="I151" s="224"/>
      <c r="J151" s="225">
        <f>ROUND(I151*H151,2)</f>
        <v>0</v>
      </c>
      <c r="K151" s="226"/>
      <c r="L151" s="41"/>
      <c r="M151" s="227" t="s">
        <v>1</v>
      </c>
      <c r="N151" s="228" t="s">
        <v>38</v>
      </c>
      <c r="O151" s="88"/>
      <c r="P151" s="229">
        <f>O151*H151</f>
        <v>0</v>
      </c>
      <c r="Q151" s="229">
        <v>0</v>
      </c>
      <c r="R151" s="229">
        <f>Q151*H151</f>
        <v>0</v>
      </c>
      <c r="S151" s="229">
        <v>0</v>
      </c>
      <c r="T151" s="230">
        <f>S151*H151</f>
        <v>0</v>
      </c>
      <c r="U151" s="35"/>
      <c r="V151" s="35"/>
      <c r="W151" s="35"/>
      <c r="X151" s="35"/>
      <c r="Y151" s="35"/>
      <c r="Z151" s="35"/>
      <c r="AA151" s="35"/>
      <c r="AB151" s="35"/>
      <c r="AC151" s="35"/>
      <c r="AD151" s="35"/>
      <c r="AE151" s="35"/>
      <c r="AR151" s="231" t="s">
        <v>261</v>
      </c>
      <c r="AT151" s="231" t="s">
        <v>201</v>
      </c>
      <c r="AU151" s="231" t="s">
        <v>80</v>
      </c>
      <c r="AY151" s="14" t="s">
        <v>200</v>
      </c>
      <c r="BE151" s="232">
        <f>IF(N151="základní",J151,0)</f>
        <v>0</v>
      </c>
      <c r="BF151" s="232">
        <f>IF(N151="snížená",J151,0)</f>
        <v>0</v>
      </c>
      <c r="BG151" s="232">
        <f>IF(N151="zákl. přenesená",J151,0)</f>
        <v>0</v>
      </c>
      <c r="BH151" s="232">
        <f>IF(N151="sníž. přenesená",J151,0)</f>
        <v>0</v>
      </c>
      <c r="BI151" s="232">
        <f>IF(N151="nulová",J151,0)</f>
        <v>0</v>
      </c>
      <c r="BJ151" s="14" t="s">
        <v>80</v>
      </c>
      <c r="BK151" s="232">
        <f>ROUND(I151*H151,2)</f>
        <v>0</v>
      </c>
      <c r="BL151" s="14" t="s">
        <v>261</v>
      </c>
      <c r="BM151" s="231" t="s">
        <v>210</v>
      </c>
    </row>
    <row r="152" s="2" customFormat="1" ht="14.4" customHeight="1">
      <c r="A152" s="35"/>
      <c r="B152" s="36"/>
      <c r="C152" s="245" t="s">
        <v>419</v>
      </c>
      <c r="D152" s="245" t="s">
        <v>313</v>
      </c>
      <c r="E152" s="246" t="s">
        <v>1648</v>
      </c>
      <c r="F152" s="247" t="s">
        <v>1382</v>
      </c>
      <c r="G152" s="248" t="s">
        <v>958</v>
      </c>
      <c r="H152" s="249">
        <v>52</v>
      </c>
      <c r="I152" s="250"/>
      <c r="J152" s="251">
        <f>ROUND(I152*H152,2)</f>
        <v>0</v>
      </c>
      <c r="K152" s="252"/>
      <c r="L152" s="253"/>
      <c r="M152" s="254" t="s">
        <v>1</v>
      </c>
      <c r="N152" s="255" t="s">
        <v>38</v>
      </c>
      <c r="O152" s="88"/>
      <c r="P152" s="229">
        <f>O152*H152</f>
        <v>0</v>
      </c>
      <c r="Q152" s="229">
        <v>0</v>
      </c>
      <c r="R152" s="229">
        <f>Q152*H152</f>
        <v>0</v>
      </c>
      <c r="S152" s="229">
        <v>0</v>
      </c>
      <c r="T152" s="230">
        <f>S152*H152</f>
        <v>0</v>
      </c>
      <c r="U152" s="35"/>
      <c r="V152" s="35"/>
      <c r="W152" s="35"/>
      <c r="X152" s="35"/>
      <c r="Y152" s="35"/>
      <c r="Z152" s="35"/>
      <c r="AA152" s="35"/>
      <c r="AB152" s="35"/>
      <c r="AC152" s="35"/>
      <c r="AD152" s="35"/>
      <c r="AE152" s="35"/>
      <c r="AR152" s="231" t="s">
        <v>415</v>
      </c>
      <c r="AT152" s="231" t="s">
        <v>313</v>
      </c>
      <c r="AU152" s="231" t="s">
        <v>80</v>
      </c>
      <c r="AY152" s="14" t="s">
        <v>200</v>
      </c>
      <c r="BE152" s="232">
        <f>IF(N152="základní",J152,0)</f>
        <v>0</v>
      </c>
      <c r="BF152" s="232">
        <f>IF(N152="snížená",J152,0)</f>
        <v>0</v>
      </c>
      <c r="BG152" s="232">
        <f>IF(N152="zákl. přenesená",J152,0)</f>
        <v>0</v>
      </c>
      <c r="BH152" s="232">
        <f>IF(N152="sníž. přenesená",J152,0)</f>
        <v>0</v>
      </c>
      <c r="BI152" s="232">
        <f>IF(N152="nulová",J152,0)</f>
        <v>0</v>
      </c>
      <c r="BJ152" s="14" t="s">
        <v>80</v>
      </c>
      <c r="BK152" s="232">
        <f>ROUND(I152*H152,2)</f>
        <v>0</v>
      </c>
      <c r="BL152" s="14" t="s">
        <v>261</v>
      </c>
      <c r="BM152" s="231" t="s">
        <v>550</v>
      </c>
    </row>
    <row r="153" s="2" customFormat="1" ht="24.15" customHeight="1">
      <c r="A153" s="35"/>
      <c r="B153" s="36"/>
      <c r="C153" s="219" t="s">
        <v>423</v>
      </c>
      <c r="D153" s="219" t="s">
        <v>201</v>
      </c>
      <c r="E153" s="220" t="s">
        <v>1328</v>
      </c>
      <c r="F153" s="221" t="s">
        <v>1329</v>
      </c>
      <c r="G153" s="222" t="s">
        <v>958</v>
      </c>
      <c r="H153" s="223">
        <v>52</v>
      </c>
      <c r="I153" s="224"/>
      <c r="J153" s="225">
        <f>ROUND(I153*H153,2)</f>
        <v>0</v>
      </c>
      <c r="K153" s="226"/>
      <c r="L153" s="41"/>
      <c r="M153" s="227" t="s">
        <v>1</v>
      </c>
      <c r="N153" s="228" t="s">
        <v>38</v>
      </c>
      <c r="O153" s="88"/>
      <c r="P153" s="229">
        <f>O153*H153</f>
        <v>0</v>
      </c>
      <c r="Q153" s="229">
        <v>0</v>
      </c>
      <c r="R153" s="229">
        <f>Q153*H153</f>
        <v>0</v>
      </c>
      <c r="S153" s="229">
        <v>0</v>
      </c>
      <c r="T153" s="230">
        <f>S153*H153</f>
        <v>0</v>
      </c>
      <c r="U153" s="35"/>
      <c r="V153" s="35"/>
      <c r="W153" s="35"/>
      <c r="X153" s="35"/>
      <c r="Y153" s="35"/>
      <c r="Z153" s="35"/>
      <c r="AA153" s="35"/>
      <c r="AB153" s="35"/>
      <c r="AC153" s="35"/>
      <c r="AD153" s="35"/>
      <c r="AE153" s="35"/>
      <c r="AR153" s="231" t="s">
        <v>261</v>
      </c>
      <c r="AT153" s="231" t="s">
        <v>201</v>
      </c>
      <c r="AU153" s="231" t="s">
        <v>80</v>
      </c>
      <c r="AY153" s="14" t="s">
        <v>200</v>
      </c>
      <c r="BE153" s="232">
        <f>IF(N153="základní",J153,0)</f>
        <v>0</v>
      </c>
      <c r="BF153" s="232">
        <f>IF(N153="snížená",J153,0)</f>
        <v>0</v>
      </c>
      <c r="BG153" s="232">
        <f>IF(N153="zákl. přenesená",J153,0)</f>
        <v>0</v>
      </c>
      <c r="BH153" s="232">
        <f>IF(N153="sníž. přenesená",J153,0)</f>
        <v>0</v>
      </c>
      <c r="BI153" s="232">
        <f>IF(N153="nulová",J153,0)</f>
        <v>0</v>
      </c>
      <c r="BJ153" s="14" t="s">
        <v>80</v>
      </c>
      <c r="BK153" s="232">
        <f>ROUND(I153*H153,2)</f>
        <v>0</v>
      </c>
      <c r="BL153" s="14" t="s">
        <v>261</v>
      </c>
      <c r="BM153" s="231" t="s">
        <v>558</v>
      </c>
    </row>
    <row r="154" s="2" customFormat="1" ht="14.4" customHeight="1">
      <c r="A154" s="35"/>
      <c r="B154" s="36"/>
      <c r="C154" s="245" t="s">
        <v>427</v>
      </c>
      <c r="D154" s="245" t="s">
        <v>313</v>
      </c>
      <c r="E154" s="246" t="s">
        <v>1383</v>
      </c>
      <c r="F154" s="247" t="s">
        <v>1384</v>
      </c>
      <c r="G154" s="248" t="s">
        <v>313</v>
      </c>
      <c r="H154" s="249">
        <v>21</v>
      </c>
      <c r="I154" s="250"/>
      <c r="J154" s="251">
        <f>ROUND(I154*H154,2)</f>
        <v>0</v>
      </c>
      <c r="K154" s="252"/>
      <c r="L154" s="253"/>
      <c r="M154" s="254" t="s">
        <v>1</v>
      </c>
      <c r="N154" s="255" t="s">
        <v>38</v>
      </c>
      <c r="O154" s="88"/>
      <c r="P154" s="229">
        <f>O154*H154</f>
        <v>0</v>
      </c>
      <c r="Q154" s="229">
        <v>0</v>
      </c>
      <c r="R154" s="229">
        <f>Q154*H154</f>
        <v>0</v>
      </c>
      <c r="S154" s="229">
        <v>0</v>
      </c>
      <c r="T154" s="230">
        <f>S154*H154</f>
        <v>0</v>
      </c>
      <c r="U154" s="35"/>
      <c r="V154" s="35"/>
      <c r="W154" s="35"/>
      <c r="X154" s="35"/>
      <c r="Y154" s="35"/>
      <c r="Z154" s="35"/>
      <c r="AA154" s="35"/>
      <c r="AB154" s="35"/>
      <c r="AC154" s="35"/>
      <c r="AD154" s="35"/>
      <c r="AE154" s="35"/>
      <c r="AR154" s="231" t="s">
        <v>415</v>
      </c>
      <c r="AT154" s="231" t="s">
        <v>313</v>
      </c>
      <c r="AU154" s="231" t="s">
        <v>80</v>
      </c>
      <c r="AY154" s="14" t="s">
        <v>200</v>
      </c>
      <c r="BE154" s="232">
        <f>IF(N154="základní",J154,0)</f>
        <v>0</v>
      </c>
      <c r="BF154" s="232">
        <f>IF(N154="snížená",J154,0)</f>
        <v>0</v>
      </c>
      <c r="BG154" s="232">
        <f>IF(N154="zákl. přenesená",J154,0)</f>
        <v>0</v>
      </c>
      <c r="BH154" s="232">
        <f>IF(N154="sníž. přenesená",J154,0)</f>
        <v>0</v>
      </c>
      <c r="BI154" s="232">
        <f>IF(N154="nulová",J154,0)</f>
        <v>0</v>
      </c>
      <c r="BJ154" s="14" t="s">
        <v>80</v>
      </c>
      <c r="BK154" s="232">
        <f>ROUND(I154*H154,2)</f>
        <v>0</v>
      </c>
      <c r="BL154" s="14" t="s">
        <v>261</v>
      </c>
      <c r="BM154" s="231" t="s">
        <v>566</v>
      </c>
    </row>
    <row r="155" s="2" customFormat="1" ht="24.15" customHeight="1">
      <c r="A155" s="35"/>
      <c r="B155" s="36"/>
      <c r="C155" s="219" t="s">
        <v>431</v>
      </c>
      <c r="D155" s="219" t="s">
        <v>201</v>
      </c>
      <c r="E155" s="220" t="s">
        <v>1385</v>
      </c>
      <c r="F155" s="221" t="s">
        <v>1386</v>
      </c>
      <c r="G155" s="222" t="s">
        <v>313</v>
      </c>
      <c r="H155" s="223">
        <v>21</v>
      </c>
      <c r="I155" s="224"/>
      <c r="J155" s="225">
        <f>ROUND(I155*H155,2)</f>
        <v>0</v>
      </c>
      <c r="K155" s="226"/>
      <c r="L155" s="41"/>
      <c r="M155" s="227" t="s">
        <v>1</v>
      </c>
      <c r="N155" s="228" t="s">
        <v>38</v>
      </c>
      <c r="O155" s="88"/>
      <c r="P155" s="229">
        <f>O155*H155</f>
        <v>0</v>
      </c>
      <c r="Q155" s="229">
        <v>0</v>
      </c>
      <c r="R155" s="229">
        <f>Q155*H155</f>
        <v>0</v>
      </c>
      <c r="S155" s="229">
        <v>0</v>
      </c>
      <c r="T155" s="230">
        <f>S155*H155</f>
        <v>0</v>
      </c>
      <c r="U155" s="35"/>
      <c r="V155" s="35"/>
      <c r="W155" s="35"/>
      <c r="X155" s="35"/>
      <c r="Y155" s="35"/>
      <c r="Z155" s="35"/>
      <c r="AA155" s="35"/>
      <c r="AB155" s="35"/>
      <c r="AC155" s="35"/>
      <c r="AD155" s="35"/>
      <c r="AE155" s="35"/>
      <c r="AR155" s="231" t="s">
        <v>261</v>
      </c>
      <c r="AT155" s="231" t="s">
        <v>201</v>
      </c>
      <c r="AU155" s="231" t="s">
        <v>80</v>
      </c>
      <c r="AY155" s="14" t="s">
        <v>200</v>
      </c>
      <c r="BE155" s="232">
        <f>IF(N155="základní",J155,0)</f>
        <v>0</v>
      </c>
      <c r="BF155" s="232">
        <f>IF(N155="snížená",J155,0)</f>
        <v>0</v>
      </c>
      <c r="BG155" s="232">
        <f>IF(N155="zákl. přenesená",J155,0)</f>
        <v>0</v>
      </c>
      <c r="BH155" s="232">
        <f>IF(N155="sníž. přenesená",J155,0)</f>
        <v>0</v>
      </c>
      <c r="BI155" s="232">
        <f>IF(N155="nulová",J155,0)</f>
        <v>0</v>
      </c>
      <c r="BJ155" s="14" t="s">
        <v>80</v>
      </c>
      <c r="BK155" s="232">
        <f>ROUND(I155*H155,2)</f>
        <v>0</v>
      </c>
      <c r="BL155" s="14" t="s">
        <v>261</v>
      </c>
      <c r="BM155" s="231" t="s">
        <v>574</v>
      </c>
    </row>
    <row r="156" s="2" customFormat="1" ht="24.15" customHeight="1">
      <c r="A156" s="35"/>
      <c r="B156" s="36"/>
      <c r="C156" s="245" t="s">
        <v>435</v>
      </c>
      <c r="D156" s="245" t="s">
        <v>313</v>
      </c>
      <c r="E156" s="246" t="s">
        <v>1387</v>
      </c>
      <c r="F156" s="247" t="s">
        <v>1388</v>
      </c>
      <c r="G156" s="248" t="s">
        <v>313</v>
      </c>
      <c r="H156" s="249">
        <v>12</v>
      </c>
      <c r="I156" s="250"/>
      <c r="J156" s="251">
        <f>ROUND(I156*H156,2)</f>
        <v>0</v>
      </c>
      <c r="K156" s="252"/>
      <c r="L156" s="253"/>
      <c r="M156" s="254" t="s">
        <v>1</v>
      </c>
      <c r="N156" s="255" t="s">
        <v>38</v>
      </c>
      <c r="O156" s="88"/>
      <c r="P156" s="229">
        <f>O156*H156</f>
        <v>0</v>
      </c>
      <c r="Q156" s="229">
        <v>0</v>
      </c>
      <c r="R156" s="229">
        <f>Q156*H156</f>
        <v>0</v>
      </c>
      <c r="S156" s="229">
        <v>0</v>
      </c>
      <c r="T156" s="230">
        <f>S156*H156</f>
        <v>0</v>
      </c>
      <c r="U156" s="35"/>
      <c r="V156" s="35"/>
      <c r="W156" s="35"/>
      <c r="X156" s="35"/>
      <c r="Y156" s="35"/>
      <c r="Z156" s="35"/>
      <c r="AA156" s="35"/>
      <c r="AB156" s="35"/>
      <c r="AC156" s="35"/>
      <c r="AD156" s="35"/>
      <c r="AE156" s="35"/>
      <c r="AR156" s="231" t="s">
        <v>415</v>
      </c>
      <c r="AT156" s="231" t="s">
        <v>313</v>
      </c>
      <c r="AU156" s="231" t="s">
        <v>80</v>
      </c>
      <c r="AY156" s="14" t="s">
        <v>200</v>
      </c>
      <c r="BE156" s="232">
        <f>IF(N156="základní",J156,0)</f>
        <v>0</v>
      </c>
      <c r="BF156" s="232">
        <f>IF(N156="snížená",J156,0)</f>
        <v>0</v>
      </c>
      <c r="BG156" s="232">
        <f>IF(N156="zákl. přenesená",J156,0)</f>
        <v>0</v>
      </c>
      <c r="BH156" s="232">
        <f>IF(N156="sníž. přenesená",J156,0)</f>
        <v>0</v>
      </c>
      <c r="BI156" s="232">
        <f>IF(N156="nulová",J156,0)</f>
        <v>0</v>
      </c>
      <c r="BJ156" s="14" t="s">
        <v>80</v>
      </c>
      <c r="BK156" s="232">
        <f>ROUND(I156*H156,2)</f>
        <v>0</v>
      </c>
      <c r="BL156" s="14" t="s">
        <v>261</v>
      </c>
      <c r="BM156" s="231" t="s">
        <v>582</v>
      </c>
    </row>
    <row r="157" s="2" customFormat="1" ht="37.8" customHeight="1">
      <c r="A157" s="35"/>
      <c r="B157" s="36"/>
      <c r="C157" s="219" t="s">
        <v>439</v>
      </c>
      <c r="D157" s="219" t="s">
        <v>201</v>
      </c>
      <c r="E157" s="220" t="s">
        <v>1389</v>
      </c>
      <c r="F157" s="221" t="s">
        <v>1390</v>
      </c>
      <c r="G157" s="222" t="s">
        <v>313</v>
      </c>
      <c r="H157" s="223">
        <v>12</v>
      </c>
      <c r="I157" s="224"/>
      <c r="J157" s="225">
        <f>ROUND(I157*H157,2)</f>
        <v>0</v>
      </c>
      <c r="K157" s="226"/>
      <c r="L157" s="41"/>
      <c r="M157" s="227" t="s">
        <v>1</v>
      </c>
      <c r="N157" s="228" t="s">
        <v>38</v>
      </c>
      <c r="O157" s="88"/>
      <c r="P157" s="229">
        <f>O157*H157</f>
        <v>0</v>
      </c>
      <c r="Q157" s="229">
        <v>0</v>
      </c>
      <c r="R157" s="229">
        <f>Q157*H157</f>
        <v>0</v>
      </c>
      <c r="S157" s="229">
        <v>0</v>
      </c>
      <c r="T157" s="230">
        <f>S157*H157</f>
        <v>0</v>
      </c>
      <c r="U157" s="35"/>
      <c r="V157" s="35"/>
      <c r="W157" s="35"/>
      <c r="X157" s="35"/>
      <c r="Y157" s="35"/>
      <c r="Z157" s="35"/>
      <c r="AA157" s="35"/>
      <c r="AB157" s="35"/>
      <c r="AC157" s="35"/>
      <c r="AD157" s="35"/>
      <c r="AE157" s="35"/>
      <c r="AR157" s="231" t="s">
        <v>261</v>
      </c>
      <c r="AT157" s="231" t="s">
        <v>201</v>
      </c>
      <c r="AU157" s="231" t="s">
        <v>80</v>
      </c>
      <c r="AY157" s="14" t="s">
        <v>200</v>
      </c>
      <c r="BE157" s="232">
        <f>IF(N157="základní",J157,0)</f>
        <v>0</v>
      </c>
      <c r="BF157" s="232">
        <f>IF(N157="snížená",J157,0)</f>
        <v>0</v>
      </c>
      <c r="BG157" s="232">
        <f>IF(N157="zákl. přenesená",J157,0)</f>
        <v>0</v>
      </c>
      <c r="BH157" s="232">
        <f>IF(N157="sníž. přenesená",J157,0)</f>
        <v>0</v>
      </c>
      <c r="BI157" s="232">
        <f>IF(N157="nulová",J157,0)</f>
        <v>0</v>
      </c>
      <c r="BJ157" s="14" t="s">
        <v>80</v>
      </c>
      <c r="BK157" s="232">
        <f>ROUND(I157*H157,2)</f>
        <v>0</v>
      </c>
      <c r="BL157" s="14" t="s">
        <v>261</v>
      </c>
      <c r="BM157" s="231" t="s">
        <v>590</v>
      </c>
    </row>
    <row r="158" s="2" customFormat="1" ht="24.15" customHeight="1">
      <c r="A158" s="35"/>
      <c r="B158" s="36"/>
      <c r="C158" s="245" t="s">
        <v>443</v>
      </c>
      <c r="D158" s="245" t="s">
        <v>313</v>
      </c>
      <c r="E158" s="246" t="s">
        <v>1395</v>
      </c>
      <c r="F158" s="247" t="s">
        <v>1396</v>
      </c>
      <c r="G158" s="248" t="s">
        <v>313</v>
      </c>
      <c r="H158" s="249">
        <v>15</v>
      </c>
      <c r="I158" s="250"/>
      <c r="J158" s="251">
        <f>ROUND(I158*H158,2)</f>
        <v>0</v>
      </c>
      <c r="K158" s="252"/>
      <c r="L158" s="253"/>
      <c r="M158" s="254" t="s">
        <v>1</v>
      </c>
      <c r="N158" s="255" t="s">
        <v>38</v>
      </c>
      <c r="O158" s="88"/>
      <c r="P158" s="229">
        <f>O158*H158</f>
        <v>0</v>
      </c>
      <c r="Q158" s="229">
        <v>0</v>
      </c>
      <c r="R158" s="229">
        <f>Q158*H158</f>
        <v>0</v>
      </c>
      <c r="S158" s="229">
        <v>0</v>
      </c>
      <c r="T158" s="230">
        <f>S158*H158</f>
        <v>0</v>
      </c>
      <c r="U158" s="35"/>
      <c r="V158" s="35"/>
      <c r="W158" s="35"/>
      <c r="X158" s="35"/>
      <c r="Y158" s="35"/>
      <c r="Z158" s="35"/>
      <c r="AA158" s="35"/>
      <c r="AB158" s="35"/>
      <c r="AC158" s="35"/>
      <c r="AD158" s="35"/>
      <c r="AE158" s="35"/>
      <c r="AR158" s="231" t="s">
        <v>415</v>
      </c>
      <c r="AT158" s="231" t="s">
        <v>313</v>
      </c>
      <c r="AU158" s="231" t="s">
        <v>80</v>
      </c>
      <c r="AY158" s="14" t="s">
        <v>200</v>
      </c>
      <c r="BE158" s="232">
        <f>IF(N158="základní",J158,0)</f>
        <v>0</v>
      </c>
      <c r="BF158" s="232">
        <f>IF(N158="snížená",J158,0)</f>
        <v>0</v>
      </c>
      <c r="BG158" s="232">
        <f>IF(N158="zákl. přenesená",J158,0)</f>
        <v>0</v>
      </c>
      <c r="BH158" s="232">
        <f>IF(N158="sníž. přenesená",J158,0)</f>
        <v>0</v>
      </c>
      <c r="BI158" s="232">
        <f>IF(N158="nulová",J158,0)</f>
        <v>0</v>
      </c>
      <c r="BJ158" s="14" t="s">
        <v>80</v>
      </c>
      <c r="BK158" s="232">
        <f>ROUND(I158*H158,2)</f>
        <v>0</v>
      </c>
      <c r="BL158" s="14" t="s">
        <v>261</v>
      </c>
      <c r="BM158" s="231" t="s">
        <v>598</v>
      </c>
    </row>
    <row r="159" s="2" customFormat="1" ht="24.15" customHeight="1">
      <c r="A159" s="35"/>
      <c r="B159" s="36"/>
      <c r="C159" s="219" t="s">
        <v>447</v>
      </c>
      <c r="D159" s="219" t="s">
        <v>201</v>
      </c>
      <c r="E159" s="220" t="s">
        <v>1397</v>
      </c>
      <c r="F159" s="221" t="s">
        <v>1398</v>
      </c>
      <c r="G159" s="222" t="s">
        <v>313</v>
      </c>
      <c r="H159" s="223">
        <v>15</v>
      </c>
      <c r="I159" s="224"/>
      <c r="J159" s="225">
        <f>ROUND(I159*H159,2)</f>
        <v>0</v>
      </c>
      <c r="K159" s="226"/>
      <c r="L159" s="41"/>
      <c r="M159" s="227" t="s">
        <v>1</v>
      </c>
      <c r="N159" s="228" t="s">
        <v>38</v>
      </c>
      <c r="O159" s="88"/>
      <c r="P159" s="229">
        <f>O159*H159</f>
        <v>0</v>
      </c>
      <c r="Q159" s="229">
        <v>0</v>
      </c>
      <c r="R159" s="229">
        <f>Q159*H159</f>
        <v>0</v>
      </c>
      <c r="S159" s="229">
        <v>0</v>
      </c>
      <c r="T159" s="230">
        <f>S159*H159</f>
        <v>0</v>
      </c>
      <c r="U159" s="35"/>
      <c r="V159" s="35"/>
      <c r="W159" s="35"/>
      <c r="X159" s="35"/>
      <c r="Y159" s="35"/>
      <c r="Z159" s="35"/>
      <c r="AA159" s="35"/>
      <c r="AB159" s="35"/>
      <c r="AC159" s="35"/>
      <c r="AD159" s="35"/>
      <c r="AE159" s="35"/>
      <c r="AR159" s="231" t="s">
        <v>261</v>
      </c>
      <c r="AT159" s="231" t="s">
        <v>201</v>
      </c>
      <c r="AU159" s="231" t="s">
        <v>80</v>
      </c>
      <c r="AY159" s="14" t="s">
        <v>200</v>
      </c>
      <c r="BE159" s="232">
        <f>IF(N159="základní",J159,0)</f>
        <v>0</v>
      </c>
      <c r="BF159" s="232">
        <f>IF(N159="snížená",J159,0)</f>
        <v>0</v>
      </c>
      <c r="BG159" s="232">
        <f>IF(N159="zákl. přenesená",J159,0)</f>
        <v>0</v>
      </c>
      <c r="BH159" s="232">
        <f>IF(N159="sníž. přenesená",J159,0)</f>
        <v>0</v>
      </c>
      <c r="BI159" s="232">
        <f>IF(N159="nulová",J159,0)</f>
        <v>0</v>
      </c>
      <c r="BJ159" s="14" t="s">
        <v>80</v>
      </c>
      <c r="BK159" s="232">
        <f>ROUND(I159*H159,2)</f>
        <v>0</v>
      </c>
      <c r="BL159" s="14" t="s">
        <v>261</v>
      </c>
      <c r="BM159" s="231" t="s">
        <v>606</v>
      </c>
    </row>
    <row r="160" s="2" customFormat="1" ht="24.15" customHeight="1">
      <c r="A160" s="35"/>
      <c r="B160" s="36"/>
      <c r="C160" s="219" t="s">
        <v>451</v>
      </c>
      <c r="D160" s="219" t="s">
        <v>201</v>
      </c>
      <c r="E160" s="220" t="s">
        <v>1405</v>
      </c>
      <c r="F160" s="221" t="s">
        <v>1406</v>
      </c>
      <c r="G160" s="222" t="s">
        <v>958</v>
      </c>
      <c r="H160" s="223">
        <v>16</v>
      </c>
      <c r="I160" s="224"/>
      <c r="J160" s="225">
        <f>ROUND(I160*H160,2)</f>
        <v>0</v>
      </c>
      <c r="K160" s="226"/>
      <c r="L160" s="41"/>
      <c r="M160" s="227" t="s">
        <v>1</v>
      </c>
      <c r="N160" s="228" t="s">
        <v>38</v>
      </c>
      <c r="O160" s="88"/>
      <c r="P160" s="229">
        <f>O160*H160</f>
        <v>0</v>
      </c>
      <c r="Q160" s="229">
        <v>0</v>
      </c>
      <c r="R160" s="229">
        <f>Q160*H160</f>
        <v>0</v>
      </c>
      <c r="S160" s="229">
        <v>0</v>
      </c>
      <c r="T160" s="230">
        <f>S160*H160</f>
        <v>0</v>
      </c>
      <c r="U160" s="35"/>
      <c r="V160" s="35"/>
      <c r="W160" s="35"/>
      <c r="X160" s="35"/>
      <c r="Y160" s="35"/>
      <c r="Z160" s="35"/>
      <c r="AA160" s="35"/>
      <c r="AB160" s="35"/>
      <c r="AC160" s="35"/>
      <c r="AD160" s="35"/>
      <c r="AE160" s="35"/>
      <c r="AR160" s="231" t="s">
        <v>261</v>
      </c>
      <c r="AT160" s="231" t="s">
        <v>201</v>
      </c>
      <c r="AU160" s="231" t="s">
        <v>80</v>
      </c>
      <c r="AY160" s="14" t="s">
        <v>200</v>
      </c>
      <c r="BE160" s="232">
        <f>IF(N160="základní",J160,0)</f>
        <v>0</v>
      </c>
      <c r="BF160" s="232">
        <f>IF(N160="snížená",J160,0)</f>
        <v>0</v>
      </c>
      <c r="BG160" s="232">
        <f>IF(N160="zákl. přenesená",J160,0)</f>
        <v>0</v>
      </c>
      <c r="BH160" s="232">
        <f>IF(N160="sníž. přenesená",J160,0)</f>
        <v>0</v>
      </c>
      <c r="BI160" s="232">
        <f>IF(N160="nulová",J160,0)</f>
        <v>0</v>
      </c>
      <c r="BJ160" s="14" t="s">
        <v>80</v>
      </c>
      <c r="BK160" s="232">
        <f>ROUND(I160*H160,2)</f>
        <v>0</v>
      </c>
      <c r="BL160" s="14" t="s">
        <v>261</v>
      </c>
      <c r="BM160" s="231" t="s">
        <v>614</v>
      </c>
    </row>
    <row r="161" s="11" customFormat="1" ht="25.92" customHeight="1">
      <c r="A161" s="11"/>
      <c r="B161" s="205"/>
      <c r="C161" s="206"/>
      <c r="D161" s="207" t="s">
        <v>72</v>
      </c>
      <c r="E161" s="208" t="s">
        <v>1649</v>
      </c>
      <c r="F161" s="208" t="s">
        <v>1650</v>
      </c>
      <c r="G161" s="206"/>
      <c r="H161" s="206"/>
      <c r="I161" s="209"/>
      <c r="J161" s="210">
        <f>BK161</f>
        <v>0</v>
      </c>
      <c r="K161" s="206"/>
      <c r="L161" s="211"/>
      <c r="M161" s="212"/>
      <c r="N161" s="213"/>
      <c r="O161" s="213"/>
      <c r="P161" s="214">
        <f>SUM(P162:P171)</f>
        <v>0</v>
      </c>
      <c r="Q161" s="213"/>
      <c r="R161" s="214">
        <f>SUM(R162:R171)</f>
        <v>0</v>
      </c>
      <c r="S161" s="213"/>
      <c r="T161" s="215">
        <f>SUM(T162:T171)</f>
        <v>0</v>
      </c>
      <c r="U161" s="11"/>
      <c r="V161" s="11"/>
      <c r="W161" s="11"/>
      <c r="X161" s="11"/>
      <c r="Y161" s="11"/>
      <c r="Z161" s="11"/>
      <c r="AA161" s="11"/>
      <c r="AB161" s="11"/>
      <c r="AC161" s="11"/>
      <c r="AD161" s="11"/>
      <c r="AE161" s="11"/>
      <c r="AR161" s="216" t="s">
        <v>82</v>
      </c>
      <c r="AT161" s="217" t="s">
        <v>72</v>
      </c>
      <c r="AU161" s="217" t="s">
        <v>73</v>
      </c>
      <c r="AY161" s="216" t="s">
        <v>200</v>
      </c>
      <c r="BK161" s="218">
        <f>SUM(BK162:BK171)</f>
        <v>0</v>
      </c>
    </row>
    <row r="162" s="2" customFormat="1" ht="62.7" customHeight="1">
      <c r="A162" s="35"/>
      <c r="B162" s="36"/>
      <c r="C162" s="219" t="s">
        <v>455</v>
      </c>
      <c r="D162" s="219" t="s">
        <v>201</v>
      </c>
      <c r="E162" s="220" t="s">
        <v>759</v>
      </c>
      <c r="F162" s="221" t="s">
        <v>760</v>
      </c>
      <c r="G162" s="222" t="s">
        <v>958</v>
      </c>
      <c r="H162" s="223">
        <v>1</v>
      </c>
      <c r="I162" s="224"/>
      <c r="J162" s="225">
        <f>ROUND(I162*H162,2)</f>
        <v>0</v>
      </c>
      <c r="K162" s="226"/>
      <c r="L162" s="41"/>
      <c r="M162" s="227" t="s">
        <v>1</v>
      </c>
      <c r="N162" s="228" t="s">
        <v>38</v>
      </c>
      <c r="O162" s="88"/>
      <c r="P162" s="229">
        <f>O162*H162</f>
        <v>0</v>
      </c>
      <c r="Q162" s="229">
        <v>0</v>
      </c>
      <c r="R162" s="229">
        <f>Q162*H162</f>
        <v>0</v>
      </c>
      <c r="S162" s="229">
        <v>0</v>
      </c>
      <c r="T162" s="230">
        <f>S162*H162</f>
        <v>0</v>
      </c>
      <c r="U162" s="35"/>
      <c r="V162" s="35"/>
      <c r="W162" s="35"/>
      <c r="X162" s="35"/>
      <c r="Y162" s="35"/>
      <c r="Z162" s="35"/>
      <c r="AA162" s="35"/>
      <c r="AB162" s="35"/>
      <c r="AC162" s="35"/>
      <c r="AD162" s="35"/>
      <c r="AE162" s="35"/>
      <c r="AR162" s="231" t="s">
        <v>261</v>
      </c>
      <c r="AT162" s="231" t="s">
        <v>201</v>
      </c>
      <c r="AU162" s="231" t="s">
        <v>80</v>
      </c>
      <c r="AY162" s="14" t="s">
        <v>200</v>
      </c>
      <c r="BE162" s="232">
        <f>IF(N162="základní",J162,0)</f>
        <v>0</v>
      </c>
      <c r="BF162" s="232">
        <f>IF(N162="snížená",J162,0)</f>
        <v>0</v>
      </c>
      <c r="BG162" s="232">
        <f>IF(N162="zákl. přenesená",J162,0)</f>
        <v>0</v>
      </c>
      <c r="BH162" s="232">
        <f>IF(N162="sníž. přenesená",J162,0)</f>
        <v>0</v>
      </c>
      <c r="BI162" s="232">
        <f>IF(N162="nulová",J162,0)</f>
        <v>0</v>
      </c>
      <c r="BJ162" s="14" t="s">
        <v>80</v>
      </c>
      <c r="BK162" s="232">
        <f>ROUND(I162*H162,2)</f>
        <v>0</v>
      </c>
      <c r="BL162" s="14" t="s">
        <v>261</v>
      </c>
      <c r="BM162" s="231" t="s">
        <v>622</v>
      </c>
    </row>
    <row r="163" s="2" customFormat="1" ht="24.15" customHeight="1">
      <c r="A163" s="35"/>
      <c r="B163" s="36"/>
      <c r="C163" s="219" t="s">
        <v>459</v>
      </c>
      <c r="D163" s="219" t="s">
        <v>201</v>
      </c>
      <c r="E163" s="220" t="s">
        <v>763</v>
      </c>
      <c r="F163" s="221" t="s">
        <v>764</v>
      </c>
      <c r="G163" s="222" t="s">
        <v>958</v>
      </c>
      <c r="H163" s="223">
        <v>6</v>
      </c>
      <c r="I163" s="224"/>
      <c r="J163" s="225">
        <f>ROUND(I163*H163,2)</f>
        <v>0</v>
      </c>
      <c r="K163" s="226"/>
      <c r="L163" s="41"/>
      <c r="M163" s="227" t="s">
        <v>1</v>
      </c>
      <c r="N163" s="228" t="s">
        <v>38</v>
      </c>
      <c r="O163" s="88"/>
      <c r="P163" s="229">
        <f>O163*H163</f>
        <v>0</v>
      </c>
      <c r="Q163" s="229">
        <v>0</v>
      </c>
      <c r="R163" s="229">
        <f>Q163*H163</f>
        <v>0</v>
      </c>
      <c r="S163" s="229">
        <v>0</v>
      </c>
      <c r="T163" s="230">
        <f>S163*H163</f>
        <v>0</v>
      </c>
      <c r="U163" s="35"/>
      <c r="V163" s="35"/>
      <c r="W163" s="35"/>
      <c r="X163" s="35"/>
      <c r="Y163" s="35"/>
      <c r="Z163" s="35"/>
      <c r="AA163" s="35"/>
      <c r="AB163" s="35"/>
      <c r="AC163" s="35"/>
      <c r="AD163" s="35"/>
      <c r="AE163" s="35"/>
      <c r="AR163" s="231" t="s">
        <v>261</v>
      </c>
      <c r="AT163" s="231" t="s">
        <v>201</v>
      </c>
      <c r="AU163" s="231" t="s">
        <v>80</v>
      </c>
      <c r="AY163" s="14" t="s">
        <v>200</v>
      </c>
      <c r="BE163" s="232">
        <f>IF(N163="základní",J163,0)</f>
        <v>0</v>
      </c>
      <c r="BF163" s="232">
        <f>IF(N163="snížená",J163,0)</f>
        <v>0</v>
      </c>
      <c r="BG163" s="232">
        <f>IF(N163="zákl. přenesená",J163,0)</f>
        <v>0</v>
      </c>
      <c r="BH163" s="232">
        <f>IF(N163="sníž. přenesená",J163,0)</f>
        <v>0</v>
      </c>
      <c r="BI163" s="232">
        <f>IF(N163="nulová",J163,0)</f>
        <v>0</v>
      </c>
      <c r="BJ163" s="14" t="s">
        <v>80</v>
      </c>
      <c r="BK163" s="232">
        <f>ROUND(I163*H163,2)</f>
        <v>0</v>
      </c>
      <c r="BL163" s="14" t="s">
        <v>261</v>
      </c>
      <c r="BM163" s="231" t="s">
        <v>630</v>
      </c>
    </row>
    <row r="164" s="2" customFormat="1" ht="37.8" customHeight="1">
      <c r="A164" s="35"/>
      <c r="B164" s="36"/>
      <c r="C164" s="219" t="s">
        <v>463</v>
      </c>
      <c r="D164" s="219" t="s">
        <v>201</v>
      </c>
      <c r="E164" s="220" t="s">
        <v>1462</v>
      </c>
      <c r="F164" s="221" t="s">
        <v>1463</v>
      </c>
      <c r="G164" s="222" t="s">
        <v>958</v>
      </c>
      <c r="H164" s="223">
        <v>1</v>
      </c>
      <c r="I164" s="224"/>
      <c r="J164" s="225">
        <f>ROUND(I164*H164,2)</f>
        <v>0</v>
      </c>
      <c r="K164" s="226"/>
      <c r="L164" s="41"/>
      <c r="M164" s="227" t="s">
        <v>1</v>
      </c>
      <c r="N164" s="228" t="s">
        <v>38</v>
      </c>
      <c r="O164" s="88"/>
      <c r="P164" s="229">
        <f>O164*H164</f>
        <v>0</v>
      </c>
      <c r="Q164" s="229">
        <v>0</v>
      </c>
      <c r="R164" s="229">
        <f>Q164*H164</f>
        <v>0</v>
      </c>
      <c r="S164" s="229">
        <v>0</v>
      </c>
      <c r="T164" s="230">
        <f>S164*H164</f>
        <v>0</v>
      </c>
      <c r="U164" s="35"/>
      <c r="V164" s="35"/>
      <c r="W164" s="35"/>
      <c r="X164" s="35"/>
      <c r="Y164" s="35"/>
      <c r="Z164" s="35"/>
      <c r="AA164" s="35"/>
      <c r="AB164" s="35"/>
      <c r="AC164" s="35"/>
      <c r="AD164" s="35"/>
      <c r="AE164" s="35"/>
      <c r="AR164" s="231" t="s">
        <v>261</v>
      </c>
      <c r="AT164" s="231" t="s">
        <v>201</v>
      </c>
      <c r="AU164" s="231" t="s">
        <v>80</v>
      </c>
      <c r="AY164" s="14" t="s">
        <v>200</v>
      </c>
      <c r="BE164" s="232">
        <f>IF(N164="základní",J164,0)</f>
        <v>0</v>
      </c>
      <c r="BF164" s="232">
        <f>IF(N164="snížená",J164,0)</f>
        <v>0</v>
      </c>
      <c r="BG164" s="232">
        <f>IF(N164="zákl. přenesená",J164,0)</f>
        <v>0</v>
      </c>
      <c r="BH164" s="232">
        <f>IF(N164="sníž. přenesená",J164,0)</f>
        <v>0</v>
      </c>
      <c r="BI164" s="232">
        <f>IF(N164="nulová",J164,0)</f>
        <v>0</v>
      </c>
      <c r="BJ164" s="14" t="s">
        <v>80</v>
      </c>
      <c r="BK164" s="232">
        <f>ROUND(I164*H164,2)</f>
        <v>0</v>
      </c>
      <c r="BL164" s="14" t="s">
        <v>261</v>
      </c>
      <c r="BM164" s="231" t="s">
        <v>638</v>
      </c>
    </row>
    <row r="165" s="2" customFormat="1" ht="14.4" customHeight="1">
      <c r="A165" s="35"/>
      <c r="B165" s="36"/>
      <c r="C165" s="219" t="s">
        <v>467</v>
      </c>
      <c r="D165" s="219" t="s">
        <v>201</v>
      </c>
      <c r="E165" s="220" t="s">
        <v>1465</v>
      </c>
      <c r="F165" s="221" t="s">
        <v>1651</v>
      </c>
      <c r="G165" s="222" t="s">
        <v>1467</v>
      </c>
      <c r="H165" s="223">
        <v>8</v>
      </c>
      <c r="I165" s="224"/>
      <c r="J165" s="225">
        <f>ROUND(I165*H165,2)</f>
        <v>0</v>
      </c>
      <c r="K165" s="226"/>
      <c r="L165" s="41"/>
      <c r="M165" s="227" t="s">
        <v>1</v>
      </c>
      <c r="N165" s="228" t="s">
        <v>38</v>
      </c>
      <c r="O165" s="88"/>
      <c r="P165" s="229">
        <f>O165*H165</f>
        <v>0</v>
      </c>
      <c r="Q165" s="229">
        <v>0</v>
      </c>
      <c r="R165" s="229">
        <f>Q165*H165</f>
        <v>0</v>
      </c>
      <c r="S165" s="229">
        <v>0</v>
      </c>
      <c r="T165" s="230">
        <f>S165*H165</f>
        <v>0</v>
      </c>
      <c r="U165" s="35"/>
      <c r="V165" s="35"/>
      <c r="W165" s="35"/>
      <c r="X165" s="35"/>
      <c r="Y165" s="35"/>
      <c r="Z165" s="35"/>
      <c r="AA165" s="35"/>
      <c r="AB165" s="35"/>
      <c r="AC165" s="35"/>
      <c r="AD165" s="35"/>
      <c r="AE165" s="35"/>
      <c r="AR165" s="231" t="s">
        <v>261</v>
      </c>
      <c r="AT165" s="231" t="s">
        <v>201</v>
      </c>
      <c r="AU165" s="231" t="s">
        <v>80</v>
      </c>
      <c r="AY165" s="14" t="s">
        <v>200</v>
      </c>
      <c r="BE165" s="232">
        <f>IF(N165="základní",J165,0)</f>
        <v>0</v>
      </c>
      <c r="BF165" s="232">
        <f>IF(N165="snížená",J165,0)</f>
        <v>0</v>
      </c>
      <c r="BG165" s="232">
        <f>IF(N165="zákl. přenesená",J165,0)</f>
        <v>0</v>
      </c>
      <c r="BH165" s="232">
        <f>IF(N165="sníž. přenesená",J165,0)</f>
        <v>0</v>
      </c>
      <c r="BI165" s="232">
        <f>IF(N165="nulová",J165,0)</f>
        <v>0</v>
      </c>
      <c r="BJ165" s="14" t="s">
        <v>80</v>
      </c>
      <c r="BK165" s="232">
        <f>ROUND(I165*H165,2)</f>
        <v>0</v>
      </c>
      <c r="BL165" s="14" t="s">
        <v>261</v>
      </c>
      <c r="BM165" s="231" t="s">
        <v>646</v>
      </c>
    </row>
    <row r="166" s="2" customFormat="1" ht="14.4" customHeight="1">
      <c r="A166" s="35"/>
      <c r="B166" s="36"/>
      <c r="C166" s="219" t="s">
        <v>471</v>
      </c>
      <c r="D166" s="219" t="s">
        <v>201</v>
      </c>
      <c r="E166" s="220" t="s">
        <v>1469</v>
      </c>
      <c r="F166" s="221" t="s">
        <v>1652</v>
      </c>
      <c r="G166" s="222" t="s">
        <v>1467</v>
      </c>
      <c r="H166" s="223">
        <v>4</v>
      </c>
      <c r="I166" s="224"/>
      <c r="J166" s="225">
        <f>ROUND(I166*H166,2)</f>
        <v>0</v>
      </c>
      <c r="K166" s="226"/>
      <c r="L166" s="41"/>
      <c r="M166" s="227" t="s">
        <v>1</v>
      </c>
      <c r="N166" s="228" t="s">
        <v>38</v>
      </c>
      <c r="O166" s="88"/>
      <c r="P166" s="229">
        <f>O166*H166</f>
        <v>0</v>
      </c>
      <c r="Q166" s="229">
        <v>0</v>
      </c>
      <c r="R166" s="229">
        <f>Q166*H166</f>
        <v>0</v>
      </c>
      <c r="S166" s="229">
        <v>0</v>
      </c>
      <c r="T166" s="230">
        <f>S166*H166</f>
        <v>0</v>
      </c>
      <c r="U166" s="35"/>
      <c r="V166" s="35"/>
      <c r="W166" s="35"/>
      <c r="X166" s="35"/>
      <c r="Y166" s="35"/>
      <c r="Z166" s="35"/>
      <c r="AA166" s="35"/>
      <c r="AB166" s="35"/>
      <c r="AC166" s="35"/>
      <c r="AD166" s="35"/>
      <c r="AE166" s="35"/>
      <c r="AR166" s="231" t="s">
        <v>261</v>
      </c>
      <c r="AT166" s="231" t="s">
        <v>201</v>
      </c>
      <c r="AU166" s="231" t="s">
        <v>80</v>
      </c>
      <c r="AY166" s="14" t="s">
        <v>200</v>
      </c>
      <c r="BE166" s="232">
        <f>IF(N166="základní",J166,0)</f>
        <v>0</v>
      </c>
      <c r="BF166" s="232">
        <f>IF(N166="snížená",J166,0)</f>
        <v>0</v>
      </c>
      <c r="BG166" s="232">
        <f>IF(N166="zákl. přenesená",J166,0)</f>
        <v>0</v>
      </c>
      <c r="BH166" s="232">
        <f>IF(N166="sníž. přenesená",J166,0)</f>
        <v>0</v>
      </c>
      <c r="BI166" s="232">
        <f>IF(N166="nulová",J166,0)</f>
        <v>0</v>
      </c>
      <c r="BJ166" s="14" t="s">
        <v>80</v>
      </c>
      <c r="BK166" s="232">
        <f>ROUND(I166*H166,2)</f>
        <v>0</v>
      </c>
      <c r="BL166" s="14" t="s">
        <v>261</v>
      </c>
      <c r="BM166" s="231" t="s">
        <v>654</v>
      </c>
    </row>
    <row r="167" s="2" customFormat="1" ht="14.4" customHeight="1">
      <c r="A167" s="35"/>
      <c r="B167" s="36"/>
      <c r="C167" s="219" t="s">
        <v>475</v>
      </c>
      <c r="D167" s="219" t="s">
        <v>201</v>
      </c>
      <c r="E167" s="220" t="s">
        <v>202</v>
      </c>
      <c r="F167" s="221" t="s">
        <v>1472</v>
      </c>
      <c r="G167" s="222" t="s">
        <v>1467</v>
      </c>
      <c r="H167" s="223">
        <v>12</v>
      </c>
      <c r="I167" s="224"/>
      <c r="J167" s="225">
        <f>ROUND(I167*H167,2)</f>
        <v>0</v>
      </c>
      <c r="K167" s="226"/>
      <c r="L167" s="41"/>
      <c r="M167" s="227" t="s">
        <v>1</v>
      </c>
      <c r="N167" s="228" t="s">
        <v>38</v>
      </c>
      <c r="O167" s="88"/>
      <c r="P167" s="229">
        <f>O167*H167</f>
        <v>0</v>
      </c>
      <c r="Q167" s="229">
        <v>0</v>
      </c>
      <c r="R167" s="229">
        <f>Q167*H167</f>
        <v>0</v>
      </c>
      <c r="S167" s="229">
        <v>0</v>
      </c>
      <c r="T167" s="230">
        <f>S167*H167</f>
        <v>0</v>
      </c>
      <c r="U167" s="35"/>
      <c r="V167" s="35"/>
      <c r="W167" s="35"/>
      <c r="X167" s="35"/>
      <c r="Y167" s="35"/>
      <c r="Z167" s="35"/>
      <c r="AA167" s="35"/>
      <c r="AB167" s="35"/>
      <c r="AC167" s="35"/>
      <c r="AD167" s="35"/>
      <c r="AE167" s="35"/>
      <c r="AR167" s="231" t="s">
        <v>261</v>
      </c>
      <c r="AT167" s="231" t="s">
        <v>201</v>
      </c>
      <c r="AU167" s="231" t="s">
        <v>80</v>
      </c>
      <c r="AY167" s="14" t="s">
        <v>200</v>
      </c>
      <c r="BE167" s="232">
        <f>IF(N167="základní",J167,0)</f>
        <v>0</v>
      </c>
      <c r="BF167" s="232">
        <f>IF(N167="snížená",J167,0)</f>
        <v>0</v>
      </c>
      <c r="BG167" s="232">
        <f>IF(N167="zákl. přenesená",J167,0)</f>
        <v>0</v>
      </c>
      <c r="BH167" s="232">
        <f>IF(N167="sníž. přenesená",J167,0)</f>
        <v>0</v>
      </c>
      <c r="BI167" s="232">
        <f>IF(N167="nulová",J167,0)</f>
        <v>0</v>
      </c>
      <c r="BJ167" s="14" t="s">
        <v>80</v>
      </c>
      <c r="BK167" s="232">
        <f>ROUND(I167*H167,2)</f>
        <v>0</v>
      </c>
      <c r="BL167" s="14" t="s">
        <v>261</v>
      </c>
      <c r="BM167" s="231" t="s">
        <v>662</v>
      </c>
    </row>
    <row r="168" s="2" customFormat="1" ht="24.15" customHeight="1">
      <c r="A168" s="35"/>
      <c r="B168" s="36"/>
      <c r="C168" s="219" t="s">
        <v>479</v>
      </c>
      <c r="D168" s="219" t="s">
        <v>201</v>
      </c>
      <c r="E168" s="220" t="s">
        <v>1474</v>
      </c>
      <c r="F168" s="221" t="s">
        <v>1475</v>
      </c>
      <c r="G168" s="222" t="s">
        <v>1467</v>
      </c>
      <c r="H168" s="223">
        <v>3</v>
      </c>
      <c r="I168" s="224"/>
      <c r="J168" s="225">
        <f>ROUND(I168*H168,2)</f>
        <v>0</v>
      </c>
      <c r="K168" s="226"/>
      <c r="L168" s="41"/>
      <c r="M168" s="227" t="s">
        <v>1</v>
      </c>
      <c r="N168" s="228" t="s">
        <v>38</v>
      </c>
      <c r="O168" s="88"/>
      <c r="P168" s="229">
        <f>O168*H168</f>
        <v>0</v>
      </c>
      <c r="Q168" s="229">
        <v>0</v>
      </c>
      <c r="R168" s="229">
        <f>Q168*H168</f>
        <v>0</v>
      </c>
      <c r="S168" s="229">
        <v>0</v>
      </c>
      <c r="T168" s="230">
        <f>S168*H168</f>
        <v>0</v>
      </c>
      <c r="U168" s="35"/>
      <c r="V168" s="35"/>
      <c r="W168" s="35"/>
      <c r="X168" s="35"/>
      <c r="Y168" s="35"/>
      <c r="Z168" s="35"/>
      <c r="AA168" s="35"/>
      <c r="AB168" s="35"/>
      <c r="AC168" s="35"/>
      <c r="AD168" s="35"/>
      <c r="AE168" s="35"/>
      <c r="AR168" s="231" t="s">
        <v>261</v>
      </c>
      <c r="AT168" s="231" t="s">
        <v>201</v>
      </c>
      <c r="AU168" s="231" t="s">
        <v>80</v>
      </c>
      <c r="AY168" s="14" t="s">
        <v>200</v>
      </c>
      <c r="BE168" s="232">
        <f>IF(N168="základní",J168,0)</f>
        <v>0</v>
      </c>
      <c r="BF168" s="232">
        <f>IF(N168="snížená",J168,0)</f>
        <v>0</v>
      </c>
      <c r="BG168" s="232">
        <f>IF(N168="zákl. přenesená",J168,0)</f>
        <v>0</v>
      </c>
      <c r="BH168" s="232">
        <f>IF(N168="sníž. přenesená",J168,0)</f>
        <v>0</v>
      </c>
      <c r="BI168" s="232">
        <f>IF(N168="nulová",J168,0)</f>
        <v>0</v>
      </c>
      <c r="BJ168" s="14" t="s">
        <v>80</v>
      </c>
      <c r="BK168" s="232">
        <f>ROUND(I168*H168,2)</f>
        <v>0</v>
      </c>
      <c r="BL168" s="14" t="s">
        <v>261</v>
      </c>
      <c r="BM168" s="231" t="s">
        <v>670</v>
      </c>
    </row>
    <row r="169" s="2" customFormat="1" ht="24.15" customHeight="1">
      <c r="A169" s="35"/>
      <c r="B169" s="36"/>
      <c r="C169" s="219" t="s">
        <v>483</v>
      </c>
      <c r="D169" s="219" t="s">
        <v>201</v>
      </c>
      <c r="E169" s="220" t="s">
        <v>1477</v>
      </c>
      <c r="F169" s="221" t="s">
        <v>1478</v>
      </c>
      <c r="G169" s="222" t="s">
        <v>958</v>
      </c>
      <c r="H169" s="223">
        <v>1</v>
      </c>
      <c r="I169" s="224"/>
      <c r="J169" s="225">
        <f>ROUND(I169*H169,2)</f>
        <v>0</v>
      </c>
      <c r="K169" s="226"/>
      <c r="L169" s="41"/>
      <c r="M169" s="227" t="s">
        <v>1</v>
      </c>
      <c r="N169" s="228" t="s">
        <v>38</v>
      </c>
      <c r="O169" s="88"/>
      <c r="P169" s="229">
        <f>O169*H169</f>
        <v>0</v>
      </c>
      <c r="Q169" s="229">
        <v>0</v>
      </c>
      <c r="R169" s="229">
        <f>Q169*H169</f>
        <v>0</v>
      </c>
      <c r="S169" s="229">
        <v>0</v>
      </c>
      <c r="T169" s="230">
        <f>S169*H169</f>
        <v>0</v>
      </c>
      <c r="U169" s="35"/>
      <c r="V169" s="35"/>
      <c r="W169" s="35"/>
      <c r="X169" s="35"/>
      <c r="Y169" s="35"/>
      <c r="Z169" s="35"/>
      <c r="AA169" s="35"/>
      <c r="AB169" s="35"/>
      <c r="AC169" s="35"/>
      <c r="AD169" s="35"/>
      <c r="AE169" s="35"/>
      <c r="AR169" s="231" t="s">
        <v>261</v>
      </c>
      <c r="AT169" s="231" t="s">
        <v>201</v>
      </c>
      <c r="AU169" s="231" t="s">
        <v>80</v>
      </c>
      <c r="AY169" s="14" t="s">
        <v>200</v>
      </c>
      <c r="BE169" s="232">
        <f>IF(N169="základní",J169,0)</f>
        <v>0</v>
      </c>
      <c r="BF169" s="232">
        <f>IF(N169="snížená",J169,0)</f>
        <v>0</v>
      </c>
      <c r="BG169" s="232">
        <f>IF(N169="zákl. přenesená",J169,0)</f>
        <v>0</v>
      </c>
      <c r="BH169" s="232">
        <f>IF(N169="sníž. přenesená",J169,0)</f>
        <v>0</v>
      </c>
      <c r="BI169" s="232">
        <f>IF(N169="nulová",J169,0)</f>
        <v>0</v>
      </c>
      <c r="BJ169" s="14" t="s">
        <v>80</v>
      </c>
      <c r="BK169" s="232">
        <f>ROUND(I169*H169,2)</f>
        <v>0</v>
      </c>
      <c r="BL169" s="14" t="s">
        <v>261</v>
      </c>
      <c r="BM169" s="231" t="s">
        <v>678</v>
      </c>
    </row>
    <row r="170" s="2" customFormat="1" ht="24.15" customHeight="1">
      <c r="A170" s="35"/>
      <c r="B170" s="36"/>
      <c r="C170" s="219" t="s">
        <v>487</v>
      </c>
      <c r="D170" s="219" t="s">
        <v>201</v>
      </c>
      <c r="E170" s="220" t="s">
        <v>1480</v>
      </c>
      <c r="F170" s="221" t="s">
        <v>1481</v>
      </c>
      <c r="G170" s="222" t="s">
        <v>1482</v>
      </c>
      <c r="H170" s="223">
        <v>1</v>
      </c>
      <c r="I170" s="224"/>
      <c r="J170" s="225">
        <f>ROUND(I170*H170,2)</f>
        <v>0</v>
      </c>
      <c r="K170" s="226"/>
      <c r="L170" s="41"/>
      <c r="M170" s="227" t="s">
        <v>1</v>
      </c>
      <c r="N170" s="228" t="s">
        <v>38</v>
      </c>
      <c r="O170" s="88"/>
      <c r="P170" s="229">
        <f>O170*H170</f>
        <v>0</v>
      </c>
      <c r="Q170" s="229">
        <v>0</v>
      </c>
      <c r="R170" s="229">
        <f>Q170*H170</f>
        <v>0</v>
      </c>
      <c r="S170" s="229">
        <v>0</v>
      </c>
      <c r="T170" s="230">
        <f>S170*H170</f>
        <v>0</v>
      </c>
      <c r="U170" s="35"/>
      <c r="V170" s="35"/>
      <c r="W170" s="35"/>
      <c r="X170" s="35"/>
      <c r="Y170" s="35"/>
      <c r="Z170" s="35"/>
      <c r="AA170" s="35"/>
      <c r="AB170" s="35"/>
      <c r="AC170" s="35"/>
      <c r="AD170" s="35"/>
      <c r="AE170" s="35"/>
      <c r="AR170" s="231" t="s">
        <v>261</v>
      </c>
      <c r="AT170" s="231" t="s">
        <v>201</v>
      </c>
      <c r="AU170" s="231" t="s">
        <v>80</v>
      </c>
      <c r="AY170" s="14" t="s">
        <v>200</v>
      </c>
      <c r="BE170" s="232">
        <f>IF(N170="základní",J170,0)</f>
        <v>0</v>
      </c>
      <c r="BF170" s="232">
        <f>IF(N170="snížená",J170,0)</f>
        <v>0</v>
      </c>
      <c r="BG170" s="232">
        <f>IF(N170="zákl. přenesená",J170,0)</f>
        <v>0</v>
      </c>
      <c r="BH170" s="232">
        <f>IF(N170="sníž. přenesená",J170,0)</f>
        <v>0</v>
      </c>
      <c r="BI170" s="232">
        <f>IF(N170="nulová",J170,0)</f>
        <v>0</v>
      </c>
      <c r="BJ170" s="14" t="s">
        <v>80</v>
      </c>
      <c r="BK170" s="232">
        <f>ROUND(I170*H170,2)</f>
        <v>0</v>
      </c>
      <c r="BL170" s="14" t="s">
        <v>261</v>
      </c>
      <c r="BM170" s="231" t="s">
        <v>685</v>
      </c>
    </row>
    <row r="171" s="2" customFormat="1" ht="24.15" customHeight="1">
      <c r="A171" s="35"/>
      <c r="B171" s="36"/>
      <c r="C171" s="245" t="s">
        <v>491</v>
      </c>
      <c r="D171" s="245" t="s">
        <v>313</v>
      </c>
      <c r="E171" s="246" t="s">
        <v>1484</v>
      </c>
      <c r="F171" s="247" t="s">
        <v>1485</v>
      </c>
      <c r="G171" s="248" t="s">
        <v>1482</v>
      </c>
      <c r="H171" s="249">
        <v>1</v>
      </c>
      <c r="I171" s="250"/>
      <c r="J171" s="251">
        <f>ROUND(I171*H171,2)</f>
        <v>0</v>
      </c>
      <c r="K171" s="252"/>
      <c r="L171" s="253"/>
      <c r="M171" s="256" t="s">
        <v>1</v>
      </c>
      <c r="N171" s="257" t="s">
        <v>38</v>
      </c>
      <c r="O171" s="235"/>
      <c r="P171" s="236">
        <f>O171*H171</f>
        <v>0</v>
      </c>
      <c r="Q171" s="236">
        <v>0</v>
      </c>
      <c r="R171" s="236">
        <f>Q171*H171</f>
        <v>0</v>
      </c>
      <c r="S171" s="236">
        <v>0</v>
      </c>
      <c r="T171" s="237">
        <f>S171*H171</f>
        <v>0</v>
      </c>
      <c r="U171" s="35"/>
      <c r="V171" s="35"/>
      <c r="W171" s="35"/>
      <c r="X171" s="35"/>
      <c r="Y171" s="35"/>
      <c r="Z171" s="35"/>
      <c r="AA171" s="35"/>
      <c r="AB171" s="35"/>
      <c r="AC171" s="35"/>
      <c r="AD171" s="35"/>
      <c r="AE171" s="35"/>
      <c r="AR171" s="231" t="s">
        <v>415</v>
      </c>
      <c r="AT171" s="231" t="s">
        <v>313</v>
      </c>
      <c r="AU171" s="231" t="s">
        <v>80</v>
      </c>
      <c r="AY171" s="14" t="s">
        <v>200</v>
      </c>
      <c r="BE171" s="232">
        <f>IF(N171="základní",J171,0)</f>
        <v>0</v>
      </c>
      <c r="BF171" s="232">
        <f>IF(N171="snížená",J171,0)</f>
        <v>0</v>
      </c>
      <c r="BG171" s="232">
        <f>IF(N171="zákl. přenesená",J171,0)</f>
        <v>0</v>
      </c>
      <c r="BH171" s="232">
        <f>IF(N171="sníž. přenesená",J171,0)</f>
        <v>0</v>
      </c>
      <c r="BI171" s="232">
        <f>IF(N171="nulová",J171,0)</f>
        <v>0</v>
      </c>
      <c r="BJ171" s="14" t="s">
        <v>80</v>
      </c>
      <c r="BK171" s="232">
        <f>ROUND(I171*H171,2)</f>
        <v>0</v>
      </c>
      <c r="BL171" s="14" t="s">
        <v>261</v>
      </c>
      <c r="BM171" s="231" t="s">
        <v>693</v>
      </c>
    </row>
    <row r="172" s="2" customFormat="1" ht="6.96" customHeight="1">
      <c r="A172" s="35"/>
      <c r="B172" s="63"/>
      <c r="C172" s="64"/>
      <c r="D172" s="64"/>
      <c r="E172" s="64"/>
      <c r="F172" s="64"/>
      <c r="G172" s="64"/>
      <c r="H172" s="64"/>
      <c r="I172" s="64"/>
      <c r="J172" s="64"/>
      <c r="K172" s="64"/>
      <c r="L172" s="41"/>
      <c r="M172" s="35"/>
      <c r="O172" s="35"/>
      <c r="P172" s="35"/>
      <c r="Q172" s="35"/>
      <c r="R172" s="35"/>
      <c r="S172" s="35"/>
      <c r="T172" s="35"/>
      <c r="U172" s="35"/>
      <c r="V172" s="35"/>
      <c r="W172" s="35"/>
      <c r="X172" s="35"/>
      <c r="Y172" s="35"/>
      <c r="Z172" s="35"/>
      <c r="AA172" s="35"/>
      <c r="AB172" s="35"/>
      <c r="AC172" s="35"/>
      <c r="AD172" s="35"/>
      <c r="AE172" s="35"/>
    </row>
  </sheetData>
  <sheetProtection sheet="1" autoFilter="0" formatColumns="0" formatRows="0" objects="1" scenarios="1" spinCount="100000" saltValue="7+YQk5GQ+wKr63xm9Sa44QPzgsDZ+OYw45z9Bl9yQfCvg9Ue9hWUWUE+ZxCMohXtM/LqCcRceg2TXcK3Y2lYEQ==" hashValue="JDTxBazhIe/vFjLZ20T5U2Qgo2i6wXXc8KEdPEG3DdAcrh4WhYfo4lbAbhgBMwjVrzPF1zB1ka+qKrQXoiKDpg==" algorithmName="SHA-512" password="CC35"/>
  <autoFilter ref="C117:K171"/>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146</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s="2" customFormat="1" ht="12" customHeight="1">
      <c r="A8" s="35"/>
      <c r="B8" s="41"/>
      <c r="C8" s="35"/>
      <c r="D8" s="148" t="s">
        <v>172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51" t="s">
        <v>1653</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48" t="s">
        <v>18</v>
      </c>
      <c r="E11" s="35"/>
      <c r="F11" s="138" t="s">
        <v>1</v>
      </c>
      <c r="G11" s="35"/>
      <c r="H11" s="35"/>
      <c r="I11" s="148" t="s">
        <v>19</v>
      </c>
      <c r="J11" s="138" t="s">
        <v>1</v>
      </c>
      <c r="K11" s="35"/>
      <c r="L11" s="60"/>
      <c r="S11" s="35"/>
      <c r="T11" s="35"/>
      <c r="U11" s="35"/>
      <c r="V11" s="35"/>
      <c r="W11" s="35"/>
      <c r="X11" s="35"/>
      <c r="Y11" s="35"/>
      <c r="Z11" s="35"/>
      <c r="AA11" s="35"/>
      <c r="AB11" s="35"/>
      <c r="AC11" s="35"/>
      <c r="AD11" s="35"/>
      <c r="AE11" s="35"/>
    </row>
    <row r="12" s="2" customFormat="1" ht="12" customHeight="1">
      <c r="A12" s="35"/>
      <c r="B12" s="41"/>
      <c r="C12" s="35"/>
      <c r="D12" s="148" t="s">
        <v>20</v>
      </c>
      <c r="E12" s="35"/>
      <c r="F12" s="138" t="s">
        <v>21</v>
      </c>
      <c r="G12" s="35"/>
      <c r="H12" s="35"/>
      <c r="I12" s="148" t="s">
        <v>22</v>
      </c>
      <c r="J12" s="152" t="str">
        <f>'Rekapitulace stavby'!AN8</f>
        <v>13. 10. 2020</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48" t="s">
        <v>24</v>
      </c>
      <c r="E14" s="35"/>
      <c r="F14" s="35"/>
      <c r="G14" s="35"/>
      <c r="H14" s="35"/>
      <c r="I14" s="148" t="s">
        <v>25</v>
      </c>
      <c r="J14" s="138"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38" t="str">
        <f>IF('Rekapitulace stavby'!E11="","",'Rekapitulace stavby'!E11)</f>
        <v xml:space="preserve"> </v>
      </c>
      <c r="F15" s="35"/>
      <c r="G15" s="35"/>
      <c r="H15" s="35"/>
      <c r="I15" s="148" t="s">
        <v>26</v>
      </c>
      <c r="J15" s="138"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48" t="s">
        <v>27</v>
      </c>
      <c r="E17" s="35"/>
      <c r="F17" s="35"/>
      <c r="G17" s="35"/>
      <c r="H17" s="35"/>
      <c r="I17" s="148"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38"/>
      <c r="G18" s="138"/>
      <c r="H18" s="138"/>
      <c r="I18" s="148"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48" t="s">
        <v>29</v>
      </c>
      <c r="E20" s="35"/>
      <c r="F20" s="35"/>
      <c r="G20" s="35"/>
      <c r="H20" s="35"/>
      <c r="I20" s="148" t="s">
        <v>25</v>
      </c>
      <c r="J20" s="138"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38" t="str">
        <f>IF('Rekapitulace stavby'!E17="","",'Rekapitulace stavby'!E17)</f>
        <v xml:space="preserve"> </v>
      </c>
      <c r="F21" s="35"/>
      <c r="G21" s="35"/>
      <c r="H21" s="35"/>
      <c r="I21" s="148" t="s">
        <v>26</v>
      </c>
      <c r="J21" s="138"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48" t="s">
        <v>31</v>
      </c>
      <c r="E23" s="35"/>
      <c r="F23" s="35"/>
      <c r="G23" s="35"/>
      <c r="H23" s="35"/>
      <c r="I23" s="148" t="s">
        <v>25</v>
      </c>
      <c r="J23" s="138"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38" t="str">
        <f>IF('Rekapitulace stavby'!E20="","",'Rekapitulace stavby'!E20)</f>
        <v xml:space="preserve"> </v>
      </c>
      <c r="F24" s="35"/>
      <c r="G24" s="35"/>
      <c r="H24" s="35"/>
      <c r="I24" s="148" t="s">
        <v>26</v>
      </c>
      <c r="J24" s="138"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48"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53"/>
      <c r="B27" s="154"/>
      <c r="C27" s="153"/>
      <c r="D27" s="153"/>
      <c r="E27" s="155" t="s">
        <v>1</v>
      </c>
      <c r="F27" s="155"/>
      <c r="G27" s="155"/>
      <c r="H27" s="155"/>
      <c r="I27" s="153"/>
      <c r="J27" s="153"/>
      <c r="K27" s="153"/>
      <c r="L27" s="156"/>
      <c r="S27" s="153"/>
      <c r="T27" s="153"/>
      <c r="U27" s="153"/>
      <c r="V27" s="153"/>
      <c r="W27" s="153"/>
      <c r="X27" s="153"/>
      <c r="Y27" s="153"/>
      <c r="Z27" s="153"/>
      <c r="AA27" s="153"/>
      <c r="AB27" s="153"/>
      <c r="AC27" s="153"/>
      <c r="AD27" s="153"/>
      <c r="AE27" s="153"/>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57"/>
      <c r="E29" s="157"/>
      <c r="F29" s="157"/>
      <c r="G29" s="157"/>
      <c r="H29" s="157"/>
      <c r="I29" s="157"/>
      <c r="J29" s="157"/>
      <c r="K29" s="157"/>
      <c r="L29" s="60"/>
      <c r="S29" s="35"/>
      <c r="T29" s="35"/>
      <c r="U29" s="35"/>
      <c r="V29" s="35"/>
      <c r="W29" s="35"/>
      <c r="X29" s="35"/>
      <c r="Y29" s="35"/>
      <c r="Z29" s="35"/>
      <c r="AA29" s="35"/>
      <c r="AB29" s="35"/>
      <c r="AC29" s="35"/>
      <c r="AD29" s="35"/>
      <c r="AE29" s="35"/>
    </row>
    <row r="30" s="2" customFormat="1" ht="25.44" customHeight="1">
      <c r="A30" s="35"/>
      <c r="B30" s="41"/>
      <c r="C30" s="35"/>
      <c r="D30" s="158" t="s">
        <v>33</v>
      </c>
      <c r="E30" s="35"/>
      <c r="F30" s="35"/>
      <c r="G30" s="35"/>
      <c r="H30" s="35"/>
      <c r="I30" s="35"/>
      <c r="J30" s="159">
        <f>ROUND(J116, 2)</f>
        <v>0</v>
      </c>
      <c r="K30" s="35"/>
      <c r="L30" s="60"/>
      <c r="S30" s="35"/>
      <c r="T30" s="35"/>
      <c r="U30" s="35"/>
      <c r="V30" s="35"/>
      <c r="W30" s="35"/>
      <c r="X30" s="35"/>
      <c r="Y30" s="35"/>
      <c r="Z30" s="35"/>
      <c r="AA30" s="35"/>
      <c r="AB30" s="35"/>
      <c r="AC30" s="35"/>
      <c r="AD30" s="35"/>
      <c r="AE30" s="35"/>
    </row>
    <row r="31" s="2" customFormat="1" ht="6.96" customHeight="1">
      <c r="A31" s="35"/>
      <c r="B31" s="41"/>
      <c r="C31" s="35"/>
      <c r="D31" s="157"/>
      <c r="E31" s="157"/>
      <c r="F31" s="157"/>
      <c r="G31" s="157"/>
      <c r="H31" s="157"/>
      <c r="I31" s="157"/>
      <c r="J31" s="157"/>
      <c r="K31" s="157"/>
      <c r="L31" s="60"/>
      <c r="S31" s="35"/>
      <c r="T31" s="35"/>
      <c r="U31" s="35"/>
      <c r="V31" s="35"/>
      <c r="W31" s="35"/>
      <c r="X31" s="35"/>
      <c r="Y31" s="35"/>
      <c r="Z31" s="35"/>
      <c r="AA31" s="35"/>
      <c r="AB31" s="35"/>
      <c r="AC31" s="35"/>
      <c r="AD31" s="35"/>
      <c r="AE31" s="35"/>
    </row>
    <row r="32" s="2" customFormat="1" ht="14.4" customHeight="1">
      <c r="A32" s="35"/>
      <c r="B32" s="41"/>
      <c r="C32" s="35"/>
      <c r="D32" s="35"/>
      <c r="E32" s="35"/>
      <c r="F32" s="160" t="s">
        <v>35</v>
      </c>
      <c r="G32" s="35"/>
      <c r="H32" s="35"/>
      <c r="I32" s="160" t="s">
        <v>34</v>
      </c>
      <c r="J32" s="160"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48" t="s">
        <v>38</v>
      </c>
      <c r="F33" s="161">
        <f>ROUND((SUM(BE116:BE264)),  2)</f>
        <v>0</v>
      </c>
      <c r="G33" s="35"/>
      <c r="H33" s="35"/>
      <c r="I33" s="162">
        <v>0.20999999999999999</v>
      </c>
      <c r="J33" s="161">
        <f>ROUND(((SUM(BE116:BE264))*I33),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48" t="s">
        <v>39</v>
      </c>
      <c r="F34" s="161">
        <f>ROUND((SUM(BF116:BF264)),  2)</f>
        <v>0</v>
      </c>
      <c r="G34" s="35"/>
      <c r="H34" s="35"/>
      <c r="I34" s="162">
        <v>0.14999999999999999</v>
      </c>
      <c r="J34" s="161">
        <f>ROUND(((SUM(BF116:BF264))*I34),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48" t="s">
        <v>40</v>
      </c>
      <c r="F35" s="161">
        <f>ROUND((SUM(BG116:BG264)),  2)</f>
        <v>0</v>
      </c>
      <c r="G35" s="35"/>
      <c r="H35" s="35"/>
      <c r="I35" s="162">
        <v>0.20999999999999999</v>
      </c>
      <c r="J35" s="16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8" t="s">
        <v>41</v>
      </c>
      <c r="F36" s="161">
        <f>ROUND((SUM(BH116:BH264)),  2)</f>
        <v>0</v>
      </c>
      <c r="G36" s="35"/>
      <c r="H36" s="35"/>
      <c r="I36" s="162">
        <v>0.14999999999999999</v>
      </c>
      <c r="J36" s="16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8" t="s">
        <v>42</v>
      </c>
      <c r="F37" s="161">
        <f>ROUND((SUM(BI116:BI264)),  2)</f>
        <v>0</v>
      </c>
      <c r="G37" s="35"/>
      <c r="H37" s="35"/>
      <c r="I37" s="162">
        <v>0</v>
      </c>
      <c r="J37" s="16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63"/>
      <c r="D39" s="164" t="s">
        <v>43</v>
      </c>
      <c r="E39" s="165"/>
      <c r="F39" s="165"/>
      <c r="G39" s="166" t="s">
        <v>44</v>
      </c>
      <c r="H39" s="167" t="s">
        <v>45</v>
      </c>
      <c r="I39" s="165"/>
      <c r="J39" s="168">
        <f>SUM(J30:J37)</f>
        <v>0</v>
      </c>
      <c r="K39" s="16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172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SO 01-31-01 - Trakční vedení Liběchov</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13. 10. 2020</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83" t="s">
        <v>179</v>
      </c>
      <c r="D94" s="184"/>
      <c r="E94" s="184"/>
      <c r="F94" s="184"/>
      <c r="G94" s="184"/>
      <c r="H94" s="184"/>
      <c r="I94" s="184"/>
      <c r="J94" s="185" t="s">
        <v>180</v>
      </c>
      <c r="K94" s="184"/>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86" t="s">
        <v>181</v>
      </c>
      <c r="D96" s="37"/>
      <c r="E96" s="37"/>
      <c r="F96" s="37"/>
      <c r="G96" s="37"/>
      <c r="H96" s="37"/>
      <c r="I96" s="37"/>
      <c r="J96" s="107">
        <f>J116</f>
        <v>0</v>
      </c>
      <c r="K96" s="37"/>
      <c r="L96" s="60"/>
      <c r="S96" s="35"/>
      <c r="T96" s="35"/>
      <c r="U96" s="35"/>
      <c r="V96" s="35"/>
      <c r="W96" s="35"/>
      <c r="X96" s="35"/>
      <c r="Y96" s="35"/>
      <c r="Z96" s="35"/>
      <c r="AA96" s="35"/>
      <c r="AB96" s="35"/>
      <c r="AC96" s="35"/>
      <c r="AD96" s="35"/>
      <c r="AE96" s="35"/>
      <c r="AU96" s="14" t="s">
        <v>182</v>
      </c>
    </row>
    <row r="97" s="2" customFormat="1" ht="21.84"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6.96" customHeight="1">
      <c r="A98" s="35"/>
      <c r="B98" s="63"/>
      <c r="C98" s="64"/>
      <c r="D98" s="64"/>
      <c r="E98" s="64"/>
      <c r="F98" s="64"/>
      <c r="G98" s="64"/>
      <c r="H98" s="64"/>
      <c r="I98" s="64"/>
      <c r="J98" s="64"/>
      <c r="K98" s="64"/>
      <c r="L98" s="60"/>
      <c r="S98" s="35"/>
      <c r="T98" s="35"/>
      <c r="U98" s="35"/>
      <c r="V98" s="35"/>
      <c r="W98" s="35"/>
      <c r="X98" s="35"/>
      <c r="Y98" s="35"/>
      <c r="Z98" s="35"/>
      <c r="AA98" s="35"/>
      <c r="AB98" s="35"/>
      <c r="AC98" s="35"/>
      <c r="AD98" s="35"/>
      <c r="AE98" s="35"/>
    </row>
    <row r="102" s="2" customFormat="1" ht="6.96" customHeight="1">
      <c r="A102" s="35"/>
      <c r="B102" s="65"/>
      <c r="C102" s="66"/>
      <c r="D102" s="66"/>
      <c r="E102" s="66"/>
      <c r="F102" s="66"/>
      <c r="G102" s="66"/>
      <c r="H102" s="66"/>
      <c r="I102" s="66"/>
      <c r="J102" s="66"/>
      <c r="K102" s="66"/>
      <c r="L102" s="60"/>
      <c r="S102" s="35"/>
      <c r="T102" s="35"/>
      <c r="U102" s="35"/>
      <c r="V102" s="35"/>
      <c r="W102" s="35"/>
      <c r="X102" s="35"/>
      <c r="Y102" s="35"/>
      <c r="Z102" s="35"/>
      <c r="AA102" s="35"/>
      <c r="AB102" s="35"/>
      <c r="AC102" s="35"/>
      <c r="AD102" s="35"/>
      <c r="AE102" s="35"/>
    </row>
    <row r="103" s="2" customFormat="1" ht="24.96" customHeight="1">
      <c r="A103" s="35"/>
      <c r="B103" s="36"/>
      <c r="C103" s="20" t="s">
        <v>184</v>
      </c>
      <c r="D103" s="37"/>
      <c r="E103" s="37"/>
      <c r="F103" s="37"/>
      <c r="G103" s="37"/>
      <c r="H103" s="37"/>
      <c r="I103" s="37"/>
      <c r="J103" s="37"/>
      <c r="K103" s="37"/>
      <c r="L103" s="60"/>
      <c r="S103" s="35"/>
      <c r="T103" s="35"/>
      <c r="U103" s="35"/>
      <c r="V103" s="35"/>
      <c r="W103" s="35"/>
      <c r="X103" s="35"/>
      <c r="Y103" s="35"/>
      <c r="Z103" s="35"/>
      <c r="AA103" s="35"/>
      <c r="AB103" s="35"/>
      <c r="AC103" s="35"/>
      <c r="AD103" s="35"/>
      <c r="AE103" s="35"/>
    </row>
    <row r="104" s="2" customFormat="1" ht="6.96" customHeight="1">
      <c r="A104" s="35"/>
      <c r="B104" s="36"/>
      <c r="C104" s="37"/>
      <c r="D104" s="37"/>
      <c r="E104" s="37"/>
      <c r="F104" s="37"/>
      <c r="G104" s="37"/>
      <c r="H104" s="37"/>
      <c r="I104" s="37"/>
      <c r="J104" s="37"/>
      <c r="K104" s="37"/>
      <c r="L104" s="60"/>
      <c r="S104" s="35"/>
      <c r="T104" s="35"/>
      <c r="U104" s="35"/>
      <c r="V104" s="35"/>
      <c r="W104" s="35"/>
      <c r="X104" s="35"/>
      <c r="Y104" s="35"/>
      <c r="Z104" s="35"/>
      <c r="AA104" s="35"/>
      <c r="AB104" s="35"/>
      <c r="AC104" s="35"/>
      <c r="AD104" s="35"/>
      <c r="AE104" s="35"/>
    </row>
    <row r="105" s="2" customFormat="1" ht="12" customHeight="1">
      <c r="A105" s="35"/>
      <c r="B105" s="36"/>
      <c r="C105" s="29" t="s">
        <v>16</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16.5" customHeight="1">
      <c r="A106" s="35"/>
      <c r="B106" s="36"/>
      <c r="C106" s="37"/>
      <c r="D106" s="37"/>
      <c r="E106" s="181" t="str">
        <f>E7</f>
        <v>Oprava zabezpečovacího zařízení v žst. Liběchov</v>
      </c>
      <c r="F106" s="29"/>
      <c r="G106" s="29"/>
      <c r="H106" s="29"/>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172</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73" t="str">
        <f>E9</f>
        <v>SO 01-31-01 - Trakční vedení Liběchov</v>
      </c>
      <c r="F108" s="37"/>
      <c r="G108" s="37"/>
      <c r="H108" s="37"/>
      <c r="I108" s="37"/>
      <c r="J108" s="37"/>
      <c r="K108" s="37"/>
      <c r="L108" s="60"/>
      <c r="S108" s="35"/>
      <c r="T108" s="35"/>
      <c r="U108" s="35"/>
      <c r="V108" s="35"/>
      <c r="W108" s="35"/>
      <c r="X108" s="35"/>
      <c r="Y108" s="35"/>
      <c r="Z108" s="35"/>
      <c r="AA108" s="35"/>
      <c r="AB108" s="35"/>
      <c r="AC108" s="35"/>
      <c r="AD108" s="35"/>
      <c r="AE108" s="35"/>
    </row>
    <row r="109" s="2" customFormat="1" ht="6.96" customHeight="1">
      <c r="A109" s="35"/>
      <c r="B109" s="36"/>
      <c r="C109" s="37"/>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2" customHeight="1">
      <c r="A110" s="35"/>
      <c r="B110" s="36"/>
      <c r="C110" s="29" t="s">
        <v>20</v>
      </c>
      <c r="D110" s="37"/>
      <c r="E110" s="37"/>
      <c r="F110" s="24" t="str">
        <f>F12</f>
        <v xml:space="preserve"> </v>
      </c>
      <c r="G110" s="37"/>
      <c r="H110" s="37"/>
      <c r="I110" s="29" t="s">
        <v>22</v>
      </c>
      <c r="J110" s="76" t="str">
        <f>IF(J12="","",J12)</f>
        <v>13. 10. 2020</v>
      </c>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5.15" customHeight="1">
      <c r="A112" s="35"/>
      <c r="B112" s="36"/>
      <c r="C112" s="29" t="s">
        <v>24</v>
      </c>
      <c r="D112" s="37"/>
      <c r="E112" s="37"/>
      <c r="F112" s="24" t="str">
        <f>E15</f>
        <v xml:space="preserve"> </v>
      </c>
      <c r="G112" s="37"/>
      <c r="H112" s="37"/>
      <c r="I112" s="29" t="s">
        <v>29</v>
      </c>
      <c r="J112" s="33" t="str">
        <f>E21</f>
        <v xml:space="preserve"> </v>
      </c>
      <c r="K112" s="37"/>
      <c r="L112" s="60"/>
      <c r="S112" s="35"/>
      <c r="T112" s="35"/>
      <c r="U112" s="35"/>
      <c r="V112" s="35"/>
      <c r="W112" s="35"/>
      <c r="X112" s="35"/>
      <c r="Y112" s="35"/>
      <c r="Z112" s="35"/>
      <c r="AA112" s="35"/>
      <c r="AB112" s="35"/>
      <c r="AC112" s="35"/>
      <c r="AD112" s="35"/>
      <c r="AE112" s="35"/>
    </row>
    <row r="113" s="2" customFormat="1" ht="15.15" customHeight="1">
      <c r="A113" s="35"/>
      <c r="B113" s="36"/>
      <c r="C113" s="29" t="s">
        <v>27</v>
      </c>
      <c r="D113" s="37"/>
      <c r="E113" s="37"/>
      <c r="F113" s="24" t="str">
        <f>IF(E18="","",E18)</f>
        <v>Vyplň údaj</v>
      </c>
      <c r="G113" s="37"/>
      <c r="H113" s="37"/>
      <c r="I113" s="29" t="s">
        <v>31</v>
      </c>
      <c r="J113" s="33" t="str">
        <f>E24</f>
        <v xml:space="preserve"> </v>
      </c>
      <c r="K113" s="37"/>
      <c r="L113" s="60"/>
      <c r="S113" s="35"/>
      <c r="T113" s="35"/>
      <c r="U113" s="35"/>
      <c r="V113" s="35"/>
      <c r="W113" s="35"/>
      <c r="X113" s="35"/>
      <c r="Y113" s="35"/>
      <c r="Z113" s="35"/>
      <c r="AA113" s="35"/>
      <c r="AB113" s="35"/>
      <c r="AC113" s="35"/>
      <c r="AD113" s="35"/>
      <c r="AE113" s="35"/>
    </row>
    <row r="114" s="2" customFormat="1" ht="10.32" customHeight="1">
      <c r="A114" s="35"/>
      <c r="B114" s="36"/>
      <c r="C114" s="37"/>
      <c r="D114" s="37"/>
      <c r="E114" s="37"/>
      <c r="F114" s="37"/>
      <c r="G114" s="37"/>
      <c r="H114" s="37"/>
      <c r="I114" s="37"/>
      <c r="J114" s="37"/>
      <c r="K114" s="37"/>
      <c r="L114" s="60"/>
      <c r="S114" s="35"/>
      <c r="T114" s="35"/>
      <c r="U114" s="35"/>
      <c r="V114" s="35"/>
      <c r="W114" s="35"/>
      <c r="X114" s="35"/>
      <c r="Y114" s="35"/>
      <c r="Z114" s="35"/>
      <c r="AA114" s="35"/>
      <c r="AB114" s="35"/>
      <c r="AC114" s="35"/>
      <c r="AD114" s="35"/>
      <c r="AE114" s="35"/>
    </row>
    <row r="115" s="10" customFormat="1" ht="29.28" customHeight="1">
      <c r="A115" s="193"/>
      <c r="B115" s="194"/>
      <c r="C115" s="195" t="s">
        <v>185</v>
      </c>
      <c r="D115" s="196" t="s">
        <v>58</v>
      </c>
      <c r="E115" s="196" t="s">
        <v>54</v>
      </c>
      <c r="F115" s="196" t="s">
        <v>55</v>
      </c>
      <c r="G115" s="196" t="s">
        <v>186</v>
      </c>
      <c r="H115" s="196" t="s">
        <v>187</v>
      </c>
      <c r="I115" s="196" t="s">
        <v>188</v>
      </c>
      <c r="J115" s="197" t="s">
        <v>180</v>
      </c>
      <c r="K115" s="198" t="s">
        <v>189</v>
      </c>
      <c r="L115" s="199"/>
      <c r="M115" s="97" t="s">
        <v>1</v>
      </c>
      <c r="N115" s="98" t="s">
        <v>37</v>
      </c>
      <c r="O115" s="98" t="s">
        <v>190</v>
      </c>
      <c r="P115" s="98" t="s">
        <v>191</v>
      </c>
      <c r="Q115" s="98" t="s">
        <v>192</v>
      </c>
      <c r="R115" s="98" t="s">
        <v>193</v>
      </c>
      <c r="S115" s="98" t="s">
        <v>194</v>
      </c>
      <c r="T115" s="99" t="s">
        <v>195</v>
      </c>
      <c r="U115" s="193"/>
      <c r="V115" s="193"/>
      <c r="W115" s="193"/>
      <c r="X115" s="193"/>
      <c r="Y115" s="193"/>
      <c r="Z115" s="193"/>
      <c r="AA115" s="193"/>
      <c r="AB115" s="193"/>
      <c r="AC115" s="193"/>
      <c r="AD115" s="193"/>
      <c r="AE115" s="193"/>
    </row>
    <row r="116" s="2" customFormat="1" ht="22.8" customHeight="1">
      <c r="A116" s="35"/>
      <c r="B116" s="36"/>
      <c r="C116" s="104" t="s">
        <v>196</v>
      </c>
      <c r="D116" s="37"/>
      <c r="E116" s="37"/>
      <c r="F116" s="37"/>
      <c r="G116" s="37"/>
      <c r="H116" s="37"/>
      <c r="I116" s="37"/>
      <c r="J116" s="200">
        <f>BK116</f>
        <v>0</v>
      </c>
      <c r="K116" s="37"/>
      <c r="L116" s="41"/>
      <c r="M116" s="100"/>
      <c r="N116" s="201"/>
      <c r="O116" s="101"/>
      <c r="P116" s="202">
        <f>SUM(P117:P264)</f>
        <v>0</v>
      </c>
      <c r="Q116" s="101"/>
      <c r="R116" s="202">
        <f>SUM(R117:R264)</f>
        <v>0</v>
      </c>
      <c r="S116" s="101"/>
      <c r="T116" s="203">
        <f>SUM(T117:T264)</f>
        <v>0</v>
      </c>
      <c r="U116" s="35"/>
      <c r="V116" s="35"/>
      <c r="W116" s="35"/>
      <c r="X116" s="35"/>
      <c r="Y116" s="35"/>
      <c r="Z116" s="35"/>
      <c r="AA116" s="35"/>
      <c r="AB116" s="35"/>
      <c r="AC116" s="35"/>
      <c r="AD116" s="35"/>
      <c r="AE116" s="35"/>
      <c r="AT116" s="14" t="s">
        <v>72</v>
      </c>
      <c r="AU116" s="14" t="s">
        <v>182</v>
      </c>
      <c r="BK116" s="204">
        <f>SUM(BK117:BK264)</f>
        <v>0</v>
      </c>
    </row>
    <row r="117" s="2" customFormat="1" ht="24.15" customHeight="1">
      <c r="A117" s="35"/>
      <c r="B117" s="36"/>
      <c r="C117" s="245" t="s">
        <v>80</v>
      </c>
      <c r="D117" s="245" t="s">
        <v>313</v>
      </c>
      <c r="E117" s="246" t="s">
        <v>1654</v>
      </c>
      <c r="F117" s="247" t="s">
        <v>1655</v>
      </c>
      <c r="G117" s="248" t="s">
        <v>209</v>
      </c>
      <c r="H117" s="249">
        <v>45</v>
      </c>
      <c r="I117" s="250"/>
      <c r="J117" s="251">
        <f>ROUND(I117*H117,2)</f>
        <v>0</v>
      </c>
      <c r="K117" s="252"/>
      <c r="L117" s="253"/>
      <c r="M117" s="254" t="s">
        <v>1</v>
      </c>
      <c r="N117" s="255" t="s">
        <v>38</v>
      </c>
      <c r="O117" s="88"/>
      <c r="P117" s="229">
        <f>O117*H117</f>
        <v>0</v>
      </c>
      <c r="Q117" s="229">
        <v>0</v>
      </c>
      <c r="R117" s="229">
        <f>Q117*H117</f>
        <v>0</v>
      </c>
      <c r="S117" s="229">
        <v>0</v>
      </c>
      <c r="T117" s="230">
        <f>S117*H117</f>
        <v>0</v>
      </c>
      <c r="U117" s="35"/>
      <c r="V117" s="35"/>
      <c r="W117" s="35"/>
      <c r="X117" s="35"/>
      <c r="Y117" s="35"/>
      <c r="Z117" s="35"/>
      <c r="AA117" s="35"/>
      <c r="AB117" s="35"/>
      <c r="AC117" s="35"/>
      <c r="AD117" s="35"/>
      <c r="AE117" s="35"/>
      <c r="AR117" s="231" t="s">
        <v>230</v>
      </c>
      <c r="AT117" s="231" t="s">
        <v>313</v>
      </c>
      <c r="AU117" s="231" t="s">
        <v>73</v>
      </c>
      <c r="AY117" s="14" t="s">
        <v>200</v>
      </c>
      <c r="BE117" s="232">
        <f>IF(N117="základní",J117,0)</f>
        <v>0</v>
      </c>
      <c r="BF117" s="232">
        <f>IF(N117="snížená",J117,0)</f>
        <v>0</v>
      </c>
      <c r="BG117" s="232">
        <f>IF(N117="zákl. přenesená",J117,0)</f>
        <v>0</v>
      </c>
      <c r="BH117" s="232">
        <f>IF(N117="sníž. přenesená",J117,0)</f>
        <v>0</v>
      </c>
      <c r="BI117" s="232">
        <f>IF(N117="nulová",J117,0)</f>
        <v>0</v>
      </c>
      <c r="BJ117" s="14" t="s">
        <v>80</v>
      </c>
      <c r="BK117" s="232">
        <f>ROUND(I117*H117,2)</f>
        <v>0</v>
      </c>
      <c r="BL117" s="14" t="s">
        <v>199</v>
      </c>
      <c r="BM117" s="231" t="s">
        <v>82</v>
      </c>
    </row>
    <row r="118" s="2" customFormat="1" ht="14.4" customHeight="1">
      <c r="A118" s="35"/>
      <c r="B118" s="36"/>
      <c r="C118" s="245" t="s">
        <v>82</v>
      </c>
      <c r="D118" s="245" t="s">
        <v>313</v>
      </c>
      <c r="E118" s="246" t="s">
        <v>1656</v>
      </c>
      <c r="F118" s="247" t="s">
        <v>1657</v>
      </c>
      <c r="G118" s="248" t="s">
        <v>290</v>
      </c>
      <c r="H118" s="249">
        <v>350</v>
      </c>
      <c r="I118" s="250"/>
      <c r="J118" s="251">
        <f>ROUND(I118*H118,2)</f>
        <v>0</v>
      </c>
      <c r="K118" s="252"/>
      <c r="L118" s="253"/>
      <c r="M118" s="254" t="s">
        <v>1</v>
      </c>
      <c r="N118" s="255" t="s">
        <v>38</v>
      </c>
      <c r="O118" s="88"/>
      <c r="P118" s="229">
        <f>O118*H118</f>
        <v>0</v>
      </c>
      <c r="Q118" s="229">
        <v>0</v>
      </c>
      <c r="R118" s="229">
        <f>Q118*H118</f>
        <v>0</v>
      </c>
      <c r="S118" s="229">
        <v>0</v>
      </c>
      <c r="T118" s="230">
        <f>S118*H118</f>
        <v>0</v>
      </c>
      <c r="U118" s="35"/>
      <c r="V118" s="35"/>
      <c r="W118" s="35"/>
      <c r="X118" s="35"/>
      <c r="Y118" s="35"/>
      <c r="Z118" s="35"/>
      <c r="AA118" s="35"/>
      <c r="AB118" s="35"/>
      <c r="AC118" s="35"/>
      <c r="AD118" s="35"/>
      <c r="AE118" s="35"/>
      <c r="AR118" s="231" t="s">
        <v>230</v>
      </c>
      <c r="AT118" s="231" t="s">
        <v>313</v>
      </c>
      <c r="AU118" s="231" t="s">
        <v>73</v>
      </c>
      <c r="AY118" s="14" t="s">
        <v>200</v>
      </c>
      <c r="BE118" s="232">
        <f>IF(N118="základní",J118,0)</f>
        <v>0</v>
      </c>
      <c r="BF118" s="232">
        <f>IF(N118="snížená",J118,0)</f>
        <v>0</v>
      </c>
      <c r="BG118" s="232">
        <f>IF(N118="zákl. přenesená",J118,0)</f>
        <v>0</v>
      </c>
      <c r="BH118" s="232">
        <f>IF(N118="sníž. přenesená",J118,0)</f>
        <v>0</v>
      </c>
      <c r="BI118" s="232">
        <f>IF(N118="nulová",J118,0)</f>
        <v>0</v>
      </c>
      <c r="BJ118" s="14" t="s">
        <v>80</v>
      </c>
      <c r="BK118" s="232">
        <f>ROUND(I118*H118,2)</f>
        <v>0</v>
      </c>
      <c r="BL118" s="14" t="s">
        <v>199</v>
      </c>
      <c r="BM118" s="231" t="s">
        <v>199</v>
      </c>
    </row>
    <row r="119" s="2" customFormat="1" ht="24.15" customHeight="1">
      <c r="A119" s="35"/>
      <c r="B119" s="36"/>
      <c r="C119" s="245" t="s">
        <v>90</v>
      </c>
      <c r="D119" s="245" t="s">
        <v>313</v>
      </c>
      <c r="E119" s="246" t="s">
        <v>1658</v>
      </c>
      <c r="F119" s="247" t="s">
        <v>1659</v>
      </c>
      <c r="G119" s="248" t="s">
        <v>209</v>
      </c>
      <c r="H119" s="249">
        <v>238</v>
      </c>
      <c r="I119" s="250"/>
      <c r="J119" s="251">
        <f>ROUND(I119*H119,2)</f>
        <v>0</v>
      </c>
      <c r="K119" s="252"/>
      <c r="L119" s="253"/>
      <c r="M119" s="254" t="s">
        <v>1</v>
      </c>
      <c r="N119" s="255" t="s">
        <v>38</v>
      </c>
      <c r="O119" s="88"/>
      <c r="P119" s="229">
        <f>O119*H119</f>
        <v>0</v>
      </c>
      <c r="Q119" s="229">
        <v>0</v>
      </c>
      <c r="R119" s="229">
        <f>Q119*H119</f>
        <v>0</v>
      </c>
      <c r="S119" s="229">
        <v>0</v>
      </c>
      <c r="T119" s="230">
        <f>S119*H119</f>
        <v>0</v>
      </c>
      <c r="U119" s="35"/>
      <c r="V119" s="35"/>
      <c r="W119" s="35"/>
      <c r="X119" s="35"/>
      <c r="Y119" s="35"/>
      <c r="Z119" s="35"/>
      <c r="AA119" s="35"/>
      <c r="AB119" s="35"/>
      <c r="AC119" s="35"/>
      <c r="AD119" s="35"/>
      <c r="AE119" s="35"/>
      <c r="AR119" s="231" t="s">
        <v>230</v>
      </c>
      <c r="AT119" s="231" t="s">
        <v>313</v>
      </c>
      <c r="AU119" s="231" t="s">
        <v>73</v>
      </c>
      <c r="AY119" s="14" t="s">
        <v>200</v>
      </c>
      <c r="BE119" s="232">
        <f>IF(N119="základní",J119,0)</f>
        <v>0</v>
      </c>
      <c r="BF119" s="232">
        <f>IF(N119="snížená",J119,0)</f>
        <v>0</v>
      </c>
      <c r="BG119" s="232">
        <f>IF(N119="zákl. přenesená",J119,0)</f>
        <v>0</v>
      </c>
      <c r="BH119" s="232">
        <f>IF(N119="sníž. přenesená",J119,0)</f>
        <v>0</v>
      </c>
      <c r="BI119" s="232">
        <f>IF(N119="nulová",J119,0)</f>
        <v>0</v>
      </c>
      <c r="BJ119" s="14" t="s">
        <v>80</v>
      </c>
      <c r="BK119" s="232">
        <f>ROUND(I119*H119,2)</f>
        <v>0</v>
      </c>
      <c r="BL119" s="14" t="s">
        <v>199</v>
      </c>
      <c r="BM119" s="231" t="s">
        <v>222</v>
      </c>
    </row>
    <row r="120" s="2" customFormat="1" ht="24.15" customHeight="1">
      <c r="A120" s="35"/>
      <c r="B120" s="36"/>
      <c r="C120" s="245" t="s">
        <v>199</v>
      </c>
      <c r="D120" s="245" t="s">
        <v>313</v>
      </c>
      <c r="E120" s="246" t="s">
        <v>1660</v>
      </c>
      <c r="F120" s="247" t="s">
        <v>1661</v>
      </c>
      <c r="G120" s="248" t="s">
        <v>209</v>
      </c>
      <c r="H120" s="249">
        <v>211</v>
      </c>
      <c r="I120" s="250"/>
      <c r="J120" s="251">
        <f>ROUND(I120*H120,2)</f>
        <v>0</v>
      </c>
      <c r="K120" s="252"/>
      <c r="L120" s="253"/>
      <c r="M120" s="254" t="s">
        <v>1</v>
      </c>
      <c r="N120" s="255" t="s">
        <v>38</v>
      </c>
      <c r="O120" s="88"/>
      <c r="P120" s="229">
        <f>O120*H120</f>
        <v>0</v>
      </c>
      <c r="Q120" s="229">
        <v>0</v>
      </c>
      <c r="R120" s="229">
        <f>Q120*H120</f>
        <v>0</v>
      </c>
      <c r="S120" s="229">
        <v>0</v>
      </c>
      <c r="T120" s="230">
        <f>S120*H120</f>
        <v>0</v>
      </c>
      <c r="U120" s="35"/>
      <c r="V120" s="35"/>
      <c r="W120" s="35"/>
      <c r="X120" s="35"/>
      <c r="Y120" s="35"/>
      <c r="Z120" s="35"/>
      <c r="AA120" s="35"/>
      <c r="AB120" s="35"/>
      <c r="AC120" s="35"/>
      <c r="AD120" s="35"/>
      <c r="AE120" s="35"/>
      <c r="AR120" s="231" t="s">
        <v>230</v>
      </c>
      <c r="AT120" s="231" t="s">
        <v>313</v>
      </c>
      <c r="AU120" s="231" t="s">
        <v>73</v>
      </c>
      <c r="AY120" s="14" t="s">
        <v>200</v>
      </c>
      <c r="BE120" s="232">
        <f>IF(N120="základní",J120,0)</f>
        <v>0</v>
      </c>
      <c r="BF120" s="232">
        <f>IF(N120="snížená",J120,0)</f>
        <v>0</v>
      </c>
      <c r="BG120" s="232">
        <f>IF(N120="zákl. přenesená",J120,0)</f>
        <v>0</v>
      </c>
      <c r="BH120" s="232">
        <f>IF(N120="sníž. přenesená",J120,0)</f>
        <v>0</v>
      </c>
      <c r="BI120" s="232">
        <f>IF(N120="nulová",J120,0)</f>
        <v>0</v>
      </c>
      <c r="BJ120" s="14" t="s">
        <v>80</v>
      </c>
      <c r="BK120" s="232">
        <f>ROUND(I120*H120,2)</f>
        <v>0</v>
      </c>
      <c r="BL120" s="14" t="s">
        <v>199</v>
      </c>
      <c r="BM120" s="231" t="s">
        <v>230</v>
      </c>
    </row>
    <row r="121" s="2" customFormat="1" ht="14.4" customHeight="1">
      <c r="A121" s="35"/>
      <c r="B121" s="36"/>
      <c r="C121" s="245" t="s">
        <v>218</v>
      </c>
      <c r="D121" s="245" t="s">
        <v>313</v>
      </c>
      <c r="E121" s="246" t="s">
        <v>1662</v>
      </c>
      <c r="F121" s="247" t="s">
        <v>1663</v>
      </c>
      <c r="G121" s="248" t="s">
        <v>209</v>
      </c>
      <c r="H121" s="249">
        <v>28</v>
      </c>
      <c r="I121" s="250"/>
      <c r="J121" s="251">
        <f>ROUND(I121*H121,2)</f>
        <v>0</v>
      </c>
      <c r="K121" s="252"/>
      <c r="L121" s="253"/>
      <c r="M121" s="254" t="s">
        <v>1</v>
      </c>
      <c r="N121" s="255" t="s">
        <v>38</v>
      </c>
      <c r="O121" s="88"/>
      <c r="P121" s="229">
        <f>O121*H121</f>
        <v>0</v>
      </c>
      <c r="Q121" s="229">
        <v>0</v>
      </c>
      <c r="R121" s="229">
        <f>Q121*H121</f>
        <v>0</v>
      </c>
      <c r="S121" s="229">
        <v>0</v>
      </c>
      <c r="T121" s="230">
        <f>S121*H121</f>
        <v>0</v>
      </c>
      <c r="U121" s="35"/>
      <c r="V121" s="35"/>
      <c r="W121" s="35"/>
      <c r="X121" s="35"/>
      <c r="Y121" s="35"/>
      <c r="Z121" s="35"/>
      <c r="AA121" s="35"/>
      <c r="AB121" s="35"/>
      <c r="AC121" s="35"/>
      <c r="AD121" s="35"/>
      <c r="AE121" s="35"/>
      <c r="AR121" s="231" t="s">
        <v>230</v>
      </c>
      <c r="AT121" s="231" t="s">
        <v>313</v>
      </c>
      <c r="AU121" s="231" t="s">
        <v>73</v>
      </c>
      <c r="AY121" s="14" t="s">
        <v>200</v>
      </c>
      <c r="BE121" s="232">
        <f>IF(N121="základní",J121,0)</f>
        <v>0</v>
      </c>
      <c r="BF121" s="232">
        <f>IF(N121="snížená",J121,0)</f>
        <v>0</v>
      </c>
      <c r="BG121" s="232">
        <f>IF(N121="zákl. přenesená",J121,0)</f>
        <v>0</v>
      </c>
      <c r="BH121" s="232">
        <f>IF(N121="sníž. přenesená",J121,0)</f>
        <v>0</v>
      </c>
      <c r="BI121" s="232">
        <f>IF(N121="nulová",J121,0)</f>
        <v>0</v>
      </c>
      <c r="BJ121" s="14" t="s">
        <v>80</v>
      </c>
      <c r="BK121" s="232">
        <f>ROUND(I121*H121,2)</f>
        <v>0</v>
      </c>
      <c r="BL121" s="14" t="s">
        <v>199</v>
      </c>
      <c r="BM121" s="231" t="s">
        <v>238</v>
      </c>
    </row>
    <row r="122" s="2" customFormat="1" ht="24.15" customHeight="1">
      <c r="A122" s="35"/>
      <c r="B122" s="36"/>
      <c r="C122" s="245" t="s">
        <v>222</v>
      </c>
      <c r="D122" s="245" t="s">
        <v>313</v>
      </c>
      <c r="E122" s="246" t="s">
        <v>1664</v>
      </c>
      <c r="F122" s="247" t="s">
        <v>1665</v>
      </c>
      <c r="G122" s="248" t="s">
        <v>209</v>
      </c>
      <c r="H122" s="249">
        <v>8</v>
      </c>
      <c r="I122" s="250"/>
      <c r="J122" s="251">
        <f>ROUND(I122*H122,2)</f>
        <v>0</v>
      </c>
      <c r="K122" s="252"/>
      <c r="L122" s="253"/>
      <c r="M122" s="254" t="s">
        <v>1</v>
      </c>
      <c r="N122" s="255" t="s">
        <v>38</v>
      </c>
      <c r="O122" s="88"/>
      <c r="P122" s="229">
        <f>O122*H122</f>
        <v>0</v>
      </c>
      <c r="Q122" s="229">
        <v>0</v>
      </c>
      <c r="R122" s="229">
        <f>Q122*H122</f>
        <v>0</v>
      </c>
      <c r="S122" s="229">
        <v>0</v>
      </c>
      <c r="T122" s="230">
        <f>S122*H122</f>
        <v>0</v>
      </c>
      <c r="U122" s="35"/>
      <c r="V122" s="35"/>
      <c r="W122" s="35"/>
      <c r="X122" s="35"/>
      <c r="Y122" s="35"/>
      <c r="Z122" s="35"/>
      <c r="AA122" s="35"/>
      <c r="AB122" s="35"/>
      <c r="AC122" s="35"/>
      <c r="AD122" s="35"/>
      <c r="AE122" s="35"/>
      <c r="AR122" s="231" t="s">
        <v>230</v>
      </c>
      <c r="AT122" s="231" t="s">
        <v>313</v>
      </c>
      <c r="AU122" s="231" t="s">
        <v>73</v>
      </c>
      <c r="AY122" s="14" t="s">
        <v>200</v>
      </c>
      <c r="BE122" s="232">
        <f>IF(N122="základní",J122,0)</f>
        <v>0</v>
      </c>
      <c r="BF122" s="232">
        <f>IF(N122="snížená",J122,0)</f>
        <v>0</v>
      </c>
      <c r="BG122" s="232">
        <f>IF(N122="zákl. přenesená",J122,0)</f>
        <v>0</v>
      </c>
      <c r="BH122" s="232">
        <f>IF(N122="sníž. přenesená",J122,0)</f>
        <v>0</v>
      </c>
      <c r="BI122" s="232">
        <f>IF(N122="nulová",J122,0)</f>
        <v>0</v>
      </c>
      <c r="BJ122" s="14" t="s">
        <v>80</v>
      </c>
      <c r="BK122" s="232">
        <f>ROUND(I122*H122,2)</f>
        <v>0</v>
      </c>
      <c r="BL122" s="14" t="s">
        <v>199</v>
      </c>
      <c r="BM122" s="231" t="s">
        <v>254</v>
      </c>
    </row>
    <row r="123" s="2" customFormat="1" ht="24.15" customHeight="1">
      <c r="A123" s="35"/>
      <c r="B123" s="36"/>
      <c r="C123" s="245" t="s">
        <v>226</v>
      </c>
      <c r="D123" s="245" t="s">
        <v>313</v>
      </c>
      <c r="E123" s="246" t="s">
        <v>1666</v>
      </c>
      <c r="F123" s="247" t="s">
        <v>1667</v>
      </c>
      <c r="G123" s="248" t="s">
        <v>209</v>
      </c>
      <c r="H123" s="249">
        <v>2</v>
      </c>
      <c r="I123" s="250"/>
      <c r="J123" s="251">
        <f>ROUND(I123*H123,2)</f>
        <v>0</v>
      </c>
      <c r="K123" s="252"/>
      <c r="L123" s="253"/>
      <c r="M123" s="254" t="s">
        <v>1</v>
      </c>
      <c r="N123" s="255" t="s">
        <v>38</v>
      </c>
      <c r="O123" s="88"/>
      <c r="P123" s="229">
        <f>O123*H123</f>
        <v>0</v>
      </c>
      <c r="Q123" s="229">
        <v>0</v>
      </c>
      <c r="R123" s="229">
        <f>Q123*H123</f>
        <v>0</v>
      </c>
      <c r="S123" s="229">
        <v>0</v>
      </c>
      <c r="T123" s="230">
        <f>S123*H123</f>
        <v>0</v>
      </c>
      <c r="U123" s="35"/>
      <c r="V123" s="35"/>
      <c r="W123" s="35"/>
      <c r="X123" s="35"/>
      <c r="Y123" s="35"/>
      <c r="Z123" s="35"/>
      <c r="AA123" s="35"/>
      <c r="AB123" s="35"/>
      <c r="AC123" s="35"/>
      <c r="AD123" s="35"/>
      <c r="AE123" s="35"/>
      <c r="AR123" s="231" t="s">
        <v>230</v>
      </c>
      <c r="AT123" s="231" t="s">
        <v>313</v>
      </c>
      <c r="AU123" s="231" t="s">
        <v>73</v>
      </c>
      <c r="AY123" s="14" t="s">
        <v>200</v>
      </c>
      <c r="BE123" s="232">
        <f>IF(N123="základní",J123,0)</f>
        <v>0</v>
      </c>
      <c r="BF123" s="232">
        <f>IF(N123="snížená",J123,0)</f>
        <v>0</v>
      </c>
      <c r="BG123" s="232">
        <f>IF(N123="zákl. přenesená",J123,0)</f>
        <v>0</v>
      </c>
      <c r="BH123" s="232">
        <f>IF(N123="sníž. přenesená",J123,0)</f>
        <v>0</v>
      </c>
      <c r="BI123" s="232">
        <f>IF(N123="nulová",J123,0)</f>
        <v>0</v>
      </c>
      <c r="BJ123" s="14" t="s">
        <v>80</v>
      </c>
      <c r="BK123" s="232">
        <f>ROUND(I123*H123,2)</f>
        <v>0</v>
      </c>
      <c r="BL123" s="14" t="s">
        <v>199</v>
      </c>
      <c r="BM123" s="231" t="s">
        <v>261</v>
      </c>
    </row>
    <row r="124" s="2" customFormat="1" ht="24.15" customHeight="1">
      <c r="A124" s="35"/>
      <c r="B124" s="36"/>
      <c r="C124" s="245" t="s">
        <v>230</v>
      </c>
      <c r="D124" s="245" t="s">
        <v>313</v>
      </c>
      <c r="E124" s="246" t="s">
        <v>1668</v>
      </c>
      <c r="F124" s="247" t="s">
        <v>1669</v>
      </c>
      <c r="G124" s="248" t="s">
        <v>209</v>
      </c>
      <c r="H124" s="249">
        <v>6</v>
      </c>
      <c r="I124" s="250"/>
      <c r="J124" s="251">
        <f>ROUND(I124*H124,2)</f>
        <v>0</v>
      </c>
      <c r="K124" s="252"/>
      <c r="L124" s="253"/>
      <c r="M124" s="254" t="s">
        <v>1</v>
      </c>
      <c r="N124" s="255" t="s">
        <v>38</v>
      </c>
      <c r="O124" s="88"/>
      <c r="P124" s="229">
        <f>O124*H124</f>
        <v>0</v>
      </c>
      <c r="Q124" s="229">
        <v>0</v>
      </c>
      <c r="R124" s="229">
        <f>Q124*H124</f>
        <v>0</v>
      </c>
      <c r="S124" s="229">
        <v>0</v>
      </c>
      <c r="T124" s="230">
        <f>S124*H124</f>
        <v>0</v>
      </c>
      <c r="U124" s="35"/>
      <c r="V124" s="35"/>
      <c r="W124" s="35"/>
      <c r="X124" s="35"/>
      <c r="Y124" s="35"/>
      <c r="Z124" s="35"/>
      <c r="AA124" s="35"/>
      <c r="AB124" s="35"/>
      <c r="AC124" s="35"/>
      <c r="AD124" s="35"/>
      <c r="AE124" s="35"/>
      <c r="AR124" s="231" t="s">
        <v>230</v>
      </c>
      <c r="AT124" s="231" t="s">
        <v>313</v>
      </c>
      <c r="AU124" s="231" t="s">
        <v>73</v>
      </c>
      <c r="AY124" s="14" t="s">
        <v>200</v>
      </c>
      <c r="BE124" s="232">
        <f>IF(N124="základní",J124,0)</f>
        <v>0</v>
      </c>
      <c r="BF124" s="232">
        <f>IF(N124="snížená",J124,0)</f>
        <v>0</v>
      </c>
      <c r="BG124" s="232">
        <f>IF(N124="zákl. přenesená",J124,0)</f>
        <v>0</v>
      </c>
      <c r="BH124" s="232">
        <f>IF(N124="sníž. přenesená",J124,0)</f>
        <v>0</v>
      </c>
      <c r="BI124" s="232">
        <f>IF(N124="nulová",J124,0)</f>
        <v>0</v>
      </c>
      <c r="BJ124" s="14" t="s">
        <v>80</v>
      </c>
      <c r="BK124" s="232">
        <f>ROUND(I124*H124,2)</f>
        <v>0</v>
      </c>
      <c r="BL124" s="14" t="s">
        <v>199</v>
      </c>
      <c r="BM124" s="231" t="s">
        <v>269</v>
      </c>
    </row>
    <row r="125" s="2" customFormat="1" ht="24.15" customHeight="1">
      <c r="A125" s="35"/>
      <c r="B125" s="36"/>
      <c r="C125" s="245" t="s">
        <v>234</v>
      </c>
      <c r="D125" s="245" t="s">
        <v>313</v>
      </c>
      <c r="E125" s="246" t="s">
        <v>1670</v>
      </c>
      <c r="F125" s="247" t="s">
        <v>1671</v>
      </c>
      <c r="G125" s="248" t="s">
        <v>209</v>
      </c>
      <c r="H125" s="249">
        <v>6</v>
      </c>
      <c r="I125" s="250"/>
      <c r="J125" s="251">
        <f>ROUND(I125*H125,2)</f>
        <v>0</v>
      </c>
      <c r="K125" s="252"/>
      <c r="L125" s="253"/>
      <c r="M125" s="254" t="s">
        <v>1</v>
      </c>
      <c r="N125" s="255" t="s">
        <v>38</v>
      </c>
      <c r="O125" s="88"/>
      <c r="P125" s="229">
        <f>O125*H125</f>
        <v>0</v>
      </c>
      <c r="Q125" s="229">
        <v>0</v>
      </c>
      <c r="R125" s="229">
        <f>Q125*H125</f>
        <v>0</v>
      </c>
      <c r="S125" s="229">
        <v>0</v>
      </c>
      <c r="T125" s="230">
        <f>S125*H125</f>
        <v>0</v>
      </c>
      <c r="U125" s="35"/>
      <c r="V125" s="35"/>
      <c r="W125" s="35"/>
      <c r="X125" s="35"/>
      <c r="Y125" s="35"/>
      <c r="Z125" s="35"/>
      <c r="AA125" s="35"/>
      <c r="AB125" s="35"/>
      <c r="AC125" s="35"/>
      <c r="AD125" s="35"/>
      <c r="AE125" s="35"/>
      <c r="AR125" s="231" t="s">
        <v>230</v>
      </c>
      <c r="AT125" s="231" t="s">
        <v>313</v>
      </c>
      <c r="AU125" s="231" t="s">
        <v>73</v>
      </c>
      <c r="AY125" s="14" t="s">
        <v>200</v>
      </c>
      <c r="BE125" s="232">
        <f>IF(N125="základní",J125,0)</f>
        <v>0</v>
      </c>
      <c r="BF125" s="232">
        <f>IF(N125="snížená",J125,0)</f>
        <v>0</v>
      </c>
      <c r="BG125" s="232">
        <f>IF(N125="zákl. přenesená",J125,0)</f>
        <v>0</v>
      </c>
      <c r="BH125" s="232">
        <f>IF(N125="sníž. přenesená",J125,0)</f>
        <v>0</v>
      </c>
      <c r="BI125" s="232">
        <f>IF(N125="nulová",J125,0)</f>
        <v>0</v>
      </c>
      <c r="BJ125" s="14" t="s">
        <v>80</v>
      </c>
      <c r="BK125" s="232">
        <f>ROUND(I125*H125,2)</f>
        <v>0</v>
      </c>
      <c r="BL125" s="14" t="s">
        <v>199</v>
      </c>
      <c r="BM125" s="231" t="s">
        <v>277</v>
      </c>
    </row>
    <row r="126" s="2" customFormat="1" ht="24.15" customHeight="1">
      <c r="A126" s="35"/>
      <c r="B126" s="36"/>
      <c r="C126" s="245" t="s">
        <v>238</v>
      </c>
      <c r="D126" s="245" t="s">
        <v>313</v>
      </c>
      <c r="E126" s="246" t="s">
        <v>1672</v>
      </c>
      <c r="F126" s="247" t="s">
        <v>1673</v>
      </c>
      <c r="G126" s="248" t="s">
        <v>209</v>
      </c>
      <c r="H126" s="249">
        <v>6</v>
      </c>
      <c r="I126" s="250"/>
      <c r="J126" s="251">
        <f>ROUND(I126*H126,2)</f>
        <v>0</v>
      </c>
      <c r="K126" s="252"/>
      <c r="L126" s="253"/>
      <c r="M126" s="254" t="s">
        <v>1</v>
      </c>
      <c r="N126" s="255" t="s">
        <v>38</v>
      </c>
      <c r="O126" s="88"/>
      <c r="P126" s="229">
        <f>O126*H126</f>
        <v>0</v>
      </c>
      <c r="Q126" s="229">
        <v>0</v>
      </c>
      <c r="R126" s="229">
        <f>Q126*H126</f>
        <v>0</v>
      </c>
      <c r="S126" s="229">
        <v>0</v>
      </c>
      <c r="T126" s="230">
        <f>S126*H126</f>
        <v>0</v>
      </c>
      <c r="U126" s="35"/>
      <c r="V126" s="35"/>
      <c r="W126" s="35"/>
      <c r="X126" s="35"/>
      <c r="Y126" s="35"/>
      <c r="Z126" s="35"/>
      <c r="AA126" s="35"/>
      <c r="AB126" s="35"/>
      <c r="AC126" s="35"/>
      <c r="AD126" s="35"/>
      <c r="AE126" s="35"/>
      <c r="AR126" s="231" t="s">
        <v>230</v>
      </c>
      <c r="AT126" s="231" t="s">
        <v>313</v>
      </c>
      <c r="AU126" s="231" t="s">
        <v>73</v>
      </c>
      <c r="AY126" s="14" t="s">
        <v>200</v>
      </c>
      <c r="BE126" s="232">
        <f>IF(N126="základní",J126,0)</f>
        <v>0</v>
      </c>
      <c r="BF126" s="232">
        <f>IF(N126="snížená",J126,0)</f>
        <v>0</v>
      </c>
      <c r="BG126" s="232">
        <f>IF(N126="zákl. přenesená",J126,0)</f>
        <v>0</v>
      </c>
      <c r="BH126" s="232">
        <f>IF(N126="sníž. přenesená",J126,0)</f>
        <v>0</v>
      </c>
      <c r="BI126" s="232">
        <f>IF(N126="nulová",J126,0)</f>
        <v>0</v>
      </c>
      <c r="BJ126" s="14" t="s">
        <v>80</v>
      </c>
      <c r="BK126" s="232">
        <f>ROUND(I126*H126,2)</f>
        <v>0</v>
      </c>
      <c r="BL126" s="14" t="s">
        <v>199</v>
      </c>
      <c r="BM126" s="231" t="s">
        <v>376</v>
      </c>
    </row>
    <row r="127" s="2" customFormat="1" ht="24.15" customHeight="1">
      <c r="A127" s="35"/>
      <c r="B127" s="36"/>
      <c r="C127" s="245" t="s">
        <v>242</v>
      </c>
      <c r="D127" s="245" t="s">
        <v>313</v>
      </c>
      <c r="E127" s="246" t="s">
        <v>1674</v>
      </c>
      <c r="F127" s="247" t="s">
        <v>1675</v>
      </c>
      <c r="G127" s="248" t="s">
        <v>209</v>
      </c>
      <c r="H127" s="249">
        <v>3</v>
      </c>
      <c r="I127" s="250"/>
      <c r="J127" s="251">
        <f>ROUND(I127*H127,2)</f>
        <v>0</v>
      </c>
      <c r="K127" s="252"/>
      <c r="L127" s="253"/>
      <c r="M127" s="254" t="s">
        <v>1</v>
      </c>
      <c r="N127" s="255" t="s">
        <v>38</v>
      </c>
      <c r="O127" s="88"/>
      <c r="P127" s="229">
        <f>O127*H127</f>
        <v>0</v>
      </c>
      <c r="Q127" s="229">
        <v>0</v>
      </c>
      <c r="R127" s="229">
        <f>Q127*H127</f>
        <v>0</v>
      </c>
      <c r="S127" s="229">
        <v>0</v>
      </c>
      <c r="T127" s="230">
        <f>S127*H127</f>
        <v>0</v>
      </c>
      <c r="U127" s="35"/>
      <c r="V127" s="35"/>
      <c r="W127" s="35"/>
      <c r="X127" s="35"/>
      <c r="Y127" s="35"/>
      <c r="Z127" s="35"/>
      <c r="AA127" s="35"/>
      <c r="AB127" s="35"/>
      <c r="AC127" s="35"/>
      <c r="AD127" s="35"/>
      <c r="AE127" s="35"/>
      <c r="AR127" s="231" t="s">
        <v>230</v>
      </c>
      <c r="AT127" s="231" t="s">
        <v>313</v>
      </c>
      <c r="AU127" s="231" t="s">
        <v>73</v>
      </c>
      <c r="AY127" s="14" t="s">
        <v>200</v>
      </c>
      <c r="BE127" s="232">
        <f>IF(N127="základní",J127,0)</f>
        <v>0</v>
      </c>
      <c r="BF127" s="232">
        <f>IF(N127="snížená",J127,0)</f>
        <v>0</v>
      </c>
      <c r="BG127" s="232">
        <f>IF(N127="zákl. přenesená",J127,0)</f>
        <v>0</v>
      </c>
      <c r="BH127" s="232">
        <f>IF(N127="sníž. přenesená",J127,0)</f>
        <v>0</v>
      </c>
      <c r="BI127" s="232">
        <f>IF(N127="nulová",J127,0)</f>
        <v>0</v>
      </c>
      <c r="BJ127" s="14" t="s">
        <v>80</v>
      </c>
      <c r="BK127" s="232">
        <f>ROUND(I127*H127,2)</f>
        <v>0</v>
      </c>
      <c r="BL127" s="14" t="s">
        <v>199</v>
      </c>
      <c r="BM127" s="231" t="s">
        <v>383</v>
      </c>
    </row>
    <row r="128" s="2" customFormat="1" ht="24.15" customHeight="1">
      <c r="A128" s="35"/>
      <c r="B128" s="36"/>
      <c r="C128" s="245" t="s">
        <v>246</v>
      </c>
      <c r="D128" s="245" t="s">
        <v>313</v>
      </c>
      <c r="E128" s="246" t="s">
        <v>1676</v>
      </c>
      <c r="F128" s="247" t="s">
        <v>1677</v>
      </c>
      <c r="G128" s="248" t="s">
        <v>209</v>
      </c>
      <c r="H128" s="249">
        <v>11</v>
      </c>
      <c r="I128" s="250"/>
      <c r="J128" s="251">
        <f>ROUND(I128*H128,2)</f>
        <v>0</v>
      </c>
      <c r="K128" s="252"/>
      <c r="L128" s="253"/>
      <c r="M128" s="254" t="s">
        <v>1</v>
      </c>
      <c r="N128" s="255" t="s">
        <v>38</v>
      </c>
      <c r="O128" s="88"/>
      <c r="P128" s="229">
        <f>O128*H128</f>
        <v>0</v>
      </c>
      <c r="Q128" s="229">
        <v>0</v>
      </c>
      <c r="R128" s="229">
        <f>Q128*H128</f>
        <v>0</v>
      </c>
      <c r="S128" s="229">
        <v>0</v>
      </c>
      <c r="T128" s="230">
        <f>S128*H128</f>
        <v>0</v>
      </c>
      <c r="U128" s="35"/>
      <c r="V128" s="35"/>
      <c r="W128" s="35"/>
      <c r="X128" s="35"/>
      <c r="Y128" s="35"/>
      <c r="Z128" s="35"/>
      <c r="AA128" s="35"/>
      <c r="AB128" s="35"/>
      <c r="AC128" s="35"/>
      <c r="AD128" s="35"/>
      <c r="AE128" s="35"/>
      <c r="AR128" s="231" t="s">
        <v>230</v>
      </c>
      <c r="AT128" s="231" t="s">
        <v>313</v>
      </c>
      <c r="AU128" s="231" t="s">
        <v>73</v>
      </c>
      <c r="AY128" s="14" t="s">
        <v>200</v>
      </c>
      <c r="BE128" s="232">
        <f>IF(N128="základní",J128,0)</f>
        <v>0</v>
      </c>
      <c r="BF128" s="232">
        <f>IF(N128="snížená",J128,0)</f>
        <v>0</v>
      </c>
      <c r="BG128" s="232">
        <f>IF(N128="zákl. přenesená",J128,0)</f>
        <v>0</v>
      </c>
      <c r="BH128" s="232">
        <f>IF(N128="sníž. přenesená",J128,0)</f>
        <v>0</v>
      </c>
      <c r="BI128" s="232">
        <f>IF(N128="nulová",J128,0)</f>
        <v>0</v>
      </c>
      <c r="BJ128" s="14" t="s">
        <v>80</v>
      </c>
      <c r="BK128" s="232">
        <f>ROUND(I128*H128,2)</f>
        <v>0</v>
      </c>
      <c r="BL128" s="14" t="s">
        <v>199</v>
      </c>
      <c r="BM128" s="231" t="s">
        <v>391</v>
      </c>
    </row>
    <row r="129" s="2" customFormat="1" ht="24.15" customHeight="1">
      <c r="A129" s="35"/>
      <c r="B129" s="36"/>
      <c r="C129" s="245" t="s">
        <v>250</v>
      </c>
      <c r="D129" s="245" t="s">
        <v>313</v>
      </c>
      <c r="E129" s="246" t="s">
        <v>1678</v>
      </c>
      <c r="F129" s="247" t="s">
        <v>1679</v>
      </c>
      <c r="G129" s="248" t="s">
        <v>209</v>
      </c>
      <c r="H129" s="249">
        <v>7</v>
      </c>
      <c r="I129" s="250"/>
      <c r="J129" s="251">
        <f>ROUND(I129*H129,2)</f>
        <v>0</v>
      </c>
      <c r="K129" s="252"/>
      <c r="L129" s="253"/>
      <c r="M129" s="254" t="s">
        <v>1</v>
      </c>
      <c r="N129" s="255" t="s">
        <v>38</v>
      </c>
      <c r="O129" s="88"/>
      <c r="P129" s="229">
        <f>O129*H129</f>
        <v>0</v>
      </c>
      <c r="Q129" s="229">
        <v>0</v>
      </c>
      <c r="R129" s="229">
        <f>Q129*H129</f>
        <v>0</v>
      </c>
      <c r="S129" s="229">
        <v>0</v>
      </c>
      <c r="T129" s="230">
        <f>S129*H129</f>
        <v>0</v>
      </c>
      <c r="U129" s="35"/>
      <c r="V129" s="35"/>
      <c r="W129" s="35"/>
      <c r="X129" s="35"/>
      <c r="Y129" s="35"/>
      <c r="Z129" s="35"/>
      <c r="AA129" s="35"/>
      <c r="AB129" s="35"/>
      <c r="AC129" s="35"/>
      <c r="AD129" s="35"/>
      <c r="AE129" s="35"/>
      <c r="AR129" s="231" t="s">
        <v>230</v>
      </c>
      <c r="AT129" s="231" t="s">
        <v>313</v>
      </c>
      <c r="AU129" s="231" t="s">
        <v>73</v>
      </c>
      <c r="AY129" s="14" t="s">
        <v>200</v>
      </c>
      <c r="BE129" s="232">
        <f>IF(N129="základní",J129,0)</f>
        <v>0</v>
      </c>
      <c r="BF129" s="232">
        <f>IF(N129="snížená",J129,0)</f>
        <v>0</v>
      </c>
      <c r="BG129" s="232">
        <f>IF(N129="zákl. přenesená",J129,0)</f>
        <v>0</v>
      </c>
      <c r="BH129" s="232">
        <f>IF(N129="sníž. přenesená",J129,0)</f>
        <v>0</v>
      </c>
      <c r="BI129" s="232">
        <f>IF(N129="nulová",J129,0)</f>
        <v>0</v>
      </c>
      <c r="BJ129" s="14" t="s">
        <v>80</v>
      </c>
      <c r="BK129" s="232">
        <f>ROUND(I129*H129,2)</f>
        <v>0</v>
      </c>
      <c r="BL129" s="14" t="s">
        <v>199</v>
      </c>
      <c r="BM129" s="231" t="s">
        <v>399</v>
      </c>
    </row>
    <row r="130" s="2" customFormat="1" ht="24.15" customHeight="1">
      <c r="A130" s="35"/>
      <c r="B130" s="36"/>
      <c r="C130" s="245" t="s">
        <v>254</v>
      </c>
      <c r="D130" s="245" t="s">
        <v>313</v>
      </c>
      <c r="E130" s="246" t="s">
        <v>1680</v>
      </c>
      <c r="F130" s="247" t="s">
        <v>1681</v>
      </c>
      <c r="G130" s="248" t="s">
        <v>209</v>
      </c>
      <c r="H130" s="249">
        <v>2</v>
      </c>
      <c r="I130" s="250"/>
      <c r="J130" s="251">
        <f>ROUND(I130*H130,2)</f>
        <v>0</v>
      </c>
      <c r="K130" s="252"/>
      <c r="L130" s="253"/>
      <c r="M130" s="254" t="s">
        <v>1</v>
      </c>
      <c r="N130" s="255" t="s">
        <v>38</v>
      </c>
      <c r="O130" s="88"/>
      <c r="P130" s="229">
        <f>O130*H130</f>
        <v>0</v>
      </c>
      <c r="Q130" s="229">
        <v>0</v>
      </c>
      <c r="R130" s="229">
        <f>Q130*H130</f>
        <v>0</v>
      </c>
      <c r="S130" s="229">
        <v>0</v>
      </c>
      <c r="T130" s="230">
        <f>S130*H130</f>
        <v>0</v>
      </c>
      <c r="U130" s="35"/>
      <c r="V130" s="35"/>
      <c r="W130" s="35"/>
      <c r="X130" s="35"/>
      <c r="Y130" s="35"/>
      <c r="Z130" s="35"/>
      <c r="AA130" s="35"/>
      <c r="AB130" s="35"/>
      <c r="AC130" s="35"/>
      <c r="AD130" s="35"/>
      <c r="AE130" s="35"/>
      <c r="AR130" s="231" t="s">
        <v>230</v>
      </c>
      <c r="AT130" s="231" t="s">
        <v>313</v>
      </c>
      <c r="AU130" s="231" t="s">
        <v>73</v>
      </c>
      <c r="AY130" s="14" t="s">
        <v>200</v>
      </c>
      <c r="BE130" s="232">
        <f>IF(N130="základní",J130,0)</f>
        <v>0</v>
      </c>
      <c r="BF130" s="232">
        <f>IF(N130="snížená",J130,0)</f>
        <v>0</v>
      </c>
      <c r="BG130" s="232">
        <f>IF(N130="zákl. přenesená",J130,0)</f>
        <v>0</v>
      </c>
      <c r="BH130" s="232">
        <f>IF(N130="sníž. přenesená",J130,0)</f>
        <v>0</v>
      </c>
      <c r="BI130" s="232">
        <f>IF(N130="nulová",J130,0)</f>
        <v>0</v>
      </c>
      <c r="BJ130" s="14" t="s">
        <v>80</v>
      </c>
      <c r="BK130" s="232">
        <f>ROUND(I130*H130,2)</f>
        <v>0</v>
      </c>
      <c r="BL130" s="14" t="s">
        <v>199</v>
      </c>
      <c r="BM130" s="231" t="s">
        <v>407</v>
      </c>
    </row>
    <row r="131" s="2" customFormat="1" ht="14.4" customHeight="1">
      <c r="A131" s="35"/>
      <c r="B131" s="36"/>
      <c r="C131" s="245" t="s">
        <v>8</v>
      </c>
      <c r="D131" s="245" t="s">
        <v>313</v>
      </c>
      <c r="E131" s="246" t="s">
        <v>1682</v>
      </c>
      <c r="F131" s="247" t="s">
        <v>1683</v>
      </c>
      <c r="G131" s="248" t="s">
        <v>311</v>
      </c>
      <c r="H131" s="249">
        <v>410</v>
      </c>
      <c r="I131" s="250"/>
      <c r="J131" s="251">
        <f>ROUND(I131*H131,2)</f>
        <v>0</v>
      </c>
      <c r="K131" s="252"/>
      <c r="L131" s="253"/>
      <c r="M131" s="254" t="s">
        <v>1</v>
      </c>
      <c r="N131" s="255" t="s">
        <v>38</v>
      </c>
      <c r="O131" s="88"/>
      <c r="P131" s="229">
        <f>O131*H131</f>
        <v>0</v>
      </c>
      <c r="Q131" s="229">
        <v>0</v>
      </c>
      <c r="R131" s="229">
        <f>Q131*H131</f>
        <v>0</v>
      </c>
      <c r="S131" s="229">
        <v>0</v>
      </c>
      <c r="T131" s="230">
        <f>S131*H131</f>
        <v>0</v>
      </c>
      <c r="U131" s="35"/>
      <c r="V131" s="35"/>
      <c r="W131" s="35"/>
      <c r="X131" s="35"/>
      <c r="Y131" s="35"/>
      <c r="Z131" s="35"/>
      <c r="AA131" s="35"/>
      <c r="AB131" s="35"/>
      <c r="AC131" s="35"/>
      <c r="AD131" s="35"/>
      <c r="AE131" s="35"/>
      <c r="AR131" s="231" t="s">
        <v>230</v>
      </c>
      <c r="AT131" s="231" t="s">
        <v>313</v>
      </c>
      <c r="AU131" s="231" t="s">
        <v>73</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199</v>
      </c>
      <c r="BM131" s="231" t="s">
        <v>415</v>
      </c>
    </row>
    <row r="132" s="2" customFormat="1" ht="24.15" customHeight="1">
      <c r="A132" s="35"/>
      <c r="B132" s="36"/>
      <c r="C132" s="245" t="s">
        <v>261</v>
      </c>
      <c r="D132" s="245" t="s">
        <v>313</v>
      </c>
      <c r="E132" s="246" t="s">
        <v>1684</v>
      </c>
      <c r="F132" s="247" t="s">
        <v>1685</v>
      </c>
      <c r="G132" s="248" t="s">
        <v>209</v>
      </c>
      <c r="H132" s="249">
        <v>8</v>
      </c>
      <c r="I132" s="250"/>
      <c r="J132" s="251">
        <f>ROUND(I132*H132,2)</f>
        <v>0</v>
      </c>
      <c r="K132" s="252"/>
      <c r="L132" s="253"/>
      <c r="M132" s="254" t="s">
        <v>1</v>
      </c>
      <c r="N132" s="255" t="s">
        <v>38</v>
      </c>
      <c r="O132" s="88"/>
      <c r="P132" s="229">
        <f>O132*H132</f>
        <v>0</v>
      </c>
      <c r="Q132" s="229">
        <v>0</v>
      </c>
      <c r="R132" s="229">
        <f>Q132*H132</f>
        <v>0</v>
      </c>
      <c r="S132" s="229">
        <v>0</v>
      </c>
      <c r="T132" s="230">
        <f>S132*H132</f>
        <v>0</v>
      </c>
      <c r="U132" s="35"/>
      <c r="V132" s="35"/>
      <c r="W132" s="35"/>
      <c r="X132" s="35"/>
      <c r="Y132" s="35"/>
      <c r="Z132" s="35"/>
      <c r="AA132" s="35"/>
      <c r="AB132" s="35"/>
      <c r="AC132" s="35"/>
      <c r="AD132" s="35"/>
      <c r="AE132" s="35"/>
      <c r="AR132" s="231" t="s">
        <v>230</v>
      </c>
      <c r="AT132" s="231" t="s">
        <v>313</v>
      </c>
      <c r="AU132" s="231" t="s">
        <v>73</v>
      </c>
      <c r="AY132" s="14" t="s">
        <v>200</v>
      </c>
      <c r="BE132" s="232">
        <f>IF(N132="základní",J132,0)</f>
        <v>0</v>
      </c>
      <c r="BF132" s="232">
        <f>IF(N132="snížená",J132,0)</f>
        <v>0</v>
      </c>
      <c r="BG132" s="232">
        <f>IF(N132="zákl. přenesená",J132,0)</f>
        <v>0</v>
      </c>
      <c r="BH132" s="232">
        <f>IF(N132="sníž. přenesená",J132,0)</f>
        <v>0</v>
      </c>
      <c r="BI132" s="232">
        <f>IF(N132="nulová",J132,0)</f>
        <v>0</v>
      </c>
      <c r="BJ132" s="14" t="s">
        <v>80</v>
      </c>
      <c r="BK132" s="232">
        <f>ROUND(I132*H132,2)</f>
        <v>0</v>
      </c>
      <c r="BL132" s="14" t="s">
        <v>199</v>
      </c>
      <c r="BM132" s="231" t="s">
        <v>423</v>
      </c>
    </row>
    <row r="133" s="2" customFormat="1" ht="24.15" customHeight="1">
      <c r="A133" s="35"/>
      <c r="B133" s="36"/>
      <c r="C133" s="245" t="s">
        <v>265</v>
      </c>
      <c r="D133" s="245" t="s">
        <v>313</v>
      </c>
      <c r="E133" s="246" t="s">
        <v>1686</v>
      </c>
      <c r="F133" s="247" t="s">
        <v>1687</v>
      </c>
      <c r="G133" s="248" t="s">
        <v>209</v>
      </c>
      <c r="H133" s="249">
        <v>12</v>
      </c>
      <c r="I133" s="250"/>
      <c r="J133" s="251">
        <f>ROUND(I133*H133,2)</f>
        <v>0</v>
      </c>
      <c r="K133" s="252"/>
      <c r="L133" s="253"/>
      <c r="M133" s="254" t="s">
        <v>1</v>
      </c>
      <c r="N133" s="255" t="s">
        <v>38</v>
      </c>
      <c r="O133" s="88"/>
      <c r="P133" s="229">
        <f>O133*H133</f>
        <v>0</v>
      </c>
      <c r="Q133" s="229">
        <v>0</v>
      </c>
      <c r="R133" s="229">
        <f>Q133*H133</f>
        <v>0</v>
      </c>
      <c r="S133" s="229">
        <v>0</v>
      </c>
      <c r="T133" s="230">
        <f>S133*H133</f>
        <v>0</v>
      </c>
      <c r="U133" s="35"/>
      <c r="V133" s="35"/>
      <c r="W133" s="35"/>
      <c r="X133" s="35"/>
      <c r="Y133" s="35"/>
      <c r="Z133" s="35"/>
      <c r="AA133" s="35"/>
      <c r="AB133" s="35"/>
      <c r="AC133" s="35"/>
      <c r="AD133" s="35"/>
      <c r="AE133" s="35"/>
      <c r="AR133" s="231" t="s">
        <v>230</v>
      </c>
      <c r="AT133" s="231" t="s">
        <v>313</v>
      </c>
      <c r="AU133" s="231" t="s">
        <v>73</v>
      </c>
      <c r="AY133" s="14" t="s">
        <v>200</v>
      </c>
      <c r="BE133" s="232">
        <f>IF(N133="základní",J133,0)</f>
        <v>0</v>
      </c>
      <c r="BF133" s="232">
        <f>IF(N133="snížená",J133,0)</f>
        <v>0</v>
      </c>
      <c r="BG133" s="232">
        <f>IF(N133="zákl. přenesená",J133,0)</f>
        <v>0</v>
      </c>
      <c r="BH133" s="232">
        <f>IF(N133="sníž. přenesená",J133,0)</f>
        <v>0</v>
      </c>
      <c r="BI133" s="232">
        <f>IF(N133="nulová",J133,0)</f>
        <v>0</v>
      </c>
      <c r="BJ133" s="14" t="s">
        <v>80</v>
      </c>
      <c r="BK133" s="232">
        <f>ROUND(I133*H133,2)</f>
        <v>0</v>
      </c>
      <c r="BL133" s="14" t="s">
        <v>199</v>
      </c>
      <c r="BM133" s="231" t="s">
        <v>431</v>
      </c>
    </row>
    <row r="134" s="2" customFormat="1" ht="24.15" customHeight="1">
      <c r="A134" s="35"/>
      <c r="B134" s="36"/>
      <c r="C134" s="245" t="s">
        <v>269</v>
      </c>
      <c r="D134" s="245" t="s">
        <v>313</v>
      </c>
      <c r="E134" s="246" t="s">
        <v>1688</v>
      </c>
      <c r="F134" s="247" t="s">
        <v>1689</v>
      </c>
      <c r="G134" s="248" t="s">
        <v>209</v>
      </c>
      <c r="H134" s="249">
        <v>11</v>
      </c>
      <c r="I134" s="250"/>
      <c r="J134" s="251">
        <f>ROUND(I134*H134,2)</f>
        <v>0</v>
      </c>
      <c r="K134" s="252"/>
      <c r="L134" s="253"/>
      <c r="M134" s="254" t="s">
        <v>1</v>
      </c>
      <c r="N134" s="255" t="s">
        <v>38</v>
      </c>
      <c r="O134" s="88"/>
      <c r="P134" s="229">
        <f>O134*H134</f>
        <v>0</v>
      </c>
      <c r="Q134" s="229">
        <v>0</v>
      </c>
      <c r="R134" s="229">
        <f>Q134*H134</f>
        <v>0</v>
      </c>
      <c r="S134" s="229">
        <v>0</v>
      </c>
      <c r="T134" s="230">
        <f>S134*H134</f>
        <v>0</v>
      </c>
      <c r="U134" s="35"/>
      <c r="V134" s="35"/>
      <c r="W134" s="35"/>
      <c r="X134" s="35"/>
      <c r="Y134" s="35"/>
      <c r="Z134" s="35"/>
      <c r="AA134" s="35"/>
      <c r="AB134" s="35"/>
      <c r="AC134" s="35"/>
      <c r="AD134" s="35"/>
      <c r="AE134" s="35"/>
      <c r="AR134" s="231" t="s">
        <v>230</v>
      </c>
      <c r="AT134" s="231" t="s">
        <v>313</v>
      </c>
      <c r="AU134" s="231" t="s">
        <v>73</v>
      </c>
      <c r="AY134" s="14" t="s">
        <v>200</v>
      </c>
      <c r="BE134" s="232">
        <f>IF(N134="základní",J134,0)</f>
        <v>0</v>
      </c>
      <c r="BF134" s="232">
        <f>IF(N134="snížená",J134,0)</f>
        <v>0</v>
      </c>
      <c r="BG134" s="232">
        <f>IF(N134="zákl. přenesená",J134,0)</f>
        <v>0</v>
      </c>
      <c r="BH134" s="232">
        <f>IF(N134="sníž. přenesená",J134,0)</f>
        <v>0</v>
      </c>
      <c r="BI134" s="232">
        <f>IF(N134="nulová",J134,0)</f>
        <v>0</v>
      </c>
      <c r="BJ134" s="14" t="s">
        <v>80</v>
      </c>
      <c r="BK134" s="232">
        <f>ROUND(I134*H134,2)</f>
        <v>0</v>
      </c>
      <c r="BL134" s="14" t="s">
        <v>199</v>
      </c>
      <c r="BM134" s="231" t="s">
        <v>439</v>
      </c>
    </row>
    <row r="135" s="2" customFormat="1" ht="24.15" customHeight="1">
      <c r="A135" s="35"/>
      <c r="B135" s="36"/>
      <c r="C135" s="245" t="s">
        <v>273</v>
      </c>
      <c r="D135" s="245" t="s">
        <v>313</v>
      </c>
      <c r="E135" s="246" t="s">
        <v>1690</v>
      </c>
      <c r="F135" s="247" t="s">
        <v>1691</v>
      </c>
      <c r="G135" s="248" t="s">
        <v>209</v>
      </c>
      <c r="H135" s="249">
        <v>11</v>
      </c>
      <c r="I135" s="250"/>
      <c r="J135" s="251">
        <f>ROUND(I135*H135,2)</f>
        <v>0</v>
      </c>
      <c r="K135" s="252"/>
      <c r="L135" s="253"/>
      <c r="M135" s="254" t="s">
        <v>1</v>
      </c>
      <c r="N135" s="255" t="s">
        <v>38</v>
      </c>
      <c r="O135" s="88"/>
      <c r="P135" s="229">
        <f>O135*H135</f>
        <v>0</v>
      </c>
      <c r="Q135" s="229">
        <v>0</v>
      </c>
      <c r="R135" s="229">
        <f>Q135*H135</f>
        <v>0</v>
      </c>
      <c r="S135" s="229">
        <v>0</v>
      </c>
      <c r="T135" s="230">
        <f>S135*H135</f>
        <v>0</v>
      </c>
      <c r="U135" s="35"/>
      <c r="V135" s="35"/>
      <c r="W135" s="35"/>
      <c r="X135" s="35"/>
      <c r="Y135" s="35"/>
      <c r="Z135" s="35"/>
      <c r="AA135" s="35"/>
      <c r="AB135" s="35"/>
      <c r="AC135" s="35"/>
      <c r="AD135" s="35"/>
      <c r="AE135" s="35"/>
      <c r="AR135" s="231" t="s">
        <v>230</v>
      </c>
      <c r="AT135" s="231" t="s">
        <v>313</v>
      </c>
      <c r="AU135" s="231" t="s">
        <v>73</v>
      </c>
      <c r="AY135" s="14" t="s">
        <v>200</v>
      </c>
      <c r="BE135" s="232">
        <f>IF(N135="základní",J135,0)</f>
        <v>0</v>
      </c>
      <c r="BF135" s="232">
        <f>IF(N135="snížená",J135,0)</f>
        <v>0</v>
      </c>
      <c r="BG135" s="232">
        <f>IF(N135="zákl. přenesená",J135,0)</f>
        <v>0</v>
      </c>
      <c r="BH135" s="232">
        <f>IF(N135="sníž. přenesená",J135,0)</f>
        <v>0</v>
      </c>
      <c r="BI135" s="232">
        <f>IF(N135="nulová",J135,0)</f>
        <v>0</v>
      </c>
      <c r="BJ135" s="14" t="s">
        <v>80</v>
      </c>
      <c r="BK135" s="232">
        <f>ROUND(I135*H135,2)</f>
        <v>0</v>
      </c>
      <c r="BL135" s="14" t="s">
        <v>199</v>
      </c>
      <c r="BM135" s="231" t="s">
        <v>447</v>
      </c>
    </row>
    <row r="136" s="2" customFormat="1" ht="24.15" customHeight="1">
      <c r="A136" s="35"/>
      <c r="B136" s="36"/>
      <c r="C136" s="245" t="s">
        <v>277</v>
      </c>
      <c r="D136" s="245" t="s">
        <v>313</v>
      </c>
      <c r="E136" s="246" t="s">
        <v>1692</v>
      </c>
      <c r="F136" s="247" t="s">
        <v>1693</v>
      </c>
      <c r="G136" s="248" t="s">
        <v>209</v>
      </c>
      <c r="H136" s="249">
        <v>7</v>
      </c>
      <c r="I136" s="250"/>
      <c r="J136" s="251">
        <f>ROUND(I136*H136,2)</f>
        <v>0</v>
      </c>
      <c r="K136" s="252"/>
      <c r="L136" s="253"/>
      <c r="M136" s="254" t="s">
        <v>1</v>
      </c>
      <c r="N136" s="255" t="s">
        <v>38</v>
      </c>
      <c r="O136" s="88"/>
      <c r="P136" s="229">
        <f>O136*H136</f>
        <v>0</v>
      </c>
      <c r="Q136" s="229">
        <v>0</v>
      </c>
      <c r="R136" s="229">
        <f>Q136*H136</f>
        <v>0</v>
      </c>
      <c r="S136" s="229">
        <v>0</v>
      </c>
      <c r="T136" s="230">
        <f>S136*H136</f>
        <v>0</v>
      </c>
      <c r="U136" s="35"/>
      <c r="V136" s="35"/>
      <c r="W136" s="35"/>
      <c r="X136" s="35"/>
      <c r="Y136" s="35"/>
      <c r="Z136" s="35"/>
      <c r="AA136" s="35"/>
      <c r="AB136" s="35"/>
      <c r="AC136" s="35"/>
      <c r="AD136" s="35"/>
      <c r="AE136" s="35"/>
      <c r="AR136" s="231" t="s">
        <v>230</v>
      </c>
      <c r="AT136" s="231" t="s">
        <v>313</v>
      </c>
      <c r="AU136" s="231" t="s">
        <v>73</v>
      </c>
      <c r="AY136" s="14" t="s">
        <v>200</v>
      </c>
      <c r="BE136" s="232">
        <f>IF(N136="základní",J136,0)</f>
        <v>0</v>
      </c>
      <c r="BF136" s="232">
        <f>IF(N136="snížená",J136,0)</f>
        <v>0</v>
      </c>
      <c r="BG136" s="232">
        <f>IF(N136="zákl. přenesená",J136,0)</f>
        <v>0</v>
      </c>
      <c r="BH136" s="232">
        <f>IF(N136="sníž. přenesená",J136,0)</f>
        <v>0</v>
      </c>
      <c r="BI136" s="232">
        <f>IF(N136="nulová",J136,0)</f>
        <v>0</v>
      </c>
      <c r="BJ136" s="14" t="s">
        <v>80</v>
      </c>
      <c r="BK136" s="232">
        <f>ROUND(I136*H136,2)</f>
        <v>0</v>
      </c>
      <c r="BL136" s="14" t="s">
        <v>199</v>
      </c>
      <c r="BM136" s="231" t="s">
        <v>455</v>
      </c>
    </row>
    <row r="137" s="2" customFormat="1" ht="24.15" customHeight="1">
      <c r="A137" s="35"/>
      <c r="B137" s="36"/>
      <c r="C137" s="245" t="s">
        <v>7</v>
      </c>
      <c r="D137" s="245" t="s">
        <v>313</v>
      </c>
      <c r="E137" s="246" t="s">
        <v>1694</v>
      </c>
      <c r="F137" s="247" t="s">
        <v>1695</v>
      </c>
      <c r="G137" s="248" t="s">
        <v>209</v>
      </c>
      <c r="H137" s="249">
        <v>5</v>
      </c>
      <c r="I137" s="250"/>
      <c r="J137" s="251">
        <f>ROUND(I137*H137,2)</f>
        <v>0</v>
      </c>
      <c r="K137" s="252"/>
      <c r="L137" s="253"/>
      <c r="M137" s="254" t="s">
        <v>1</v>
      </c>
      <c r="N137" s="255" t="s">
        <v>38</v>
      </c>
      <c r="O137" s="88"/>
      <c r="P137" s="229">
        <f>O137*H137</f>
        <v>0</v>
      </c>
      <c r="Q137" s="229">
        <v>0</v>
      </c>
      <c r="R137" s="229">
        <f>Q137*H137</f>
        <v>0</v>
      </c>
      <c r="S137" s="229">
        <v>0</v>
      </c>
      <c r="T137" s="230">
        <f>S137*H137</f>
        <v>0</v>
      </c>
      <c r="U137" s="35"/>
      <c r="V137" s="35"/>
      <c r="W137" s="35"/>
      <c r="X137" s="35"/>
      <c r="Y137" s="35"/>
      <c r="Z137" s="35"/>
      <c r="AA137" s="35"/>
      <c r="AB137" s="35"/>
      <c r="AC137" s="35"/>
      <c r="AD137" s="35"/>
      <c r="AE137" s="35"/>
      <c r="AR137" s="231" t="s">
        <v>230</v>
      </c>
      <c r="AT137" s="231" t="s">
        <v>313</v>
      </c>
      <c r="AU137" s="231" t="s">
        <v>73</v>
      </c>
      <c r="AY137" s="14" t="s">
        <v>200</v>
      </c>
      <c r="BE137" s="232">
        <f>IF(N137="základní",J137,0)</f>
        <v>0</v>
      </c>
      <c r="BF137" s="232">
        <f>IF(N137="snížená",J137,0)</f>
        <v>0</v>
      </c>
      <c r="BG137" s="232">
        <f>IF(N137="zákl. přenesená",J137,0)</f>
        <v>0</v>
      </c>
      <c r="BH137" s="232">
        <f>IF(N137="sníž. přenesená",J137,0)</f>
        <v>0</v>
      </c>
      <c r="BI137" s="232">
        <f>IF(N137="nulová",J137,0)</f>
        <v>0</v>
      </c>
      <c r="BJ137" s="14" t="s">
        <v>80</v>
      </c>
      <c r="BK137" s="232">
        <f>ROUND(I137*H137,2)</f>
        <v>0</v>
      </c>
      <c r="BL137" s="14" t="s">
        <v>199</v>
      </c>
      <c r="BM137" s="231" t="s">
        <v>463</v>
      </c>
    </row>
    <row r="138" s="2" customFormat="1" ht="24.15" customHeight="1">
      <c r="A138" s="35"/>
      <c r="B138" s="36"/>
      <c r="C138" s="245" t="s">
        <v>376</v>
      </c>
      <c r="D138" s="245" t="s">
        <v>313</v>
      </c>
      <c r="E138" s="246" t="s">
        <v>1696</v>
      </c>
      <c r="F138" s="247" t="s">
        <v>1697</v>
      </c>
      <c r="G138" s="248" t="s">
        <v>209</v>
      </c>
      <c r="H138" s="249">
        <v>12</v>
      </c>
      <c r="I138" s="250"/>
      <c r="J138" s="251">
        <f>ROUND(I138*H138,2)</f>
        <v>0</v>
      </c>
      <c r="K138" s="252"/>
      <c r="L138" s="253"/>
      <c r="M138" s="254" t="s">
        <v>1</v>
      </c>
      <c r="N138" s="255" t="s">
        <v>38</v>
      </c>
      <c r="O138" s="88"/>
      <c r="P138" s="229">
        <f>O138*H138</f>
        <v>0</v>
      </c>
      <c r="Q138" s="229">
        <v>0</v>
      </c>
      <c r="R138" s="229">
        <f>Q138*H138</f>
        <v>0</v>
      </c>
      <c r="S138" s="229">
        <v>0</v>
      </c>
      <c r="T138" s="230">
        <f>S138*H138</f>
        <v>0</v>
      </c>
      <c r="U138" s="35"/>
      <c r="V138" s="35"/>
      <c r="W138" s="35"/>
      <c r="X138" s="35"/>
      <c r="Y138" s="35"/>
      <c r="Z138" s="35"/>
      <c r="AA138" s="35"/>
      <c r="AB138" s="35"/>
      <c r="AC138" s="35"/>
      <c r="AD138" s="35"/>
      <c r="AE138" s="35"/>
      <c r="AR138" s="231" t="s">
        <v>230</v>
      </c>
      <c r="AT138" s="231" t="s">
        <v>313</v>
      </c>
      <c r="AU138" s="231" t="s">
        <v>73</v>
      </c>
      <c r="AY138" s="14" t="s">
        <v>200</v>
      </c>
      <c r="BE138" s="232">
        <f>IF(N138="základní",J138,0)</f>
        <v>0</v>
      </c>
      <c r="BF138" s="232">
        <f>IF(N138="snížená",J138,0)</f>
        <v>0</v>
      </c>
      <c r="BG138" s="232">
        <f>IF(N138="zákl. přenesená",J138,0)</f>
        <v>0</v>
      </c>
      <c r="BH138" s="232">
        <f>IF(N138="sníž. přenesená",J138,0)</f>
        <v>0</v>
      </c>
      <c r="BI138" s="232">
        <f>IF(N138="nulová",J138,0)</f>
        <v>0</v>
      </c>
      <c r="BJ138" s="14" t="s">
        <v>80</v>
      </c>
      <c r="BK138" s="232">
        <f>ROUND(I138*H138,2)</f>
        <v>0</v>
      </c>
      <c r="BL138" s="14" t="s">
        <v>199</v>
      </c>
      <c r="BM138" s="231" t="s">
        <v>471</v>
      </c>
    </row>
    <row r="139" s="2" customFormat="1" ht="14.4" customHeight="1">
      <c r="A139" s="35"/>
      <c r="B139" s="36"/>
      <c r="C139" s="245" t="s">
        <v>380</v>
      </c>
      <c r="D139" s="245" t="s">
        <v>313</v>
      </c>
      <c r="E139" s="246" t="s">
        <v>1698</v>
      </c>
      <c r="F139" s="247" t="s">
        <v>1699</v>
      </c>
      <c r="G139" s="248" t="s">
        <v>209</v>
      </c>
      <c r="H139" s="249">
        <v>18</v>
      </c>
      <c r="I139" s="250"/>
      <c r="J139" s="251">
        <f>ROUND(I139*H139,2)</f>
        <v>0</v>
      </c>
      <c r="K139" s="252"/>
      <c r="L139" s="253"/>
      <c r="M139" s="254" t="s">
        <v>1</v>
      </c>
      <c r="N139" s="255" t="s">
        <v>38</v>
      </c>
      <c r="O139" s="88"/>
      <c r="P139" s="229">
        <f>O139*H139</f>
        <v>0</v>
      </c>
      <c r="Q139" s="229">
        <v>0</v>
      </c>
      <c r="R139" s="229">
        <f>Q139*H139</f>
        <v>0</v>
      </c>
      <c r="S139" s="229">
        <v>0</v>
      </c>
      <c r="T139" s="230">
        <f>S139*H139</f>
        <v>0</v>
      </c>
      <c r="U139" s="35"/>
      <c r="V139" s="35"/>
      <c r="W139" s="35"/>
      <c r="X139" s="35"/>
      <c r="Y139" s="35"/>
      <c r="Z139" s="35"/>
      <c r="AA139" s="35"/>
      <c r="AB139" s="35"/>
      <c r="AC139" s="35"/>
      <c r="AD139" s="35"/>
      <c r="AE139" s="35"/>
      <c r="AR139" s="231" t="s">
        <v>230</v>
      </c>
      <c r="AT139" s="231" t="s">
        <v>313</v>
      </c>
      <c r="AU139" s="231" t="s">
        <v>73</v>
      </c>
      <c r="AY139" s="14" t="s">
        <v>200</v>
      </c>
      <c r="BE139" s="232">
        <f>IF(N139="základní",J139,0)</f>
        <v>0</v>
      </c>
      <c r="BF139" s="232">
        <f>IF(N139="snížená",J139,0)</f>
        <v>0</v>
      </c>
      <c r="BG139" s="232">
        <f>IF(N139="zákl. přenesená",J139,0)</f>
        <v>0</v>
      </c>
      <c r="BH139" s="232">
        <f>IF(N139="sníž. přenesená",J139,0)</f>
        <v>0</v>
      </c>
      <c r="BI139" s="232">
        <f>IF(N139="nulová",J139,0)</f>
        <v>0</v>
      </c>
      <c r="BJ139" s="14" t="s">
        <v>80</v>
      </c>
      <c r="BK139" s="232">
        <f>ROUND(I139*H139,2)</f>
        <v>0</v>
      </c>
      <c r="BL139" s="14" t="s">
        <v>199</v>
      </c>
      <c r="BM139" s="231" t="s">
        <v>479</v>
      </c>
    </row>
    <row r="140" s="2" customFormat="1" ht="24.15" customHeight="1">
      <c r="A140" s="35"/>
      <c r="B140" s="36"/>
      <c r="C140" s="245" t="s">
        <v>383</v>
      </c>
      <c r="D140" s="245" t="s">
        <v>313</v>
      </c>
      <c r="E140" s="246" t="s">
        <v>1700</v>
      </c>
      <c r="F140" s="247" t="s">
        <v>1701</v>
      </c>
      <c r="G140" s="248" t="s">
        <v>209</v>
      </c>
      <c r="H140" s="249">
        <v>76</v>
      </c>
      <c r="I140" s="250"/>
      <c r="J140" s="251">
        <f>ROUND(I140*H140,2)</f>
        <v>0</v>
      </c>
      <c r="K140" s="252"/>
      <c r="L140" s="253"/>
      <c r="M140" s="254" t="s">
        <v>1</v>
      </c>
      <c r="N140" s="255" t="s">
        <v>38</v>
      </c>
      <c r="O140" s="88"/>
      <c r="P140" s="229">
        <f>O140*H140</f>
        <v>0</v>
      </c>
      <c r="Q140" s="229">
        <v>0</v>
      </c>
      <c r="R140" s="229">
        <f>Q140*H140</f>
        <v>0</v>
      </c>
      <c r="S140" s="229">
        <v>0</v>
      </c>
      <c r="T140" s="230">
        <f>S140*H140</f>
        <v>0</v>
      </c>
      <c r="U140" s="35"/>
      <c r="V140" s="35"/>
      <c r="W140" s="35"/>
      <c r="X140" s="35"/>
      <c r="Y140" s="35"/>
      <c r="Z140" s="35"/>
      <c r="AA140" s="35"/>
      <c r="AB140" s="35"/>
      <c r="AC140" s="35"/>
      <c r="AD140" s="35"/>
      <c r="AE140" s="35"/>
      <c r="AR140" s="231" t="s">
        <v>230</v>
      </c>
      <c r="AT140" s="231" t="s">
        <v>313</v>
      </c>
      <c r="AU140" s="231" t="s">
        <v>73</v>
      </c>
      <c r="AY140" s="14" t="s">
        <v>200</v>
      </c>
      <c r="BE140" s="232">
        <f>IF(N140="základní",J140,0)</f>
        <v>0</v>
      </c>
      <c r="BF140" s="232">
        <f>IF(N140="snížená",J140,0)</f>
        <v>0</v>
      </c>
      <c r="BG140" s="232">
        <f>IF(N140="zákl. přenesená",J140,0)</f>
        <v>0</v>
      </c>
      <c r="BH140" s="232">
        <f>IF(N140="sníž. přenesená",J140,0)</f>
        <v>0</v>
      </c>
      <c r="BI140" s="232">
        <f>IF(N140="nulová",J140,0)</f>
        <v>0</v>
      </c>
      <c r="BJ140" s="14" t="s">
        <v>80</v>
      </c>
      <c r="BK140" s="232">
        <f>ROUND(I140*H140,2)</f>
        <v>0</v>
      </c>
      <c r="BL140" s="14" t="s">
        <v>199</v>
      </c>
      <c r="BM140" s="231" t="s">
        <v>487</v>
      </c>
    </row>
    <row r="141" s="2" customFormat="1" ht="14.4" customHeight="1">
      <c r="A141" s="35"/>
      <c r="B141" s="36"/>
      <c r="C141" s="245" t="s">
        <v>387</v>
      </c>
      <c r="D141" s="245" t="s">
        <v>313</v>
      </c>
      <c r="E141" s="246" t="s">
        <v>1702</v>
      </c>
      <c r="F141" s="247" t="s">
        <v>1703</v>
      </c>
      <c r="G141" s="248" t="s">
        <v>209</v>
      </c>
      <c r="H141" s="249">
        <v>14</v>
      </c>
      <c r="I141" s="250"/>
      <c r="J141" s="251">
        <f>ROUND(I141*H141,2)</f>
        <v>0</v>
      </c>
      <c r="K141" s="252"/>
      <c r="L141" s="253"/>
      <c r="M141" s="254" t="s">
        <v>1</v>
      </c>
      <c r="N141" s="255" t="s">
        <v>38</v>
      </c>
      <c r="O141" s="88"/>
      <c r="P141" s="229">
        <f>O141*H141</f>
        <v>0</v>
      </c>
      <c r="Q141" s="229">
        <v>0</v>
      </c>
      <c r="R141" s="229">
        <f>Q141*H141</f>
        <v>0</v>
      </c>
      <c r="S141" s="229">
        <v>0</v>
      </c>
      <c r="T141" s="230">
        <f>S141*H141</f>
        <v>0</v>
      </c>
      <c r="U141" s="35"/>
      <c r="V141" s="35"/>
      <c r="W141" s="35"/>
      <c r="X141" s="35"/>
      <c r="Y141" s="35"/>
      <c r="Z141" s="35"/>
      <c r="AA141" s="35"/>
      <c r="AB141" s="35"/>
      <c r="AC141" s="35"/>
      <c r="AD141" s="35"/>
      <c r="AE141" s="35"/>
      <c r="AR141" s="231" t="s">
        <v>230</v>
      </c>
      <c r="AT141" s="231" t="s">
        <v>313</v>
      </c>
      <c r="AU141" s="231" t="s">
        <v>73</v>
      </c>
      <c r="AY141" s="14" t="s">
        <v>200</v>
      </c>
      <c r="BE141" s="232">
        <f>IF(N141="základní",J141,0)</f>
        <v>0</v>
      </c>
      <c r="BF141" s="232">
        <f>IF(N141="snížená",J141,0)</f>
        <v>0</v>
      </c>
      <c r="BG141" s="232">
        <f>IF(N141="zákl. přenesená",J141,0)</f>
        <v>0</v>
      </c>
      <c r="BH141" s="232">
        <f>IF(N141="sníž. přenesená",J141,0)</f>
        <v>0</v>
      </c>
      <c r="BI141" s="232">
        <f>IF(N141="nulová",J141,0)</f>
        <v>0</v>
      </c>
      <c r="BJ141" s="14" t="s">
        <v>80</v>
      </c>
      <c r="BK141" s="232">
        <f>ROUND(I141*H141,2)</f>
        <v>0</v>
      </c>
      <c r="BL141" s="14" t="s">
        <v>199</v>
      </c>
      <c r="BM141" s="231" t="s">
        <v>495</v>
      </c>
    </row>
    <row r="142" s="2" customFormat="1" ht="14.4" customHeight="1">
      <c r="A142" s="35"/>
      <c r="B142" s="36"/>
      <c r="C142" s="245" t="s">
        <v>391</v>
      </c>
      <c r="D142" s="245" t="s">
        <v>313</v>
      </c>
      <c r="E142" s="246" t="s">
        <v>1704</v>
      </c>
      <c r="F142" s="247" t="s">
        <v>1705</v>
      </c>
      <c r="G142" s="248" t="s">
        <v>209</v>
      </c>
      <c r="H142" s="249">
        <v>680</v>
      </c>
      <c r="I142" s="250"/>
      <c r="J142" s="251">
        <f>ROUND(I142*H142,2)</f>
        <v>0</v>
      </c>
      <c r="K142" s="252"/>
      <c r="L142" s="253"/>
      <c r="M142" s="254" t="s">
        <v>1</v>
      </c>
      <c r="N142" s="255" t="s">
        <v>38</v>
      </c>
      <c r="O142" s="88"/>
      <c r="P142" s="229">
        <f>O142*H142</f>
        <v>0</v>
      </c>
      <c r="Q142" s="229">
        <v>0</v>
      </c>
      <c r="R142" s="229">
        <f>Q142*H142</f>
        <v>0</v>
      </c>
      <c r="S142" s="229">
        <v>0</v>
      </c>
      <c r="T142" s="230">
        <f>S142*H142</f>
        <v>0</v>
      </c>
      <c r="U142" s="35"/>
      <c r="V142" s="35"/>
      <c r="W142" s="35"/>
      <c r="X142" s="35"/>
      <c r="Y142" s="35"/>
      <c r="Z142" s="35"/>
      <c r="AA142" s="35"/>
      <c r="AB142" s="35"/>
      <c r="AC142" s="35"/>
      <c r="AD142" s="35"/>
      <c r="AE142" s="35"/>
      <c r="AR142" s="231" t="s">
        <v>230</v>
      </c>
      <c r="AT142" s="231" t="s">
        <v>313</v>
      </c>
      <c r="AU142" s="231" t="s">
        <v>73</v>
      </c>
      <c r="AY142" s="14" t="s">
        <v>200</v>
      </c>
      <c r="BE142" s="232">
        <f>IF(N142="základní",J142,0)</f>
        <v>0</v>
      </c>
      <c r="BF142" s="232">
        <f>IF(N142="snížená",J142,0)</f>
        <v>0</v>
      </c>
      <c r="BG142" s="232">
        <f>IF(N142="zákl. přenesená",J142,0)</f>
        <v>0</v>
      </c>
      <c r="BH142" s="232">
        <f>IF(N142="sníž. přenesená",J142,0)</f>
        <v>0</v>
      </c>
      <c r="BI142" s="232">
        <f>IF(N142="nulová",J142,0)</f>
        <v>0</v>
      </c>
      <c r="BJ142" s="14" t="s">
        <v>80</v>
      </c>
      <c r="BK142" s="232">
        <f>ROUND(I142*H142,2)</f>
        <v>0</v>
      </c>
      <c r="BL142" s="14" t="s">
        <v>199</v>
      </c>
      <c r="BM142" s="231" t="s">
        <v>503</v>
      </c>
    </row>
    <row r="143" s="2" customFormat="1" ht="14.4" customHeight="1">
      <c r="A143" s="35"/>
      <c r="B143" s="36"/>
      <c r="C143" s="245" t="s">
        <v>395</v>
      </c>
      <c r="D143" s="245" t="s">
        <v>313</v>
      </c>
      <c r="E143" s="246" t="s">
        <v>1706</v>
      </c>
      <c r="F143" s="247" t="s">
        <v>1707</v>
      </c>
      <c r="G143" s="248" t="s">
        <v>209</v>
      </c>
      <c r="H143" s="249">
        <v>40</v>
      </c>
      <c r="I143" s="250"/>
      <c r="J143" s="251">
        <f>ROUND(I143*H143,2)</f>
        <v>0</v>
      </c>
      <c r="K143" s="252"/>
      <c r="L143" s="253"/>
      <c r="M143" s="254" t="s">
        <v>1</v>
      </c>
      <c r="N143" s="255" t="s">
        <v>38</v>
      </c>
      <c r="O143" s="88"/>
      <c r="P143" s="229">
        <f>O143*H143</f>
        <v>0</v>
      </c>
      <c r="Q143" s="229">
        <v>0</v>
      </c>
      <c r="R143" s="229">
        <f>Q143*H143</f>
        <v>0</v>
      </c>
      <c r="S143" s="229">
        <v>0</v>
      </c>
      <c r="T143" s="230">
        <f>S143*H143</f>
        <v>0</v>
      </c>
      <c r="U143" s="35"/>
      <c r="V143" s="35"/>
      <c r="W143" s="35"/>
      <c r="X143" s="35"/>
      <c r="Y143" s="35"/>
      <c r="Z143" s="35"/>
      <c r="AA143" s="35"/>
      <c r="AB143" s="35"/>
      <c r="AC143" s="35"/>
      <c r="AD143" s="35"/>
      <c r="AE143" s="35"/>
      <c r="AR143" s="231" t="s">
        <v>230</v>
      </c>
      <c r="AT143" s="231" t="s">
        <v>313</v>
      </c>
      <c r="AU143" s="231" t="s">
        <v>73</v>
      </c>
      <c r="AY143" s="14" t="s">
        <v>200</v>
      </c>
      <c r="BE143" s="232">
        <f>IF(N143="základní",J143,0)</f>
        <v>0</v>
      </c>
      <c r="BF143" s="232">
        <f>IF(N143="snížená",J143,0)</f>
        <v>0</v>
      </c>
      <c r="BG143" s="232">
        <f>IF(N143="zákl. přenesená",J143,0)</f>
        <v>0</v>
      </c>
      <c r="BH143" s="232">
        <f>IF(N143="sníž. přenesená",J143,0)</f>
        <v>0</v>
      </c>
      <c r="BI143" s="232">
        <f>IF(N143="nulová",J143,0)</f>
        <v>0</v>
      </c>
      <c r="BJ143" s="14" t="s">
        <v>80</v>
      </c>
      <c r="BK143" s="232">
        <f>ROUND(I143*H143,2)</f>
        <v>0</v>
      </c>
      <c r="BL143" s="14" t="s">
        <v>199</v>
      </c>
      <c r="BM143" s="231" t="s">
        <v>511</v>
      </c>
    </row>
    <row r="144" s="2" customFormat="1" ht="24.15" customHeight="1">
      <c r="A144" s="35"/>
      <c r="B144" s="36"/>
      <c r="C144" s="245" t="s">
        <v>399</v>
      </c>
      <c r="D144" s="245" t="s">
        <v>313</v>
      </c>
      <c r="E144" s="246" t="s">
        <v>1708</v>
      </c>
      <c r="F144" s="247" t="s">
        <v>1709</v>
      </c>
      <c r="G144" s="248" t="s">
        <v>209</v>
      </c>
      <c r="H144" s="249">
        <v>20</v>
      </c>
      <c r="I144" s="250"/>
      <c r="J144" s="251">
        <f>ROUND(I144*H144,2)</f>
        <v>0</v>
      </c>
      <c r="K144" s="252"/>
      <c r="L144" s="253"/>
      <c r="M144" s="254" t="s">
        <v>1</v>
      </c>
      <c r="N144" s="255" t="s">
        <v>38</v>
      </c>
      <c r="O144" s="88"/>
      <c r="P144" s="229">
        <f>O144*H144</f>
        <v>0</v>
      </c>
      <c r="Q144" s="229">
        <v>0</v>
      </c>
      <c r="R144" s="229">
        <f>Q144*H144</f>
        <v>0</v>
      </c>
      <c r="S144" s="229">
        <v>0</v>
      </c>
      <c r="T144" s="230">
        <f>S144*H144</f>
        <v>0</v>
      </c>
      <c r="U144" s="35"/>
      <c r="V144" s="35"/>
      <c r="W144" s="35"/>
      <c r="X144" s="35"/>
      <c r="Y144" s="35"/>
      <c r="Z144" s="35"/>
      <c r="AA144" s="35"/>
      <c r="AB144" s="35"/>
      <c r="AC144" s="35"/>
      <c r="AD144" s="35"/>
      <c r="AE144" s="35"/>
      <c r="AR144" s="231" t="s">
        <v>230</v>
      </c>
      <c r="AT144" s="231" t="s">
        <v>313</v>
      </c>
      <c r="AU144" s="231" t="s">
        <v>73</v>
      </c>
      <c r="AY144" s="14" t="s">
        <v>200</v>
      </c>
      <c r="BE144" s="232">
        <f>IF(N144="základní",J144,0)</f>
        <v>0</v>
      </c>
      <c r="BF144" s="232">
        <f>IF(N144="snížená",J144,0)</f>
        <v>0</v>
      </c>
      <c r="BG144" s="232">
        <f>IF(N144="zákl. přenesená",J144,0)</f>
        <v>0</v>
      </c>
      <c r="BH144" s="232">
        <f>IF(N144="sníž. přenesená",J144,0)</f>
        <v>0</v>
      </c>
      <c r="BI144" s="232">
        <f>IF(N144="nulová",J144,0)</f>
        <v>0</v>
      </c>
      <c r="BJ144" s="14" t="s">
        <v>80</v>
      </c>
      <c r="BK144" s="232">
        <f>ROUND(I144*H144,2)</f>
        <v>0</v>
      </c>
      <c r="BL144" s="14" t="s">
        <v>199</v>
      </c>
      <c r="BM144" s="231" t="s">
        <v>519</v>
      </c>
    </row>
    <row r="145" s="2" customFormat="1" ht="14.4" customHeight="1">
      <c r="A145" s="35"/>
      <c r="B145" s="36"/>
      <c r="C145" s="245" t="s">
        <v>403</v>
      </c>
      <c r="D145" s="245" t="s">
        <v>313</v>
      </c>
      <c r="E145" s="246" t="s">
        <v>1710</v>
      </c>
      <c r="F145" s="247" t="s">
        <v>1711</v>
      </c>
      <c r="G145" s="248" t="s">
        <v>209</v>
      </c>
      <c r="H145" s="249">
        <v>4</v>
      </c>
      <c r="I145" s="250"/>
      <c r="J145" s="251">
        <f>ROUND(I145*H145,2)</f>
        <v>0</v>
      </c>
      <c r="K145" s="252"/>
      <c r="L145" s="253"/>
      <c r="M145" s="254" t="s">
        <v>1</v>
      </c>
      <c r="N145" s="255" t="s">
        <v>38</v>
      </c>
      <c r="O145" s="88"/>
      <c r="P145" s="229">
        <f>O145*H145</f>
        <v>0</v>
      </c>
      <c r="Q145" s="229">
        <v>0</v>
      </c>
      <c r="R145" s="229">
        <f>Q145*H145</f>
        <v>0</v>
      </c>
      <c r="S145" s="229">
        <v>0</v>
      </c>
      <c r="T145" s="230">
        <f>S145*H145</f>
        <v>0</v>
      </c>
      <c r="U145" s="35"/>
      <c r="V145" s="35"/>
      <c r="W145" s="35"/>
      <c r="X145" s="35"/>
      <c r="Y145" s="35"/>
      <c r="Z145" s="35"/>
      <c r="AA145" s="35"/>
      <c r="AB145" s="35"/>
      <c r="AC145" s="35"/>
      <c r="AD145" s="35"/>
      <c r="AE145" s="35"/>
      <c r="AR145" s="231" t="s">
        <v>230</v>
      </c>
      <c r="AT145" s="231" t="s">
        <v>313</v>
      </c>
      <c r="AU145" s="231" t="s">
        <v>73</v>
      </c>
      <c r="AY145" s="14" t="s">
        <v>200</v>
      </c>
      <c r="BE145" s="232">
        <f>IF(N145="základní",J145,0)</f>
        <v>0</v>
      </c>
      <c r="BF145" s="232">
        <f>IF(N145="snížená",J145,0)</f>
        <v>0</v>
      </c>
      <c r="BG145" s="232">
        <f>IF(N145="zákl. přenesená",J145,0)</f>
        <v>0</v>
      </c>
      <c r="BH145" s="232">
        <f>IF(N145="sníž. přenesená",J145,0)</f>
        <v>0</v>
      </c>
      <c r="BI145" s="232">
        <f>IF(N145="nulová",J145,0)</f>
        <v>0</v>
      </c>
      <c r="BJ145" s="14" t="s">
        <v>80</v>
      </c>
      <c r="BK145" s="232">
        <f>ROUND(I145*H145,2)</f>
        <v>0</v>
      </c>
      <c r="BL145" s="14" t="s">
        <v>199</v>
      </c>
      <c r="BM145" s="231" t="s">
        <v>527</v>
      </c>
    </row>
    <row r="146" s="2" customFormat="1" ht="24.15" customHeight="1">
      <c r="A146" s="35"/>
      <c r="B146" s="36"/>
      <c r="C146" s="245" t="s">
        <v>407</v>
      </c>
      <c r="D146" s="245" t="s">
        <v>313</v>
      </c>
      <c r="E146" s="246" t="s">
        <v>1712</v>
      </c>
      <c r="F146" s="247" t="s">
        <v>1713</v>
      </c>
      <c r="G146" s="248" t="s">
        <v>209</v>
      </c>
      <c r="H146" s="249">
        <v>4</v>
      </c>
      <c r="I146" s="250"/>
      <c r="J146" s="251">
        <f>ROUND(I146*H146,2)</f>
        <v>0</v>
      </c>
      <c r="K146" s="252"/>
      <c r="L146" s="253"/>
      <c r="M146" s="254" t="s">
        <v>1</v>
      </c>
      <c r="N146" s="255" t="s">
        <v>38</v>
      </c>
      <c r="O146" s="88"/>
      <c r="P146" s="229">
        <f>O146*H146</f>
        <v>0</v>
      </c>
      <c r="Q146" s="229">
        <v>0</v>
      </c>
      <c r="R146" s="229">
        <f>Q146*H146</f>
        <v>0</v>
      </c>
      <c r="S146" s="229">
        <v>0</v>
      </c>
      <c r="T146" s="230">
        <f>S146*H146</f>
        <v>0</v>
      </c>
      <c r="U146" s="35"/>
      <c r="V146" s="35"/>
      <c r="W146" s="35"/>
      <c r="X146" s="35"/>
      <c r="Y146" s="35"/>
      <c r="Z146" s="35"/>
      <c r="AA146" s="35"/>
      <c r="AB146" s="35"/>
      <c r="AC146" s="35"/>
      <c r="AD146" s="35"/>
      <c r="AE146" s="35"/>
      <c r="AR146" s="231" t="s">
        <v>230</v>
      </c>
      <c r="AT146" s="231" t="s">
        <v>313</v>
      </c>
      <c r="AU146" s="231" t="s">
        <v>73</v>
      </c>
      <c r="AY146" s="14" t="s">
        <v>200</v>
      </c>
      <c r="BE146" s="232">
        <f>IF(N146="základní",J146,0)</f>
        <v>0</v>
      </c>
      <c r="BF146" s="232">
        <f>IF(N146="snížená",J146,0)</f>
        <v>0</v>
      </c>
      <c r="BG146" s="232">
        <f>IF(N146="zákl. přenesená",J146,0)</f>
        <v>0</v>
      </c>
      <c r="BH146" s="232">
        <f>IF(N146="sníž. přenesená",J146,0)</f>
        <v>0</v>
      </c>
      <c r="BI146" s="232">
        <f>IF(N146="nulová",J146,0)</f>
        <v>0</v>
      </c>
      <c r="BJ146" s="14" t="s">
        <v>80</v>
      </c>
      <c r="BK146" s="232">
        <f>ROUND(I146*H146,2)</f>
        <v>0</v>
      </c>
      <c r="BL146" s="14" t="s">
        <v>199</v>
      </c>
      <c r="BM146" s="231" t="s">
        <v>535</v>
      </c>
    </row>
    <row r="147" s="2" customFormat="1" ht="24.15" customHeight="1">
      <c r="A147" s="35"/>
      <c r="B147" s="36"/>
      <c r="C147" s="245" t="s">
        <v>411</v>
      </c>
      <c r="D147" s="245" t="s">
        <v>313</v>
      </c>
      <c r="E147" s="246" t="s">
        <v>1714</v>
      </c>
      <c r="F147" s="247" t="s">
        <v>1715</v>
      </c>
      <c r="G147" s="248" t="s">
        <v>209</v>
      </c>
      <c r="H147" s="249">
        <v>8</v>
      </c>
      <c r="I147" s="250"/>
      <c r="J147" s="251">
        <f>ROUND(I147*H147,2)</f>
        <v>0</v>
      </c>
      <c r="K147" s="252"/>
      <c r="L147" s="253"/>
      <c r="M147" s="254" t="s">
        <v>1</v>
      </c>
      <c r="N147" s="255" t="s">
        <v>38</v>
      </c>
      <c r="O147" s="88"/>
      <c r="P147" s="229">
        <f>O147*H147</f>
        <v>0</v>
      </c>
      <c r="Q147" s="229">
        <v>0</v>
      </c>
      <c r="R147" s="229">
        <f>Q147*H147</f>
        <v>0</v>
      </c>
      <c r="S147" s="229">
        <v>0</v>
      </c>
      <c r="T147" s="230">
        <f>S147*H147</f>
        <v>0</v>
      </c>
      <c r="U147" s="35"/>
      <c r="V147" s="35"/>
      <c r="W147" s="35"/>
      <c r="X147" s="35"/>
      <c r="Y147" s="35"/>
      <c r="Z147" s="35"/>
      <c r="AA147" s="35"/>
      <c r="AB147" s="35"/>
      <c r="AC147" s="35"/>
      <c r="AD147" s="35"/>
      <c r="AE147" s="35"/>
      <c r="AR147" s="231" t="s">
        <v>230</v>
      </c>
      <c r="AT147" s="231" t="s">
        <v>313</v>
      </c>
      <c r="AU147" s="231" t="s">
        <v>73</v>
      </c>
      <c r="AY147" s="14" t="s">
        <v>200</v>
      </c>
      <c r="BE147" s="232">
        <f>IF(N147="základní",J147,0)</f>
        <v>0</v>
      </c>
      <c r="BF147" s="232">
        <f>IF(N147="snížená",J147,0)</f>
        <v>0</v>
      </c>
      <c r="BG147" s="232">
        <f>IF(N147="zákl. přenesená",J147,0)</f>
        <v>0</v>
      </c>
      <c r="BH147" s="232">
        <f>IF(N147="sníž. přenesená",J147,0)</f>
        <v>0</v>
      </c>
      <c r="BI147" s="232">
        <f>IF(N147="nulová",J147,0)</f>
        <v>0</v>
      </c>
      <c r="BJ147" s="14" t="s">
        <v>80</v>
      </c>
      <c r="BK147" s="232">
        <f>ROUND(I147*H147,2)</f>
        <v>0</v>
      </c>
      <c r="BL147" s="14" t="s">
        <v>199</v>
      </c>
      <c r="BM147" s="231" t="s">
        <v>210</v>
      </c>
    </row>
    <row r="148" s="2" customFormat="1" ht="24.15" customHeight="1">
      <c r="A148" s="35"/>
      <c r="B148" s="36"/>
      <c r="C148" s="245" t="s">
        <v>415</v>
      </c>
      <c r="D148" s="245" t="s">
        <v>313</v>
      </c>
      <c r="E148" s="246" t="s">
        <v>1716</v>
      </c>
      <c r="F148" s="247" t="s">
        <v>1717</v>
      </c>
      <c r="G148" s="248" t="s">
        <v>209</v>
      </c>
      <c r="H148" s="249">
        <v>11</v>
      </c>
      <c r="I148" s="250"/>
      <c r="J148" s="251">
        <f>ROUND(I148*H148,2)</f>
        <v>0</v>
      </c>
      <c r="K148" s="252"/>
      <c r="L148" s="253"/>
      <c r="M148" s="254" t="s">
        <v>1</v>
      </c>
      <c r="N148" s="255" t="s">
        <v>38</v>
      </c>
      <c r="O148" s="88"/>
      <c r="P148" s="229">
        <f>O148*H148</f>
        <v>0</v>
      </c>
      <c r="Q148" s="229">
        <v>0</v>
      </c>
      <c r="R148" s="229">
        <f>Q148*H148</f>
        <v>0</v>
      </c>
      <c r="S148" s="229">
        <v>0</v>
      </c>
      <c r="T148" s="230">
        <f>S148*H148</f>
        <v>0</v>
      </c>
      <c r="U148" s="35"/>
      <c r="V148" s="35"/>
      <c r="W148" s="35"/>
      <c r="X148" s="35"/>
      <c r="Y148" s="35"/>
      <c r="Z148" s="35"/>
      <c r="AA148" s="35"/>
      <c r="AB148" s="35"/>
      <c r="AC148" s="35"/>
      <c r="AD148" s="35"/>
      <c r="AE148" s="35"/>
      <c r="AR148" s="231" t="s">
        <v>230</v>
      </c>
      <c r="AT148" s="231" t="s">
        <v>313</v>
      </c>
      <c r="AU148" s="231" t="s">
        <v>73</v>
      </c>
      <c r="AY148" s="14" t="s">
        <v>200</v>
      </c>
      <c r="BE148" s="232">
        <f>IF(N148="základní",J148,0)</f>
        <v>0</v>
      </c>
      <c r="BF148" s="232">
        <f>IF(N148="snížená",J148,0)</f>
        <v>0</v>
      </c>
      <c r="BG148" s="232">
        <f>IF(N148="zákl. přenesená",J148,0)</f>
        <v>0</v>
      </c>
      <c r="BH148" s="232">
        <f>IF(N148="sníž. přenesená",J148,0)</f>
        <v>0</v>
      </c>
      <c r="BI148" s="232">
        <f>IF(N148="nulová",J148,0)</f>
        <v>0</v>
      </c>
      <c r="BJ148" s="14" t="s">
        <v>80</v>
      </c>
      <c r="BK148" s="232">
        <f>ROUND(I148*H148,2)</f>
        <v>0</v>
      </c>
      <c r="BL148" s="14" t="s">
        <v>199</v>
      </c>
      <c r="BM148" s="231" t="s">
        <v>550</v>
      </c>
    </row>
    <row r="149" s="2" customFormat="1" ht="24.15" customHeight="1">
      <c r="A149" s="35"/>
      <c r="B149" s="36"/>
      <c r="C149" s="245" t="s">
        <v>419</v>
      </c>
      <c r="D149" s="245" t="s">
        <v>313</v>
      </c>
      <c r="E149" s="246" t="s">
        <v>1718</v>
      </c>
      <c r="F149" s="247" t="s">
        <v>1719</v>
      </c>
      <c r="G149" s="248" t="s">
        <v>209</v>
      </c>
      <c r="H149" s="249">
        <v>11</v>
      </c>
      <c r="I149" s="250"/>
      <c r="J149" s="251">
        <f>ROUND(I149*H149,2)</f>
        <v>0</v>
      </c>
      <c r="K149" s="252"/>
      <c r="L149" s="253"/>
      <c r="M149" s="254" t="s">
        <v>1</v>
      </c>
      <c r="N149" s="255" t="s">
        <v>38</v>
      </c>
      <c r="O149" s="88"/>
      <c r="P149" s="229">
        <f>O149*H149</f>
        <v>0</v>
      </c>
      <c r="Q149" s="229">
        <v>0</v>
      </c>
      <c r="R149" s="229">
        <f>Q149*H149</f>
        <v>0</v>
      </c>
      <c r="S149" s="229">
        <v>0</v>
      </c>
      <c r="T149" s="230">
        <f>S149*H149</f>
        <v>0</v>
      </c>
      <c r="U149" s="35"/>
      <c r="V149" s="35"/>
      <c r="W149" s="35"/>
      <c r="X149" s="35"/>
      <c r="Y149" s="35"/>
      <c r="Z149" s="35"/>
      <c r="AA149" s="35"/>
      <c r="AB149" s="35"/>
      <c r="AC149" s="35"/>
      <c r="AD149" s="35"/>
      <c r="AE149" s="35"/>
      <c r="AR149" s="231" t="s">
        <v>230</v>
      </c>
      <c r="AT149" s="231" t="s">
        <v>313</v>
      </c>
      <c r="AU149" s="231" t="s">
        <v>73</v>
      </c>
      <c r="AY149" s="14" t="s">
        <v>200</v>
      </c>
      <c r="BE149" s="232">
        <f>IF(N149="základní",J149,0)</f>
        <v>0</v>
      </c>
      <c r="BF149" s="232">
        <f>IF(N149="snížená",J149,0)</f>
        <v>0</v>
      </c>
      <c r="BG149" s="232">
        <f>IF(N149="zákl. přenesená",J149,0)</f>
        <v>0</v>
      </c>
      <c r="BH149" s="232">
        <f>IF(N149="sníž. přenesená",J149,0)</f>
        <v>0</v>
      </c>
      <c r="BI149" s="232">
        <f>IF(N149="nulová",J149,0)</f>
        <v>0</v>
      </c>
      <c r="BJ149" s="14" t="s">
        <v>80</v>
      </c>
      <c r="BK149" s="232">
        <f>ROUND(I149*H149,2)</f>
        <v>0</v>
      </c>
      <c r="BL149" s="14" t="s">
        <v>199</v>
      </c>
      <c r="BM149" s="231" t="s">
        <v>558</v>
      </c>
    </row>
    <row r="150" s="2" customFormat="1" ht="14.4" customHeight="1">
      <c r="A150" s="35"/>
      <c r="B150" s="36"/>
      <c r="C150" s="245" t="s">
        <v>423</v>
      </c>
      <c r="D150" s="245" t="s">
        <v>313</v>
      </c>
      <c r="E150" s="246" t="s">
        <v>1720</v>
      </c>
      <c r="F150" s="247" t="s">
        <v>1721</v>
      </c>
      <c r="G150" s="248" t="s">
        <v>209</v>
      </c>
      <c r="H150" s="249">
        <v>12</v>
      </c>
      <c r="I150" s="250"/>
      <c r="J150" s="251">
        <f>ROUND(I150*H150,2)</f>
        <v>0</v>
      </c>
      <c r="K150" s="252"/>
      <c r="L150" s="253"/>
      <c r="M150" s="254" t="s">
        <v>1</v>
      </c>
      <c r="N150" s="255" t="s">
        <v>38</v>
      </c>
      <c r="O150" s="88"/>
      <c r="P150" s="229">
        <f>O150*H150</f>
        <v>0</v>
      </c>
      <c r="Q150" s="229">
        <v>0</v>
      </c>
      <c r="R150" s="229">
        <f>Q150*H150</f>
        <v>0</v>
      </c>
      <c r="S150" s="229">
        <v>0</v>
      </c>
      <c r="T150" s="230">
        <f>S150*H150</f>
        <v>0</v>
      </c>
      <c r="U150" s="35"/>
      <c r="V150" s="35"/>
      <c r="W150" s="35"/>
      <c r="X150" s="35"/>
      <c r="Y150" s="35"/>
      <c r="Z150" s="35"/>
      <c r="AA150" s="35"/>
      <c r="AB150" s="35"/>
      <c r="AC150" s="35"/>
      <c r="AD150" s="35"/>
      <c r="AE150" s="35"/>
      <c r="AR150" s="231" t="s">
        <v>230</v>
      </c>
      <c r="AT150" s="231" t="s">
        <v>313</v>
      </c>
      <c r="AU150" s="231" t="s">
        <v>73</v>
      </c>
      <c r="AY150" s="14" t="s">
        <v>200</v>
      </c>
      <c r="BE150" s="232">
        <f>IF(N150="základní",J150,0)</f>
        <v>0</v>
      </c>
      <c r="BF150" s="232">
        <f>IF(N150="snížená",J150,0)</f>
        <v>0</v>
      </c>
      <c r="BG150" s="232">
        <f>IF(N150="zákl. přenesená",J150,0)</f>
        <v>0</v>
      </c>
      <c r="BH150" s="232">
        <f>IF(N150="sníž. přenesená",J150,0)</f>
        <v>0</v>
      </c>
      <c r="BI150" s="232">
        <f>IF(N150="nulová",J150,0)</f>
        <v>0</v>
      </c>
      <c r="BJ150" s="14" t="s">
        <v>80</v>
      </c>
      <c r="BK150" s="232">
        <f>ROUND(I150*H150,2)</f>
        <v>0</v>
      </c>
      <c r="BL150" s="14" t="s">
        <v>199</v>
      </c>
      <c r="BM150" s="231" t="s">
        <v>566</v>
      </c>
    </row>
    <row r="151" s="2" customFormat="1" ht="24.15" customHeight="1">
      <c r="A151" s="35"/>
      <c r="B151" s="36"/>
      <c r="C151" s="245" t="s">
        <v>427</v>
      </c>
      <c r="D151" s="245" t="s">
        <v>313</v>
      </c>
      <c r="E151" s="246" t="s">
        <v>1722</v>
      </c>
      <c r="F151" s="247" t="s">
        <v>1723</v>
      </c>
      <c r="G151" s="248" t="s">
        <v>209</v>
      </c>
      <c r="H151" s="249">
        <v>16</v>
      </c>
      <c r="I151" s="250"/>
      <c r="J151" s="251">
        <f>ROUND(I151*H151,2)</f>
        <v>0</v>
      </c>
      <c r="K151" s="252"/>
      <c r="L151" s="253"/>
      <c r="M151" s="254" t="s">
        <v>1</v>
      </c>
      <c r="N151" s="255" t="s">
        <v>38</v>
      </c>
      <c r="O151" s="88"/>
      <c r="P151" s="229">
        <f>O151*H151</f>
        <v>0</v>
      </c>
      <c r="Q151" s="229">
        <v>0</v>
      </c>
      <c r="R151" s="229">
        <f>Q151*H151</f>
        <v>0</v>
      </c>
      <c r="S151" s="229">
        <v>0</v>
      </c>
      <c r="T151" s="230">
        <f>S151*H151</f>
        <v>0</v>
      </c>
      <c r="U151" s="35"/>
      <c r="V151" s="35"/>
      <c r="W151" s="35"/>
      <c r="X151" s="35"/>
      <c r="Y151" s="35"/>
      <c r="Z151" s="35"/>
      <c r="AA151" s="35"/>
      <c r="AB151" s="35"/>
      <c r="AC151" s="35"/>
      <c r="AD151" s="35"/>
      <c r="AE151" s="35"/>
      <c r="AR151" s="231" t="s">
        <v>230</v>
      </c>
      <c r="AT151" s="231" t="s">
        <v>313</v>
      </c>
      <c r="AU151" s="231" t="s">
        <v>73</v>
      </c>
      <c r="AY151" s="14" t="s">
        <v>200</v>
      </c>
      <c r="BE151" s="232">
        <f>IF(N151="základní",J151,0)</f>
        <v>0</v>
      </c>
      <c r="BF151" s="232">
        <f>IF(N151="snížená",J151,0)</f>
        <v>0</v>
      </c>
      <c r="BG151" s="232">
        <f>IF(N151="zákl. přenesená",J151,0)</f>
        <v>0</v>
      </c>
      <c r="BH151" s="232">
        <f>IF(N151="sníž. přenesená",J151,0)</f>
        <v>0</v>
      </c>
      <c r="BI151" s="232">
        <f>IF(N151="nulová",J151,0)</f>
        <v>0</v>
      </c>
      <c r="BJ151" s="14" t="s">
        <v>80</v>
      </c>
      <c r="BK151" s="232">
        <f>ROUND(I151*H151,2)</f>
        <v>0</v>
      </c>
      <c r="BL151" s="14" t="s">
        <v>199</v>
      </c>
      <c r="BM151" s="231" t="s">
        <v>574</v>
      </c>
    </row>
    <row r="152" s="2" customFormat="1" ht="24.15" customHeight="1">
      <c r="A152" s="35"/>
      <c r="B152" s="36"/>
      <c r="C152" s="245" t="s">
        <v>431</v>
      </c>
      <c r="D152" s="245" t="s">
        <v>313</v>
      </c>
      <c r="E152" s="246" t="s">
        <v>1724</v>
      </c>
      <c r="F152" s="247" t="s">
        <v>1725</v>
      </c>
      <c r="G152" s="248" t="s">
        <v>209</v>
      </c>
      <c r="H152" s="249">
        <v>6</v>
      </c>
      <c r="I152" s="250"/>
      <c r="J152" s="251">
        <f>ROUND(I152*H152,2)</f>
        <v>0</v>
      </c>
      <c r="K152" s="252"/>
      <c r="L152" s="253"/>
      <c r="M152" s="254" t="s">
        <v>1</v>
      </c>
      <c r="N152" s="255" t="s">
        <v>38</v>
      </c>
      <c r="O152" s="88"/>
      <c r="P152" s="229">
        <f>O152*H152</f>
        <v>0</v>
      </c>
      <c r="Q152" s="229">
        <v>0</v>
      </c>
      <c r="R152" s="229">
        <f>Q152*H152</f>
        <v>0</v>
      </c>
      <c r="S152" s="229">
        <v>0</v>
      </c>
      <c r="T152" s="230">
        <f>S152*H152</f>
        <v>0</v>
      </c>
      <c r="U152" s="35"/>
      <c r="V152" s="35"/>
      <c r="W152" s="35"/>
      <c r="X152" s="35"/>
      <c r="Y152" s="35"/>
      <c r="Z152" s="35"/>
      <c r="AA152" s="35"/>
      <c r="AB152" s="35"/>
      <c r="AC152" s="35"/>
      <c r="AD152" s="35"/>
      <c r="AE152" s="35"/>
      <c r="AR152" s="231" t="s">
        <v>230</v>
      </c>
      <c r="AT152" s="231" t="s">
        <v>313</v>
      </c>
      <c r="AU152" s="231" t="s">
        <v>73</v>
      </c>
      <c r="AY152" s="14" t="s">
        <v>200</v>
      </c>
      <c r="BE152" s="232">
        <f>IF(N152="základní",J152,0)</f>
        <v>0</v>
      </c>
      <c r="BF152" s="232">
        <f>IF(N152="snížená",J152,0)</f>
        <v>0</v>
      </c>
      <c r="BG152" s="232">
        <f>IF(N152="zákl. přenesená",J152,0)</f>
        <v>0</v>
      </c>
      <c r="BH152" s="232">
        <f>IF(N152="sníž. přenesená",J152,0)</f>
        <v>0</v>
      </c>
      <c r="BI152" s="232">
        <f>IF(N152="nulová",J152,0)</f>
        <v>0</v>
      </c>
      <c r="BJ152" s="14" t="s">
        <v>80</v>
      </c>
      <c r="BK152" s="232">
        <f>ROUND(I152*H152,2)</f>
        <v>0</v>
      </c>
      <c r="BL152" s="14" t="s">
        <v>199</v>
      </c>
      <c r="BM152" s="231" t="s">
        <v>582</v>
      </c>
    </row>
    <row r="153" s="2" customFormat="1" ht="24.15" customHeight="1">
      <c r="A153" s="35"/>
      <c r="B153" s="36"/>
      <c r="C153" s="245" t="s">
        <v>435</v>
      </c>
      <c r="D153" s="245" t="s">
        <v>313</v>
      </c>
      <c r="E153" s="246" t="s">
        <v>1726</v>
      </c>
      <c r="F153" s="247" t="s">
        <v>1727</v>
      </c>
      <c r="G153" s="248" t="s">
        <v>209</v>
      </c>
      <c r="H153" s="249">
        <v>94</v>
      </c>
      <c r="I153" s="250"/>
      <c r="J153" s="251">
        <f>ROUND(I153*H153,2)</f>
        <v>0</v>
      </c>
      <c r="K153" s="252"/>
      <c r="L153" s="253"/>
      <c r="M153" s="254" t="s">
        <v>1</v>
      </c>
      <c r="N153" s="255" t="s">
        <v>38</v>
      </c>
      <c r="O153" s="88"/>
      <c r="P153" s="229">
        <f>O153*H153</f>
        <v>0</v>
      </c>
      <c r="Q153" s="229">
        <v>0</v>
      </c>
      <c r="R153" s="229">
        <f>Q153*H153</f>
        <v>0</v>
      </c>
      <c r="S153" s="229">
        <v>0</v>
      </c>
      <c r="T153" s="230">
        <f>S153*H153</f>
        <v>0</v>
      </c>
      <c r="U153" s="35"/>
      <c r="V153" s="35"/>
      <c r="W153" s="35"/>
      <c r="X153" s="35"/>
      <c r="Y153" s="35"/>
      <c r="Z153" s="35"/>
      <c r="AA153" s="35"/>
      <c r="AB153" s="35"/>
      <c r="AC153" s="35"/>
      <c r="AD153" s="35"/>
      <c r="AE153" s="35"/>
      <c r="AR153" s="231" t="s">
        <v>230</v>
      </c>
      <c r="AT153" s="231" t="s">
        <v>313</v>
      </c>
      <c r="AU153" s="231" t="s">
        <v>73</v>
      </c>
      <c r="AY153" s="14" t="s">
        <v>200</v>
      </c>
      <c r="BE153" s="232">
        <f>IF(N153="základní",J153,0)</f>
        <v>0</v>
      </c>
      <c r="BF153" s="232">
        <f>IF(N153="snížená",J153,0)</f>
        <v>0</v>
      </c>
      <c r="BG153" s="232">
        <f>IF(N153="zákl. přenesená",J153,0)</f>
        <v>0</v>
      </c>
      <c r="BH153" s="232">
        <f>IF(N153="sníž. přenesená",J153,0)</f>
        <v>0</v>
      </c>
      <c r="BI153" s="232">
        <f>IF(N153="nulová",J153,0)</f>
        <v>0</v>
      </c>
      <c r="BJ153" s="14" t="s">
        <v>80</v>
      </c>
      <c r="BK153" s="232">
        <f>ROUND(I153*H153,2)</f>
        <v>0</v>
      </c>
      <c r="BL153" s="14" t="s">
        <v>199</v>
      </c>
      <c r="BM153" s="231" t="s">
        <v>590</v>
      </c>
    </row>
    <row r="154" s="2" customFormat="1" ht="24.15" customHeight="1">
      <c r="A154" s="35"/>
      <c r="B154" s="36"/>
      <c r="C154" s="245" t="s">
        <v>439</v>
      </c>
      <c r="D154" s="245" t="s">
        <v>313</v>
      </c>
      <c r="E154" s="246" t="s">
        <v>1728</v>
      </c>
      <c r="F154" s="247" t="s">
        <v>1729</v>
      </c>
      <c r="G154" s="248" t="s">
        <v>311</v>
      </c>
      <c r="H154" s="249">
        <v>3300</v>
      </c>
      <c r="I154" s="250"/>
      <c r="J154" s="251">
        <f>ROUND(I154*H154,2)</f>
        <v>0</v>
      </c>
      <c r="K154" s="252"/>
      <c r="L154" s="253"/>
      <c r="M154" s="254" t="s">
        <v>1</v>
      </c>
      <c r="N154" s="255" t="s">
        <v>38</v>
      </c>
      <c r="O154" s="88"/>
      <c r="P154" s="229">
        <f>O154*H154</f>
        <v>0</v>
      </c>
      <c r="Q154" s="229">
        <v>0</v>
      </c>
      <c r="R154" s="229">
        <f>Q154*H154</f>
        <v>0</v>
      </c>
      <c r="S154" s="229">
        <v>0</v>
      </c>
      <c r="T154" s="230">
        <f>S154*H154</f>
        <v>0</v>
      </c>
      <c r="U154" s="35"/>
      <c r="V154" s="35"/>
      <c r="W154" s="35"/>
      <c r="X154" s="35"/>
      <c r="Y154" s="35"/>
      <c r="Z154" s="35"/>
      <c r="AA154" s="35"/>
      <c r="AB154" s="35"/>
      <c r="AC154" s="35"/>
      <c r="AD154" s="35"/>
      <c r="AE154" s="35"/>
      <c r="AR154" s="231" t="s">
        <v>230</v>
      </c>
      <c r="AT154" s="231" t="s">
        <v>313</v>
      </c>
      <c r="AU154" s="231" t="s">
        <v>73</v>
      </c>
      <c r="AY154" s="14" t="s">
        <v>200</v>
      </c>
      <c r="BE154" s="232">
        <f>IF(N154="základní",J154,0)</f>
        <v>0</v>
      </c>
      <c r="BF154" s="232">
        <f>IF(N154="snížená",J154,0)</f>
        <v>0</v>
      </c>
      <c r="BG154" s="232">
        <f>IF(N154="zákl. přenesená",J154,0)</f>
        <v>0</v>
      </c>
      <c r="BH154" s="232">
        <f>IF(N154="sníž. přenesená",J154,0)</f>
        <v>0</v>
      </c>
      <c r="BI154" s="232">
        <f>IF(N154="nulová",J154,0)</f>
        <v>0</v>
      </c>
      <c r="BJ154" s="14" t="s">
        <v>80</v>
      </c>
      <c r="BK154" s="232">
        <f>ROUND(I154*H154,2)</f>
        <v>0</v>
      </c>
      <c r="BL154" s="14" t="s">
        <v>199</v>
      </c>
      <c r="BM154" s="231" t="s">
        <v>598</v>
      </c>
    </row>
    <row r="155" s="2" customFormat="1" ht="24.15" customHeight="1">
      <c r="A155" s="35"/>
      <c r="B155" s="36"/>
      <c r="C155" s="245" t="s">
        <v>443</v>
      </c>
      <c r="D155" s="245" t="s">
        <v>313</v>
      </c>
      <c r="E155" s="246" t="s">
        <v>1730</v>
      </c>
      <c r="F155" s="247" t="s">
        <v>1731</v>
      </c>
      <c r="G155" s="248" t="s">
        <v>311</v>
      </c>
      <c r="H155" s="249">
        <v>710</v>
      </c>
      <c r="I155" s="250"/>
      <c r="J155" s="251">
        <f>ROUND(I155*H155,2)</f>
        <v>0</v>
      </c>
      <c r="K155" s="252"/>
      <c r="L155" s="253"/>
      <c r="M155" s="254" t="s">
        <v>1</v>
      </c>
      <c r="N155" s="255" t="s">
        <v>38</v>
      </c>
      <c r="O155" s="88"/>
      <c r="P155" s="229">
        <f>O155*H155</f>
        <v>0</v>
      </c>
      <c r="Q155" s="229">
        <v>0</v>
      </c>
      <c r="R155" s="229">
        <f>Q155*H155</f>
        <v>0</v>
      </c>
      <c r="S155" s="229">
        <v>0</v>
      </c>
      <c r="T155" s="230">
        <f>S155*H155</f>
        <v>0</v>
      </c>
      <c r="U155" s="35"/>
      <c r="V155" s="35"/>
      <c r="W155" s="35"/>
      <c r="X155" s="35"/>
      <c r="Y155" s="35"/>
      <c r="Z155" s="35"/>
      <c r="AA155" s="35"/>
      <c r="AB155" s="35"/>
      <c r="AC155" s="35"/>
      <c r="AD155" s="35"/>
      <c r="AE155" s="35"/>
      <c r="AR155" s="231" t="s">
        <v>230</v>
      </c>
      <c r="AT155" s="231" t="s">
        <v>313</v>
      </c>
      <c r="AU155" s="231" t="s">
        <v>73</v>
      </c>
      <c r="AY155" s="14" t="s">
        <v>200</v>
      </c>
      <c r="BE155" s="232">
        <f>IF(N155="základní",J155,0)</f>
        <v>0</v>
      </c>
      <c r="BF155" s="232">
        <f>IF(N155="snížená",J155,0)</f>
        <v>0</v>
      </c>
      <c r="BG155" s="232">
        <f>IF(N155="zákl. přenesená",J155,0)</f>
        <v>0</v>
      </c>
      <c r="BH155" s="232">
        <f>IF(N155="sníž. přenesená",J155,0)</f>
        <v>0</v>
      </c>
      <c r="BI155" s="232">
        <f>IF(N155="nulová",J155,0)</f>
        <v>0</v>
      </c>
      <c r="BJ155" s="14" t="s">
        <v>80</v>
      </c>
      <c r="BK155" s="232">
        <f>ROUND(I155*H155,2)</f>
        <v>0</v>
      </c>
      <c r="BL155" s="14" t="s">
        <v>199</v>
      </c>
      <c r="BM155" s="231" t="s">
        <v>606</v>
      </c>
    </row>
    <row r="156" s="2" customFormat="1" ht="24.15" customHeight="1">
      <c r="A156" s="35"/>
      <c r="B156" s="36"/>
      <c r="C156" s="245" t="s">
        <v>447</v>
      </c>
      <c r="D156" s="245" t="s">
        <v>313</v>
      </c>
      <c r="E156" s="246" t="s">
        <v>1732</v>
      </c>
      <c r="F156" s="247" t="s">
        <v>1733</v>
      </c>
      <c r="G156" s="248" t="s">
        <v>209</v>
      </c>
      <c r="H156" s="249">
        <v>8</v>
      </c>
      <c r="I156" s="250"/>
      <c r="J156" s="251">
        <f>ROUND(I156*H156,2)</f>
        <v>0</v>
      </c>
      <c r="K156" s="252"/>
      <c r="L156" s="253"/>
      <c r="M156" s="254" t="s">
        <v>1</v>
      </c>
      <c r="N156" s="255" t="s">
        <v>38</v>
      </c>
      <c r="O156" s="88"/>
      <c r="P156" s="229">
        <f>O156*H156</f>
        <v>0</v>
      </c>
      <c r="Q156" s="229">
        <v>0</v>
      </c>
      <c r="R156" s="229">
        <f>Q156*H156</f>
        <v>0</v>
      </c>
      <c r="S156" s="229">
        <v>0</v>
      </c>
      <c r="T156" s="230">
        <f>S156*H156</f>
        <v>0</v>
      </c>
      <c r="U156" s="35"/>
      <c r="V156" s="35"/>
      <c r="W156" s="35"/>
      <c r="X156" s="35"/>
      <c r="Y156" s="35"/>
      <c r="Z156" s="35"/>
      <c r="AA156" s="35"/>
      <c r="AB156" s="35"/>
      <c r="AC156" s="35"/>
      <c r="AD156" s="35"/>
      <c r="AE156" s="35"/>
      <c r="AR156" s="231" t="s">
        <v>230</v>
      </c>
      <c r="AT156" s="231" t="s">
        <v>313</v>
      </c>
      <c r="AU156" s="231" t="s">
        <v>73</v>
      </c>
      <c r="AY156" s="14" t="s">
        <v>200</v>
      </c>
      <c r="BE156" s="232">
        <f>IF(N156="základní",J156,0)</f>
        <v>0</v>
      </c>
      <c r="BF156" s="232">
        <f>IF(N156="snížená",J156,0)</f>
        <v>0</v>
      </c>
      <c r="BG156" s="232">
        <f>IF(N156="zákl. přenesená",J156,0)</f>
        <v>0</v>
      </c>
      <c r="BH156" s="232">
        <f>IF(N156="sníž. přenesená",J156,0)</f>
        <v>0</v>
      </c>
      <c r="BI156" s="232">
        <f>IF(N156="nulová",J156,0)</f>
        <v>0</v>
      </c>
      <c r="BJ156" s="14" t="s">
        <v>80</v>
      </c>
      <c r="BK156" s="232">
        <f>ROUND(I156*H156,2)</f>
        <v>0</v>
      </c>
      <c r="BL156" s="14" t="s">
        <v>199</v>
      </c>
      <c r="BM156" s="231" t="s">
        <v>614</v>
      </c>
    </row>
    <row r="157" s="2" customFormat="1" ht="24.15" customHeight="1">
      <c r="A157" s="35"/>
      <c r="B157" s="36"/>
      <c r="C157" s="245" t="s">
        <v>451</v>
      </c>
      <c r="D157" s="245" t="s">
        <v>313</v>
      </c>
      <c r="E157" s="246" t="s">
        <v>1734</v>
      </c>
      <c r="F157" s="247" t="s">
        <v>1735</v>
      </c>
      <c r="G157" s="248" t="s">
        <v>209</v>
      </c>
      <c r="H157" s="249">
        <v>6</v>
      </c>
      <c r="I157" s="250"/>
      <c r="J157" s="251">
        <f>ROUND(I157*H157,2)</f>
        <v>0</v>
      </c>
      <c r="K157" s="252"/>
      <c r="L157" s="253"/>
      <c r="M157" s="254" t="s">
        <v>1</v>
      </c>
      <c r="N157" s="255" t="s">
        <v>38</v>
      </c>
      <c r="O157" s="88"/>
      <c r="P157" s="229">
        <f>O157*H157</f>
        <v>0</v>
      </c>
      <c r="Q157" s="229">
        <v>0</v>
      </c>
      <c r="R157" s="229">
        <f>Q157*H157</f>
        <v>0</v>
      </c>
      <c r="S157" s="229">
        <v>0</v>
      </c>
      <c r="T157" s="230">
        <f>S157*H157</f>
        <v>0</v>
      </c>
      <c r="U157" s="35"/>
      <c r="V157" s="35"/>
      <c r="W157" s="35"/>
      <c r="X157" s="35"/>
      <c r="Y157" s="35"/>
      <c r="Z157" s="35"/>
      <c r="AA157" s="35"/>
      <c r="AB157" s="35"/>
      <c r="AC157" s="35"/>
      <c r="AD157" s="35"/>
      <c r="AE157" s="35"/>
      <c r="AR157" s="231" t="s">
        <v>230</v>
      </c>
      <c r="AT157" s="231" t="s">
        <v>313</v>
      </c>
      <c r="AU157" s="231" t="s">
        <v>73</v>
      </c>
      <c r="AY157" s="14" t="s">
        <v>200</v>
      </c>
      <c r="BE157" s="232">
        <f>IF(N157="základní",J157,0)</f>
        <v>0</v>
      </c>
      <c r="BF157" s="232">
        <f>IF(N157="snížená",J157,0)</f>
        <v>0</v>
      </c>
      <c r="BG157" s="232">
        <f>IF(N157="zákl. přenesená",J157,0)</f>
        <v>0</v>
      </c>
      <c r="BH157" s="232">
        <f>IF(N157="sníž. přenesená",J157,0)</f>
        <v>0</v>
      </c>
      <c r="BI157" s="232">
        <f>IF(N157="nulová",J157,0)</f>
        <v>0</v>
      </c>
      <c r="BJ157" s="14" t="s">
        <v>80</v>
      </c>
      <c r="BK157" s="232">
        <f>ROUND(I157*H157,2)</f>
        <v>0</v>
      </c>
      <c r="BL157" s="14" t="s">
        <v>199</v>
      </c>
      <c r="BM157" s="231" t="s">
        <v>622</v>
      </c>
    </row>
    <row r="158" s="2" customFormat="1" ht="24.15" customHeight="1">
      <c r="A158" s="35"/>
      <c r="B158" s="36"/>
      <c r="C158" s="245" t="s">
        <v>455</v>
      </c>
      <c r="D158" s="245" t="s">
        <v>313</v>
      </c>
      <c r="E158" s="246" t="s">
        <v>1736</v>
      </c>
      <c r="F158" s="247" t="s">
        <v>1737</v>
      </c>
      <c r="G158" s="248" t="s">
        <v>209</v>
      </c>
      <c r="H158" s="249">
        <v>4</v>
      </c>
      <c r="I158" s="250"/>
      <c r="J158" s="251">
        <f>ROUND(I158*H158,2)</f>
        <v>0</v>
      </c>
      <c r="K158" s="252"/>
      <c r="L158" s="253"/>
      <c r="M158" s="254" t="s">
        <v>1</v>
      </c>
      <c r="N158" s="255" t="s">
        <v>38</v>
      </c>
      <c r="O158" s="88"/>
      <c r="P158" s="229">
        <f>O158*H158</f>
        <v>0</v>
      </c>
      <c r="Q158" s="229">
        <v>0</v>
      </c>
      <c r="R158" s="229">
        <f>Q158*H158</f>
        <v>0</v>
      </c>
      <c r="S158" s="229">
        <v>0</v>
      </c>
      <c r="T158" s="230">
        <f>S158*H158</f>
        <v>0</v>
      </c>
      <c r="U158" s="35"/>
      <c r="V158" s="35"/>
      <c r="W158" s="35"/>
      <c r="X158" s="35"/>
      <c r="Y158" s="35"/>
      <c r="Z158" s="35"/>
      <c r="AA158" s="35"/>
      <c r="AB158" s="35"/>
      <c r="AC158" s="35"/>
      <c r="AD158" s="35"/>
      <c r="AE158" s="35"/>
      <c r="AR158" s="231" t="s">
        <v>230</v>
      </c>
      <c r="AT158" s="231" t="s">
        <v>313</v>
      </c>
      <c r="AU158" s="231" t="s">
        <v>73</v>
      </c>
      <c r="AY158" s="14" t="s">
        <v>200</v>
      </c>
      <c r="BE158" s="232">
        <f>IF(N158="základní",J158,0)</f>
        <v>0</v>
      </c>
      <c r="BF158" s="232">
        <f>IF(N158="snížená",J158,0)</f>
        <v>0</v>
      </c>
      <c r="BG158" s="232">
        <f>IF(N158="zákl. přenesená",J158,0)</f>
        <v>0</v>
      </c>
      <c r="BH158" s="232">
        <f>IF(N158="sníž. přenesená",J158,0)</f>
        <v>0</v>
      </c>
      <c r="BI158" s="232">
        <f>IF(N158="nulová",J158,0)</f>
        <v>0</v>
      </c>
      <c r="BJ158" s="14" t="s">
        <v>80</v>
      </c>
      <c r="BK158" s="232">
        <f>ROUND(I158*H158,2)</f>
        <v>0</v>
      </c>
      <c r="BL158" s="14" t="s">
        <v>199</v>
      </c>
      <c r="BM158" s="231" t="s">
        <v>630</v>
      </c>
    </row>
    <row r="159" s="2" customFormat="1" ht="24.15" customHeight="1">
      <c r="A159" s="35"/>
      <c r="B159" s="36"/>
      <c r="C159" s="245" t="s">
        <v>459</v>
      </c>
      <c r="D159" s="245" t="s">
        <v>313</v>
      </c>
      <c r="E159" s="246" t="s">
        <v>1738</v>
      </c>
      <c r="F159" s="247" t="s">
        <v>1739</v>
      </c>
      <c r="G159" s="248" t="s">
        <v>311</v>
      </c>
      <c r="H159" s="249">
        <v>300</v>
      </c>
      <c r="I159" s="250"/>
      <c r="J159" s="251">
        <f>ROUND(I159*H159,2)</f>
        <v>0</v>
      </c>
      <c r="K159" s="252"/>
      <c r="L159" s="253"/>
      <c r="M159" s="254" t="s">
        <v>1</v>
      </c>
      <c r="N159" s="255" t="s">
        <v>38</v>
      </c>
      <c r="O159" s="88"/>
      <c r="P159" s="229">
        <f>O159*H159</f>
        <v>0</v>
      </c>
      <c r="Q159" s="229">
        <v>0</v>
      </c>
      <c r="R159" s="229">
        <f>Q159*H159</f>
        <v>0</v>
      </c>
      <c r="S159" s="229">
        <v>0</v>
      </c>
      <c r="T159" s="230">
        <f>S159*H159</f>
        <v>0</v>
      </c>
      <c r="U159" s="35"/>
      <c r="V159" s="35"/>
      <c r="W159" s="35"/>
      <c r="X159" s="35"/>
      <c r="Y159" s="35"/>
      <c r="Z159" s="35"/>
      <c r="AA159" s="35"/>
      <c r="AB159" s="35"/>
      <c r="AC159" s="35"/>
      <c r="AD159" s="35"/>
      <c r="AE159" s="35"/>
      <c r="AR159" s="231" t="s">
        <v>230</v>
      </c>
      <c r="AT159" s="231" t="s">
        <v>313</v>
      </c>
      <c r="AU159" s="231" t="s">
        <v>73</v>
      </c>
      <c r="AY159" s="14" t="s">
        <v>200</v>
      </c>
      <c r="BE159" s="232">
        <f>IF(N159="základní",J159,0)</f>
        <v>0</v>
      </c>
      <c r="BF159" s="232">
        <f>IF(N159="snížená",J159,0)</f>
        <v>0</v>
      </c>
      <c r="BG159" s="232">
        <f>IF(N159="zákl. přenesená",J159,0)</f>
        <v>0</v>
      </c>
      <c r="BH159" s="232">
        <f>IF(N159="sníž. přenesená",J159,0)</f>
        <v>0</v>
      </c>
      <c r="BI159" s="232">
        <f>IF(N159="nulová",J159,0)</f>
        <v>0</v>
      </c>
      <c r="BJ159" s="14" t="s">
        <v>80</v>
      </c>
      <c r="BK159" s="232">
        <f>ROUND(I159*H159,2)</f>
        <v>0</v>
      </c>
      <c r="BL159" s="14" t="s">
        <v>199</v>
      </c>
      <c r="BM159" s="231" t="s">
        <v>638</v>
      </c>
    </row>
    <row r="160" s="2" customFormat="1" ht="14.4" customHeight="1">
      <c r="A160" s="35"/>
      <c r="B160" s="36"/>
      <c r="C160" s="245" t="s">
        <v>463</v>
      </c>
      <c r="D160" s="245" t="s">
        <v>313</v>
      </c>
      <c r="E160" s="246" t="s">
        <v>1740</v>
      </c>
      <c r="F160" s="247" t="s">
        <v>1741</v>
      </c>
      <c r="G160" s="248" t="s">
        <v>311</v>
      </c>
      <c r="H160" s="249">
        <v>1665</v>
      </c>
      <c r="I160" s="250"/>
      <c r="J160" s="251">
        <f>ROUND(I160*H160,2)</f>
        <v>0</v>
      </c>
      <c r="K160" s="252"/>
      <c r="L160" s="253"/>
      <c r="M160" s="254" t="s">
        <v>1</v>
      </c>
      <c r="N160" s="255" t="s">
        <v>38</v>
      </c>
      <c r="O160" s="88"/>
      <c r="P160" s="229">
        <f>O160*H160</f>
        <v>0</v>
      </c>
      <c r="Q160" s="229">
        <v>0</v>
      </c>
      <c r="R160" s="229">
        <f>Q160*H160</f>
        <v>0</v>
      </c>
      <c r="S160" s="229">
        <v>0</v>
      </c>
      <c r="T160" s="230">
        <f>S160*H160</f>
        <v>0</v>
      </c>
      <c r="U160" s="35"/>
      <c r="V160" s="35"/>
      <c r="W160" s="35"/>
      <c r="X160" s="35"/>
      <c r="Y160" s="35"/>
      <c r="Z160" s="35"/>
      <c r="AA160" s="35"/>
      <c r="AB160" s="35"/>
      <c r="AC160" s="35"/>
      <c r="AD160" s="35"/>
      <c r="AE160" s="35"/>
      <c r="AR160" s="231" t="s">
        <v>230</v>
      </c>
      <c r="AT160" s="231" t="s">
        <v>313</v>
      </c>
      <c r="AU160" s="231" t="s">
        <v>73</v>
      </c>
      <c r="AY160" s="14" t="s">
        <v>200</v>
      </c>
      <c r="BE160" s="232">
        <f>IF(N160="základní",J160,0)</f>
        <v>0</v>
      </c>
      <c r="BF160" s="232">
        <f>IF(N160="snížená",J160,0)</f>
        <v>0</v>
      </c>
      <c r="BG160" s="232">
        <f>IF(N160="zákl. přenesená",J160,0)</f>
        <v>0</v>
      </c>
      <c r="BH160" s="232">
        <f>IF(N160="sníž. přenesená",J160,0)</f>
        <v>0</v>
      </c>
      <c r="BI160" s="232">
        <f>IF(N160="nulová",J160,0)</f>
        <v>0</v>
      </c>
      <c r="BJ160" s="14" t="s">
        <v>80</v>
      </c>
      <c r="BK160" s="232">
        <f>ROUND(I160*H160,2)</f>
        <v>0</v>
      </c>
      <c r="BL160" s="14" t="s">
        <v>199</v>
      </c>
      <c r="BM160" s="231" t="s">
        <v>646</v>
      </c>
    </row>
    <row r="161" s="2" customFormat="1" ht="14.4" customHeight="1">
      <c r="A161" s="35"/>
      <c r="B161" s="36"/>
      <c r="C161" s="245" t="s">
        <v>467</v>
      </c>
      <c r="D161" s="245" t="s">
        <v>313</v>
      </c>
      <c r="E161" s="246" t="s">
        <v>1742</v>
      </c>
      <c r="F161" s="247" t="s">
        <v>1743</v>
      </c>
      <c r="G161" s="248" t="s">
        <v>311</v>
      </c>
      <c r="H161" s="249">
        <v>300</v>
      </c>
      <c r="I161" s="250"/>
      <c r="J161" s="251">
        <f>ROUND(I161*H161,2)</f>
        <v>0</v>
      </c>
      <c r="K161" s="252"/>
      <c r="L161" s="253"/>
      <c r="M161" s="254" t="s">
        <v>1</v>
      </c>
      <c r="N161" s="255" t="s">
        <v>38</v>
      </c>
      <c r="O161" s="88"/>
      <c r="P161" s="229">
        <f>O161*H161</f>
        <v>0</v>
      </c>
      <c r="Q161" s="229">
        <v>0</v>
      </c>
      <c r="R161" s="229">
        <f>Q161*H161</f>
        <v>0</v>
      </c>
      <c r="S161" s="229">
        <v>0</v>
      </c>
      <c r="T161" s="230">
        <f>S161*H161</f>
        <v>0</v>
      </c>
      <c r="U161" s="35"/>
      <c r="V161" s="35"/>
      <c r="W161" s="35"/>
      <c r="X161" s="35"/>
      <c r="Y161" s="35"/>
      <c r="Z161" s="35"/>
      <c r="AA161" s="35"/>
      <c r="AB161" s="35"/>
      <c r="AC161" s="35"/>
      <c r="AD161" s="35"/>
      <c r="AE161" s="35"/>
      <c r="AR161" s="231" t="s">
        <v>230</v>
      </c>
      <c r="AT161" s="231" t="s">
        <v>313</v>
      </c>
      <c r="AU161" s="231" t="s">
        <v>73</v>
      </c>
      <c r="AY161" s="14" t="s">
        <v>200</v>
      </c>
      <c r="BE161" s="232">
        <f>IF(N161="základní",J161,0)</f>
        <v>0</v>
      </c>
      <c r="BF161" s="232">
        <f>IF(N161="snížená",J161,0)</f>
        <v>0</v>
      </c>
      <c r="BG161" s="232">
        <f>IF(N161="zákl. přenesená",J161,0)</f>
        <v>0</v>
      </c>
      <c r="BH161" s="232">
        <f>IF(N161="sníž. přenesená",J161,0)</f>
        <v>0</v>
      </c>
      <c r="BI161" s="232">
        <f>IF(N161="nulová",J161,0)</f>
        <v>0</v>
      </c>
      <c r="BJ161" s="14" t="s">
        <v>80</v>
      </c>
      <c r="BK161" s="232">
        <f>ROUND(I161*H161,2)</f>
        <v>0</v>
      </c>
      <c r="BL161" s="14" t="s">
        <v>199</v>
      </c>
      <c r="BM161" s="231" t="s">
        <v>654</v>
      </c>
    </row>
    <row r="162" s="2" customFormat="1" ht="24.15" customHeight="1">
      <c r="A162" s="35"/>
      <c r="B162" s="36"/>
      <c r="C162" s="245" t="s">
        <v>471</v>
      </c>
      <c r="D162" s="245" t="s">
        <v>313</v>
      </c>
      <c r="E162" s="246" t="s">
        <v>1744</v>
      </c>
      <c r="F162" s="247" t="s">
        <v>1745</v>
      </c>
      <c r="G162" s="248" t="s">
        <v>209</v>
      </c>
      <c r="H162" s="249">
        <v>6</v>
      </c>
      <c r="I162" s="250"/>
      <c r="J162" s="251">
        <f>ROUND(I162*H162,2)</f>
        <v>0</v>
      </c>
      <c r="K162" s="252"/>
      <c r="L162" s="253"/>
      <c r="M162" s="254" t="s">
        <v>1</v>
      </c>
      <c r="N162" s="255" t="s">
        <v>38</v>
      </c>
      <c r="O162" s="88"/>
      <c r="P162" s="229">
        <f>O162*H162</f>
        <v>0</v>
      </c>
      <c r="Q162" s="229">
        <v>0</v>
      </c>
      <c r="R162" s="229">
        <f>Q162*H162</f>
        <v>0</v>
      </c>
      <c r="S162" s="229">
        <v>0</v>
      </c>
      <c r="T162" s="230">
        <f>S162*H162</f>
        <v>0</v>
      </c>
      <c r="U162" s="35"/>
      <c r="V162" s="35"/>
      <c r="W162" s="35"/>
      <c r="X162" s="35"/>
      <c r="Y162" s="35"/>
      <c r="Z162" s="35"/>
      <c r="AA162" s="35"/>
      <c r="AB162" s="35"/>
      <c r="AC162" s="35"/>
      <c r="AD162" s="35"/>
      <c r="AE162" s="35"/>
      <c r="AR162" s="231" t="s">
        <v>230</v>
      </c>
      <c r="AT162" s="231" t="s">
        <v>313</v>
      </c>
      <c r="AU162" s="231" t="s">
        <v>73</v>
      </c>
      <c r="AY162" s="14" t="s">
        <v>200</v>
      </c>
      <c r="BE162" s="232">
        <f>IF(N162="základní",J162,0)</f>
        <v>0</v>
      </c>
      <c r="BF162" s="232">
        <f>IF(N162="snížená",J162,0)</f>
        <v>0</v>
      </c>
      <c r="BG162" s="232">
        <f>IF(N162="zákl. přenesená",J162,0)</f>
        <v>0</v>
      </c>
      <c r="BH162" s="232">
        <f>IF(N162="sníž. přenesená",J162,0)</f>
        <v>0</v>
      </c>
      <c r="BI162" s="232">
        <f>IF(N162="nulová",J162,0)</f>
        <v>0</v>
      </c>
      <c r="BJ162" s="14" t="s">
        <v>80</v>
      </c>
      <c r="BK162" s="232">
        <f>ROUND(I162*H162,2)</f>
        <v>0</v>
      </c>
      <c r="BL162" s="14" t="s">
        <v>199</v>
      </c>
      <c r="BM162" s="231" t="s">
        <v>662</v>
      </c>
    </row>
    <row r="163" s="2" customFormat="1" ht="24.15" customHeight="1">
      <c r="A163" s="35"/>
      <c r="B163" s="36"/>
      <c r="C163" s="245" t="s">
        <v>475</v>
      </c>
      <c r="D163" s="245" t="s">
        <v>313</v>
      </c>
      <c r="E163" s="246" t="s">
        <v>1746</v>
      </c>
      <c r="F163" s="247" t="s">
        <v>1747</v>
      </c>
      <c r="G163" s="248" t="s">
        <v>209</v>
      </c>
      <c r="H163" s="249">
        <v>6</v>
      </c>
      <c r="I163" s="250"/>
      <c r="J163" s="251">
        <f>ROUND(I163*H163,2)</f>
        <v>0</v>
      </c>
      <c r="K163" s="252"/>
      <c r="L163" s="253"/>
      <c r="M163" s="254" t="s">
        <v>1</v>
      </c>
      <c r="N163" s="255" t="s">
        <v>38</v>
      </c>
      <c r="O163" s="88"/>
      <c r="P163" s="229">
        <f>O163*H163</f>
        <v>0</v>
      </c>
      <c r="Q163" s="229">
        <v>0</v>
      </c>
      <c r="R163" s="229">
        <f>Q163*H163</f>
        <v>0</v>
      </c>
      <c r="S163" s="229">
        <v>0</v>
      </c>
      <c r="T163" s="230">
        <f>S163*H163</f>
        <v>0</v>
      </c>
      <c r="U163" s="35"/>
      <c r="V163" s="35"/>
      <c r="W163" s="35"/>
      <c r="X163" s="35"/>
      <c r="Y163" s="35"/>
      <c r="Z163" s="35"/>
      <c r="AA163" s="35"/>
      <c r="AB163" s="35"/>
      <c r="AC163" s="35"/>
      <c r="AD163" s="35"/>
      <c r="AE163" s="35"/>
      <c r="AR163" s="231" t="s">
        <v>230</v>
      </c>
      <c r="AT163" s="231" t="s">
        <v>313</v>
      </c>
      <c r="AU163" s="231" t="s">
        <v>73</v>
      </c>
      <c r="AY163" s="14" t="s">
        <v>200</v>
      </c>
      <c r="BE163" s="232">
        <f>IF(N163="základní",J163,0)</f>
        <v>0</v>
      </c>
      <c r="BF163" s="232">
        <f>IF(N163="snížená",J163,0)</f>
        <v>0</v>
      </c>
      <c r="BG163" s="232">
        <f>IF(N163="zákl. přenesená",J163,0)</f>
        <v>0</v>
      </c>
      <c r="BH163" s="232">
        <f>IF(N163="sníž. přenesená",J163,0)</f>
        <v>0</v>
      </c>
      <c r="BI163" s="232">
        <f>IF(N163="nulová",J163,0)</f>
        <v>0</v>
      </c>
      <c r="BJ163" s="14" t="s">
        <v>80</v>
      </c>
      <c r="BK163" s="232">
        <f>ROUND(I163*H163,2)</f>
        <v>0</v>
      </c>
      <c r="BL163" s="14" t="s">
        <v>199</v>
      </c>
      <c r="BM163" s="231" t="s">
        <v>670</v>
      </c>
    </row>
    <row r="164" s="2" customFormat="1" ht="14.4" customHeight="1">
      <c r="A164" s="35"/>
      <c r="B164" s="36"/>
      <c r="C164" s="245" t="s">
        <v>479</v>
      </c>
      <c r="D164" s="245" t="s">
        <v>313</v>
      </c>
      <c r="E164" s="246" t="s">
        <v>1748</v>
      </c>
      <c r="F164" s="247" t="s">
        <v>1749</v>
      </c>
      <c r="G164" s="248" t="s">
        <v>209</v>
      </c>
      <c r="H164" s="249">
        <v>5</v>
      </c>
      <c r="I164" s="250"/>
      <c r="J164" s="251">
        <f>ROUND(I164*H164,2)</f>
        <v>0</v>
      </c>
      <c r="K164" s="252"/>
      <c r="L164" s="253"/>
      <c r="M164" s="254" t="s">
        <v>1</v>
      </c>
      <c r="N164" s="255" t="s">
        <v>38</v>
      </c>
      <c r="O164" s="88"/>
      <c r="P164" s="229">
        <f>O164*H164</f>
        <v>0</v>
      </c>
      <c r="Q164" s="229">
        <v>0</v>
      </c>
      <c r="R164" s="229">
        <f>Q164*H164</f>
        <v>0</v>
      </c>
      <c r="S164" s="229">
        <v>0</v>
      </c>
      <c r="T164" s="230">
        <f>S164*H164</f>
        <v>0</v>
      </c>
      <c r="U164" s="35"/>
      <c r="V164" s="35"/>
      <c r="W164" s="35"/>
      <c r="X164" s="35"/>
      <c r="Y164" s="35"/>
      <c r="Z164" s="35"/>
      <c r="AA164" s="35"/>
      <c r="AB164" s="35"/>
      <c r="AC164" s="35"/>
      <c r="AD164" s="35"/>
      <c r="AE164" s="35"/>
      <c r="AR164" s="231" t="s">
        <v>230</v>
      </c>
      <c r="AT164" s="231" t="s">
        <v>313</v>
      </c>
      <c r="AU164" s="231" t="s">
        <v>73</v>
      </c>
      <c r="AY164" s="14" t="s">
        <v>200</v>
      </c>
      <c r="BE164" s="232">
        <f>IF(N164="základní",J164,0)</f>
        <v>0</v>
      </c>
      <c r="BF164" s="232">
        <f>IF(N164="snížená",J164,0)</f>
        <v>0</v>
      </c>
      <c r="BG164" s="232">
        <f>IF(N164="zákl. přenesená",J164,0)</f>
        <v>0</v>
      </c>
      <c r="BH164" s="232">
        <f>IF(N164="sníž. přenesená",J164,0)</f>
        <v>0</v>
      </c>
      <c r="BI164" s="232">
        <f>IF(N164="nulová",J164,0)</f>
        <v>0</v>
      </c>
      <c r="BJ164" s="14" t="s">
        <v>80</v>
      </c>
      <c r="BK164" s="232">
        <f>ROUND(I164*H164,2)</f>
        <v>0</v>
      </c>
      <c r="BL164" s="14" t="s">
        <v>199</v>
      </c>
      <c r="BM164" s="231" t="s">
        <v>678</v>
      </c>
    </row>
    <row r="165" s="2" customFormat="1" ht="14.4" customHeight="1">
      <c r="A165" s="35"/>
      <c r="B165" s="36"/>
      <c r="C165" s="245" t="s">
        <v>483</v>
      </c>
      <c r="D165" s="245" t="s">
        <v>313</v>
      </c>
      <c r="E165" s="246" t="s">
        <v>1750</v>
      </c>
      <c r="F165" s="247" t="s">
        <v>1751</v>
      </c>
      <c r="G165" s="248" t="s">
        <v>209</v>
      </c>
      <c r="H165" s="249">
        <v>1</v>
      </c>
      <c r="I165" s="250"/>
      <c r="J165" s="251">
        <f>ROUND(I165*H165,2)</f>
        <v>0</v>
      </c>
      <c r="K165" s="252"/>
      <c r="L165" s="253"/>
      <c r="M165" s="254" t="s">
        <v>1</v>
      </c>
      <c r="N165" s="255" t="s">
        <v>38</v>
      </c>
      <c r="O165" s="88"/>
      <c r="P165" s="229">
        <f>O165*H165</f>
        <v>0</v>
      </c>
      <c r="Q165" s="229">
        <v>0</v>
      </c>
      <c r="R165" s="229">
        <f>Q165*H165</f>
        <v>0</v>
      </c>
      <c r="S165" s="229">
        <v>0</v>
      </c>
      <c r="T165" s="230">
        <f>S165*H165</f>
        <v>0</v>
      </c>
      <c r="U165" s="35"/>
      <c r="V165" s="35"/>
      <c r="W165" s="35"/>
      <c r="X165" s="35"/>
      <c r="Y165" s="35"/>
      <c r="Z165" s="35"/>
      <c r="AA165" s="35"/>
      <c r="AB165" s="35"/>
      <c r="AC165" s="35"/>
      <c r="AD165" s="35"/>
      <c r="AE165" s="35"/>
      <c r="AR165" s="231" t="s">
        <v>230</v>
      </c>
      <c r="AT165" s="231" t="s">
        <v>313</v>
      </c>
      <c r="AU165" s="231" t="s">
        <v>73</v>
      </c>
      <c r="AY165" s="14" t="s">
        <v>200</v>
      </c>
      <c r="BE165" s="232">
        <f>IF(N165="základní",J165,0)</f>
        <v>0</v>
      </c>
      <c r="BF165" s="232">
        <f>IF(N165="snížená",J165,0)</f>
        <v>0</v>
      </c>
      <c r="BG165" s="232">
        <f>IF(N165="zákl. přenesená",J165,0)</f>
        <v>0</v>
      </c>
      <c r="BH165" s="232">
        <f>IF(N165="sníž. přenesená",J165,0)</f>
        <v>0</v>
      </c>
      <c r="BI165" s="232">
        <f>IF(N165="nulová",J165,0)</f>
        <v>0</v>
      </c>
      <c r="BJ165" s="14" t="s">
        <v>80</v>
      </c>
      <c r="BK165" s="232">
        <f>ROUND(I165*H165,2)</f>
        <v>0</v>
      </c>
      <c r="BL165" s="14" t="s">
        <v>199</v>
      </c>
      <c r="BM165" s="231" t="s">
        <v>685</v>
      </c>
    </row>
    <row r="166" s="2" customFormat="1" ht="14.4" customHeight="1">
      <c r="A166" s="35"/>
      <c r="B166" s="36"/>
      <c r="C166" s="245" t="s">
        <v>487</v>
      </c>
      <c r="D166" s="245" t="s">
        <v>313</v>
      </c>
      <c r="E166" s="246" t="s">
        <v>1752</v>
      </c>
      <c r="F166" s="247" t="s">
        <v>1753</v>
      </c>
      <c r="G166" s="248" t="s">
        <v>209</v>
      </c>
      <c r="H166" s="249">
        <v>5</v>
      </c>
      <c r="I166" s="250"/>
      <c r="J166" s="251">
        <f>ROUND(I166*H166,2)</f>
        <v>0</v>
      </c>
      <c r="K166" s="252"/>
      <c r="L166" s="253"/>
      <c r="M166" s="254" t="s">
        <v>1</v>
      </c>
      <c r="N166" s="255" t="s">
        <v>38</v>
      </c>
      <c r="O166" s="88"/>
      <c r="P166" s="229">
        <f>O166*H166</f>
        <v>0</v>
      </c>
      <c r="Q166" s="229">
        <v>0</v>
      </c>
      <c r="R166" s="229">
        <f>Q166*H166</f>
        <v>0</v>
      </c>
      <c r="S166" s="229">
        <v>0</v>
      </c>
      <c r="T166" s="230">
        <f>S166*H166</f>
        <v>0</v>
      </c>
      <c r="U166" s="35"/>
      <c r="V166" s="35"/>
      <c r="W166" s="35"/>
      <c r="X166" s="35"/>
      <c r="Y166" s="35"/>
      <c r="Z166" s="35"/>
      <c r="AA166" s="35"/>
      <c r="AB166" s="35"/>
      <c r="AC166" s="35"/>
      <c r="AD166" s="35"/>
      <c r="AE166" s="35"/>
      <c r="AR166" s="231" t="s">
        <v>230</v>
      </c>
      <c r="AT166" s="231" t="s">
        <v>313</v>
      </c>
      <c r="AU166" s="231" t="s">
        <v>73</v>
      </c>
      <c r="AY166" s="14" t="s">
        <v>200</v>
      </c>
      <c r="BE166" s="232">
        <f>IF(N166="základní",J166,0)</f>
        <v>0</v>
      </c>
      <c r="BF166" s="232">
        <f>IF(N166="snížená",J166,0)</f>
        <v>0</v>
      </c>
      <c r="BG166" s="232">
        <f>IF(N166="zákl. přenesená",J166,0)</f>
        <v>0</v>
      </c>
      <c r="BH166" s="232">
        <f>IF(N166="sníž. přenesená",J166,0)</f>
        <v>0</v>
      </c>
      <c r="BI166" s="232">
        <f>IF(N166="nulová",J166,0)</f>
        <v>0</v>
      </c>
      <c r="BJ166" s="14" t="s">
        <v>80</v>
      </c>
      <c r="BK166" s="232">
        <f>ROUND(I166*H166,2)</f>
        <v>0</v>
      </c>
      <c r="BL166" s="14" t="s">
        <v>199</v>
      </c>
      <c r="BM166" s="231" t="s">
        <v>693</v>
      </c>
    </row>
    <row r="167" s="2" customFormat="1" ht="24.15" customHeight="1">
      <c r="A167" s="35"/>
      <c r="B167" s="36"/>
      <c r="C167" s="245" t="s">
        <v>491</v>
      </c>
      <c r="D167" s="245" t="s">
        <v>313</v>
      </c>
      <c r="E167" s="246" t="s">
        <v>1754</v>
      </c>
      <c r="F167" s="247" t="s">
        <v>1755</v>
      </c>
      <c r="G167" s="248" t="s">
        <v>209</v>
      </c>
      <c r="H167" s="249">
        <v>6</v>
      </c>
      <c r="I167" s="250"/>
      <c r="J167" s="251">
        <f>ROUND(I167*H167,2)</f>
        <v>0</v>
      </c>
      <c r="K167" s="252"/>
      <c r="L167" s="253"/>
      <c r="M167" s="254" t="s">
        <v>1</v>
      </c>
      <c r="N167" s="255" t="s">
        <v>38</v>
      </c>
      <c r="O167" s="88"/>
      <c r="P167" s="229">
        <f>O167*H167</f>
        <v>0</v>
      </c>
      <c r="Q167" s="229">
        <v>0</v>
      </c>
      <c r="R167" s="229">
        <f>Q167*H167</f>
        <v>0</v>
      </c>
      <c r="S167" s="229">
        <v>0</v>
      </c>
      <c r="T167" s="230">
        <f>S167*H167</f>
        <v>0</v>
      </c>
      <c r="U167" s="35"/>
      <c r="V167" s="35"/>
      <c r="W167" s="35"/>
      <c r="X167" s="35"/>
      <c r="Y167" s="35"/>
      <c r="Z167" s="35"/>
      <c r="AA167" s="35"/>
      <c r="AB167" s="35"/>
      <c r="AC167" s="35"/>
      <c r="AD167" s="35"/>
      <c r="AE167" s="35"/>
      <c r="AR167" s="231" t="s">
        <v>230</v>
      </c>
      <c r="AT167" s="231" t="s">
        <v>313</v>
      </c>
      <c r="AU167" s="231" t="s">
        <v>73</v>
      </c>
      <c r="AY167" s="14" t="s">
        <v>200</v>
      </c>
      <c r="BE167" s="232">
        <f>IF(N167="základní",J167,0)</f>
        <v>0</v>
      </c>
      <c r="BF167" s="232">
        <f>IF(N167="snížená",J167,0)</f>
        <v>0</v>
      </c>
      <c r="BG167" s="232">
        <f>IF(N167="zákl. přenesená",J167,0)</f>
        <v>0</v>
      </c>
      <c r="BH167" s="232">
        <f>IF(N167="sníž. přenesená",J167,0)</f>
        <v>0</v>
      </c>
      <c r="BI167" s="232">
        <f>IF(N167="nulová",J167,0)</f>
        <v>0</v>
      </c>
      <c r="BJ167" s="14" t="s">
        <v>80</v>
      </c>
      <c r="BK167" s="232">
        <f>ROUND(I167*H167,2)</f>
        <v>0</v>
      </c>
      <c r="BL167" s="14" t="s">
        <v>199</v>
      </c>
      <c r="BM167" s="231" t="s">
        <v>701</v>
      </c>
    </row>
    <row r="168" s="2" customFormat="1" ht="24.15" customHeight="1">
      <c r="A168" s="35"/>
      <c r="B168" s="36"/>
      <c r="C168" s="245" t="s">
        <v>495</v>
      </c>
      <c r="D168" s="245" t="s">
        <v>313</v>
      </c>
      <c r="E168" s="246" t="s">
        <v>1756</v>
      </c>
      <c r="F168" s="247" t="s">
        <v>1757</v>
      </c>
      <c r="G168" s="248" t="s">
        <v>209</v>
      </c>
      <c r="H168" s="249">
        <v>2</v>
      </c>
      <c r="I168" s="250"/>
      <c r="J168" s="251">
        <f>ROUND(I168*H168,2)</f>
        <v>0</v>
      </c>
      <c r="K168" s="252"/>
      <c r="L168" s="253"/>
      <c r="M168" s="254" t="s">
        <v>1</v>
      </c>
      <c r="N168" s="255" t="s">
        <v>38</v>
      </c>
      <c r="O168" s="88"/>
      <c r="P168" s="229">
        <f>O168*H168</f>
        <v>0</v>
      </c>
      <c r="Q168" s="229">
        <v>0</v>
      </c>
      <c r="R168" s="229">
        <f>Q168*H168</f>
        <v>0</v>
      </c>
      <c r="S168" s="229">
        <v>0</v>
      </c>
      <c r="T168" s="230">
        <f>S168*H168</f>
        <v>0</v>
      </c>
      <c r="U168" s="35"/>
      <c r="V168" s="35"/>
      <c r="W168" s="35"/>
      <c r="X168" s="35"/>
      <c r="Y168" s="35"/>
      <c r="Z168" s="35"/>
      <c r="AA168" s="35"/>
      <c r="AB168" s="35"/>
      <c r="AC168" s="35"/>
      <c r="AD168" s="35"/>
      <c r="AE168" s="35"/>
      <c r="AR168" s="231" t="s">
        <v>230</v>
      </c>
      <c r="AT168" s="231" t="s">
        <v>313</v>
      </c>
      <c r="AU168" s="231" t="s">
        <v>73</v>
      </c>
      <c r="AY168" s="14" t="s">
        <v>200</v>
      </c>
      <c r="BE168" s="232">
        <f>IF(N168="základní",J168,0)</f>
        <v>0</v>
      </c>
      <c r="BF168" s="232">
        <f>IF(N168="snížená",J168,0)</f>
        <v>0</v>
      </c>
      <c r="BG168" s="232">
        <f>IF(N168="zákl. přenesená",J168,0)</f>
        <v>0</v>
      </c>
      <c r="BH168" s="232">
        <f>IF(N168="sníž. přenesená",J168,0)</f>
        <v>0</v>
      </c>
      <c r="BI168" s="232">
        <f>IF(N168="nulová",J168,0)</f>
        <v>0</v>
      </c>
      <c r="BJ168" s="14" t="s">
        <v>80</v>
      </c>
      <c r="BK168" s="232">
        <f>ROUND(I168*H168,2)</f>
        <v>0</v>
      </c>
      <c r="BL168" s="14" t="s">
        <v>199</v>
      </c>
      <c r="BM168" s="231" t="s">
        <v>709</v>
      </c>
    </row>
    <row r="169" s="2" customFormat="1" ht="24.15" customHeight="1">
      <c r="A169" s="35"/>
      <c r="B169" s="36"/>
      <c r="C169" s="245" t="s">
        <v>499</v>
      </c>
      <c r="D169" s="245" t="s">
        <v>313</v>
      </c>
      <c r="E169" s="246" t="s">
        <v>1758</v>
      </c>
      <c r="F169" s="247" t="s">
        <v>1759</v>
      </c>
      <c r="G169" s="248" t="s">
        <v>209</v>
      </c>
      <c r="H169" s="249">
        <v>2</v>
      </c>
      <c r="I169" s="250"/>
      <c r="J169" s="251">
        <f>ROUND(I169*H169,2)</f>
        <v>0</v>
      </c>
      <c r="K169" s="252"/>
      <c r="L169" s="253"/>
      <c r="M169" s="254" t="s">
        <v>1</v>
      </c>
      <c r="N169" s="255" t="s">
        <v>38</v>
      </c>
      <c r="O169" s="88"/>
      <c r="P169" s="229">
        <f>O169*H169</f>
        <v>0</v>
      </c>
      <c r="Q169" s="229">
        <v>0</v>
      </c>
      <c r="R169" s="229">
        <f>Q169*H169</f>
        <v>0</v>
      </c>
      <c r="S169" s="229">
        <v>0</v>
      </c>
      <c r="T169" s="230">
        <f>S169*H169</f>
        <v>0</v>
      </c>
      <c r="U169" s="35"/>
      <c r="V169" s="35"/>
      <c r="W169" s="35"/>
      <c r="X169" s="35"/>
      <c r="Y169" s="35"/>
      <c r="Z169" s="35"/>
      <c r="AA169" s="35"/>
      <c r="AB169" s="35"/>
      <c r="AC169" s="35"/>
      <c r="AD169" s="35"/>
      <c r="AE169" s="35"/>
      <c r="AR169" s="231" t="s">
        <v>230</v>
      </c>
      <c r="AT169" s="231" t="s">
        <v>313</v>
      </c>
      <c r="AU169" s="231" t="s">
        <v>73</v>
      </c>
      <c r="AY169" s="14" t="s">
        <v>200</v>
      </c>
      <c r="BE169" s="232">
        <f>IF(N169="základní",J169,0)</f>
        <v>0</v>
      </c>
      <c r="BF169" s="232">
        <f>IF(N169="snížená",J169,0)</f>
        <v>0</v>
      </c>
      <c r="BG169" s="232">
        <f>IF(N169="zákl. přenesená",J169,0)</f>
        <v>0</v>
      </c>
      <c r="BH169" s="232">
        <f>IF(N169="sníž. přenesená",J169,0)</f>
        <v>0</v>
      </c>
      <c r="BI169" s="232">
        <f>IF(N169="nulová",J169,0)</f>
        <v>0</v>
      </c>
      <c r="BJ169" s="14" t="s">
        <v>80</v>
      </c>
      <c r="BK169" s="232">
        <f>ROUND(I169*H169,2)</f>
        <v>0</v>
      </c>
      <c r="BL169" s="14" t="s">
        <v>199</v>
      </c>
      <c r="BM169" s="231" t="s">
        <v>717</v>
      </c>
    </row>
    <row r="170" s="2" customFormat="1" ht="24.15" customHeight="1">
      <c r="A170" s="35"/>
      <c r="B170" s="36"/>
      <c r="C170" s="245" t="s">
        <v>503</v>
      </c>
      <c r="D170" s="245" t="s">
        <v>313</v>
      </c>
      <c r="E170" s="246" t="s">
        <v>1760</v>
      </c>
      <c r="F170" s="247" t="s">
        <v>1761</v>
      </c>
      <c r="G170" s="248" t="s">
        <v>209</v>
      </c>
      <c r="H170" s="249">
        <v>1</v>
      </c>
      <c r="I170" s="250"/>
      <c r="J170" s="251">
        <f>ROUND(I170*H170,2)</f>
        <v>0</v>
      </c>
      <c r="K170" s="252"/>
      <c r="L170" s="253"/>
      <c r="M170" s="254" t="s">
        <v>1</v>
      </c>
      <c r="N170" s="255" t="s">
        <v>38</v>
      </c>
      <c r="O170" s="88"/>
      <c r="P170" s="229">
        <f>O170*H170</f>
        <v>0</v>
      </c>
      <c r="Q170" s="229">
        <v>0</v>
      </c>
      <c r="R170" s="229">
        <f>Q170*H170</f>
        <v>0</v>
      </c>
      <c r="S170" s="229">
        <v>0</v>
      </c>
      <c r="T170" s="230">
        <f>S170*H170</f>
        <v>0</v>
      </c>
      <c r="U170" s="35"/>
      <c r="V170" s="35"/>
      <c r="W170" s="35"/>
      <c r="X170" s="35"/>
      <c r="Y170" s="35"/>
      <c r="Z170" s="35"/>
      <c r="AA170" s="35"/>
      <c r="AB170" s="35"/>
      <c r="AC170" s="35"/>
      <c r="AD170" s="35"/>
      <c r="AE170" s="35"/>
      <c r="AR170" s="231" t="s">
        <v>230</v>
      </c>
      <c r="AT170" s="231" t="s">
        <v>313</v>
      </c>
      <c r="AU170" s="231" t="s">
        <v>73</v>
      </c>
      <c r="AY170" s="14" t="s">
        <v>200</v>
      </c>
      <c r="BE170" s="232">
        <f>IF(N170="základní",J170,0)</f>
        <v>0</v>
      </c>
      <c r="BF170" s="232">
        <f>IF(N170="snížená",J170,0)</f>
        <v>0</v>
      </c>
      <c r="BG170" s="232">
        <f>IF(N170="zákl. přenesená",J170,0)</f>
        <v>0</v>
      </c>
      <c r="BH170" s="232">
        <f>IF(N170="sníž. přenesená",J170,0)</f>
        <v>0</v>
      </c>
      <c r="BI170" s="232">
        <f>IF(N170="nulová",J170,0)</f>
        <v>0</v>
      </c>
      <c r="BJ170" s="14" t="s">
        <v>80</v>
      </c>
      <c r="BK170" s="232">
        <f>ROUND(I170*H170,2)</f>
        <v>0</v>
      </c>
      <c r="BL170" s="14" t="s">
        <v>199</v>
      </c>
      <c r="BM170" s="231" t="s">
        <v>725</v>
      </c>
    </row>
    <row r="171" s="2" customFormat="1" ht="24.15" customHeight="1">
      <c r="A171" s="35"/>
      <c r="B171" s="36"/>
      <c r="C171" s="245" t="s">
        <v>507</v>
      </c>
      <c r="D171" s="245" t="s">
        <v>313</v>
      </c>
      <c r="E171" s="246" t="s">
        <v>1762</v>
      </c>
      <c r="F171" s="247" t="s">
        <v>1763</v>
      </c>
      <c r="G171" s="248" t="s">
        <v>209</v>
      </c>
      <c r="H171" s="249">
        <v>2</v>
      </c>
      <c r="I171" s="250"/>
      <c r="J171" s="251">
        <f>ROUND(I171*H171,2)</f>
        <v>0</v>
      </c>
      <c r="K171" s="252"/>
      <c r="L171" s="253"/>
      <c r="M171" s="254" t="s">
        <v>1</v>
      </c>
      <c r="N171" s="255" t="s">
        <v>38</v>
      </c>
      <c r="O171" s="88"/>
      <c r="P171" s="229">
        <f>O171*H171</f>
        <v>0</v>
      </c>
      <c r="Q171" s="229">
        <v>0</v>
      </c>
      <c r="R171" s="229">
        <f>Q171*H171</f>
        <v>0</v>
      </c>
      <c r="S171" s="229">
        <v>0</v>
      </c>
      <c r="T171" s="230">
        <f>S171*H171</f>
        <v>0</v>
      </c>
      <c r="U171" s="35"/>
      <c r="V171" s="35"/>
      <c r="W171" s="35"/>
      <c r="X171" s="35"/>
      <c r="Y171" s="35"/>
      <c r="Z171" s="35"/>
      <c r="AA171" s="35"/>
      <c r="AB171" s="35"/>
      <c r="AC171" s="35"/>
      <c r="AD171" s="35"/>
      <c r="AE171" s="35"/>
      <c r="AR171" s="231" t="s">
        <v>230</v>
      </c>
      <c r="AT171" s="231" t="s">
        <v>313</v>
      </c>
      <c r="AU171" s="231" t="s">
        <v>73</v>
      </c>
      <c r="AY171" s="14" t="s">
        <v>200</v>
      </c>
      <c r="BE171" s="232">
        <f>IF(N171="základní",J171,0)</f>
        <v>0</v>
      </c>
      <c r="BF171" s="232">
        <f>IF(N171="snížená",J171,0)</f>
        <v>0</v>
      </c>
      <c r="BG171" s="232">
        <f>IF(N171="zákl. přenesená",J171,0)</f>
        <v>0</v>
      </c>
      <c r="BH171" s="232">
        <f>IF(N171="sníž. přenesená",J171,0)</f>
        <v>0</v>
      </c>
      <c r="BI171" s="232">
        <f>IF(N171="nulová",J171,0)</f>
        <v>0</v>
      </c>
      <c r="BJ171" s="14" t="s">
        <v>80</v>
      </c>
      <c r="BK171" s="232">
        <f>ROUND(I171*H171,2)</f>
        <v>0</v>
      </c>
      <c r="BL171" s="14" t="s">
        <v>199</v>
      </c>
      <c r="BM171" s="231" t="s">
        <v>733</v>
      </c>
    </row>
    <row r="172" s="2" customFormat="1" ht="24.15" customHeight="1">
      <c r="A172" s="35"/>
      <c r="B172" s="36"/>
      <c r="C172" s="245" t="s">
        <v>511</v>
      </c>
      <c r="D172" s="245" t="s">
        <v>313</v>
      </c>
      <c r="E172" s="246" t="s">
        <v>1764</v>
      </c>
      <c r="F172" s="247" t="s">
        <v>1765</v>
      </c>
      <c r="G172" s="248" t="s">
        <v>209</v>
      </c>
      <c r="H172" s="249">
        <v>4</v>
      </c>
      <c r="I172" s="250"/>
      <c r="J172" s="251">
        <f>ROUND(I172*H172,2)</f>
        <v>0</v>
      </c>
      <c r="K172" s="252"/>
      <c r="L172" s="253"/>
      <c r="M172" s="254" t="s">
        <v>1</v>
      </c>
      <c r="N172" s="255" t="s">
        <v>38</v>
      </c>
      <c r="O172" s="88"/>
      <c r="P172" s="229">
        <f>O172*H172</f>
        <v>0</v>
      </c>
      <c r="Q172" s="229">
        <v>0</v>
      </c>
      <c r="R172" s="229">
        <f>Q172*H172</f>
        <v>0</v>
      </c>
      <c r="S172" s="229">
        <v>0</v>
      </c>
      <c r="T172" s="230">
        <f>S172*H172</f>
        <v>0</v>
      </c>
      <c r="U172" s="35"/>
      <c r="V172" s="35"/>
      <c r="W172" s="35"/>
      <c r="X172" s="35"/>
      <c r="Y172" s="35"/>
      <c r="Z172" s="35"/>
      <c r="AA172" s="35"/>
      <c r="AB172" s="35"/>
      <c r="AC172" s="35"/>
      <c r="AD172" s="35"/>
      <c r="AE172" s="35"/>
      <c r="AR172" s="231" t="s">
        <v>230</v>
      </c>
      <c r="AT172" s="231" t="s">
        <v>313</v>
      </c>
      <c r="AU172" s="231" t="s">
        <v>73</v>
      </c>
      <c r="AY172" s="14" t="s">
        <v>200</v>
      </c>
      <c r="BE172" s="232">
        <f>IF(N172="základní",J172,0)</f>
        <v>0</v>
      </c>
      <c r="BF172" s="232">
        <f>IF(N172="snížená",J172,0)</f>
        <v>0</v>
      </c>
      <c r="BG172" s="232">
        <f>IF(N172="zákl. přenesená",J172,0)</f>
        <v>0</v>
      </c>
      <c r="BH172" s="232">
        <f>IF(N172="sníž. přenesená",J172,0)</f>
        <v>0</v>
      </c>
      <c r="BI172" s="232">
        <f>IF(N172="nulová",J172,0)</f>
        <v>0</v>
      </c>
      <c r="BJ172" s="14" t="s">
        <v>80</v>
      </c>
      <c r="BK172" s="232">
        <f>ROUND(I172*H172,2)</f>
        <v>0</v>
      </c>
      <c r="BL172" s="14" t="s">
        <v>199</v>
      </c>
      <c r="BM172" s="231" t="s">
        <v>741</v>
      </c>
    </row>
    <row r="173" s="2" customFormat="1" ht="24.15" customHeight="1">
      <c r="A173" s="35"/>
      <c r="B173" s="36"/>
      <c r="C173" s="245" t="s">
        <v>515</v>
      </c>
      <c r="D173" s="245" t="s">
        <v>313</v>
      </c>
      <c r="E173" s="246" t="s">
        <v>1766</v>
      </c>
      <c r="F173" s="247" t="s">
        <v>1767</v>
      </c>
      <c r="G173" s="248" t="s">
        <v>209</v>
      </c>
      <c r="H173" s="249">
        <v>4</v>
      </c>
      <c r="I173" s="250"/>
      <c r="J173" s="251">
        <f>ROUND(I173*H173,2)</f>
        <v>0</v>
      </c>
      <c r="K173" s="252"/>
      <c r="L173" s="253"/>
      <c r="M173" s="254" t="s">
        <v>1</v>
      </c>
      <c r="N173" s="255" t="s">
        <v>38</v>
      </c>
      <c r="O173" s="88"/>
      <c r="P173" s="229">
        <f>O173*H173</f>
        <v>0</v>
      </c>
      <c r="Q173" s="229">
        <v>0</v>
      </c>
      <c r="R173" s="229">
        <f>Q173*H173</f>
        <v>0</v>
      </c>
      <c r="S173" s="229">
        <v>0</v>
      </c>
      <c r="T173" s="230">
        <f>S173*H173</f>
        <v>0</v>
      </c>
      <c r="U173" s="35"/>
      <c r="V173" s="35"/>
      <c r="W173" s="35"/>
      <c r="X173" s="35"/>
      <c r="Y173" s="35"/>
      <c r="Z173" s="35"/>
      <c r="AA173" s="35"/>
      <c r="AB173" s="35"/>
      <c r="AC173" s="35"/>
      <c r="AD173" s="35"/>
      <c r="AE173" s="35"/>
      <c r="AR173" s="231" t="s">
        <v>230</v>
      </c>
      <c r="AT173" s="231" t="s">
        <v>313</v>
      </c>
      <c r="AU173" s="231" t="s">
        <v>73</v>
      </c>
      <c r="AY173" s="14" t="s">
        <v>200</v>
      </c>
      <c r="BE173" s="232">
        <f>IF(N173="základní",J173,0)</f>
        <v>0</v>
      </c>
      <c r="BF173" s="232">
        <f>IF(N173="snížená",J173,0)</f>
        <v>0</v>
      </c>
      <c r="BG173" s="232">
        <f>IF(N173="zákl. přenesená",J173,0)</f>
        <v>0</v>
      </c>
      <c r="BH173" s="232">
        <f>IF(N173="sníž. přenesená",J173,0)</f>
        <v>0</v>
      </c>
      <c r="BI173" s="232">
        <f>IF(N173="nulová",J173,0)</f>
        <v>0</v>
      </c>
      <c r="BJ173" s="14" t="s">
        <v>80</v>
      </c>
      <c r="BK173" s="232">
        <f>ROUND(I173*H173,2)</f>
        <v>0</v>
      </c>
      <c r="BL173" s="14" t="s">
        <v>199</v>
      </c>
      <c r="BM173" s="231" t="s">
        <v>762</v>
      </c>
    </row>
    <row r="174" s="2" customFormat="1" ht="24.15" customHeight="1">
      <c r="A174" s="35"/>
      <c r="B174" s="36"/>
      <c r="C174" s="245" t="s">
        <v>519</v>
      </c>
      <c r="D174" s="245" t="s">
        <v>313</v>
      </c>
      <c r="E174" s="246" t="s">
        <v>1768</v>
      </c>
      <c r="F174" s="247" t="s">
        <v>1769</v>
      </c>
      <c r="G174" s="248" t="s">
        <v>209</v>
      </c>
      <c r="H174" s="249">
        <v>28</v>
      </c>
      <c r="I174" s="250"/>
      <c r="J174" s="251">
        <f>ROUND(I174*H174,2)</f>
        <v>0</v>
      </c>
      <c r="K174" s="252"/>
      <c r="L174" s="253"/>
      <c r="M174" s="254" t="s">
        <v>1</v>
      </c>
      <c r="N174" s="255" t="s">
        <v>38</v>
      </c>
      <c r="O174" s="88"/>
      <c r="P174" s="229">
        <f>O174*H174</f>
        <v>0</v>
      </c>
      <c r="Q174" s="229">
        <v>0</v>
      </c>
      <c r="R174" s="229">
        <f>Q174*H174</f>
        <v>0</v>
      </c>
      <c r="S174" s="229">
        <v>0</v>
      </c>
      <c r="T174" s="230">
        <f>S174*H174</f>
        <v>0</v>
      </c>
      <c r="U174" s="35"/>
      <c r="V174" s="35"/>
      <c r="W174" s="35"/>
      <c r="X174" s="35"/>
      <c r="Y174" s="35"/>
      <c r="Z174" s="35"/>
      <c r="AA174" s="35"/>
      <c r="AB174" s="35"/>
      <c r="AC174" s="35"/>
      <c r="AD174" s="35"/>
      <c r="AE174" s="35"/>
      <c r="AR174" s="231" t="s">
        <v>230</v>
      </c>
      <c r="AT174" s="231" t="s">
        <v>313</v>
      </c>
      <c r="AU174" s="231" t="s">
        <v>73</v>
      </c>
      <c r="AY174" s="14" t="s">
        <v>200</v>
      </c>
      <c r="BE174" s="232">
        <f>IF(N174="základní",J174,0)</f>
        <v>0</v>
      </c>
      <c r="BF174" s="232">
        <f>IF(N174="snížená",J174,0)</f>
        <v>0</v>
      </c>
      <c r="BG174" s="232">
        <f>IF(N174="zákl. přenesená",J174,0)</f>
        <v>0</v>
      </c>
      <c r="BH174" s="232">
        <f>IF(N174="sníž. přenesená",J174,0)</f>
        <v>0</v>
      </c>
      <c r="BI174" s="232">
        <f>IF(N174="nulová",J174,0)</f>
        <v>0</v>
      </c>
      <c r="BJ174" s="14" t="s">
        <v>80</v>
      </c>
      <c r="BK174" s="232">
        <f>ROUND(I174*H174,2)</f>
        <v>0</v>
      </c>
      <c r="BL174" s="14" t="s">
        <v>199</v>
      </c>
      <c r="BM174" s="231" t="s">
        <v>770</v>
      </c>
    </row>
    <row r="175" s="2" customFormat="1" ht="24.15" customHeight="1">
      <c r="A175" s="35"/>
      <c r="B175" s="36"/>
      <c r="C175" s="245" t="s">
        <v>523</v>
      </c>
      <c r="D175" s="245" t="s">
        <v>313</v>
      </c>
      <c r="E175" s="246" t="s">
        <v>1770</v>
      </c>
      <c r="F175" s="247" t="s">
        <v>1771</v>
      </c>
      <c r="G175" s="248" t="s">
        <v>209</v>
      </c>
      <c r="H175" s="249">
        <v>4</v>
      </c>
      <c r="I175" s="250"/>
      <c r="J175" s="251">
        <f>ROUND(I175*H175,2)</f>
        <v>0</v>
      </c>
      <c r="K175" s="252"/>
      <c r="L175" s="253"/>
      <c r="M175" s="254" t="s">
        <v>1</v>
      </c>
      <c r="N175" s="255" t="s">
        <v>38</v>
      </c>
      <c r="O175" s="88"/>
      <c r="P175" s="229">
        <f>O175*H175</f>
        <v>0</v>
      </c>
      <c r="Q175" s="229">
        <v>0</v>
      </c>
      <c r="R175" s="229">
        <f>Q175*H175</f>
        <v>0</v>
      </c>
      <c r="S175" s="229">
        <v>0</v>
      </c>
      <c r="T175" s="230">
        <f>S175*H175</f>
        <v>0</v>
      </c>
      <c r="U175" s="35"/>
      <c r="V175" s="35"/>
      <c r="W175" s="35"/>
      <c r="X175" s="35"/>
      <c r="Y175" s="35"/>
      <c r="Z175" s="35"/>
      <c r="AA175" s="35"/>
      <c r="AB175" s="35"/>
      <c r="AC175" s="35"/>
      <c r="AD175" s="35"/>
      <c r="AE175" s="35"/>
      <c r="AR175" s="231" t="s">
        <v>230</v>
      </c>
      <c r="AT175" s="231" t="s">
        <v>313</v>
      </c>
      <c r="AU175" s="231" t="s">
        <v>73</v>
      </c>
      <c r="AY175" s="14" t="s">
        <v>200</v>
      </c>
      <c r="BE175" s="232">
        <f>IF(N175="základní",J175,0)</f>
        <v>0</v>
      </c>
      <c r="BF175" s="232">
        <f>IF(N175="snížená",J175,0)</f>
        <v>0</v>
      </c>
      <c r="BG175" s="232">
        <f>IF(N175="zákl. přenesená",J175,0)</f>
        <v>0</v>
      </c>
      <c r="BH175" s="232">
        <f>IF(N175="sníž. přenesená",J175,0)</f>
        <v>0</v>
      </c>
      <c r="BI175" s="232">
        <f>IF(N175="nulová",J175,0)</f>
        <v>0</v>
      </c>
      <c r="BJ175" s="14" t="s">
        <v>80</v>
      </c>
      <c r="BK175" s="232">
        <f>ROUND(I175*H175,2)</f>
        <v>0</v>
      </c>
      <c r="BL175" s="14" t="s">
        <v>199</v>
      </c>
      <c r="BM175" s="231" t="s">
        <v>778</v>
      </c>
    </row>
    <row r="176" s="2" customFormat="1" ht="24.15" customHeight="1">
      <c r="A176" s="35"/>
      <c r="B176" s="36"/>
      <c r="C176" s="245" t="s">
        <v>527</v>
      </c>
      <c r="D176" s="245" t="s">
        <v>313</v>
      </c>
      <c r="E176" s="246" t="s">
        <v>1772</v>
      </c>
      <c r="F176" s="247" t="s">
        <v>1773</v>
      </c>
      <c r="G176" s="248" t="s">
        <v>209</v>
      </c>
      <c r="H176" s="249">
        <v>2</v>
      </c>
      <c r="I176" s="250"/>
      <c r="J176" s="251">
        <f>ROUND(I176*H176,2)</f>
        <v>0</v>
      </c>
      <c r="K176" s="252"/>
      <c r="L176" s="253"/>
      <c r="M176" s="254" t="s">
        <v>1</v>
      </c>
      <c r="N176" s="255" t="s">
        <v>38</v>
      </c>
      <c r="O176" s="88"/>
      <c r="P176" s="229">
        <f>O176*H176</f>
        <v>0</v>
      </c>
      <c r="Q176" s="229">
        <v>0</v>
      </c>
      <c r="R176" s="229">
        <f>Q176*H176</f>
        <v>0</v>
      </c>
      <c r="S176" s="229">
        <v>0</v>
      </c>
      <c r="T176" s="230">
        <f>S176*H176</f>
        <v>0</v>
      </c>
      <c r="U176" s="35"/>
      <c r="V176" s="35"/>
      <c r="W176" s="35"/>
      <c r="X176" s="35"/>
      <c r="Y176" s="35"/>
      <c r="Z176" s="35"/>
      <c r="AA176" s="35"/>
      <c r="AB176" s="35"/>
      <c r="AC176" s="35"/>
      <c r="AD176" s="35"/>
      <c r="AE176" s="35"/>
      <c r="AR176" s="231" t="s">
        <v>230</v>
      </c>
      <c r="AT176" s="231" t="s">
        <v>313</v>
      </c>
      <c r="AU176" s="231" t="s">
        <v>73</v>
      </c>
      <c r="AY176" s="14" t="s">
        <v>200</v>
      </c>
      <c r="BE176" s="232">
        <f>IF(N176="základní",J176,0)</f>
        <v>0</v>
      </c>
      <c r="BF176" s="232">
        <f>IF(N176="snížená",J176,0)</f>
        <v>0</v>
      </c>
      <c r="BG176" s="232">
        <f>IF(N176="zákl. přenesená",J176,0)</f>
        <v>0</v>
      </c>
      <c r="BH176" s="232">
        <f>IF(N176="sníž. přenesená",J176,0)</f>
        <v>0</v>
      </c>
      <c r="BI176" s="232">
        <f>IF(N176="nulová",J176,0)</f>
        <v>0</v>
      </c>
      <c r="BJ176" s="14" t="s">
        <v>80</v>
      </c>
      <c r="BK176" s="232">
        <f>ROUND(I176*H176,2)</f>
        <v>0</v>
      </c>
      <c r="BL176" s="14" t="s">
        <v>199</v>
      </c>
      <c r="BM176" s="231" t="s">
        <v>786</v>
      </c>
    </row>
    <row r="177" s="2" customFormat="1" ht="24.15" customHeight="1">
      <c r="A177" s="35"/>
      <c r="B177" s="36"/>
      <c r="C177" s="245" t="s">
        <v>531</v>
      </c>
      <c r="D177" s="245" t="s">
        <v>313</v>
      </c>
      <c r="E177" s="246" t="s">
        <v>1774</v>
      </c>
      <c r="F177" s="247" t="s">
        <v>1775</v>
      </c>
      <c r="G177" s="248" t="s">
        <v>209</v>
      </c>
      <c r="H177" s="249">
        <v>4</v>
      </c>
      <c r="I177" s="250"/>
      <c r="J177" s="251">
        <f>ROUND(I177*H177,2)</f>
        <v>0</v>
      </c>
      <c r="K177" s="252"/>
      <c r="L177" s="253"/>
      <c r="M177" s="254" t="s">
        <v>1</v>
      </c>
      <c r="N177" s="255" t="s">
        <v>38</v>
      </c>
      <c r="O177" s="88"/>
      <c r="P177" s="229">
        <f>O177*H177</f>
        <v>0</v>
      </c>
      <c r="Q177" s="229">
        <v>0</v>
      </c>
      <c r="R177" s="229">
        <f>Q177*H177</f>
        <v>0</v>
      </c>
      <c r="S177" s="229">
        <v>0</v>
      </c>
      <c r="T177" s="230">
        <f>S177*H177</f>
        <v>0</v>
      </c>
      <c r="U177" s="35"/>
      <c r="V177" s="35"/>
      <c r="W177" s="35"/>
      <c r="X177" s="35"/>
      <c r="Y177" s="35"/>
      <c r="Z177" s="35"/>
      <c r="AA177" s="35"/>
      <c r="AB177" s="35"/>
      <c r="AC177" s="35"/>
      <c r="AD177" s="35"/>
      <c r="AE177" s="35"/>
      <c r="AR177" s="231" t="s">
        <v>230</v>
      </c>
      <c r="AT177" s="231" t="s">
        <v>313</v>
      </c>
      <c r="AU177" s="231" t="s">
        <v>73</v>
      </c>
      <c r="AY177" s="14" t="s">
        <v>200</v>
      </c>
      <c r="BE177" s="232">
        <f>IF(N177="základní",J177,0)</f>
        <v>0</v>
      </c>
      <c r="BF177" s="232">
        <f>IF(N177="snížená",J177,0)</f>
        <v>0</v>
      </c>
      <c r="BG177" s="232">
        <f>IF(N177="zákl. přenesená",J177,0)</f>
        <v>0</v>
      </c>
      <c r="BH177" s="232">
        <f>IF(N177="sníž. přenesená",J177,0)</f>
        <v>0</v>
      </c>
      <c r="BI177" s="232">
        <f>IF(N177="nulová",J177,0)</f>
        <v>0</v>
      </c>
      <c r="BJ177" s="14" t="s">
        <v>80</v>
      </c>
      <c r="BK177" s="232">
        <f>ROUND(I177*H177,2)</f>
        <v>0</v>
      </c>
      <c r="BL177" s="14" t="s">
        <v>199</v>
      </c>
      <c r="BM177" s="231" t="s">
        <v>794</v>
      </c>
    </row>
    <row r="178" s="2" customFormat="1" ht="24.15" customHeight="1">
      <c r="A178" s="35"/>
      <c r="B178" s="36"/>
      <c r="C178" s="245" t="s">
        <v>535</v>
      </c>
      <c r="D178" s="245" t="s">
        <v>313</v>
      </c>
      <c r="E178" s="246" t="s">
        <v>1776</v>
      </c>
      <c r="F178" s="247" t="s">
        <v>1777</v>
      </c>
      <c r="G178" s="248" t="s">
        <v>209</v>
      </c>
      <c r="H178" s="249">
        <v>2</v>
      </c>
      <c r="I178" s="250"/>
      <c r="J178" s="251">
        <f>ROUND(I178*H178,2)</f>
        <v>0</v>
      </c>
      <c r="K178" s="252"/>
      <c r="L178" s="253"/>
      <c r="M178" s="254" t="s">
        <v>1</v>
      </c>
      <c r="N178" s="255" t="s">
        <v>38</v>
      </c>
      <c r="O178" s="88"/>
      <c r="P178" s="229">
        <f>O178*H178</f>
        <v>0</v>
      </c>
      <c r="Q178" s="229">
        <v>0</v>
      </c>
      <c r="R178" s="229">
        <f>Q178*H178</f>
        <v>0</v>
      </c>
      <c r="S178" s="229">
        <v>0</v>
      </c>
      <c r="T178" s="230">
        <f>S178*H178</f>
        <v>0</v>
      </c>
      <c r="U178" s="35"/>
      <c r="V178" s="35"/>
      <c r="W178" s="35"/>
      <c r="X178" s="35"/>
      <c r="Y178" s="35"/>
      <c r="Z178" s="35"/>
      <c r="AA178" s="35"/>
      <c r="AB178" s="35"/>
      <c r="AC178" s="35"/>
      <c r="AD178" s="35"/>
      <c r="AE178" s="35"/>
      <c r="AR178" s="231" t="s">
        <v>230</v>
      </c>
      <c r="AT178" s="231" t="s">
        <v>313</v>
      </c>
      <c r="AU178" s="231" t="s">
        <v>73</v>
      </c>
      <c r="AY178" s="14" t="s">
        <v>200</v>
      </c>
      <c r="BE178" s="232">
        <f>IF(N178="základní",J178,0)</f>
        <v>0</v>
      </c>
      <c r="BF178" s="232">
        <f>IF(N178="snížená",J178,0)</f>
        <v>0</v>
      </c>
      <c r="BG178" s="232">
        <f>IF(N178="zákl. přenesená",J178,0)</f>
        <v>0</v>
      </c>
      <c r="BH178" s="232">
        <f>IF(N178="sníž. přenesená",J178,0)</f>
        <v>0</v>
      </c>
      <c r="BI178" s="232">
        <f>IF(N178="nulová",J178,0)</f>
        <v>0</v>
      </c>
      <c r="BJ178" s="14" t="s">
        <v>80</v>
      </c>
      <c r="BK178" s="232">
        <f>ROUND(I178*H178,2)</f>
        <v>0</v>
      </c>
      <c r="BL178" s="14" t="s">
        <v>199</v>
      </c>
      <c r="BM178" s="231" t="s">
        <v>802</v>
      </c>
    </row>
    <row r="179" s="2" customFormat="1" ht="24.15" customHeight="1">
      <c r="A179" s="35"/>
      <c r="B179" s="36"/>
      <c r="C179" s="245" t="s">
        <v>539</v>
      </c>
      <c r="D179" s="245" t="s">
        <v>313</v>
      </c>
      <c r="E179" s="246" t="s">
        <v>1778</v>
      </c>
      <c r="F179" s="247" t="s">
        <v>1779</v>
      </c>
      <c r="G179" s="248" t="s">
        <v>209</v>
      </c>
      <c r="H179" s="249">
        <v>15</v>
      </c>
      <c r="I179" s="250"/>
      <c r="J179" s="251">
        <f>ROUND(I179*H179,2)</f>
        <v>0</v>
      </c>
      <c r="K179" s="252"/>
      <c r="L179" s="253"/>
      <c r="M179" s="254" t="s">
        <v>1</v>
      </c>
      <c r="N179" s="255" t="s">
        <v>38</v>
      </c>
      <c r="O179" s="88"/>
      <c r="P179" s="229">
        <f>O179*H179</f>
        <v>0</v>
      </c>
      <c r="Q179" s="229">
        <v>0</v>
      </c>
      <c r="R179" s="229">
        <f>Q179*H179</f>
        <v>0</v>
      </c>
      <c r="S179" s="229">
        <v>0</v>
      </c>
      <c r="T179" s="230">
        <f>S179*H179</f>
        <v>0</v>
      </c>
      <c r="U179" s="35"/>
      <c r="V179" s="35"/>
      <c r="W179" s="35"/>
      <c r="X179" s="35"/>
      <c r="Y179" s="35"/>
      <c r="Z179" s="35"/>
      <c r="AA179" s="35"/>
      <c r="AB179" s="35"/>
      <c r="AC179" s="35"/>
      <c r="AD179" s="35"/>
      <c r="AE179" s="35"/>
      <c r="AR179" s="231" t="s">
        <v>230</v>
      </c>
      <c r="AT179" s="231" t="s">
        <v>313</v>
      </c>
      <c r="AU179" s="231" t="s">
        <v>73</v>
      </c>
      <c r="AY179" s="14" t="s">
        <v>200</v>
      </c>
      <c r="BE179" s="232">
        <f>IF(N179="základní",J179,0)</f>
        <v>0</v>
      </c>
      <c r="BF179" s="232">
        <f>IF(N179="snížená",J179,0)</f>
        <v>0</v>
      </c>
      <c r="BG179" s="232">
        <f>IF(N179="zákl. přenesená",J179,0)</f>
        <v>0</v>
      </c>
      <c r="BH179" s="232">
        <f>IF(N179="sníž. přenesená",J179,0)</f>
        <v>0</v>
      </c>
      <c r="BI179" s="232">
        <f>IF(N179="nulová",J179,0)</f>
        <v>0</v>
      </c>
      <c r="BJ179" s="14" t="s">
        <v>80</v>
      </c>
      <c r="BK179" s="232">
        <f>ROUND(I179*H179,2)</f>
        <v>0</v>
      </c>
      <c r="BL179" s="14" t="s">
        <v>199</v>
      </c>
      <c r="BM179" s="231" t="s">
        <v>316</v>
      </c>
    </row>
    <row r="180" s="2" customFormat="1" ht="24.15" customHeight="1">
      <c r="A180" s="35"/>
      <c r="B180" s="36"/>
      <c r="C180" s="245" t="s">
        <v>210</v>
      </c>
      <c r="D180" s="245" t="s">
        <v>313</v>
      </c>
      <c r="E180" s="246" t="s">
        <v>1780</v>
      </c>
      <c r="F180" s="247" t="s">
        <v>1781</v>
      </c>
      <c r="G180" s="248" t="s">
        <v>209</v>
      </c>
      <c r="H180" s="249">
        <v>6</v>
      </c>
      <c r="I180" s="250"/>
      <c r="J180" s="251">
        <f>ROUND(I180*H180,2)</f>
        <v>0</v>
      </c>
      <c r="K180" s="252"/>
      <c r="L180" s="253"/>
      <c r="M180" s="254" t="s">
        <v>1</v>
      </c>
      <c r="N180" s="255" t="s">
        <v>38</v>
      </c>
      <c r="O180" s="88"/>
      <c r="P180" s="229">
        <f>O180*H180</f>
        <v>0</v>
      </c>
      <c r="Q180" s="229">
        <v>0</v>
      </c>
      <c r="R180" s="229">
        <f>Q180*H180</f>
        <v>0</v>
      </c>
      <c r="S180" s="229">
        <v>0</v>
      </c>
      <c r="T180" s="230">
        <f>S180*H180</f>
        <v>0</v>
      </c>
      <c r="U180" s="35"/>
      <c r="V180" s="35"/>
      <c r="W180" s="35"/>
      <c r="X180" s="35"/>
      <c r="Y180" s="35"/>
      <c r="Z180" s="35"/>
      <c r="AA180" s="35"/>
      <c r="AB180" s="35"/>
      <c r="AC180" s="35"/>
      <c r="AD180" s="35"/>
      <c r="AE180" s="35"/>
      <c r="AR180" s="231" t="s">
        <v>230</v>
      </c>
      <c r="AT180" s="231" t="s">
        <v>313</v>
      </c>
      <c r="AU180" s="231" t="s">
        <v>73</v>
      </c>
      <c r="AY180" s="14" t="s">
        <v>200</v>
      </c>
      <c r="BE180" s="232">
        <f>IF(N180="základní",J180,0)</f>
        <v>0</v>
      </c>
      <c r="BF180" s="232">
        <f>IF(N180="snížená",J180,0)</f>
        <v>0</v>
      </c>
      <c r="BG180" s="232">
        <f>IF(N180="zákl. přenesená",J180,0)</f>
        <v>0</v>
      </c>
      <c r="BH180" s="232">
        <f>IF(N180="sníž. přenesená",J180,0)</f>
        <v>0</v>
      </c>
      <c r="BI180" s="232">
        <f>IF(N180="nulová",J180,0)</f>
        <v>0</v>
      </c>
      <c r="BJ180" s="14" t="s">
        <v>80</v>
      </c>
      <c r="BK180" s="232">
        <f>ROUND(I180*H180,2)</f>
        <v>0</v>
      </c>
      <c r="BL180" s="14" t="s">
        <v>199</v>
      </c>
      <c r="BM180" s="231" t="s">
        <v>817</v>
      </c>
    </row>
    <row r="181" s="2" customFormat="1" ht="24.15" customHeight="1">
      <c r="A181" s="35"/>
      <c r="B181" s="36"/>
      <c r="C181" s="245" t="s">
        <v>546</v>
      </c>
      <c r="D181" s="245" t="s">
        <v>313</v>
      </c>
      <c r="E181" s="246" t="s">
        <v>1782</v>
      </c>
      <c r="F181" s="247" t="s">
        <v>1783</v>
      </c>
      <c r="G181" s="248" t="s">
        <v>209</v>
      </c>
      <c r="H181" s="249">
        <v>56</v>
      </c>
      <c r="I181" s="250"/>
      <c r="J181" s="251">
        <f>ROUND(I181*H181,2)</f>
        <v>0</v>
      </c>
      <c r="K181" s="252"/>
      <c r="L181" s="253"/>
      <c r="M181" s="254" t="s">
        <v>1</v>
      </c>
      <c r="N181" s="255" t="s">
        <v>38</v>
      </c>
      <c r="O181" s="88"/>
      <c r="P181" s="229">
        <f>O181*H181</f>
        <v>0</v>
      </c>
      <c r="Q181" s="229">
        <v>0</v>
      </c>
      <c r="R181" s="229">
        <f>Q181*H181</f>
        <v>0</v>
      </c>
      <c r="S181" s="229">
        <v>0</v>
      </c>
      <c r="T181" s="230">
        <f>S181*H181</f>
        <v>0</v>
      </c>
      <c r="U181" s="35"/>
      <c r="V181" s="35"/>
      <c r="W181" s="35"/>
      <c r="X181" s="35"/>
      <c r="Y181" s="35"/>
      <c r="Z181" s="35"/>
      <c r="AA181" s="35"/>
      <c r="AB181" s="35"/>
      <c r="AC181" s="35"/>
      <c r="AD181" s="35"/>
      <c r="AE181" s="35"/>
      <c r="AR181" s="231" t="s">
        <v>230</v>
      </c>
      <c r="AT181" s="231" t="s">
        <v>313</v>
      </c>
      <c r="AU181" s="231" t="s">
        <v>73</v>
      </c>
      <c r="AY181" s="14" t="s">
        <v>200</v>
      </c>
      <c r="BE181" s="232">
        <f>IF(N181="základní",J181,0)</f>
        <v>0</v>
      </c>
      <c r="BF181" s="232">
        <f>IF(N181="snížená",J181,0)</f>
        <v>0</v>
      </c>
      <c r="BG181" s="232">
        <f>IF(N181="zákl. přenesená",J181,0)</f>
        <v>0</v>
      </c>
      <c r="BH181" s="232">
        <f>IF(N181="sníž. přenesená",J181,0)</f>
        <v>0</v>
      </c>
      <c r="BI181" s="232">
        <f>IF(N181="nulová",J181,0)</f>
        <v>0</v>
      </c>
      <c r="BJ181" s="14" t="s">
        <v>80</v>
      </c>
      <c r="BK181" s="232">
        <f>ROUND(I181*H181,2)</f>
        <v>0</v>
      </c>
      <c r="BL181" s="14" t="s">
        <v>199</v>
      </c>
      <c r="BM181" s="231" t="s">
        <v>825</v>
      </c>
    </row>
    <row r="182" s="2" customFormat="1" ht="24.15" customHeight="1">
      <c r="A182" s="35"/>
      <c r="B182" s="36"/>
      <c r="C182" s="245" t="s">
        <v>550</v>
      </c>
      <c r="D182" s="245" t="s">
        <v>313</v>
      </c>
      <c r="E182" s="246" t="s">
        <v>1784</v>
      </c>
      <c r="F182" s="247" t="s">
        <v>1785</v>
      </c>
      <c r="G182" s="248" t="s">
        <v>209</v>
      </c>
      <c r="H182" s="249">
        <v>15</v>
      </c>
      <c r="I182" s="250"/>
      <c r="J182" s="251">
        <f>ROUND(I182*H182,2)</f>
        <v>0</v>
      </c>
      <c r="K182" s="252"/>
      <c r="L182" s="253"/>
      <c r="M182" s="254" t="s">
        <v>1</v>
      </c>
      <c r="N182" s="255" t="s">
        <v>38</v>
      </c>
      <c r="O182" s="88"/>
      <c r="P182" s="229">
        <f>O182*H182</f>
        <v>0</v>
      </c>
      <c r="Q182" s="229">
        <v>0</v>
      </c>
      <c r="R182" s="229">
        <f>Q182*H182</f>
        <v>0</v>
      </c>
      <c r="S182" s="229">
        <v>0</v>
      </c>
      <c r="T182" s="230">
        <f>S182*H182</f>
        <v>0</v>
      </c>
      <c r="U182" s="35"/>
      <c r="V182" s="35"/>
      <c r="W182" s="35"/>
      <c r="X182" s="35"/>
      <c r="Y182" s="35"/>
      <c r="Z182" s="35"/>
      <c r="AA182" s="35"/>
      <c r="AB182" s="35"/>
      <c r="AC182" s="35"/>
      <c r="AD182" s="35"/>
      <c r="AE182" s="35"/>
      <c r="AR182" s="231" t="s">
        <v>230</v>
      </c>
      <c r="AT182" s="231" t="s">
        <v>313</v>
      </c>
      <c r="AU182" s="231" t="s">
        <v>73</v>
      </c>
      <c r="AY182" s="14" t="s">
        <v>200</v>
      </c>
      <c r="BE182" s="232">
        <f>IF(N182="základní",J182,0)</f>
        <v>0</v>
      </c>
      <c r="BF182" s="232">
        <f>IF(N182="snížená",J182,0)</f>
        <v>0</v>
      </c>
      <c r="BG182" s="232">
        <f>IF(N182="zákl. přenesená",J182,0)</f>
        <v>0</v>
      </c>
      <c r="BH182" s="232">
        <f>IF(N182="sníž. přenesená",J182,0)</f>
        <v>0</v>
      </c>
      <c r="BI182" s="232">
        <f>IF(N182="nulová",J182,0)</f>
        <v>0</v>
      </c>
      <c r="BJ182" s="14" t="s">
        <v>80</v>
      </c>
      <c r="BK182" s="232">
        <f>ROUND(I182*H182,2)</f>
        <v>0</v>
      </c>
      <c r="BL182" s="14" t="s">
        <v>199</v>
      </c>
      <c r="BM182" s="231" t="s">
        <v>749</v>
      </c>
    </row>
    <row r="183" s="2" customFormat="1" ht="24.15" customHeight="1">
      <c r="A183" s="35"/>
      <c r="B183" s="36"/>
      <c r="C183" s="245" t="s">
        <v>554</v>
      </c>
      <c r="D183" s="245" t="s">
        <v>313</v>
      </c>
      <c r="E183" s="246" t="s">
        <v>1786</v>
      </c>
      <c r="F183" s="247" t="s">
        <v>1787</v>
      </c>
      <c r="G183" s="248" t="s">
        <v>1788</v>
      </c>
      <c r="H183" s="249">
        <v>140</v>
      </c>
      <c r="I183" s="250"/>
      <c r="J183" s="251">
        <f>ROUND(I183*H183,2)</f>
        <v>0</v>
      </c>
      <c r="K183" s="252"/>
      <c r="L183" s="253"/>
      <c r="M183" s="254" t="s">
        <v>1</v>
      </c>
      <c r="N183" s="255" t="s">
        <v>38</v>
      </c>
      <c r="O183" s="88"/>
      <c r="P183" s="229">
        <f>O183*H183</f>
        <v>0</v>
      </c>
      <c r="Q183" s="229">
        <v>0</v>
      </c>
      <c r="R183" s="229">
        <f>Q183*H183</f>
        <v>0</v>
      </c>
      <c r="S183" s="229">
        <v>0</v>
      </c>
      <c r="T183" s="230">
        <f>S183*H183</f>
        <v>0</v>
      </c>
      <c r="U183" s="35"/>
      <c r="V183" s="35"/>
      <c r="W183" s="35"/>
      <c r="X183" s="35"/>
      <c r="Y183" s="35"/>
      <c r="Z183" s="35"/>
      <c r="AA183" s="35"/>
      <c r="AB183" s="35"/>
      <c r="AC183" s="35"/>
      <c r="AD183" s="35"/>
      <c r="AE183" s="35"/>
      <c r="AR183" s="231" t="s">
        <v>230</v>
      </c>
      <c r="AT183" s="231" t="s">
        <v>313</v>
      </c>
      <c r="AU183" s="231" t="s">
        <v>73</v>
      </c>
      <c r="AY183" s="14" t="s">
        <v>200</v>
      </c>
      <c r="BE183" s="232">
        <f>IF(N183="základní",J183,0)</f>
        <v>0</v>
      </c>
      <c r="BF183" s="232">
        <f>IF(N183="snížená",J183,0)</f>
        <v>0</v>
      </c>
      <c r="BG183" s="232">
        <f>IF(N183="zákl. přenesená",J183,0)</f>
        <v>0</v>
      </c>
      <c r="BH183" s="232">
        <f>IF(N183="sníž. přenesená",J183,0)</f>
        <v>0</v>
      </c>
      <c r="BI183" s="232">
        <f>IF(N183="nulová",J183,0)</f>
        <v>0</v>
      </c>
      <c r="BJ183" s="14" t="s">
        <v>80</v>
      </c>
      <c r="BK183" s="232">
        <f>ROUND(I183*H183,2)</f>
        <v>0</v>
      </c>
      <c r="BL183" s="14" t="s">
        <v>199</v>
      </c>
      <c r="BM183" s="231" t="s">
        <v>1429</v>
      </c>
    </row>
    <row r="184" s="2" customFormat="1" ht="62.7" customHeight="1">
      <c r="A184" s="35"/>
      <c r="B184" s="36"/>
      <c r="C184" s="219" t="s">
        <v>558</v>
      </c>
      <c r="D184" s="219" t="s">
        <v>201</v>
      </c>
      <c r="E184" s="220" t="s">
        <v>1789</v>
      </c>
      <c r="F184" s="221" t="s">
        <v>1790</v>
      </c>
      <c r="G184" s="222" t="s">
        <v>209</v>
      </c>
      <c r="H184" s="223">
        <v>45</v>
      </c>
      <c r="I184" s="224"/>
      <c r="J184" s="225">
        <f>ROUND(I184*H184,2)</f>
        <v>0</v>
      </c>
      <c r="K184" s="226"/>
      <c r="L184" s="41"/>
      <c r="M184" s="227" t="s">
        <v>1</v>
      </c>
      <c r="N184" s="228" t="s">
        <v>38</v>
      </c>
      <c r="O184" s="88"/>
      <c r="P184" s="229">
        <f>O184*H184</f>
        <v>0</v>
      </c>
      <c r="Q184" s="229">
        <v>0</v>
      </c>
      <c r="R184" s="229">
        <f>Q184*H184</f>
        <v>0</v>
      </c>
      <c r="S184" s="229">
        <v>0</v>
      </c>
      <c r="T184" s="230">
        <f>S184*H184</f>
        <v>0</v>
      </c>
      <c r="U184" s="35"/>
      <c r="V184" s="35"/>
      <c r="W184" s="35"/>
      <c r="X184" s="35"/>
      <c r="Y184" s="35"/>
      <c r="Z184" s="35"/>
      <c r="AA184" s="35"/>
      <c r="AB184" s="35"/>
      <c r="AC184" s="35"/>
      <c r="AD184" s="35"/>
      <c r="AE184" s="35"/>
      <c r="AR184" s="231" t="s">
        <v>199</v>
      </c>
      <c r="AT184" s="231" t="s">
        <v>201</v>
      </c>
      <c r="AU184" s="231" t="s">
        <v>73</v>
      </c>
      <c r="AY184" s="14" t="s">
        <v>200</v>
      </c>
      <c r="BE184" s="232">
        <f>IF(N184="základní",J184,0)</f>
        <v>0</v>
      </c>
      <c r="BF184" s="232">
        <f>IF(N184="snížená",J184,0)</f>
        <v>0</v>
      </c>
      <c r="BG184" s="232">
        <f>IF(N184="zákl. přenesená",J184,0)</f>
        <v>0</v>
      </c>
      <c r="BH184" s="232">
        <f>IF(N184="sníž. přenesená",J184,0)</f>
        <v>0</v>
      </c>
      <c r="BI184" s="232">
        <f>IF(N184="nulová",J184,0)</f>
        <v>0</v>
      </c>
      <c r="BJ184" s="14" t="s">
        <v>80</v>
      </c>
      <c r="BK184" s="232">
        <f>ROUND(I184*H184,2)</f>
        <v>0</v>
      </c>
      <c r="BL184" s="14" t="s">
        <v>199</v>
      </c>
      <c r="BM184" s="231" t="s">
        <v>1432</v>
      </c>
    </row>
    <row r="185" s="2" customFormat="1" ht="76.35" customHeight="1">
      <c r="A185" s="35"/>
      <c r="B185" s="36"/>
      <c r="C185" s="219" t="s">
        <v>562</v>
      </c>
      <c r="D185" s="219" t="s">
        <v>201</v>
      </c>
      <c r="E185" s="220" t="s">
        <v>1791</v>
      </c>
      <c r="F185" s="221" t="s">
        <v>1792</v>
      </c>
      <c r="G185" s="222" t="s">
        <v>290</v>
      </c>
      <c r="H185" s="223">
        <v>350</v>
      </c>
      <c r="I185" s="224"/>
      <c r="J185" s="225">
        <f>ROUND(I185*H185,2)</f>
        <v>0</v>
      </c>
      <c r="K185" s="226"/>
      <c r="L185" s="41"/>
      <c r="M185" s="227" t="s">
        <v>1</v>
      </c>
      <c r="N185" s="228" t="s">
        <v>38</v>
      </c>
      <c r="O185" s="88"/>
      <c r="P185" s="229">
        <f>O185*H185</f>
        <v>0</v>
      </c>
      <c r="Q185" s="229">
        <v>0</v>
      </c>
      <c r="R185" s="229">
        <f>Q185*H185</f>
        <v>0</v>
      </c>
      <c r="S185" s="229">
        <v>0</v>
      </c>
      <c r="T185" s="230">
        <f>S185*H185</f>
        <v>0</v>
      </c>
      <c r="U185" s="35"/>
      <c r="V185" s="35"/>
      <c r="W185" s="35"/>
      <c r="X185" s="35"/>
      <c r="Y185" s="35"/>
      <c r="Z185" s="35"/>
      <c r="AA185" s="35"/>
      <c r="AB185" s="35"/>
      <c r="AC185" s="35"/>
      <c r="AD185" s="35"/>
      <c r="AE185" s="35"/>
      <c r="AR185" s="231" t="s">
        <v>199</v>
      </c>
      <c r="AT185" s="231" t="s">
        <v>201</v>
      </c>
      <c r="AU185" s="231" t="s">
        <v>73</v>
      </c>
      <c r="AY185" s="14" t="s">
        <v>200</v>
      </c>
      <c r="BE185" s="232">
        <f>IF(N185="základní",J185,0)</f>
        <v>0</v>
      </c>
      <c r="BF185" s="232">
        <f>IF(N185="snížená",J185,0)</f>
        <v>0</v>
      </c>
      <c r="BG185" s="232">
        <f>IF(N185="zákl. přenesená",J185,0)</f>
        <v>0</v>
      </c>
      <c r="BH185" s="232">
        <f>IF(N185="sníž. přenesená",J185,0)</f>
        <v>0</v>
      </c>
      <c r="BI185" s="232">
        <f>IF(N185="nulová",J185,0)</f>
        <v>0</v>
      </c>
      <c r="BJ185" s="14" t="s">
        <v>80</v>
      </c>
      <c r="BK185" s="232">
        <f>ROUND(I185*H185,2)</f>
        <v>0</v>
      </c>
      <c r="BL185" s="14" t="s">
        <v>199</v>
      </c>
      <c r="BM185" s="231" t="s">
        <v>1435</v>
      </c>
    </row>
    <row r="186" s="2" customFormat="1" ht="24.15" customHeight="1">
      <c r="A186" s="35"/>
      <c r="B186" s="36"/>
      <c r="C186" s="219" t="s">
        <v>566</v>
      </c>
      <c r="D186" s="219" t="s">
        <v>201</v>
      </c>
      <c r="E186" s="220" t="s">
        <v>1793</v>
      </c>
      <c r="F186" s="221" t="s">
        <v>1794</v>
      </c>
      <c r="G186" s="222" t="s">
        <v>209</v>
      </c>
      <c r="H186" s="223">
        <v>16</v>
      </c>
      <c r="I186" s="224"/>
      <c r="J186" s="225">
        <f>ROUND(I186*H186,2)</f>
        <v>0</v>
      </c>
      <c r="K186" s="226"/>
      <c r="L186" s="41"/>
      <c r="M186" s="227" t="s">
        <v>1</v>
      </c>
      <c r="N186" s="228" t="s">
        <v>38</v>
      </c>
      <c r="O186" s="88"/>
      <c r="P186" s="229">
        <f>O186*H186</f>
        <v>0</v>
      </c>
      <c r="Q186" s="229">
        <v>0</v>
      </c>
      <c r="R186" s="229">
        <f>Q186*H186</f>
        <v>0</v>
      </c>
      <c r="S186" s="229">
        <v>0</v>
      </c>
      <c r="T186" s="230">
        <f>S186*H186</f>
        <v>0</v>
      </c>
      <c r="U186" s="35"/>
      <c r="V186" s="35"/>
      <c r="W186" s="35"/>
      <c r="X186" s="35"/>
      <c r="Y186" s="35"/>
      <c r="Z186" s="35"/>
      <c r="AA186" s="35"/>
      <c r="AB186" s="35"/>
      <c r="AC186" s="35"/>
      <c r="AD186" s="35"/>
      <c r="AE186" s="35"/>
      <c r="AR186" s="231" t="s">
        <v>199</v>
      </c>
      <c r="AT186" s="231" t="s">
        <v>201</v>
      </c>
      <c r="AU186" s="231" t="s">
        <v>73</v>
      </c>
      <c r="AY186" s="14" t="s">
        <v>200</v>
      </c>
      <c r="BE186" s="232">
        <f>IF(N186="základní",J186,0)</f>
        <v>0</v>
      </c>
      <c r="BF186" s="232">
        <f>IF(N186="snížená",J186,0)</f>
        <v>0</v>
      </c>
      <c r="BG186" s="232">
        <f>IF(N186="zákl. přenesená",J186,0)</f>
        <v>0</v>
      </c>
      <c r="BH186" s="232">
        <f>IF(N186="sníž. přenesená",J186,0)</f>
        <v>0</v>
      </c>
      <c r="BI186" s="232">
        <f>IF(N186="nulová",J186,0)</f>
        <v>0</v>
      </c>
      <c r="BJ186" s="14" t="s">
        <v>80</v>
      </c>
      <c r="BK186" s="232">
        <f>ROUND(I186*H186,2)</f>
        <v>0</v>
      </c>
      <c r="BL186" s="14" t="s">
        <v>199</v>
      </c>
      <c r="BM186" s="231" t="s">
        <v>1441</v>
      </c>
    </row>
    <row r="187" s="2" customFormat="1" ht="24.15" customHeight="1">
      <c r="A187" s="35"/>
      <c r="B187" s="36"/>
      <c r="C187" s="219" t="s">
        <v>570</v>
      </c>
      <c r="D187" s="219" t="s">
        <v>201</v>
      </c>
      <c r="E187" s="220" t="s">
        <v>1795</v>
      </c>
      <c r="F187" s="221" t="s">
        <v>1796</v>
      </c>
      <c r="G187" s="222" t="s">
        <v>209</v>
      </c>
      <c r="H187" s="223">
        <v>12</v>
      </c>
      <c r="I187" s="224"/>
      <c r="J187" s="225">
        <f>ROUND(I187*H187,2)</f>
        <v>0</v>
      </c>
      <c r="K187" s="226"/>
      <c r="L187" s="41"/>
      <c r="M187" s="227" t="s">
        <v>1</v>
      </c>
      <c r="N187" s="228" t="s">
        <v>38</v>
      </c>
      <c r="O187" s="88"/>
      <c r="P187" s="229">
        <f>O187*H187</f>
        <v>0</v>
      </c>
      <c r="Q187" s="229">
        <v>0</v>
      </c>
      <c r="R187" s="229">
        <f>Q187*H187</f>
        <v>0</v>
      </c>
      <c r="S187" s="229">
        <v>0</v>
      </c>
      <c r="T187" s="230">
        <f>S187*H187</f>
        <v>0</v>
      </c>
      <c r="U187" s="35"/>
      <c r="V187" s="35"/>
      <c r="W187" s="35"/>
      <c r="X187" s="35"/>
      <c r="Y187" s="35"/>
      <c r="Z187" s="35"/>
      <c r="AA187" s="35"/>
      <c r="AB187" s="35"/>
      <c r="AC187" s="35"/>
      <c r="AD187" s="35"/>
      <c r="AE187" s="35"/>
      <c r="AR187" s="231" t="s">
        <v>199</v>
      </c>
      <c r="AT187" s="231" t="s">
        <v>201</v>
      </c>
      <c r="AU187" s="231" t="s">
        <v>73</v>
      </c>
      <c r="AY187" s="14" t="s">
        <v>200</v>
      </c>
      <c r="BE187" s="232">
        <f>IF(N187="základní",J187,0)</f>
        <v>0</v>
      </c>
      <c r="BF187" s="232">
        <f>IF(N187="snížená",J187,0)</f>
        <v>0</v>
      </c>
      <c r="BG187" s="232">
        <f>IF(N187="zákl. přenesená",J187,0)</f>
        <v>0</v>
      </c>
      <c r="BH187" s="232">
        <f>IF(N187="sníž. přenesená",J187,0)</f>
        <v>0</v>
      </c>
      <c r="BI187" s="232">
        <f>IF(N187="nulová",J187,0)</f>
        <v>0</v>
      </c>
      <c r="BJ187" s="14" t="s">
        <v>80</v>
      </c>
      <c r="BK187" s="232">
        <f>ROUND(I187*H187,2)</f>
        <v>0</v>
      </c>
      <c r="BL187" s="14" t="s">
        <v>199</v>
      </c>
      <c r="BM187" s="231" t="s">
        <v>1444</v>
      </c>
    </row>
    <row r="188" s="2" customFormat="1" ht="24.15" customHeight="1">
      <c r="A188" s="35"/>
      <c r="B188" s="36"/>
      <c r="C188" s="219" t="s">
        <v>574</v>
      </c>
      <c r="D188" s="219" t="s">
        <v>201</v>
      </c>
      <c r="E188" s="220" t="s">
        <v>1797</v>
      </c>
      <c r="F188" s="221" t="s">
        <v>1798</v>
      </c>
      <c r="G188" s="222" t="s">
        <v>209</v>
      </c>
      <c r="H188" s="223">
        <v>23</v>
      </c>
      <c r="I188" s="224"/>
      <c r="J188" s="225">
        <f>ROUND(I188*H188,2)</f>
        <v>0</v>
      </c>
      <c r="K188" s="226"/>
      <c r="L188" s="41"/>
      <c r="M188" s="227" t="s">
        <v>1</v>
      </c>
      <c r="N188" s="228" t="s">
        <v>38</v>
      </c>
      <c r="O188" s="88"/>
      <c r="P188" s="229">
        <f>O188*H188</f>
        <v>0</v>
      </c>
      <c r="Q188" s="229">
        <v>0</v>
      </c>
      <c r="R188" s="229">
        <f>Q188*H188</f>
        <v>0</v>
      </c>
      <c r="S188" s="229">
        <v>0</v>
      </c>
      <c r="T188" s="230">
        <f>S188*H188</f>
        <v>0</v>
      </c>
      <c r="U188" s="35"/>
      <c r="V188" s="35"/>
      <c r="W188" s="35"/>
      <c r="X188" s="35"/>
      <c r="Y188" s="35"/>
      <c r="Z188" s="35"/>
      <c r="AA188" s="35"/>
      <c r="AB188" s="35"/>
      <c r="AC188" s="35"/>
      <c r="AD188" s="35"/>
      <c r="AE188" s="35"/>
      <c r="AR188" s="231" t="s">
        <v>199</v>
      </c>
      <c r="AT188" s="231" t="s">
        <v>201</v>
      </c>
      <c r="AU188" s="231" t="s">
        <v>73</v>
      </c>
      <c r="AY188" s="14" t="s">
        <v>200</v>
      </c>
      <c r="BE188" s="232">
        <f>IF(N188="základní",J188,0)</f>
        <v>0</v>
      </c>
      <c r="BF188" s="232">
        <f>IF(N188="snížená",J188,0)</f>
        <v>0</v>
      </c>
      <c r="BG188" s="232">
        <f>IF(N188="zákl. přenesená",J188,0)</f>
        <v>0</v>
      </c>
      <c r="BH188" s="232">
        <f>IF(N188="sníž. přenesená",J188,0)</f>
        <v>0</v>
      </c>
      <c r="BI188" s="232">
        <f>IF(N188="nulová",J188,0)</f>
        <v>0</v>
      </c>
      <c r="BJ188" s="14" t="s">
        <v>80</v>
      </c>
      <c r="BK188" s="232">
        <f>ROUND(I188*H188,2)</f>
        <v>0</v>
      </c>
      <c r="BL188" s="14" t="s">
        <v>199</v>
      </c>
      <c r="BM188" s="231" t="s">
        <v>1447</v>
      </c>
    </row>
    <row r="189" s="2" customFormat="1" ht="14.4" customHeight="1">
      <c r="A189" s="35"/>
      <c r="B189" s="36"/>
      <c r="C189" s="219" t="s">
        <v>578</v>
      </c>
      <c r="D189" s="219" t="s">
        <v>201</v>
      </c>
      <c r="E189" s="220" t="s">
        <v>1799</v>
      </c>
      <c r="F189" s="221" t="s">
        <v>1800</v>
      </c>
      <c r="G189" s="222" t="s">
        <v>209</v>
      </c>
      <c r="H189" s="223">
        <v>31</v>
      </c>
      <c r="I189" s="224"/>
      <c r="J189" s="225">
        <f>ROUND(I189*H189,2)</f>
        <v>0</v>
      </c>
      <c r="K189" s="226"/>
      <c r="L189" s="41"/>
      <c r="M189" s="227" t="s">
        <v>1</v>
      </c>
      <c r="N189" s="228" t="s">
        <v>38</v>
      </c>
      <c r="O189" s="88"/>
      <c r="P189" s="229">
        <f>O189*H189</f>
        <v>0</v>
      </c>
      <c r="Q189" s="229">
        <v>0</v>
      </c>
      <c r="R189" s="229">
        <f>Q189*H189</f>
        <v>0</v>
      </c>
      <c r="S189" s="229">
        <v>0</v>
      </c>
      <c r="T189" s="230">
        <f>S189*H189</f>
        <v>0</v>
      </c>
      <c r="U189" s="35"/>
      <c r="V189" s="35"/>
      <c r="W189" s="35"/>
      <c r="X189" s="35"/>
      <c r="Y189" s="35"/>
      <c r="Z189" s="35"/>
      <c r="AA189" s="35"/>
      <c r="AB189" s="35"/>
      <c r="AC189" s="35"/>
      <c r="AD189" s="35"/>
      <c r="AE189" s="35"/>
      <c r="AR189" s="231" t="s">
        <v>199</v>
      </c>
      <c r="AT189" s="231" t="s">
        <v>201</v>
      </c>
      <c r="AU189" s="231" t="s">
        <v>73</v>
      </c>
      <c r="AY189" s="14" t="s">
        <v>200</v>
      </c>
      <c r="BE189" s="232">
        <f>IF(N189="základní",J189,0)</f>
        <v>0</v>
      </c>
      <c r="BF189" s="232">
        <f>IF(N189="snížená",J189,0)</f>
        <v>0</v>
      </c>
      <c r="BG189" s="232">
        <f>IF(N189="zákl. přenesená",J189,0)</f>
        <v>0</v>
      </c>
      <c r="BH189" s="232">
        <f>IF(N189="sníž. přenesená",J189,0)</f>
        <v>0</v>
      </c>
      <c r="BI189" s="232">
        <f>IF(N189="nulová",J189,0)</f>
        <v>0</v>
      </c>
      <c r="BJ189" s="14" t="s">
        <v>80</v>
      </c>
      <c r="BK189" s="232">
        <f>ROUND(I189*H189,2)</f>
        <v>0</v>
      </c>
      <c r="BL189" s="14" t="s">
        <v>199</v>
      </c>
      <c r="BM189" s="231" t="s">
        <v>1450</v>
      </c>
    </row>
    <row r="190" s="2" customFormat="1" ht="14.4" customHeight="1">
      <c r="A190" s="35"/>
      <c r="B190" s="36"/>
      <c r="C190" s="219" t="s">
        <v>582</v>
      </c>
      <c r="D190" s="219" t="s">
        <v>201</v>
      </c>
      <c r="E190" s="220" t="s">
        <v>1801</v>
      </c>
      <c r="F190" s="221" t="s">
        <v>1802</v>
      </c>
      <c r="G190" s="222" t="s">
        <v>209</v>
      </c>
      <c r="H190" s="223">
        <v>11</v>
      </c>
      <c r="I190" s="224"/>
      <c r="J190" s="225">
        <f>ROUND(I190*H190,2)</f>
        <v>0</v>
      </c>
      <c r="K190" s="226"/>
      <c r="L190" s="41"/>
      <c r="M190" s="227" t="s">
        <v>1</v>
      </c>
      <c r="N190" s="228" t="s">
        <v>38</v>
      </c>
      <c r="O190" s="88"/>
      <c r="P190" s="229">
        <f>O190*H190</f>
        <v>0</v>
      </c>
      <c r="Q190" s="229">
        <v>0</v>
      </c>
      <c r="R190" s="229">
        <f>Q190*H190</f>
        <v>0</v>
      </c>
      <c r="S190" s="229">
        <v>0</v>
      </c>
      <c r="T190" s="230">
        <f>S190*H190</f>
        <v>0</v>
      </c>
      <c r="U190" s="35"/>
      <c r="V190" s="35"/>
      <c r="W190" s="35"/>
      <c r="X190" s="35"/>
      <c r="Y190" s="35"/>
      <c r="Z190" s="35"/>
      <c r="AA190" s="35"/>
      <c r="AB190" s="35"/>
      <c r="AC190" s="35"/>
      <c r="AD190" s="35"/>
      <c r="AE190" s="35"/>
      <c r="AR190" s="231" t="s">
        <v>199</v>
      </c>
      <c r="AT190" s="231" t="s">
        <v>201</v>
      </c>
      <c r="AU190" s="231" t="s">
        <v>73</v>
      </c>
      <c r="AY190" s="14" t="s">
        <v>200</v>
      </c>
      <c r="BE190" s="232">
        <f>IF(N190="základní",J190,0)</f>
        <v>0</v>
      </c>
      <c r="BF190" s="232">
        <f>IF(N190="snížená",J190,0)</f>
        <v>0</v>
      </c>
      <c r="BG190" s="232">
        <f>IF(N190="zákl. přenesená",J190,0)</f>
        <v>0</v>
      </c>
      <c r="BH190" s="232">
        <f>IF(N190="sníž. přenesená",J190,0)</f>
        <v>0</v>
      </c>
      <c r="BI190" s="232">
        <f>IF(N190="nulová",J190,0)</f>
        <v>0</v>
      </c>
      <c r="BJ190" s="14" t="s">
        <v>80</v>
      </c>
      <c r="BK190" s="232">
        <f>ROUND(I190*H190,2)</f>
        <v>0</v>
      </c>
      <c r="BL190" s="14" t="s">
        <v>199</v>
      </c>
      <c r="BM190" s="231" t="s">
        <v>1453</v>
      </c>
    </row>
    <row r="191" s="2" customFormat="1" ht="14.4" customHeight="1">
      <c r="A191" s="35"/>
      <c r="B191" s="36"/>
      <c r="C191" s="219" t="s">
        <v>586</v>
      </c>
      <c r="D191" s="219" t="s">
        <v>201</v>
      </c>
      <c r="E191" s="220" t="s">
        <v>1803</v>
      </c>
      <c r="F191" s="221" t="s">
        <v>1804</v>
      </c>
      <c r="G191" s="222" t="s">
        <v>209</v>
      </c>
      <c r="H191" s="223">
        <v>24</v>
      </c>
      <c r="I191" s="224"/>
      <c r="J191" s="225">
        <f>ROUND(I191*H191,2)</f>
        <v>0</v>
      </c>
      <c r="K191" s="226"/>
      <c r="L191" s="41"/>
      <c r="M191" s="227" t="s">
        <v>1</v>
      </c>
      <c r="N191" s="228" t="s">
        <v>38</v>
      </c>
      <c r="O191" s="88"/>
      <c r="P191" s="229">
        <f>O191*H191</f>
        <v>0</v>
      </c>
      <c r="Q191" s="229">
        <v>0</v>
      </c>
      <c r="R191" s="229">
        <f>Q191*H191</f>
        <v>0</v>
      </c>
      <c r="S191" s="229">
        <v>0</v>
      </c>
      <c r="T191" s="230">
        <f>S191*H191</f>
        <v>0</v>
      </c>
      <c r="U191" s="35"/>
      <c r="V191" s="35"/>
      <c r="W191" s="35"/>
      <c r="X191" s="35"/>
      <c r="Y191" s="35"/>
      <c r="Z191" s="35"/>
      <c r="AA191" s="35"/>
      <c r="AB191" s="35"/>
      <c r="AC191" s="35"/>
      <c r="AD191" s="35"/>
      <c r="AE191" s="35"/>
      <c r="AR191" s="231" t="s">
        <v>199</v>
      </c>
      <c r="AT191" s="231" t="s">
        <v>201</v>
      </c>
      <c r="AU191" s="231" t="s">
        <v>73</v>
      </c>
      <c r="AY191" s="14" t="s">
        <v>200</v>
      </c>
      <c r="BE191" s="232">
        <f>IF(N191="základní",J191,0)</f>
        <v>0</v>
      </c>
      <c r="BF191" s="232">
        <f>IF(N191="snížená",J191,0)</f>
        <v>0</v>
      </c>
      <c r="BG191" s="232">
        <f>IF(N191="zákl. přenesená",J191,0)</f>
        <v>0</v>
      </c>
      <c r="BH191" s="232">
        <f>IF(N191="sníž. přenesená",J191,0)</f>
        <v>0</v>
      </c>
      <c r="BI191" s="232">
        <f>IF(N191="nulová",J191,0)</f>
        <v>0</v>
      </c>
      <c r="BJ191" s="14" t="s">
        <v>80</v>
      </c>
      <c r="BK191" s="232">
        <f>ROUND(I191*H191,2)</f>
        <v>0</v>
      </c>
      <c r="BL191" s="14" t="s">
        <v>199</v>
      </c>
      <c r="BM191" s="231" t="s">
        <v>1456</v>
      </c>
    </row>
    <row r="192" s="2" customFormat="1" ht="14.4" customHeight="1">
      <c r="A192" s="35"/>
      <c r="B192" s="36"/>
      <c r="C192" s="219" t="s">
        <v>590</v>
      </c>
      <c r="D192" s="219" t="s">
        <v>201</v>
      </c>
      <c r="E192" s="220" t="s">
        <v>1805</v>
      </c>
      <c r="F192" s="221" t="s">
        <v>1806</v>
      </c>
      <c r="G192" s="222" t="s">
        <v>209</v>
      </c>
      <c r="H192" s="223">
        <v>18</v>
      </c>
      <c r="I192" s="224"/>
      <c r="J192" s="225">
        <f>ROUND(I192*H192,2)</f>
        <v>0</v>
      </c>
      <c r="K192" s="226"/>
      <c r="L192" s="41"/>
      <c r="M192" s="227" t="s">
        <v>1</v>
      </c>
      <c r="N192" s="228" t="s">
        <v>38</v>
      </c>
      <c r="O192" s="88"/>
      <c r="P192" s="229">
        <f>O192*H192</f>
        <v>0</v>
      </c>
      <c r="Q192" s="229">
        <v>0</v>
      </c>
      <c r="R192" s="229">
        <f>Q192*H192</f>
        <v>0</v>
      </c>
      <c r="S192" s="229">
        <v>0</v>
      </c>
      <c r="T192" s="230">
        <f>S192*H192</f>
        <v>0</v>
      </c>
      <c r="U192" s="35"/>
      <c r="V192" s="35"/>
      <c r="W192" s="35"/>
      <c r="X192" s="35"/>
      <c r="Y192" s="35"/>
      <c r="Z192" s="35"/>
      <c r="AA192" s="35"/>
      <c r="AB192" s="35"/>
      <c r="AC192" s="35"/>
      <c r="AD192" s="35"/>
      <c r="AE192" s="35"/>
      <c r="AR192" s="231" t="s">
        <v>199</v>
      </c>
      <c r="AT192" s="231" t="s">
        <v>201</v>
      </c>
      <c r="AU192" s="231" t="s">
        <v>73</v>
      </c>
      <c r="AY192" s="14" t="s">
        <v>200</v>
      </c>
      <c r="BE192" s="232">
        <f>IF(N192="základní",J192,0)</f>
        <v>0</v>
      </c>
      <c r="BF192" s="232">
        <f>IF(N192="snížená",J192,0)</f>
        <v>0</v>
      </c>
      <c r="BG192" s="232">
        <f>IF(N192="zákl. přenesená",J192,0)</f>
        <v>0</v>
      </c>
      <c r="BH192" s="232">
        <f>IF(N192="sníž. přenesená",J192,0)</f>
        <v>0</v>
      </c>
      <c r="BI192" s="232">
        <f>IF(N192="nulová",J192,0)</f>
        <v>0</v>
      </c>
      <c r="BJ192" s="14" t="s">
        <v>80</v>
      </c>
      <c r="BK192" s="232">
        <f>ROUND(I192*H192,2)</f>
        <v>0</v>
      </c>
      <c r="BL192" s="14" t="s">
        <v>199</v>
      </c>
      <c r="BM192" s="231" t="s">
        <v>1459</v>
      </c>
    </row>
    <row r="193" s="2" customFormat="1" ht="14.4" customHeight="1">
      <c r="A193" s="35"/>
      <c r="B193" s="36"/>
      <c r="C193" s="219" t="s">
        <v>594</v>
      </c>
      <c r="D193" s="219" t="s">
        <v>201</v>
      </c>
      <c r="E193" s="220" t="s">
        <v>1807</v>
      </c>
      <c r="F193" s="221" t="s">
        <v>1808</v>
      </c>
      <c r="G193" s="222" t="s">
        <v>209</v>
      </c>
      <c r="H193" s="223">
        <v>76</v>
      </c>
      <c r="I193" s="224"/>
      <c r="J193" s="225">
        <f>ROUND(I193*H193,2)</f>
        <v>0</v>
      </c>
      <c r="K193" s="226"/>
      <c r="L193" s="41"/>
      <c r="M193" s="227" t="s">
        <v>1</v>
      </c>
      <c r="N193" s="228" t="s">
        <v>38</v>
      </c>
      <c r="O193" s="88"/>
      <c r="P193" s="229">
        <f>O193*H193</f>
        <v>0</v>
      </c>
      <c r="Q193" s="229">
        <v>0</v>
      </c>
      <c r="R193" s="229">
        <f>Q193*H193</f>
        <v>0</v>
      </c>
      <c r="S193" s="229">
        <v>0</v>
      </c>
      <c r="T193" s="230">
        <f>S193*H193</f>
        <v>0</v>
      </c>
      <c r="U193" s="35"/>
      <c r="V193" s="35"/>
      <c r="W193" s="35"/>
      <c r="X193" s="35"/>
      <c r="Y193" s="35"/>
      <c r="Z193" s="35"/>
      <c r="AA193" s="35"/>
      <c r="AB193" s="35"/>
      <c r="AC193" s="35"/>
      <c r="AD193" s="35"/>
      <c r="AE193" s="35"/>
      <c r="AR193" s="231" t="s">
        <v>199</v>
      </c>
      <c r="AT193" s="231" t="s">
        <v>201</v>
      </c>
      <c r="AU193" s="231" t="s">
        <v>73</v>
      </c>
      <c r="AY193" s="14" t="s">
        <v>200</v>
      </c>
      <c r="BE193" s="232">
        <f>IF(N193="základní",J193,0)</f>
        <v>0</v>
      </c>
      <c r="BF193" s="232">
        <f>IF(N193="snížená",J193,0)</f>
        <v>0</v>
      </c>
      <c r="BG193" s="232">
        <f>IF(N193="zákl. přenesená",J193,0)</f>
        <v>0</v>
      </c>
      <c r="BH193" s="232">
        <f>IF(N193="sníž. přenesená",J193,0)</f>
        <v>0</v>
      </c>
      <c r="BI193" s="232">
        <f>IF(N193="nulová",J193,0)</f>
        <v>0</v>
      </c>
      <c r="BJ193" s="14" t="s">
        <v>80</v>
      </c>
      <c r="BK193" s="232">
        <f>ROUND(I193*H193,2)</f>
        <v>0</v>
      </c>
      <c r="BL193" s="14" t="s">
        <v>199</v>
      </c>
      <c r="BM193" s="231" t="s">
        <v>1460</v>
      </c>
    </row>
    <row r="194" s="2" customFormat="1" ht="14.4" customHeight="1">
      <c r="A194" s="35"/>
      <c r="B194" s="36"/>
      <c r="C194" s="219" t="s">
        <v>598</v>
      </c>
      <c r="D194" s="219" t="s">
        <v>201</v>
      </c>
      <c r="E194" s="220" t="s">
        <v>1809</v>
      </c>
      <c r="F194" s="221" t="s">
        <v>1810</v>
      </c>
      <c r="G194" s="222" t="s">
        <v>209</v>
      </c>
      <c r="H194" s="223">
        <v>14</v>
      </c>
      <c r="I194" s="224"/>
      <c r="J194" s="225">
        <f>ROUND(I194*H194,2)</f>
        <v>0</v>
      </c>
      <c r="K194" s="226"/>
      <c r="L194" s="41"/>
      <c r="M194" s="227" t="s">
        <v>1</v>
      </c>
      <c r="N194" s="228" t="s">
        <v>38</v>
      </c>
      <c r="O194" s="88"/>
      <c r="P194" s="229">
        <f>O194*H194</f>
        <v>0</v>
      </c>
      <c r="Q194" s="229">
        <v>0</v>
      </c>
      <c r="R194" s="229">
        <f>Q194*H194</f>
        <v>0</v>
      </c>
      <c r="S194" s="229">
        <v>0</v>
      </c>
      <c r="T194" s="230">
        <f>S194*H194</f>
        <v>0</v>
      </c>
      <c r="U194" s="35"/>
      <c r="V194" s="35"/>
      <c r="W194" s="35"/>
      <c r="X194" s="35"/>
      <c r="Y194" s="35"/>
      <c r="Z194" s="35"/>
      <c r="AA194" s="35"/>
      <c r="AB194" s="35"/>
      <c r="AC194" s="35"/>
      <c r="AD194" s="35"/>
      <c r="AE194" s="35"/>
      <c r="AR194" s="231" t="s">
        <v>199</v>
      </c>
      <c r="AT194" s="231" t="s">
        <v>201</v>
      </c>
      <c r="AU194" s="231" t="s">
        <v>73</v>
      </c>
      <c r="AY194" s="14" t="s">
        <v>200</v>
      </c>
      <c r="BE194" s="232">
        <f>IF(N194="základní",J194,0)</f>
        <v>0</v>
      </c>
      <c r="BF194" s="232">
        <f>IF(N194="snížená",J194,0)</f>
        <v>0</v>
      </c>
      <c r="BG194" s="232">
        <f>IF(N194="zákl. přenesená",J194,0)</f>
        <v>0</v>
      </c>
      <c r="BH194" s="232">
        <f>IF(N194="sníž. přenesená",J194,0)</f>
        <v>0</v>
      </c>
      <c r="BI194" s="232">
        <f>IF(N194="nulová",J194,0)</f>
        <v>0</v>
      </c>
      <c r="BJ194" s="14" t="s">
        <v>80</v>
      </c>
      <c r="BK194" s="232">
        <f>ROUND(I194*H194,2)</f>
        <v>0</v>
      </c>
      <c r="BL194" s="14" t="s">
        <v>199</v>
      </c>
      <c r="BM194" s="231" t="s">
        <v>1461</v>
      </c>
    </row>
    <row r="195" s="2" customFormat="1" ht="14.4" customHeight="1">
      <c r="A195" s="35"/>
      <c r="B195" s="36"/>
      <c r="C195" s="219" t="s">
        <v>602</v>
      </c>
      <c r="D195" s="219" t="s">
        <v>201</v>
      </c>
      <c r="E195" s="220" t="s">
        <v>1811</v>
      </c>
      <c r="F195" s="221" t="s">
        <v>1812</v>
      </c>
      <c r="G195" s="222" t="s">
        <v>209</v>
      </c>
      <c r="H195" s="223">
        <v>680</v>
      </c>
      <c r="I195" s="224"/>
      <c r="J195" s="225">
        <f>ROUND(I195*H195,2)</f>
        <v>0</v>
      </c>
      <c r="K195" s="226"/>
      <c r="L195" s="41"/>
      <c r="M195" s="227" t="s">
        <v>1</v>
      </c>
      <c r="N195" s="228" t="s">
        <v>38</v>
      </c>
      <c r="O195" s="88"/>
      <c r="P195" s="229">
        <f>O195*H195</f>
        <v>0</v>
      </c>
      <c r="Q195" s="229">
        <v>0</v>
      </c>
      <c r="R195" s="229">
        <f>Q195*H195</f>
        <v>0</v>
      </c>
      <c r="S195" s="229">
        <v>0</v>
      </c>
      <c r="T195" s="230">
        <f>S195*H195</f>
        <v>0</v>
      </c>
      <c r="U195" s="35"/>
      <c r="V195" s="35"/>
      <c r="W195" s="35"/>
      <c r="X195" s="35"/>
      <c r="Y195" s="35"/>
      <c r="Z195" s="35"/>
      <c r="AA195" s="35"/>
      <c r="AB195" s="35"/>
      <c r="AC195" s="35"/>
      <c r="AD195" s="35"/>
      <c r="AE195" s="35"/>
      <c r="AR195" s="231" t="s">
        <v>199</v>
      </c>
      <c r="AT195" s="231" t="s">
        <v>201</v>
      </c>
      <c r="AU195" s="231" t="s">
        <v>73</v>
      </c>
      <c r="AY195" s="14" t="s">
        <v>200</v>
      </c>
      <c r="BE195" s="232">
        <f>IF(N195="základní",J195,0)</f>
        <v>0</v>
      </c>
      <c r="BF195" s="232">
        <f>IF(N195="snížená",J195,0)</f>
        <v>0</v>
      </c>
      <c r="BG195" s="232">
        <f>IF(N195="zákl. přenesená",J195,0)</f>
        <v>0</v>
      </c>
      <c r="BH195" s="232">
        <f>IF(N195="sníž. přenesená",J195,0)</f>
        <v>0</v>
      </c>
      <c r="BI195" s="232">
        <f>IF(N195="nulová",J195,0)</f>
        <v>0</v>
      </c>
      <c r="BJ195" s="14" t="s">
        <v>80</v>
      </c>
      <c r="BK195" s="232">
        <f>ROUND(I195*H195,2)</f>
        <v>0</v>
      </c>
      <c r="BL195" s="14" t="s">
        <v>199</v>
      </c>
      <c r="BM195" s="231" t="s">
        <v>1464</v>
      </c>
    </row>
    <row r="196" s="2" customFormat="1" ht="14.4" customHeight="1">
      <c r="A196" s="35"/>
      <c r="B196" s="36"/>
      <c r="C196" s="219" t="s">
        <v>606</v>
      </c>
      <c r="D196" s="219" t="s">
        <v>201</v>
      </c>
      <c r="E196" s="220" t="s">
        <v>1813</v>
      </c>
      <c r="F196" s="221" t="s">
        <v>1814</v>
      </c>
      <c r="G196" s="222" t="s">
        <v>209</v>
      </c>
      <c r="H196" s="223">
        <v>20</v>
      </c>
      <c r="I196" s="224"/>
      <c r="J196" s="225">
        <f>ROUND(I196*H196,2)</f>
        <v>0</v>
      </c>
      <c r="K196" s="226"/>
      <c r="L196" s="41"/>
      <c r="M196" s="227" t="s">
        <v>1</v>
      </c>
      <c r="N196" s="228" t="s">
        <v>38</v>
      </c>
      <c r="O196" s="88"/>
      <c r="P196" s="229">
        <f>O196*H196</f>
        <v>0</v>
      </c>
      <c r="Q196" s="229">
        <v>0</v>
      </c>
      <c r="R196" s="229">
        <f>Q196*H196</f>
        <v>0</v>
      </c>
      <c r="S196" s="229">
        <v>0</v>
      </c>
      <c r="T196" s="230">
        <f>S196*H196</f>
        <v>0</v>
      </c>
      <c r="U196" s="35"/>
      <c r="V196" s="35"/>
      <c r="W196" s="35"/>
      <c r="X196" s="35"/>
      <c r="Y196" s="35"/>
      <c r="Z196" s="35"/>
      <c r="AA196" s="35"/>
      <c r="AB196" s="35"/>
      <c r="AC196" s="35"/>
      <c r="AD196" s="35"/>
      <c r="AE196" s="35"/>
      <c r="AR196" s="231" t="s">
        <v>199</v>
      </c>
      <c r="AT196" s="231" t="s">
        <v>201</v>
      </c>
      <c r="AU196" s="231" t="s">
        <v>73</v>
      </c>
      <c r="AY196" s="14" t="s">
        <v>200</v>
      </c>
      <c r="BE196" s="232">
        <f>IF(N196="základní",J196,0)</f>
        <v>0</v>
      </c>
      <c r="BF196" s="232">
        <f>IF(N196="snížená",J196,0)</f>
        <v>0</v>
      </c>
      <c r="BG196" s="232">
        <f>IF(N196="zákl. přenesená",J196,0)</f>
        <v>0</v>
      </c>
      <c r="BH196" s="232">
        <f>IF(N196="sníž. přenesená",J196,0)</f>
        <v>0</v>
      </c>
      <c r="BI196" s="232">
        <f>IF(N196="nulová",J196,0)</f>
        <v>0</v>
      </c>
      <c r="BJ196" s="14" t="s">
        <v>80</v>
      </c>
      <c r="BK196" s="232">
        <f>ROUND(I196*H196,2)</f>
        <v>0</v>
      </c>
      <c r="BL196" s="14" t="s">
        <v>199</v>
      </c>
      <c r="BM196" s="231" t="s">
        <v>1473</v>
      </c>
    </row>
    <row r="197" s="2" customFormat="1" ht="14.4" customHeight="1">
      <c r="A197" s="35"/>
      <c r="B197" s="36"/>
      <c r="C197" s="219" t="s">
        <v>610</v>
      </c>
      <c r="D197" s="219" t="s">
        <v>201</v>
      </c>
      <c r="E197" s="220" t="s">
        <v>1815</v>
      </c>
      <c r="F197" s="221" t="s">
        <v>1816</v>
      </c>
      <c r="G197" s="222" t="s">
        <v>209</v>
      </c>
      <c r="H197" s="223">
        <v>4</v>
      </c>
      <c r="I197" s="224"/>
      <c r="J197" s="225">
        <f>ROUND(I197*H197,2)</f>
        <v>0</v>
      </c>
      <c r="K197" s="226"/>
      <c r="L197" s="41"/>
      <c r="M197" s="227" t="s">
        <v>1</v>
      </c>
      <c r="N197" s="228" t="s">
        <v>38</v>
      </c>
      <c r="O197" s="88"/>
      <c r="P197" s="229">
        <f>O197*H197</f>
        <v>0</v>
      </c>
      <c r="Q197" s="229">
        <v>0</v>
      </c>
      <c r="R197" s="229">
        <f>Q197*H197</f>
        <v>0</v>
      </c>
      <c r="S197" s="229">
        <v>0</v>
      </c>
      <c r="T197" s="230">
        <f>S197*H197</f>
        <v>0</v>
      </c>
      <c r="U197" s="35"/>
      <c r="V197" s="35"/>
      <c r="W197" s="35"/>
      <c r="X197" s="35"/>
      <c r="Y197" s="35"/>
      <c r="Z197" s="35"/>
      <c r="AA197" s="35"/>
      <c r="AB197" s="35"/>
      <c r="AC197" s="35"/>
      <c r="AD197" s="35"/>
      <c r="AE197" s="35"/>
      <c r="AR197" s="231" t="s">
        <v>199</v>
      </c>
      <c r="AT197" s="231" t="s">
        <v>201</v>
      </c>
      <c r="AU197" s="231" t="s">
        <v>73</v>
      </c>
      <c r="AY197" s="14" t="s">
        <v>200</v>
      </c>
      <c r="BE197" s="232">
        <f>IF(N197="základní",J197,0)</f>
        <v>0</v>
      </c>
      <c r="BF197" s="232">
        <f>IF(N197="snížená",J197,0)</f>
        <v>0</v>
      </c>
      <c r="BG197" s="232">
        <f>IF(N197="zákl. přenesená",J197,0)</f>
        <v>0</v>
      </c>
      <c r="BH197" s="232">
        <f>IF(N197="sníž. přenesená",J197,0)</f>
        <v>0</v>
      </c>
      <c r="BI197" s="232">
        <f>IF(N197="nulová",J197,0)</f>
        <v>0</v>
      </c>
      <c r="BJ197" s="14" t="s">
        <v>80</v>
      </c>
      <c r="BK197" s="232">
        <f>ROUND(I197*H197,2)</f>
        <v>0</v>
      </c>
      <c r="BL197" s="14" t="s">
        <v>199</v>
      </c>
      <c r="BM197" s="231" t="s">
        <v>1476</v>
      </c>
    </row>
    <row r="198" s="2" customFormat="1" ht="14.4" customHeight="1">
      <c r="A198" s="35"/>
      <c r="B198" s="36"/>
      <c r="C198" s="219" t="s">
        <v>614</v>
      </c>
      <c r="D198" s="219" t="s">
        <v>201</v>
      </c>
      <c r="E198" s="220" t="s">
        <v>1817</v>
      </c>
      <c r="F198" s="221" t="s">
        <v>1818</v>
      </c>
      <c r="G198" s="222" t="s">
        <v>209</v>
      </c>
      <c r="H198" s="223">
        <v>4</v>
      </c>
      <c r="I198" s="224"/>
      <c r="J198" s="225">
        <f>ROUND(I198*H198,2)</f>
        <v>0</v>
      </c>
      <c r="K198" s="226"/>
      <c r="L198" s="41"/>
      <c r="M198" s="227" t="s">
        <v>1</v>
      </c>
      <c r="N198" s="228" t="s">
        <v>38</v>
      </c>
      <c r="O198" s="88"/>
      <c r="P198" s="229">
        <f>O198*H198</f>
        <v>0</v>
      </c>
      <c r="Q198" s="229">
        <v>0</v>
      </c>
      <c r="R198" s="229">
        <f>Q198*H198</f>
        <v>0</v>
      </c>
      <c r="S198" s="229">
        <v>0</v>
      </c>
      <c r="T198" s="230">
        <f>S198*H198</f>
        <v>0</v>
      </c>
      <c r="U198" s="35"/>
      <c r="V198" s="35"/>
      <c r="W198" s="35"/>
      <c r="X198" s="35"/>
      <c r="Y198" s="35"/>
      <c r="Z198" s="35"/>
      <c r="AA198" s="35"/>
      <c r="AB198" s="35"/>
      <c r="AC198" s="35"/>
      <c r="AD198" s="35"/>
      <c r="AE198" s="35"/>
      <c r="AR198" s="231" t="s">
        <v>199</v>
      </c>
      <c r="AT198" s="231" t="s">
        <v>201</v>
      </c>
      <c r="AU198" s="231" t="s">
        <v>73</v>
      </c>
      <c r="AY198" s="14" t="s">
        <v>200</v>
      </c>
      <c r="BE198" s="232">
        <f>IF(N198="základní",J198,0)</f>
        <v>0</v>
      </c>
      <c r="BF198" s="232">
        <f>IF(N198="snížená",J198,0)</f>
        <v>0</v>
      </c>
      <c r="BG198" s="232">
        <f>IF(N198="zákl. přenesená",J198,0)</f>
        <v>0</v>
      </c>
      <c r="BH198" s="232">
        <f>IF(N198="sníž. přenesená",J198,0)</f>
        <v>0</v>
      </c>
      <c r="BI198" s="232">
        <f>IF(N198="nulová",J198,0)</f>
        <v>0</v>
      </c>
      <c r="BJ198" s="14" t="s">
        <v>80</v>
      </c>
      <c r="BK198" s="232">
        <f>ROUND(I198*H198,2)</f>
        <v>0</v>
      </c>
      <c r="BL198" s="14" t="s">
        <v>199</v>
      </c>
      <c r="BM198" s="231" t="s">
        <v>1479</v>
      </c>
    </row>
    <row r="199" s="2" customFormat="1" ht="24.15" customHeight="1">
      <c r="A199" s="35"/>
      <c r="B199" s="36"/>
      <c r="C199" s="219" t="s">
        <v>618</v>
      </c>
      <c r="D199" s="219" t="s">
        <v>201</v>
      </c>
      <c r="E199" s="220" t="s">
        <v>1819</v>
      </c>
      <c r="F199" s="221" t="s">
        <v>1820</v>
      </c>
      <c r="G199" s="222" t="s">
        <v>209</v>
      </c>
      <c r="H199" s="223">
        <v>8</v>
      </c>
      <c r="I199" s="224"/>
      <c r="J199" s="225">
        <f>ROUND(I199*H199,2)</f>
        <v>0</v>
      </c>
      <c r="K199" s="226"/>
      <c r="L199" s="41"/>
      <c r="M199" s="227" t="s">
        <v>1</v>
      </c>
      <c r="N199" s="228" t="s">
        <v>38</v>
      </c>
      <c r="O199" s="88"/>
      <c r="P199" s="229">
        <f>O199*H199</f>
        <v>0</v>
      </c>
      <c r="Q199" s="229">
        <v>0</v>
      </c>
      <c r="R199" s="229">
        <f>Q199*H199</f>
        <v>0</v>
      </c>
      <c r="S199" s="229">
        <v>0</v>
      </c>
      <c r="T199" s="230">
        <f>S199*H199</f>
        <v>0</v>
      </c>
      <c r="U199" s="35"/>
      <c r="V199" s="35"/>
      <c r="W199" s="35"/>
      <c r="X199" s="35"/>
      <c r="Y199" s="35"/>
      <c r="Z199" s="35"/>
      <c r="AA199" s="35"/>
      <c r="AB199" s="35"/>
      <c r="AC199" s="35"/>
      <c r="AD199" s="35"/>
      <c r="AE199" s="35"/>
      <c r="AR199" s="231" t="s">
        <v>199</v>
      </c>
      <c r="AT199" s="231" t="s">
        <v>201</v>
      </c>
      <c r="AU199" s="231" t="s">
        <v>73</v>
      </c>
      <c r="AY199" s="14" t="s">
        <v>200</v>
      </c>
      <c r="BE199" s="232">
        <f>IF(N199="základní",J199,0)</f>
        <v>0</v>
      </c>
      <c r="BF199" s="232">
        <f>IF(N199="snížená",J199,0)</f>
        <v>0</v>
      </c>
      <c r="BG199" s="232">
        <f>IF(N199="zákl. přenesená",J199,0)</f>
        <v>0</v>
      </c>
      <c r="BH199" s="232">
        <f>IF(N199="sníž. přenesená",J199,0)</f>
        <v>0</v>
      </c>
      <c r="BI199" s="232">
        <f>IF(N199="nulová",J199,0)</f>
        <v>0</v>
      </c>
      <c r="BJ199" s="14" t="s">
        <v>80</v>
      </c>
      <c r="BK199" s="232">
        <f>ROUND(I199*H199,2)</f>
        <v>0</v>
      </c>
      <c r="BL199" s="14" t="s">
        <v>199</v>
      </c>
      <c r="BM199" s="231" t="s">
        <v>1483</v>
      </c>
    </row>
    <row r="200" s="2" customFormat="1" ht="14.4" customHeight="1">
      <c r="A200" s="35"/>
      <c r="B200" s="36"/>
      <c r="C200" s="219" t="s">
        <v>622</v>
      </c>
      <c r="D200" s="219" t="s">
        <v>201</v>
      </c>
      <c r="E200" s="220" t="s">
        <v>1821</v>
      </c>
      <c r="F200" s="221" t="s">
        <v>1822</v>
      </c>
      <c r="G200" s="222" t="s">
        <v>311</v>
      </c>
      <c r="H200" s="223">
        <v>270</v>
      </c>
      <c r="I200" s="224"/>
      <c r="J200" s="225">
        <f>ROUND(I200*H200,2)</f>
        <v>0</v>
      </c>
      <c r="K200" s="226"/>
      <c r="L200" s="41"/>
      <c r="M200" s="227" t="s">
        <v>1</v>
      </c>
      <c r="N200" s="228" t="s">
        <v>38</v>
      </c>
      <c r="O200" s="88"/>
      <c r="P200" s="229">
        <f>O200*H200</f>
        <v>0</v>
      </c>
      <c r="Q200" s="229">
        <v>0</v>
      </c>
      <c r="R200" s="229">
        <f>Q200*H200</f>
        <v>0</v>
      </c>
      <c r="S200" s="229">
        <v>0</v>
      </c>
      <c r="T200" s="230">
        <f>S200*H200</f>
        <v>0</v>
      </c>
      <c r="U200" s="35"/>
      <c r="V200" s="35"/>
      <c r="W200" s="35"/>
      <c r="X200" s="35"/>
      <c r="Y200" s="35"/>
      <c r="Z200" s="35"/>
      <c r="AA200" s="35"/>
      <c r="AB200" s="35"/>
      <c r="AC200" s="35"/>
      <c r="AD200" s="35"/>
      <c r="AE200" s="35"/>
      <c r="AR200" s="231" t="s">
        <v>199</v>
      </c>
      <c r="AT200" s="231" t="s">
        <v>201</v>
      </c>
      <c r="AU200" s="231" t="s">
        <v>73</v>
      </c>
      <c r="AY200" s="14" t="s">
        <v>200</v>
      </c>
      <c r="BE200" s="232">
        <f>IF(N200="základní",J200,0)</f>
        <v>0</v>
      </c>
      <c r="BF200" s="232">
        <f>IF(N200="snížená",J200,0)</f>
        <v>0</v>
      </c>
      <c r="BG200" s="232">
        <f>IF(N200="zákl. přenesená",J200,0)</f>
        <v>0</v>
      </c>
      <c r="BH200" s="232">
        <f>IF(N200="sníž. přenesená",J200,0)</f>
        <v>0</v>
      </c>
      <c r="BI200" s="232">
        <f>IF(N200="nulová",J200,0)</f>
        <v>0</v>
      </c>
      <c r="BJ200" s="14" t="s">
        <v>80</v>
      </c>
      <c r="BK200" s="232">
        <f>ROUND(I200*H200,2)</f>
        <v>0</v>
      </c>
      <c r="BL200" s="14" t="s">
        <v>199</v>
      </c>
      <c r="BM200" s="231" t="s">
        <v>1486</v>
      </c>
    </row>
    <row r="201" s="2" customFormat="1" ht="14.4" customHeight="1">
      <c r="A201" s="35"/>
      <c r="B201" s="36"/>
      <c r="C201" s="219" t="s">
        <v>626</v>
      </c>
      <c r="D201" s="219" t="s">
        <v>201</v>
      </c>
      <c r="E201" s="220" t="s">
        <v>1823</v>
      </c>
      <c r="F201" s="221" t="s">
        <v>1824</v>
      </c>
      <c r="G201" s="222" t="s">
        <v>311</v>
      </c>
      <c r="H201" s="223">
        <v>270</v>
      </c>
      <c r="I201" s="224"/>
      <c r="J201" s="225">
        <f>ROUND(I201*H201,2)</f>
        <v>0</v>
      </c>
      <c r="K201" s="226"/>
      <c r="L201" s="41"/>
      <c r="M201" s="227" t="s">
        <v>1</v>
      </c>
      <c r="N201" s="228" t="s">
        <v>38</v>
      </c>
      <c r="O201" s="88"/>
      <c r="P201" s="229">
        <f>O201*H201</f>
        <v>0</v>
      </c>
      <c r="Q201" s="229">
        <v>0</v>
      </c>
      <c r="R201" s="229">
        <f>Q201*H201</f>
        <v>0</v>
      </c>
      <c r="S201" s="229">
        <v>0</v>
      </c>
      <c r="T201" s="230">
        <f>S201*H201</f>
        <v>0</v>
      </c>
      <c r="U201" s="35"/>
      <c r="V201" s="35"/>
      <c r="W201" s="35"/>
      <c r="X201" s="35"/>
      <c r="Y201" s="35"/>
      <c r="Z201" s="35"/>
      <c r="AA201" s="35"/>
      <c r="AB201" s="35"/>
      <c r="AC201" s="35"/>
      <c r="AD201" s="35"/>
      <c r="AE201" s="35"/>
      <c r="AR201" s="231" t="s">
        <v>199</v>
      </c>
      <c r="AT201" s="231" t="s">
        <v>201</v>
      </c>
      <c r="AU201" s="231" t="s">
        <v>73</v>
      </c>
      <c r="AY201" s="14" t="s">
        <v>200</v>
      </c>
      <c r="BE201" s="232">
        <f>IF(N201="základní",J201,0)</f>
        <v>0</v>
      </c>
      <c r="BF201" s="232">
        <f>IF(N201="snížená",J201,0)</f>
        <v>0</v>
      </c>
      <c r="BG201" s="232">
        <f>IF(N201="zákl. přenesená",J201,0)</f>
        <v>0</v>
      </c>
      <c r="BH201" s="232">
        <f>IF(N201="sníž. přenesená",J201,0)</f>
        <v>0</v>
      </c>
      <c r="BI201" s="232">
        <f>IF(N201="nulová",J201,0)</f>
        <v>0</v>
      </c>
      <c r="BJ201" s="14" t="s">
        <v>80</v>
      </c>
      <c r="BK201" s="232">
        <f>ROUND(I201*H201,2)</f>
        <v>0</v>
      </c>
      <c r="BL201" s="14" t="s">
        <v>199</v>
      </c>
      <c r="BM201" s="231" t="s">
        <v>1825</v>
      </c>
    </row>
    <row r="202" s="2" customFormat="1" ht="24.15" customHeight="1">
      <c r="A202" s="35"/>
      <c r="B202" s="36"/>
      <c r="C202" s="219" t="s">
        <v>630</v>
      </c>
      <c r="D202" s="219" t="s">
        <v>201</v>
      </c>
      <c r="E202" s="220" t="s">
        <v>1826</v>
      </c>
      <c r="F202" s="221" t="s">
        <v>1827</v>
      </c>
      <c r="G202" s="222" t="s">
        <v>209</v>
      </c>
      <c r="H202" s="223">
        <v>11</v>
      </c>
      <c r="I202" s="224"/>
      <c r="J202" s="225">
        <f>ROUND(I202*H202,2)</f>
        <v>0</v>
      </c>
      <c r="K202" s="226"/>
      <c r="L202" s="41"/>
      <c r="M202" s="227" t="s">
        <v>1</v>
      </c>
      <c r="N202" s="228" t="s">
        <v>38</v>
      </c>
      <c r="O202" s="88"/>
      <c r="P202" s="229">
        <f>O202*H202</f>
        <v>0</v>
      </c>
      <c r="Q202" s="229">
        <v>0</v>
      </c>
      <c r="R202" s="229">
        <f>Q202*H202</f>
        <v>0</v>
      </c>
      <c r="S202" s="229">
        <v>0</v>
      </c>
      <c r="T202" s="230">
        <f>S202*H202</f>
        <v>0</v>
      </c>
      <c r="U202" s="35"/>
      <c r="V202" s="35"/>
      <c r="W202" s="35"/>
      <c r="X202" s="35"/>
      <c r="Y202" s="35"/>
      <c r="Z202" s="35"/>
      <c r="AA202" s="35"/>
      <c r="AB202" s="35"/>
      <c r="AC202" s="35"/>
      <c r="AD202" s="35"/>
      <c r="AE202" s="35"/>
      <c r="AR202" s="231" t="s">
        <v>199</v>
      </c>
      <c r="AT202" s="231" t="s">
        <v>201</v>
      </c>
      <c r="AU202" s="231" t="s">
        <v>73</v>
      </c>
      <c r="AY202" s="14" t="s">
        <v>200</v>
      </c>
      <c r="BE202" s="232">
        <f>IF(N202="základní",J202,0)</f>
        <v>0</v>
      </c>
      <c r="BF202" s="232">
        <f>IF(N202="snížená",J202,0)</f>
        <v>0</v>
      </c>
      <c r="BG202" s="232">
        <f>IF(N202="zákl. přenesená",J202,0)</f>
        <v>0</v>
      </c>
      <c r="BH202" s="232">
        <f>IF(N202="sníž. přenesená",J202,0)</f>
        <v>0</v>
      </c>
      <c r="BI202" s="232">
        <f>IF(N202="nulová",J202,0)</f>
        <v>0</v>
      </c>
      <c r="BJ202" s="14" t="s">
        <v>80</v>
      </c>
      <c r="BK202" s="232">
        <f>ROUND(I202*H202,2)</f>
        <v>0</v>
      </c>
      <c r="BL202" s="14" t="s">
        <v>199</v>
      </c>
      <c r="BM202" s="231" t="s">
        <v>1828</v>
      </c>
    </row>
    <row r="203" s="2" customFormat="1" ht="14.4" customHeight="1">
      <c r="A203" s="35"/>
      <c r="B203" s="36"/>
      <c r="C203" s="219" t="s">
        <v>634</v>
      </c>
      <c r="D203" s="219" t="s">
        <v>201</v>
      </c>
      <c r="E203" s="220" t="s">
        <v>1829</v>
      </c>
      <c r="F203" s="221" t="s">
        <v>1830</v>
      </c>
      <c r="G203" s="222" t="s">
        <v>209</v>
      </c>
      <c r="H203" s="223">
        <v>12</v>
      </c>
      <c r="I203" s="224"/>
      <c r="J203" s="225">
        <f>ROUND(I203*H203,2)</f>
        <v>0</v>
      </c>
      <c r="K203" s="226"/>
      <c r="L203" s="41"/>
      <c r="M203" s="227" t="s">
        <v>1</v>
      </c>
      <c r="N203" s="228" t="s">
        <v>38</v>
      </c>
      <c r="O203" s="88"/>
      <c r="P203" s="229">
        <f>O203*H203</f>
        <v>0</v>
      </c>
      <c r="Q203" s="229">
        <v>0</v>
      </c>
      <c r="R203" s="229">
        <f>Q203*H203</f>
        <v>0</v>
      </c>
      <c r="S203" s="229">
        <v>0</v>
      </c>
      <c r="T203" s="230">
        <f>S203*H203</f>
        <v>0</v>
      </c>
      <c r="U203" s="35"/>
      <c r="V203" s="35"/>
      <c r="W203" s="35"/>
      <c r="X203" s="35"/>
      <c r="Y203" s="35"/>
      <c r="Z203" s="35"/>
      <c r="AA203" s="35"/>
      <c r="AB203" s="35"/>
      <c r="AC203" s="35"/>
      <c r="AD203" s="35"/>
      <c r="AE203" s="35"/>
      <c r="AR203" s="231" t="s">
        <v>199</v>
      </c>
      <c r="AT203" s="231" t="s">
        <v>201</v>
      </c>
      <c r="AU203" s="231" t="s">
        <v>73</v>
      </c>
      <c r="AY203" s="14" t="s">
        <v>200</v>
      </c>
      <c r="BE203" s="232">
        <f>IF(N203="základní",J203,0)</f>
        <v>0</v>
      </c>
      <c r="BF203" s="232">
        <f>IF(N203="snížená",J203,0)</f>
        <v>0</v>
      </c>
      <c r="BG203" s="232">
        <f>IF(N203="zákl. přenesená",J203,0)</f>
        <v>0</v>
      </c>
      <c r="BH203" s="232">
        <f>IF(N203="sníž. přenesená",J203,0)</f>
        <v>0</v>
      </c>
      <c r="BI203" s="232">
        <f>IF(N203="nulová",J203,0)</f>
        <v>0</v>
      </c>
      <c r="BJ203" s="14" t="s">
        <v>80</v>
      </c>
      <c r="BK203" s="232">
        <f>ROUND(I203*H203,2)</f>
        <v>0</v>
      </c>
      <c r="BL203" s="14" t="s">
        <v>199</v>
      </c>
      <c r="BM203" s="231" t="s">
        <v>1831</v>
      </c>
    </row>
    <row r="204" s="2" customFormat="1" ht="14.4" customHeight="1">
      <c r="A204" s="35"/>
      <c r="B204" s="36"/>
      <c r="C204" s="219" t="s">
        <v>638</v>
      </c>
      <c r="D204" s="219" t="s">
        <v>201</v>
      </c>
      <c r="E204" s="220" t="s">
        <v>1832</v>
      </c>
      <c r="F204" s="221" t="s">
        <v>1833</v>
      </c>
      <c r="G204" s="222" t="s">
        <v>209</v>
      </c>
      <c r="H204" s="223">
        <v>16</v>
      </c>
      <c r="I204" s="224"/>
      <c r="J204" s="225">
        <f>ROUND(I204*H204,2)</f>
        <v>0</v>
      </c>
      <c r="K204" s="226"/>
      <c r="L204" s="41"/>
      <c r="M204" s="227" t="s">
        <v>1</v>
      </c>
      <c r="N204" s="228" t="s">
        <v>38</v>
      </c>
      <c r="O204" s="88"/>
      <c r="P204" s="229">
        <f>O204*H204</f>
        <v>0</v>
      </c>
      <c r="Q204" s="229">
        <v>0</v>
      </c>
      <c r="R204" s="229">
        <f>Q204*H204</f>
        <v>0</v>
      </c>
      <c r="S204" s="229">
        <v>0</v>
      </c>
      <c r="T204" s="230">
        <f>S204*H204</f>
        <v>0</v>
      </c>
      <c r="U204" s="35"/>
      <c r="V204" s="35"/>
      <c r="W204" s="35"/>
      <c r="X204" s="35"/>
      <c r="Y204" s="35"/>
      <c r="Z204" s="35"/>
      <c r="AA204" s="35"/>
      <c r="AB204" s="35"/>
      <c r="AC204" s="35"/>
      <c r="AD204" s="35"/>
      <c r="AE204" s="35"/>
      <c r="AR204" s="231" t="s">
        <v>199</v>
      </c>
      <c r="AT204" s="231" t="s">
        <v>201</v>
      </c>
      <c r="AU204" s="231" t="s">
        <v>73</v>
      </c>
      <c r="AY204" s="14" t="s">
        <v>200</v>
      </c>
      <c r="BE204" s="232">
        <f>IF(N204="základní",J204,0)</f>
        <v>0</v>
      </c>
      <c r="BF204" s="232">
        <f>IF(N204="snížená",J204,0)</f>
        <v>0</v>
      </c>
      <c r="BG204" s="232">
        <f>IF(N204="zákl. přenesená",J204,0)</f>
        <v>0</v>
      </c>
      <c r="BH204" s="232">
        <f>IF(N204="sníž. přenesená",J204,0)</f>
        <v>0</v>
      </c>
      <c r="BI204" s="232">
        <f>IF(N204="nulová",J204,0)</f>
        <v>0</v>
      </c>
      <c r="BJ204" s="14" t="s">
        <v>80</v>
      </c>
      <c r="BK204" s="232">
        <f>ROUND(I204*H204,2)</f>
        <v>0</v>
      </c>
      <c r="BL204" s="14" t="s">
        <v>199</v>
      </c>
      <c r="BM204" s="231" t="s">
        <v>1834</v>
      </c>
    </row>
    <row r="205" s="2" customFormat="1" ht="14.4" customHeight="1">
      <c r="A205" s="35"/>
      <c r="B205" s="36"/>
      <c r="C205" s="219" t="s">
        <v>642</v>
      </c>
      <c r="D205" s="219" t="s">
        <v>201</v>
      </c>
      <c r="E205" s="220" t="s">
        <v>1835</v>
      </c>
      <c r="F205" s="221" t="s">
        <v>1836</v>
      </c>
      <c r="G205" s="222" t="s">
        <v>209</v>
      </c>
      <c r="H205" s="223">
        <v>6</v>
      </c>
      <c r="I205" s="224"/>
      <c r="J205" s="225">
        <f>ROUND(I205*H205,2)</f>
        <v>0</v>
      </c>
      <c r="K205" s="226"/>
      <c r="L205" s="41"/>
      <c r="M205" s="227" t="s">
        <v>1</v>
      </c>
      <c r="N205" s="228" t="s">
        <v>38</v>
      </c>
      <c r="O205" s="88"/>
      <c r="P205" s="229">
        <f>O205*H205</f>
        <v>0</v>
      </c>
      <c r="Q205" s="229">
        <v>0</v>
      </c>
      <c r="R205" s="229">
        <f>Q205*H205</f>
        <v>0</v>
      </c>
      <c r="S205" s="229">
        <v>0</v>
      </c>
      <c r="T205" s="230">
        <f>S205*H205</f>
        <v>0</v>
      </c>
      <c r="U205" s="35"/>
      <c r="V205" s="35"/>
      <c r="W205" s="35"/>
      <c r="X205" s="35"/>
      <c r="Y205" s="35"/>
      <c r="Z205" s="35"/>
      <c r="AA205" s="35"/>
      <c r="AB205" s="35"/>
      <c r="AC205" s="35"/>
      <c r="AD205" s="35"/>
      <c r="AE205" s="35"/>
      <c r="AR205" s="231" t="s">
        <v>199</v>
      </c>
      <c r="AT205" s="231" t="s">
        <v>201</v>
      </c>
      <c r="AU205" s="231" t="s">
        <v>73</v>
      </c>
      <c r="AY205" s="14" t="s">
        <v>200</v>
      </c>
      <c r="BE205" s="232">
        <f>IF(N205="základní",J205,0)</f>
        <v>0</v>
      </c>
      <c r="BF205" s="232">
        <f>IF(N205="snížená",J205,0)</f>
        <v>0</v>
      </c>
      <c r="BG205" s="232">
        <f>IF(N205="zákl. přenesená",J205,0)</f>
        <v>0</v>
      </c>
      <c r="BH205" s="232">
        <f>IF(N205="sníž. přenesená",J205,0)</f>
        <v>0</v>
      </c>
      <c r="BI205" s="232">
        <f>IF(N205="nulová",J205,0)</f>
        <v>0</v>
      </c>
      <c r="BJ205" s="14" t="s">
        <v>80</v>
      </c>
      <c r="BK205" s="232">
        <f>ROUND(I205*H205,2)</f>
        <v>0</v>
      </c>
      <c r="BL205" s="14" t="s">
        <v>199</v>
      </c>
      <c r="BM205" s="231" t="s">
        <v>1837</v>
      </c>
    </row>
    <row r="206" s="2" customFormat="1" ht="14.4" customHeight="1">
      <c r="A206" s="35"/>
      <c r="B206" s="36"/>
      <c r="C206" s="219" t="s">
        <v>646</v>
      </c>
      <c r="D206" s="219" t="s">
        <v>201</v>
      </c>
      <c r="E206" s="220" t="s">
        <v>1838</v>
      </c>
      <c r="F206" s="221" t="s">
        <v>1839</v>
      </c>
      <c r="G206" s="222" t="s">
        <v>209</v>
      </c>
      <c r="H206" s="223">
        <v>94</v>
      </c>
      <c r="I206" s="224"/>
      <c r="J206" s="225">
        <f>ROUND(I206*H206,2)</f>
        <v>0</v>
      </c>
      <c r="K206" s="226"/>
      <c r="L206" s="41"/>
      <c r="M206" s="227" t="s">
        <v>1</v>
      </c>
      <c r="N206" s="228" t="s">
        <v>38</v>
      </c>
      <c r="O206" s="88"/>
      <c r="P206" s="229">
        <f>O206*H206</f>
        <v>0</v>
      </c>
      <c r="Q206" s="229">
        <v>0</v>
      </c>
      <c r="R206" s="229">
        <f>Q206*H206</f>
        <v>0</v>
      </c>
      <c r="S206" s="229">
        <v>0</v>
      </c>
      <c r="T206" s="230">
        <f>S206*H206</f>
        <v>0</v>
      </c>
      <c r="U206" s="35"/>
      <c r="V206" s="35"/>
      <c r="W206" s="35"/>
      <c r="X206" s="35"/>
      <c r="Y206" s="35"/>
      <c r="Z206" s="35"/>
      <c r="AA206" s="35"/>
      <c r="AB206" s="35"/>
      <c r="AC206" s="35"/>
      <c r="AD206" s="35"/>
      <c r="AE206" s="35"/>
      <c r="AR206" s="231" t="s">
        <v>199</v>
      </c>
      <c r="AT206" s="231" t="s">
        <v>201</v>
      </c>
      <c r="AU206" s="231" t="s">
        <v>73</v>
      </c>
      <c r="AY206" s="14" t="s">
        <v>200</v>
      </c>
      <c r="BE206" s="232">
        <f>IF(N206="základní",J206,0)</f>
        <v>0</v>
      </c>
      <c r="BF206" s="232">
        <f>IF(N206="snížená",J206,0)</f>
        <v>0</v>
      </c>
      <c r="BG206" s="232">
        <f>IF(N206="zákl. přenesená",J206,0)</f>
        <v>0</v>
      </c>
      <c r="BH206" s="232">
        <f>IF(N206="sníž. přenesená",J206,0)</f>
        <v>0</v>
      </c>
      <c r="BI206" s="232">
        <f>IF(N206="nulová",J206,0)</f>
        <v>0</v>
      </c>
      <c r="BJ206" s="14" t="s">
        <v>80</v>
      </c>
      <c r="BK206" s="232">
        <f>ROUND(I206*H206,2)</f>
        <v>0</v>
      </c>
      <c r="BL206" s="14" t="s">
        <v>199</v>
      </c>
      <c r="BM206" s="231" t="s">
        <v>1840</v>
      </c>
    </row>
    <row r="207" s="2" customFormat="1" ht="14.4" customHeight="1">
      <c r="A207" s="35"/>
      <c r="B207" s="36"/>
      <c r="C207" s="219" t="s">
        <v>650</v>
      </c>
      <c r="D207" s="219" t="s">
        <v>201</v>
      </c>
      <c r="E207" s="220" t="s">
        <v>1841</v>
      </c>
      <c r="F207" s="221" t="s">
        <v>1842</v>
      </c>
      <c r="G207" s="222" t="s">
        <v>311</v>
      </c>
      <c r="H207" s="223">
        <v>620</v>
      </c>
      <c r="I207" s="224"/>
      <c r="J207" s="225">
        <f>ROUND(I207*H207,2)</f>
        <v>0</v>
      </c>
      <c r="K207" s="226"/>
      <c r="L207" s="41"/>
      <c r="M207" s="227" t="s">
        <v>1</v>
      </c>
      <c r="N207" s="228" t="s">
        <v>38</v>
      </c>
      <c r="O207" s="88"/>
      <c r="P207" s="229">
        <f>O207*H207</f>
        <v>0</v>
      </c>
      <c r="Q207" s="229">
        <v>0</v>
      </c>
      <c r="R207" s="229">
        <f>Q207*H207</f>
        <v>0</v>
      </c>
      <c r="S207" s="229">
        <v>0</v>
      </c>
      <c r="T207" s="230">
        <f>S207*H207</f>
        <v>0</v>
      </c>
      <c r="U207" s="35"/>
      <c r="V207" s="35"/>
      <c r="W207" s="35"/>
      <c r="X207" s="35"/>
      <c r="Y207" s="35"/>
      <c r="Z207" s="35"/>
      <c r="AA207" s="35"/>
      <c r="AB207" s="35"/>
      <c r="AC207" s="35"/>
      <c r="AD207" s="35"/>
      <c r="AE207" s="35"/>
      <c r="AR207" s="231" t="s">
        <v>199</v>
      </c>
      <c r="AT207" s="231" t="s">
        <v>201</v>
      </c>
      <c r="AU207" s="231" t="s">
        <v>73</v>
      </c>
      <c r="AY207" s="14" t="s">
        <v>200</v>
      </c>
      <c r="BE207" s="232">
        <f>IF(N207="základní",J207,0)</f>
        <v>0</v>
      </c>
      <c r="BF207" s="232">
        <f>IF(N207="snížená",J207,0)</f>
        <v>0</v>
      </c>
      <c r="BG207" s="232">
        <f>IF(N207="zákl. přenesená",J207,0)</f>
        <v>0</v>
      </c>
      <c r="BH207" s="232">
        <f>IF(N207="sníž. přenesená",J207,0)</f>
        <v>0</v>
      </c>
      <c r="BI207" s="232">
        <f>IF(N207="nulová",J207,0)</f>
        <v>0</v>
      </c>
      <c r="BJ207" s="14" t="s">
        <v>80</v>
      </c>
      <c r="BK207" s="232">
        <f>ROUND(I207*H207,2)</f>
        <v>0</v>
      </c>
      <c r="BL207" s="14" t="s">
        <v>199</v>
      </c>
      <c r="BM207" s="231" t="s">
        <v>1843</v>
      </c>
    </row>
    <row r="208" s="2" customFormat="1" ht="24.15" customHeight="1">
      <c r="A208" s="35"/>
      <c r="B208" s="36"/>
      <c r="C208" s="219" t="s">
        <v>654</v>
      </c>
      <c r="D208" s="219" t="s">
        <v>201</v>
      </c>
      <c r="E208" s="220" t="s">
        <v>1844</v>
      </c>
      <c r="F208" s="221" t="s">
        <v>1845</v>
      </c>
      <c r="G208" s="222" t="s">
        <v>209</v>
      </c>
      <c r="H208" s="223">
        <v>8</v>
      </c>
      <c r="I208" s="224"/>
      <c r="J208" s="225">
        <f>ROUND(I208*H208,2)</f>
        <v>0</v>
      </c>
      <c r="K208" s="226"/>
      <c r="L208" s="41"/>
      <c r="M208" s="227" t="s">
        <v>1</v>
      </c>
      <c r="N208" s="228" t="s">
        <v>38</v>
      </c>
      <c r="O208" s="88"/>
      <c r="P208" s="229">
        <f>O208*H208</f>
        <v>0</v>
      </c>
      <c r="Q208" s="229">
        <v>0</v>
      </c>
      <c r="R208" s="229">
        <f>Q208*H208</f>
        <v>0</v>
      </c>
      <c r="S208" s="229">
        <v>0</v>
      </c>
      <c r="T208" s="230">
        <f>S208*H208</f>
        <v>0</v>
      </c>
      <c r="U208" s="35"/>
      <c r="V208" s="35"/>
      <c r="W208" s="35"/>
      <c r="X208" s="35"/>
      <c r="Y208" s="35"/>
      <c r="Z208" s="35"/>
      <c r="AA208" s="35"/>
      <c r="AB208" s="35"/>
      <c r="AC208" s="35"/>
      <c r="AD208" s="35"/>
      <c r="AE208" s="35"/>
      <c r="AR208" s="231" t="s">
        <v>199</v>
      </c>
      <c r="AT208" s="231" t="s">
        <v>201</v>
      </c>
      <c r="AU208" s="231" t="s">
        <v>73</v>
      </c>
      <c r="AY208" s="14" t="s">
        <v>200</v>
      </c>
      <c r="BE208" s="232">
        <f>IF(N208="základní",J208,0)</f>
        <v>0</v>
      </c>
      <c r="BF208" s="232">
        <f>IF(N208="snížená",J208,0)</f>
        <v>0</v>
      </c>
      <c r="BG208" s="232">
        <f>IF(N208="zákl. přenesená",J208,0)</f>
        <v>0</v>
      </c>
      <c r="BH208" s="232">
        <f>IF(N208="sníž. přenesená",J208,0)</f>
        <v>0</v>
      </c>
      <c r="BI208" s="232">
        <f>IF(N208="nulová",J208,0)</f>
        <v>0</v>
      </c>
      <c r="BJ208" s="14" t="s">
        <v>80</v>
      </c>
      <c r="BK208" s="232">
        <f>ROUND(I208*H208,2)</f>
        <v>0</v>
      </c>
      <c r="BL208" s="14" t="s">
        <v>199</v>
      </c>
      <c r="BM208" s="231" t="s">
        <v>1846</v>
      </c>
    </row>
    <row r="209" s="2" customFormat="1" ht="24.15" customHeight="1">
      <c r="A209" s="35"/>
      <c r="B209" s="36"/>
      <c r="C209" s="219" t="s">
        <v>658</v>
      </c>
      <c r="D209" s="219" t="s">
        <v>201</v>
      </c>
      <c r="E209" s="220" t="s">
        <v>1847</v>
      </c>
      <c r="F209" s="221" t="s">
        <v>1848</v>
      </c>
      <c r="G209" s="222" t="s">
        <v>209</v>
      </c>
      <c r="H209" s="223">
        <v>6</v>
      </c>
      <c r="I209" s="224"/>
      <c r="J209" s="225">
        <f>ROUND(I209*H209,2)</f>
        <v>0</v>
      </c>
      <c r="K209" s="226"/>
      <c r="L209" s="41"/>
      <c r="M209" s="227" t="s">
        <v>1</v>
      </c>
      <c r="N209" s="228" t="s">
        <v>38</v>
      </c>
      <c r="O209" s="88"/>
      <c r="P209" s="229">
        <f>O209*H209</f>
        <v>0</v>
      </c>
      <c r="Q209" s="229">
        <v>0</v>
      </c>
      <c r="R209" s="229">
        <f>Q209*H209</f>
        <v>0</v>
      </c>
      <c r="S209" s="229">
        <v>0</v>
      </c>
      <c r="T209" s="230">
        <f>S209*H209</f>
        <v>0</v>
      </c>
      <c r="U209" s="35"/>
      <c r="V209" s="35"/>
      <c r="W209" s="35"/>
      <c r="X209" s="35"/>
      <c r="Y209" s="35"/>
      <c r="Z209" s="35"/>
      <c r="AA209" s="35"/>
      <c r="AB209" s="35"/>
      <c r="AC209" s="35"/>
      <c r="AD209" s="35"/>
      <c r="AE209" s="35"/>
      <c r="AR209" s="231" t="s">
        <v>199</v>
      </c>
      <c r="AT209" s="231" t="s">
        <v>201</v>
      </c>
      <c r="AU209" s="231" t="s">
        <v>73</v>
      </c>
      <c r="AY209" s="14" t="s">
        <v>200</v>
      </c>
      <c r="BE209" s="232">
        <f>IF(N209="základní",J209,0)</f>
        <v>0</v>
      </c>
      <c r="BF209" s="232">
        <f>IF(N209="snížená",J209,0)</f>
        <v>0</v>
      </c>
      <c r="BG209" s="232">
        <f>IF(N209="zákl. přenesená",J209,0)</f>
        <v>0</v>
      </c>
      <c r="BH209" s="232">
        <f>IF(N209="sníž. přenesená",J209,0)</f>
        <v>0</v>
      </c>
      <c r="BI209" s="232">
        <f>IF(N209="nulová",J209,0)</f>
        <v>0</v>
      </c>
      <c r="BJ209" s="14" t="s">
        <v>80</v>
      </c>
      <c r="BK209" s="232">
        <f>ROUND(I209*H209,2)</f>
        <v>0</v>
      </c>
      <c r="BL209" s="14" t="s">
        <v>199</v>
      </c>
      <c r="BM209" s="231" t="s">
        <v>1849</v>
      </c>
    </row>
    <row r="210" s="2" customFormat="1" ht="24.15" customHeight="1">
      <c r="A210" s="35"/>
      <c r="B210" s="36"/>
      <c r="C210" s="219" t="s">
        <v>662</v>
      </c>
      <c r="D210" s="219" t="s">
        <v>201</v>
      </c>
      <c r="E210" s="220" t="s">
        <v>1850</v>
      </c>
      <c r="F210" s="221" t="s">
        <v>1851</v>
      </c>
      <c r="G210" s="222" t="s">
        <v>209</v>
      </c>
      <c r="H210" s="223">
        <v>4</v>
      </c>
      <c r="I210" s="224"/>
      <c r="J210" s="225">
        <f>ROUND(I210*H210,2)</f>
        <v>0</v>
      </c>
      <c r="K210" s="226"/>
      <c r="L210" s="41"/>
      <c r="M210" s="227" t="s">
        <v>1</v>
      </c>
      <c r="N210" s="228" t="s">
        <v>38</v>
      </c>
      <c r="O210" s="88"/>
      <c r="P210" s="229">
        <f>O210*H210</f>
        <v>0</v>
      </c>
      <c r="Q210" s="229">
        <v>0</v>
      </c>
      <c r="R210" s="229">
        <f>Q210*H210</f>
        <v>0</v>
      </c>
      <c r="S210" s="229">
        <v>0</v>
      </c>
      <c r="T210" s="230">
        <f>S210*H210</f>
        <v>0</v>
      </c>
      <c r="U210" s="35"/>
      <c r="V210" s="35"/>
      <c r="W210" s="35"/>
      <c r="X210" s="35"/>
      <c r="Y210" s="35"/>
      <c r="Z210" s="35"/>
      <c r="AA210" s="35"/>
      <c r="AB210" s="35"/>
      <c r="AC210" s="35"/>
      <c r="AD210" s="35"/>
      <c r="AE210" s="35"/>
      <c r="AR210" s="231" t="s">
        <v>199</v>
      </c>
      <c r="AT210" s="231" t="s">
        <v>201</v>
      </c>
      <c r="AU210" s="231" t="s">
        <v>73</v>
      </c>
      <c r="AY210" s="14" t="s">
        <v>200</v>
      </c>
      <c r="BE210" s="232">
        <f>IF(N210="základní",J210,0)</f>
        <v>0</v>
      </c>
      <c r="BF210" s="232">
        <f>IF(N210="snížená",J210,0)</f>
        <v>0</v>
      </c>
      <c r="BG210" s="232">
        <f>IF(N210="zákl. přenesená",J210,0)</f>
        <v>0</v>
      </c>
      <c r="BH210" s="232">
        <f>IF(N210="sníž. přenesená",J210,0)</f>
        <v>0</v>
      </c>
      <c r="BI210" s="232">
        <f>IF(N210="nulová",J210,0)</f>
        <v>0</v>
      </c>
      <c r="BJ210" s="14" t="s">
        <v>80</v>
      </c>
      <c r="BK210" s="232">
        <f>ROUND(I210*H210,2)</f>
        <v>0</v>
      </c>
      <c r="BL210" s="14" t="s">
        <v>199</v>
      </c>
      <c r="BM210" s="231" t="s">
        <v>1852</v>
      </c>
    </row>
    <row r="211" s="2" customFormat="1" ht="14.4" customHeight="1">
      <c r="A211" s="35"/>
      <c r="B211" s="36"/>
      <c r="C211" s="219" t="s">
        <v>666</v>
      </c>
      <c r="D211" s="219" t="s">
        <v>201</v>
      </c>
      <c r="E211" s="220" t="s">
        <v>1853</v>
      </c>
      <c r="F211" s="221" t="s">
        <v>1854</v>
      </c>
      <c r="G211" s="222" t="s">
        <v>311</v>
      </c>
      <c r="H211" s="223">
        <v>2981</v>
      </c>
      <c r="I211" s="224"/>
      <c r="J211" s="225">
        <f>ROUND(I211*H211,2)</f>
        <v>0</v>
      </c>
      <c r="K211" s="226"/>
      <c r="L211" s="41"/>
      <c r="M211" s="227" t="s">
        <v>1</v>
      </c>
      <c r="N211" s="228" t="s">
        <v>38</v>
      </c>
      <c r="O211" s="88"/>
      <c r="P211" s="229">
        <f>O211*H211</f>
        <v>0</v>
      </c>
      <c r="Q211" s="229">
        <v>0</v>
      </c>
      <c r="R211" s="229">
        <f>Q211*H211</f>
        <v>0</v>
      </c>
      <c r="S211" s="229">
        <v>0</v>
      </c>
      <c r="T211" s="230">
        <f>S211*H211</f>
        <v>0</v>
      </c>
      <c r="U211" s="35"/>
      <c r="V211" s="35"/>
      <c r="W211" s="35"/>
      <c r="X211" s="35"/>
      <c r="Y211" s="35"/>
      <c r="Z211" s="35"/>
      <c r="AA211" s="35"/>
      <c r="AB211" s="35"/>
      <c r="AC211" s="35"/>
      <c r="AD211" s="35"/>
      <c r="AE211" s="35"/>
      <c r="AR211" s="231" t="s">
        <v>199</v>
      </c>
      <c r="AT211" s="231" t="s">
        <v>201</v>
      </c>
      <c r="AU211" s="231" t="s">
        <v>73</v>
      </c>
      <c r="AY211" s="14" t="s">
        <v>200</v>
      </c>
      <c r="BE211" s="232">
        <f>IF(N211="základní",J211,0)</f>
        <v>0</v>
      </c>
      <c r="BF211" s="232">
        <f>IF(N211="snížená",J211,0)</f>
        <v>0</v>
      </c>
      <c r="BG211" s="232">
        <f>IF(N211="zákl. přenesená",J211,0)</f>
        <v>0</v>
      </c>
      <c r="BH211" s="232">
        <f>IF(N211="sníž. přenesená",J211,0)</f>
        <v>0</v>
      </c>
      <c r="BI211" s="232">
        <f>IF(N211="nulová",J211,0)</f>
        <v>0</v>
      </c>
      <c r="BJ211" s="14" t="s">
        <v>80</v>
      </c>
      <c r="BK211" s="232">
        <f>ROUND(I211*H211,2)</f>
        <v>0</v>
      </c>
      <c r="BL211" s="14" t="s">
        <v>199</v>
      </c>
      <c r="BM211" s="231" t="s">
        <v>1855</v>
      </c>
    </row>
    <row r="212" s="2" customFormat="1" ht="14.4" customHeight="1">
      <c r="A212" s="35"/>
      <c r="B212" s="36"/>
      <c r="C212" s="219" t="s">
        <v>670</v>
      </c>
      <c r="D212" s="219" t="s">
        <v>201</v>
      </c>
      <c r="E212" s="220" t="s">
        <v>1856</v>
      </c>
      <c r="F212" s="221" t="s">
        <v>1857</v>
      </c>
      <c r="G212" s="222" t="s">
        <v>311</v>
      </c>
      <c r="H212" s="223">
        <v>1965</v>
      </c>
      <c r="I212" s="224"/>
      <c r="J212" s="225">
        <f>ROUND(I212*H212,2)</f>
        <v>0</v>
      </c>
      <c r="K212" s="226"/>
      <c r="L212" s="41"/>
      <c r="M212" s="227" t="s">
        <v>1</v>
      </c>
      <c r="N212" s="228" t="s">
        <v>38</v>
      </c>
      <c r="O212" s="88"/>
      <c r="P212" s="229">
        <f>O212*H212</f>
        <v>0</v>
      </c>
      <c r="Q212" s="229">
        <v>0</v>
      </c>
      <c r="R212" s="229">
        <f>Q212*H212</f>
        <v>0</v>
      </c>
      <c r="S212" s="229">
        <v>0</v>
      </c>
      <c r="T212" s="230">
        <f>S212*H212</f>
        <v>0</v>
      </c>
      <c r="U212" s="35"/>
      <c r="V212" s="35"/>
      <c r="W212" s="35"/>
      <c r="X212" s="35"/>
      <c r="Y212" s="35"/>
      <c r="Z212" s="35"/>
      <c r="AA212" s="35"/>
      <c r="AB212" s="35"/>
      <c r="AC212" s="35"/>
      <c r="AD212" s="35"/>
      <c r="AE212" s="35"/>
      <c r="AR212" s="231" t="s">
        <v>199</v>
      </c>
      <c r="AT212" s="231" t="s">
        <v>201</v>
      </c>
      <c r="AU212" s="231" t="s">
        <v>73</v>
      </c>
      <c r="AY212" s="14" t="s">
        <v>200</v>
      </c>
      <c r="BE212" s="232">
        <f>IF(N212="základní",J212,0)</f>
        <v>0</v>
      </c>
      <c r="BF212" s="232">
        <f>IF(N212="snížená",J212,0)</f>
        <v>0</v>
      </c>
      <c r="BG212" s="232">
        <f>IF(N212="zákl. přenesená",J212,0)</f>
        <v>0</v>
      </c>
      <c r="BH212" s="232">
        <f>IF(N212="sníž. přenesená",J212,0)</f>
        <v>0</v>
      </c>
      <c r="BI212" s="232">
        <f>IF(N212="nulová",J212,0)</f>
        <v>0</v>
      </c>
      <c r="BJ212" s="14" t="s">
        <v>80</v>
      </c>
      <c r="BK212" s="232">
        <f>ROUND(I212*H212,2)</f>
        <v>0</v>
      </c>
      <c r="BL212" s="14" t="s">
        <v>199</v>
      </c>
      <c r="BM212" s="231" t="s">
        <v>1858</v>
      </c>
    </row>
    <row r="213" s="2" customFormat="1" ht="14.4" customHeight="1">
      <c r="A213" s="35"/>
      <c r="B213" s="36"/>
      <c r="C213" s="219" t="s">
        <v>674</v>
      </c>
      <c r="D213" s="219" t="s">
        <v>201</v>
      </c>
      <c r="E213" s="220" t="s">
        <v>1859</v>
      </c>
      <c r="F213" s="221" t="s">
        <v>1860</v>
      </c>
      <c r="G213" s="222" t="s">
        <v>311</v>
      </c>
      <c r="H213" s="223">
        <v>5000</v>
      </c>
      <c r="I213" s="224"/>
      <c r="J213" s="225">
        <f>ROUND(I213*H213,2)</f>
        <v>0</v>
      </c>
      <c r="K213" s="226"/>
      <c r="L213" s="41"/>
      <c r="M213" s="227" t="s">
        <v>1</v>
      </c>
      <c r="N213" s="228" t="s">
        <v>38</v>
      </c>
      <c r="O213" s="88"/>
      <c r="P213" s="229">
        <f>O213*H213</f>
        <v>0</v>
      </c>
      <c r="Q213" s="229">
        <v>0</v>
      </c>
      <c r="R213" s="229">
        <f>Q213*H213</f>
        <v>0</v>
      </c>
      <c r="S213" s="229">
        <v>0</v>
      </c>
      <c r="T213" s="230">
        <f>S213*H213</f>
        <v>0</v>
      </c>
      <c r="U213" s="35"/>
      <c r="V213" s="35"/>
      <c r="W213" s="35"/>
      <c r="X213" s="35"/>
      <c r="Y213" s="35"/>
      <c r="Z213" s="35"/>
      <c r="AA213" s="35"/>
      <c r="AB213" s="35"/>
      <c r="AC213" s="35"/>
      <c r="AD213" s="35"/>
      <c r="AE213" s="35"/>
      <c r="AR213" s="231" t="s">
        <v>199</v>
      </c>
      <c r="AT213" s="231" t="s">
        <v>201</v>
      </c>
      <c r="AU213" s="231" t="s">
        <v>73</v>
      </c>
      <c r="AY213" s="14" t="s">
        <v>200</v>
      </c>
      <c r="BE213" s="232">
        <f>IF(N213="základní",J213,0)</f>
        <v>0</v>
      </c>
      <c r="BF213" s="232">
        <f>IF(N213="snížená",J213,0)</f>
        <v>0</v>
      </c>
      <c r="BG213" s="232">
        <f>IF(N213="zákl. přenesená",J213,0)</f>
        <v>0</v>
      </c>
      <c r="BH213" s="232">
        <f>IF(N213="sníž. přenesená",J213,0)</f>
        <v>0</v>
      </c>
      <c r="BI213" s="232">
        <f>IF(N213="nulová",J213,0)</f>
        <v>0</v>
      </c>
      <c r="BJ213" s="14" t="s">
        <v>80</v>
      </c>
      <c r="BK213" s="232">
        <f>ROUND(I213*H213,2)</f>
        <v>0</v>
      </c>
      <c r="BL213" s="14" t="s">
        <v>199</v>
      </c>
      <c r="BM213" s="231" t="s">
        <v>1861</v>
      </c>
    </row>
    <row r="214" s="2" customFormat="1" ht="14.4" customHeight="1">
      <c r="A214" s="35"/>
      <c r="B214" s="36"/>
      <c r="C214" s="219" t="s">
        <v>678</v>
      </c>
      <c r="D214" s="219" t="s">
        <v>201</v>
      </c>
      <c r="E214" s="220" t="s">
        <v>1862</v>
      </c>
      <c r="F214" s="221" t="s">
        <v>1863</v>
      </c>
      <c r="G214" s="222" t="s">
        <v>209</v>
      </c>
      <c r="H214" s="223">
        <v>14</v>
      </c>
      <c r="I214" s="224"/>
      <c r="J214" s="225">
        <f>ROUND(I214*H214,2)</f>
        <v>0</v>
      </c>
      <c r="K214" s="226"/>
      <c r="L214" s="41"/>
      <c r="M214" s="227" t="s">
        <v>1</v>
      </c>
      <c r="N214" s="228" t="s">
        <v>38</v>
      </c>
      <c r="O214" s="88"/>
      <c r="P214" s="229">
        <f>O214*H214</f>
        <v>0</v>
      </c>
      <c r="Q214" s="229">
        <v>0</v>
      </c>
      <c r="R214" s="229">
        <f>Q214*H214</f>
        <v>0</v>
      </c>
      <c r="S214" s="229">
        <v>0</v>
      </c>
      <c r="T214" s="230">
        <f>S214*H214</f>
        <v>0</v>
      </c>
      <c r="U214" s="35"/>
      <c r="V214" s="35"/>
      <c r="W214" s="35"/>
      <c r="X214" s="35"/>
      <c r="Y214" s="35"/>
      <c r="Z214" s="35"/>
      <c r="AA214" s="35"/>
      <c r="AB214" s="35"/>
      <c r="AC214" s="35"/>
      <c r="AD214" s="35"/>
      <c r="AE214" s="35"/>
      <c r="AR214" s="231" t="s">
        <v>199</v>
      </c>
      <c r="AT214" s="231" t="s">
        <v>201</v>
      </c>
      <c r="AU214" s="231" t="s">
        <v>73</v>
      </c>
      <c r="AY214" s="14" t="s">
        <v>200</v>
      </c>
      <c r="BE214" s="232">
        <f>IF(N214="základní",J214,0)</f>
        <v>0</v>
      </c>
      <c r="BF214" s="232">
        <f>IF(N214="snížená",J214,0)</f>
        <v>0</v>
      </c>
      <c r="BG214" s="232">
        <f>IF(N214="zákl. přenesená",J214,0)</f>
        <v>0</v>
      </c>
      <c r="BH214" s="232">
        <f>IF(N214="sníž. přenesená",J214,0)</f>
        <v>0</v>
      </c>
      <c r="BI214" s="232">
        <f>IF(N214="nulová",J214,0)</f>
        <v>0</v>
      </c>
      <c r="BJ214" s="14" t="s">
        <v>80</v>
      </c>
      <c r="BK214" s="232">
        <f>ROUND(I214*H214,2)</f>
        <v>0</v>
      </c>
      <c r="BL214" s="14" t="s">
        <v>199</v>
      </c>
      <c r="BM214" s="231" t="s">
        <v>1864</v>
      </c>
    </row>
    <row r="215" s="2" customFormat="1" ht="24.15" customHeight="1">
      <c r="A215" s="35"/>
      <c r="B215" s="36"/>
      <c r="C215" s="219" t="s">
        <v>168</v>
      </c>
      <c r="D215" s="219" t="s">
        <v>201</v>
      </c>
      <c r="E215" s="220" t="s">
        <v>1865</v>
      </c>
      <c r="F215" s="221" t="s">
        <v>1866</v>
      </c>
      <c r="G215" s="222" t="s">
        <v>209</v>
      </c>
      <c r="H215" s="223">
        <v>14</v>
      </c>
      <c r="I215" s="224"/>
      <c r="J215" s="225">
        <f>ROUND(I215*H215,2)</f>
        <v>0</v>
      </c>
      <c r="K215" s="226"/>
      <c r="L215" s="41"/>
      <c r="M215" s="227" t="s">
        <v>1</v>
      </c>
      <c r="N215" s="228" t="s">
        <v>38</v>
      </c>
      <c r="O215" s="88"/>
      <c r="P215" s="229">
        <f>O215*H215</f>
        <v>0</v>
      </c>
      <c r="Q215" s="229">
        <v>0</v>
      </c>
      <c r="R215" s="229">
        <f>Q215*H215</f>
        <v>0</v>
      </c>
      <c r="S215" s="229">
        <v>0</v>
      </c>
      <c r="T215" s="230">
        <f>S215*H215</f>
        <v>0</v>
      </c>
      <c r="U215" s="35"/>
      <c r="V215" s="35"/>
      <c r="W215" s="35"/>
      <c r="X215" s="35"/>
      <c r="Y215" s="35"/>
      <c r="Z215" s="35"/>
      <c r="AA215" s="35"/>
      <c r="AB215" s="35"/>
      <c r="AC215" s="35"/>
      <c r="AD215" s="35"/>
      <c r="AE215" s="35"/>
      <c r="AR215" s="231" t="s">
        <v>199</v>
      </c>
      <c r="AT215" s="231" t="s">
        <v>201</v>
      </c>
      <c r="AU215" s="231" t="s">
        <v>73</v>
      </c>
      <c r="AY215" s="14" t="s">
        <v>200</v>
      </c>
      <c r="BE215" s="232">
        <f>IF(N215="základní",J215,0)</f>
        <v>0</v>
      </c>
      <c r="BF215" s="232">
        <f>IF(N215="snížená",J215,0)</f>
        <v>0</v>
      </c>
      <c r="BG215" s="232">
        <f>IF(N215="zákl. přenesená",J215,0)</f>
        <v>0</v>
      </c>
      <c r="BH215" s="232">
        <f>IF(N215="sníž. přenesená",J215,0)</f>
        <v>0</v>
      </c>
      <c r="BI215" s="232">
        <f>IF(N215="nulová",J215,0)</f>
        <v>0</v>
      </c>
      <c r="BJ215" s="14" t="s">
        <v>80</v>
      </c>
      <c r="BK215" s="232">
        <f>ROUND(I215*H215,2)</f>
        <v>0</v>
      </c>
      <c r="BL215" s="14" t="s">
        <v>199</v>
      </c>
      <c r="BM215" s="231" t="s">
        <v>1867</v>
      </c>
    </row>
    <row r="216" s="2" customFormat="1" ht="24.15" customHeight="1">
      <c r="A216" s="35"/>
      <c r="B216" s="36"/>
      <c r="C216" s="219" t="s">
        <v>685</v>
      </c>
      <c r="D216" s="219" t="s">
        <v>201</v>
      </c>
      <c r="E216" s="220" t="s">
        <v>1868</v>
      </c>
      <c r="F216" s="221" t="s">
        <v>1869</v>
      </c>
      <c r="G216" s="222" t="s">
        <v>209</v>
      </c>
      <c r="H216" s="223">
        <v>16</v>
      </c>
      <c r="I216" s="224"/>
      <c r="J216" s="225">
        <f>ROUND(I216*H216,2)</f>
        <v>0</v>
      </c>
      <c r="K216" s="226"/>
      <c r="L216" s="41"/>
      <c r="M216" s="227" t="s">
        <v>1</v>
      </c>
      <c r="N216" s="228" t="s">
        <v>38</v>
      </c>
      <c r="O216" s="88"/>
      <c r="P216" s="229">
        <f>O216*H216</f>
        <v>0</v>
      </c>
      <c r="Q216" s="229">
        <v>0</v>
      </c>
      <c r="R216" s="229">
        <f>Q216*H216</f>
        <v>0</v>
      </c>
      <c r="S216" s="229">
        <v>0</v>
      </c>
      <c r="T216" s="230">
        <f>S216*H216</f>
        <v>0</v>
      </c>
      <c r="U216" s="35"/>
      <c r="V216" s="35"/>
      <c r="W216" s="35"/>
      <c r="X216" s="35"/>
      <c r="Y216" s="35"/>
      <c r="Z216" s="35"/>
      <c r="AA216" s="35"/>
      <c r="AB216" s="35"/>
      <c r="AC216" s="35"/>
      <c r="AD216" s="35"/>
      <c r="AE216" s="35"/>
      <c r="AR216" s="231" t="s">
        <v>199</v>
      </c>
      <c r="AT216" s="231" t="s">
        <v>201</v>
      </c>
      <c r="AU216" s="231" t="s">
        <v>73</v>
      </c>
      <c r="AY216" s="14" t="s">
        <v>200</v>
      </c>
      <c r="BE216" s="232">
        <f>IF(N216="základní",J216,0)</f>
        <v>0</v>
      </c>
      <c r="BF216" s="232">
        <f>IF(N216="snížená",J216,0)</f>
        <v>0</v>
      </c>
      <c r="BG216" s="232">
        <f>IF(N216="zákl. přenesená",J216,0)</f>
        <v>0</v>
      </c>
      <c r="BH216" s="232">
        <f>IF(N216="sníž. přenesená",J216,0)</f>
        <v>0</v>
      </c>
      <c r="BI216" s="232">
        <f>IF(N216="nulová",J216,0)</f>
        <v>0</v>
      </c>
      <c r="BJ216" s="14" t="s">
        <v>80</v>
      </c>
      <c r="BK216" s="232">
        <f>ROUND(I216*H216,2)</f>
        <v>0</v>
      </c>
      <c r="BL216" s="14" t="s">
        <v>199</v>
      </c>
      <c r="BM216" s="231" t="s">
        <v>1870</v>
      </c>
    </row>
    <row r="217" s="2" customFormat="1" ht="24.15" customHeight="1">
      <c r="A217" s="35"/>
      <c r="B217" s="36"/>
      <c r="C217" s="219" t="s">
        <v>689</v>
      </c>
      <c r="D217" s="219" t="s">
        <v>201</v>
      </c>
      <c r="E217" s="220" t="s">
        <v>1871</v>
      </c>
      <c r="F217" s="221" t="s">
        <v>1872</v>
      </c>
      <c r="G217" s="222" t="s">
        <v>1873</v>
      </c>
      <c r="H217" s="223">
        <v>5</v>
      </c>
      <c r="I217" s="224"/>
      <c r="J217" s="225">
        <f>ROUND(I217*H217,2)</f>
        <v>0</v>
      </c>
      <c r="K217" s="226"/>
      <c r="L217" s="41"/>
      <c r="M217" s="227" t="s">
        <v>1</v>
      </c>
      <c r="N217" s="228" t="s">
        <v>38</v>
      </c>
      <c r="O217" s="88"/>
      <c r="P217" s="229">
        <f>O217*H217</f>
        <v>0</v>
      </c>
      <c r="Q217" s="229">
        <v>0</v>
      </c>
      <c r="R217" s="229">
        <f>Q217*H217</f>
        <v>0</v>
      </c>
      <c r="S217" s="229">
        <v>0</v>
      </c>
      <c r="T217" s="230">
        <f>S217*H217</f>
        <v>0</v>
      </c>
      <c r="U217" s="35"/>
      <c r="V217" s="35"/>
      <c r="W217" s="35"/>
      <c r="X217" s="35"/>
      <c r="Y217" s="35"/>
      <c r="Z217" s="35"/>
      <c r="AA217" s="35"/>
      <c r="AB217" s="35"/>
      <c r="AC217" s="35"/>
      <c r="AD217" s="35"/>
      <c r="AE217" s="35"/>
      <c r="AR217" s="231" t="s">
        <v>199</v>
      </c>
      <c r="AT217" s="231" t="s">
        <v>201</v>
      </c>
      <c r="AU217" s="231" t="s">
        <v>73</v>
      </c>
      <c r="AY217" s="14" t="s">
        <v>200</v>
      </c>
      <c r="BE217" s="232">
        <f>IF(N217="základní",J217,0)</f>
        <v>0</v>
      </c>
      <c r="BF217" s="232">
        <f>IF(N217="snížená",J217,0)</f>
        <v>0</v>
      </c>
      <c r="BG217" s="232">
        <f>IF(N217="zákl. přenesená",J217,0)</f>
        <v>0</v>
      </c>
      <c r="BH217" s="232">
        <f>IF(N217="sníž. přenesená",J217,0)</f>
        <v>0</v>
      </c>
      <c r="BI217" s="232">
        <f>IF(N217="nulová",J217,0)</f>
        <v>0</v>
      </c>
      <c r="BJ217" s="14" t="s">
        <v>80</v>
      </c>
      <c r="BK217" s="232">
        <f>ROUND(I217*H217,2)</f>
        <v>0</v>
      </c>
      <c r="BL217" s="14" t="s">
        <v>199</v>
      </c>
      <c r="BM217" s="231" t="s">
        <v>1874</v>
      </c>
    </row>
    <row r="218" s="2" customFormat="1" ht="24.15" customHeight="1">
      <c r="A218" s="35"/>
      <c r="B218" s="36"/>
      <c r="C218" s="219" t="s">
        <v>693</v>
      </c>
      <c r="D218" s="219" t="s">
        <v>201</v>
      </c>
      <c r="E218" s="220" t="s">
        <v>1875</v>
      </c>
      <c r="F218" s="221" t="s">
        <v>1876</v>
      </c>
      <c r="G218" s="222" t="s">
        <v>1873</v>
      </c>
      <c r="H218" s="223">
        <v>5</v>
      </c>
      <c r="I218" s="224"/>
      <c r="J218" s="225">
        <f>ROUND(I218*H218,2)</f>
        <v>0</v>
      </c>
      <c r="K218" s="226"/>
      <c r="L218" s="41"/>
      <c r="M218" s="227" t="s">
        <v>1</v>
      </c>
      <c r="N218" s="228" t="s">
        <v>38</v>
      </c>
      <c r="O218" s="88"/>
      <c r="P218" s="229">
        <f>O218*H218</f>
        <v>0</v>
      </c>
      <c r="Q218" s="229">
        <v>0</v>
      </c>
      <c r="R218" s="229">
        <f>Q218*H218</f>
        <v>0</v>
      </c>
      <c r="S218" s="229">
        <v>0</v>
      </c>
      <c r="T218" s="230">
        <f>S218*H218</f>
        <v>0</v>
      </c>
      <c r="U218" s="35"/>
      <c r="V218" s="35"/>
      <c r="W218" s="35"/>
      <c r="X218" s="35"/>
      <c r="Y218" s="35"/>
      <c r="Z218" s="35"/>
      <c r="AA218" s="35"/>
      <c r="AB218" s="35"/>
      <c r="AC218" s="35"/>
      <c r="AD218" s="35"/>
      <c r="AE218" s="35"/>
      <c r="AR218" s="231" t="s">
        <v>199</v>
      </c>
      <c r="AT218" s="231" t="s">
        <v>201</v>
      </c>
      <c r="AU218" s="231" t="s">
        <v>73</v>
      </c>
      <c r="AY218" s="14" t="s">
        <v>200</v>
      </c>
      <c r="BE218" s="232">
        <f>IF(N218="základní",J218,0)</f>
        <v>0</v>
      </c>
      <c r="BF218" s="232">
        <f>IF(N218="snížená",J218,0)</f>
        <v>0</v>
      </c>
      <c r="BG218" s="232">
        <f>IF(N218="zákl. přenesená",J218,0)</f>
        <v>0</v>
      </c>
      <c r="BH218" s="232">
        <f>IF(N218="sníž. přenesená",J218,0)</f>
        <v>0</v>
      </c>
      <c r="BI218" s="232">
        <f>IF(N218="nulová",J218,0)</f>
        <v>0</v>
      </c>
      <c r="BJ218" s="14" t="s">
        <v>80</v>
      </c>
      <c r="BK218" s="232">
        <f>ROUND(I218*H218,2)</f>
        <v>0</v>
      </c>
      <c r="BL218" s="14" t="s">
        <v>199</v>
      </c>
      <c r="BM218" s="231" t="s">
        <v>1877</v>
      </c>
    </row>
    <row r="219" s="2" customFormat="1" ht="14.4" customHeight="1">
      <c r="A219" s="35"/>
      <c r="B219" s="36"/>
      <c r="C219" s="219" t="s">
        <v>697</v>
      </c>
      <c r="D219" s="219" t="s">
        <v>201</v>
      </c>
      <c r="E219" s="220" t="s">
        <v>1878</v>
      </c>
      <c r="F219" s="221" t="s">
        <v>1879</v>
      </c>
      <c r="G219" s="222" t="s">
        <v>209</v>
      </c>
      <c r="H219" s="223">
        <v>5</v>
      </c>
      <c r="I219" s="224"/>
      <c r="J219" s="225">
        <f>ROUND(I219*H219,2)</f>
        <v>0</v>
      </c>
      <c r="K219" s="226"/>
      <c r="L219" s="41"/>
      <c r="M219" s="227" t="s">
        <v>1</v>
      </c>
      <c r="N219" s="228" t="s">
        <v>38</v>
      </c>
      <c r="O219" s="88"/>
      <c r="P219" s="229">
        <f>O219*H219</f>
        <v>0</v>
      </c>
      <c r="Q219" s="229">
        <v>0</v>
      </c>
      <c r="R219" s="229">
        <f>Q219*H219</f>
        <v>0</v>
      </c>
      <c r="S219" s="229">
        <v>0</v>
      </c>
      <c r="T219" s="230">
        <f>S219*H219</f>
        <v>0</v>
      </c>
      <c r="U219" s="35"/>
      <c r="V219" s="35"/>
      <c r="W219" s="35"/>
      <c r="X219" s="35"/>
      <c r="Y219" s="35"/>
      <c r="Z219" s="35"/>
      <c r="AA219" s="35"/>
      <c r="AB219" s="35"/>
      <c r="AC219" s="35"/>
      <c r="AD219" s="35"/>
      <c r="AE219" s="35"/>
      <c r="AR219" s="231" t="s">
        <v>199</v>
      </c>
      <c r="AT219" s="231" t="s">
        <v>201</v>
      </c>
      <c r="AU219" s="231" t="s">
        <v>73</v>
      </c>
      <c r="AY219" s="14" t="s">
        <v>200</v>
      </c>
      <c r="BE219" s="232">
        <f>IF(N219="základní",J219,0)</f>
        <v>0</v>
      </c>
      <c r="BF219" s="232">
        <f>IF(N219="snížená",J219,0)</f>
        <v>0</v>
      </c>
      <c r="BG219" s="232">
        <f>IF(N219="zákl. přenesená",J219,0)</f>
        <v>0</v>
      </c>
      <c r="BH219" s="232">
        <f>IF(N219="sníž. přenesená",J219,0)</f>
        <v>0</v>
      </c>
      <c r="BI219" s="232">
        <f>IF(N219="nulová",J219,0)</f>
        <v>0</v>
      </c>
      <c r="BJ219" s="14" t="s">
        <v>80</v>
      </c>
      <c r="BK219" s="232">
        <f>ROUND(I219*H219,2)</f>
        <v>0</v>
      </c>
      <c r="BL219" s="14" t="s">
        <v>199</v>
      </c>
      <c r="BM219" s="231" t="s">
        <v>1880</v>
      </c>
    </row>
    <row r="220" s="2" customFormat="1" ht="14.4" customHeight="1">
      <c r="A220" s="35"/>
      <c r="B220" s="36"/>
      <c r="C220" s="219" t="s">
        <v>701</v>
      </c>
      <c r="D220" s="219" t="s">
        <v>201</v>
      </c>
      <c r="E220" s="220" t="s">
        <v>1881</v>
      </c>
      <c r="F220" s="221" t="s">
        <v>1882</v>
      </c>
      <c r="G220" s="222" t="s">
        <v>209</v>
      </c>
      <c r="H220" s="223">
        <v>1</v>
      </c>
      <c r="I220" s="224"/>
      <c r="J220" s="225">
        <f>ROUND(I220*H220,2)</f>
        <v>0</v>
      </c>
      <c r="K220" s="226"/>
      <c r="L220" s="41"/>
      <c r="M220" s="227" t="s">
        <v>1</v>
      </c>
      <c r="N220" s="228" t="s">
        <v>38</v>
      </c>
      <c r="O220" s="88"/>
      <c r="P220" s="229">
        <f>O220*H220</f>
        <v>0</v>
      </c>
      <c r="Q220" s="229">
        <v>0</v>
      </c>
      <c r="R220" s="229">
        <f>Q220*H220</f>
        <v>0</v>
      </c>
      <c r="S220" s="229">
        <v>0</v>
      </c>
      <c r="T220" s="230">
        <f>S220*H220</f>
        <v>0</v>
      </c>
      <c r="U220" s="35"/>
      <c r="V220" s="35"/>
      <c r="W220" s="35"/>
      <c r="X220" s="35"/>
      <c r="Y220" s="35"/>
      <c r="Z220" s="35"/>
      <c r="AA220" s="35"/>
      <c r="AB220" s="35"/>
      <c r="AC220" s="35"/>
      <c r="AD220" s="35"/>
      <c r="AE220" s="35"/>
      <c r="AR220" s="231" t="s">
        <v>199</v>
      </c>
      <c r="AT220" s="231" t="s">
        <v>201</v>
      </c>
      <c r="AU220" s="231" t="s">
        <v>73</v>
      </c>
      <c r="AY220" s="14" t="s">
        <v>200</v>
      </c>
      <c r="BE220" s="232">
        <f>IF(N220="základní",J220,0)</f>
        <v>0</v>
      </c>
      <c r="BF220" s="232">
        <f>IF(N220="snížená",J220,0)</f>
        <v>0</v>
      </c>
      <c r="BG220" s="232">
        <f>IF(N220="zákl. přenesená",J220,0)</f>
        <v>0</v>
      </c>
      <c r="BH220" s="232">
        <f>IF(N220="sníž. přenesená",J220,0)</f>
        <v>0</v>
      </c>
      <c r="BI220" s="232">
        <f>IF(N220="nulová",J220,0)</f>
        <v>0</v>
      </c>
      <c r="BJ220" s="14" t="s">
        <v>80</v>
      </c>
      <c r="BK220" s="232">
        <f>ROUND(I220*H220,2)</f>
        <v>0</v>
      </c>
      <c r="BL220" s="14" t="s">
        <v>199</v>
      </c>
      <c r="BM220" s="231" t="s">
        <v>1883</v>
      </c>
    </row>
    <row r="221" s="2" customFormat="1" ht="24.15" customHeight="1">
      <c r="A221" s="35"/>
      <c r="B221" s="36"/>
      <c r="C221" s="219" t="s">
        <v>705</v>
      </c>
      <c r="D221" s="219" t="s">
        <v>201</v>
      </c>
      <c r="E221" s="220" t="s">
        <v>1884</v>
      </c>
      <c r="F221" s="221" t="s">
        <v>1885</v>
      </c>
      <c r="G221" s="222" t="s">
        <v>209</v>
      </c>
      <c r="H221" s="223">
        <v>2</v>
      </c>
      <c r="I221" s="224"/>
      <c r="J221" s="225">
        <f>ROUND(I221*H221,2)</f>
        <v>0</v>
      </c>
      <c r="K221" s="226"/>
      <c r="L221" s="41"/>
      <c r="M221" s="227" t="s">
        <v>1</v>
      </c>
      <c r="N221" s="228" t="s">
        <v>38</v>
      </c>
      <c r="O221" s="88"/>
      <c r="P221" s="229">
        <f>O221*H221</f>
        <v>0</v>
      </c>
      <c r="Q221" s="229">
        <v>0</v>
      </c>
      <c r="R221" s="229">
        <f>Q221*H221</f>
        <v>0</v>
      </c>
      <c r="S221" s="229">
        <v>0</v>
      </c>
      <c r="T221" s="230">
        <f>S221*H221</f>
        <v>0</v>
      </c>
      <c r="U221" s="35"/>
      <c r="V221" s="35"/>
      <c r="W221" s="35"/>
      <c r="X221" s="35"/>
      <c r="Y221" s="35"/>
      <c r="Z221" s="35"/>
      <c r="AA221" s="35"/>
      <c r="AB221" s="35"/>
      <c r="AC221" s="35"/>
      <c r="AD221" s="35"/>
      <c r="AE221" s="35"/>
      <c r="AR221" s="231" t="s">
        <v>199</v>
      </c>
      <c r="AT221" s="231" t="s">
        <v>201</v>
      </c>
      <c r="AU221" s="231" t="s">
        <v>73</v>
      </c>
      <c r="AY221" s="14" t="s">
        <v>200</v>
      </c>
      <c r="BE221" s="232">
        <f>IF(N221="základní",J221,0)</f>
        <v>0</v>
      </c>
      <c r="BF221" s="232">
        <f>IF(N221="snížená",J221,0)</f>
        <v>0</v>
      </c>
      <c r="BG221" s="232">
        <f>IF(N221="zákl. přenesená",J221,0)</f>
        <v>0</v>
      </c>
      <c r="BH221" s="232">
        <f>IF(N221="sníž. přenesená",J221,0)</f>
        <v>0</v>
      </c>
      <c r="BI221" s="232">
        <f>IF(N221="nulová",J221,0)</f>
        <v>0</v>
      </c>
      <c r="BJ221" s="14" t="s">
        <v>80</v>
      </c>
      <c r="BK221" s="232">
        <f>ROUND(I221*H221,2)</f>
        <v>0</v>
      </c>
      <c r="BL221" s="14" t="s">
        <v>199</v>
      </c>
      <c r="BM221" s="231" t="s">
        <v>1886</v>
      </c>
    </row>
    <row r="222" s="2" customFormat="1" ht="24.15" customHeight="1">
      <c r="A222" s="35"/>
      <c r="B222" s="36"/>
      <c r="C222" s="219" t="s">
        <v>709</v>
      </c>
      <c r="D222" s="219" t="s">
        <v>201</v>
      </c>
      <c r="E222" s="220" t="s">
        <v>1887</v>
      </c>
      <c r="F222" s="221" t="s">
        <v>1888</v>
      </c>
      <c r="G222" s="222" t="s">
        <v>209</v>
      </c>
      <c r="H222" s="223">
        <v>2</v>
      </c>
      <c r="I222" s="224"/>
      <c r="J222" s="225">
        <f>ROUND(I222*H222,2)</f>
        <v>0</v>
      </c>
      <c r="K222" s="226"/>
      <c r="L222" s="41"/>
      <c r="M222" s="227" t="s">
        <v>1</v>
      </c>
      <c r="N222" s="228" t="s">
        <v>38</v>
      </c>
      <c r="O222" s="88"/>
      <c r="P222" s="229">
        <f>O222*H222</f>
        <v>0</v>
      </c>
      <c r="Q222" s="229">
        <v>0</v>
      </c>
      <c r="R222" s="229">
        <f>Q222*H222</f>
        <v>0</v>
      </c>
      <c r="S222" s="229">
        <v>0</v>
      </c>
      <c r="T222" s="230">
        <f>S222*H222</f>
        <v>0</v>
      </c>
      <c r="U222" s="35"/>
      <c r="V222" s="35"/>
      <c r="W222" s="35"/>
      <c r="X222" s="35"/>
      <c r="Y222" s="35"/>
      <c r="Z222" s="35"/>
      <c r="AA222" s="35"/>
      <c r="AB222" s="35"/>
      <c r="AC222" s="35"/>
      <c r="AD222" s="35"/>
      <c r="AE222" s="35"/>
      <c r="AR222" s="231" t="s">
        <v>199</v>
      </c>
      <c r="AT222" s="231" t="s">
        <v>201</v>
      </c>
      <c r="AU222" s="231" t="s">
        <v>73</v>
      </c>
      <c r="AY222" s="14" t="s">
        <v>200</v>
      </c>
      <c r="BE222" s="232">
        <f>IF(N222="základní",J222,0)</f>
        <v>0</v>
      </c>
      <c r="BF222" s="232">
        <f>IF(N222="snížená",J222,0)</f>
        <v>0</v>
      </c>
      <c r="BG222" s="232">
        <f>IF(N222="zákl. přenesená",J222,0)</f>
        <v>0</v>
      </c>
      <c r="BH222" s="232">
        <f>IF(N222="sníž. přenesená",J222,0)</f>
        <v>0</v>
      </c>
      <c r="BI222" s="232">
        <f>IF(N222="nulová",J222,0)</f>
        <v>0</v>
      </c>
      <c r="BJ222" s="14" t="s">
        <v>80</v>
      </c>
      <c r="BK222" s="232">
        <f>ROUND(I222*H222,2)</f>
        <v>0</v>
      </c>
      <c r="BL222" s="14" t="s">
        <v>199</v>
      </c>
      <c r="BM222" s="231" t="s">
        <v>1889</v>
      </c>
    </row>
    <row r="223" s="2" customFormat="1" ht="24.15" customHeight="1">
      <c r="A223" s="35"/>
      <c r="B223" s="36"/>
      <c r="C223" s="219" t="s">
        <v>713</v>
      </c>
      <c r="D223" s="219" t="s">
        <v>201</v>
      </c>
      <c r="E223" s="220" t="s">
        <v>1890</v>
      </c>
      <c r="F223" s="221" t="s">
        <v>1891</v>
      </c>
      <c r="G223" s="222" t="s">
        <v>209</v>
      </c>
      <c r="H223" s="223">
        <v>1</v>
      </c>
      <c r="I223" s="224"/>
      <c r="J223" s="225">
        <f>ROUND(I223*H223,2)</f>
        <v>0</v>
      </c>
      <c r="K223" s="226"/>
      <c r="L223" s="41"/>
      <c r="M223" s="227" t="s">
        <v>1</v>
      </c>
      <c r="N223" s="228" t="s">
        <v>38</v>
      </c>
      <c r="O223" s="88"/>
      <c r="P223" s="229">
        <f>O223*H223</f>
        <v>0</v>
      </c>
      <c r="Q223" s="229">
        <v>0</v>
      </c>
      <c r="R223" s="229">
        <f>Q223*H223</f>
        <v>0</v>
      </c>
      <c r="S223" s="229">
        <v>0</v>
      </c>
      <c r="T223" s="230">
        <f>S223*H223</f>
        <v>0</v>
      </c>
      <c r="U223" s="35"/>
      <c r="V223" s="35"/>
      <c r="W223" s="35"/>
      <c r="X223" s="35"/>
      <c r="Y223" s="35"/>
      <c r="Z223" s="35"/>
      <c r="AA223" s="35"/>
      <c r="AB223" s="35"/>
      <c r="AC223" s="35"/>
      <c r="AD223" s="35"/>
      <c r="AE223" s="35"/>
      <c r="AR223" s="231" t="s">
        <v>199</v>
      </c>
      <c r="AT223" s="231" t="s">
        <v>201</v>
      </c>
      <c r="AU223" s="231" t="s">
        <v>73</v>
      </c>
      <c r="AY223" s="14" t="s">
        <v>200</v>
      </c>
      <c r="BE223" s="232">
        <f>IF(N223="základní",J223,0)</f>
        <v>0</v>
      </c>
      <c r="BF223" s="232">
        <f>IF(N223="snížená",J223,0)</f>
        <v>0</v>
      </c>
      <c r="BG223" s="232">
        <f>IF(N223="zákl. přenesená",J223,0)</f>
        <v>0</v>
      </c>
      <c r="BH223" s="232">
        <f>IF(N223="sníž. přenesená",J223,0)</f>
        <v>0</v>
      </c>
      <c r="BI223" s="232">
        <f>IF(N223="nulová",J223,0)</f>
        <v>0</v>
      </c>
      <c r="BJ223" s="14" t="s">
        <v>80</v>
      </c>
      <c r="BK223" s="232">
        <f>ROUND(I223*H223,2)</f>
        <v>0</v>
      </c>
      <c r="BL223" s="14" t="s">
        <v>199</v>
      </c>
      <c r="BM223" s="231" t="s">
        <v>1892</v>
      </c>
    </row>
    <row r="224" s="2" customFormat="1" ht="24.15" customHeight="1">
      <c r="A224" s="35"/>
      <c r="B224" s="36"/>
      <c r="C224" s="219" t="s">
        <v>717</v>
      </c>
      <c r="D224" s="219" t="s">
        <v>201</v>
      </c>
      <c r="E224" s="220" t="s">
        <v>1893</v>
      </c>
      <c r="F224" s="221" t="s">
        <v>1894</v>
      </c>
      <c r="G224" s="222" t="s">
        <v>209</v>
      </c>
      <c r="H224" s="223">
        <v>2</v>
      </c>
      <c r="I224" s="224"/>
      <c r="J224" s="225">
        <f>ROUND(I224*H224,2)</f>
        <v>0</v>
      </c>
      <c r="K224" s="226"/>
      <c r="L224" s="41"/>
      <c r="M224" s="227" t="s">
        <v>1</v>
      </c>
      <c r="N224" s="228" t="s">
        <v>38</v>
      </c>
      <c r="O224" s="88"/>
      <c r="P224" s="229">
        <f>O224*H224</f>
        <v>0</v>
      </c>
      <c r="Q224" s="229">
        <v>0</v>
      </c>
      <c r="R224" s="229">
        <f>Q224*H224</f>
        <v>0</v>
      </c>
      <c r="S224" s="229">
        <v>0</v>
      </c>
      <c r="T224" s="230">
        <f>S224*H224</f>
        <v>0</v>
      </c>
      <c r="U224" s="35"/>
      <c r="V224" s="35"/>
      <c r="W224" s="35"/>
      <c r="X224" s="35"/>
      <c r="Y224" s="35"/>
      <c r="Z224" s="35"/>
      <c r="AA224" s="35"/>
      <c r="AB224" s="35"/>
      <c r="AC224" s="35"/>
      <c r="AD224" s="35"/>
      <c r="AE224" s="35"/>
      <c r="AR224" s="231" t="s">
        <v>199</v>
      </c>
      <c r="AT224" s="231" t="s">
        <v>201</v>
      </c>
      <c r="AU224" s="231" t="s">
        <v>73</v>
      </c>
      <c r="AY224" s="14" t="s">
        <v>200</v>
      </c>
      <c r="BE224" s="232">
        <f>IF(N224="základní",J224,0)</f>
        <v>0</v>
      </c>
      <c r="BF224" s="232">
        <f>IF(N224="snížená",J224,0)</f>
        <v>0</v>
      </c>
      <c r="BG224" s="232">
        <f>IF(N224="zákl. přenesená",J224,0)</f>
        <v>0</v>
      </c>
      <c r="BH224" s="232">
        <f>IF(N224="sníž. přenesená",J224,0)</f>
        <v>0</v>
      </c>
      <c r="BI224" s="232">
        <f>IF(N224="nulová",J224,0)</f>
        <v>0</v>
      </c>
      <c r="BJ224" s="14" t="s">
        <v>80</v>
      </c>
      <c r="BK224" s="232">
        <f>ROUND(I224*H224,2)</f>
        <v>0</v>
      </c>
      <c r="BL224" s="14" t="s">
        <v>199</v>
      </c>
      <c r="BM224" s="231" t="s">
        <v>1895</v>
      </c>
    </row>
    <row r="225" s="2" customFormat="1" ht="24.15" customHeight="1">
      <c r="A225" s="35"/>
      <c r="B225" s="36"/>
      <c r="C225" s="219" t="s">
        <v>721</v>
      </c>
      <c r="D225" s="219" t="s">
        <v>201</v>
      </c>
      <c r="E225" s="220" t="s">
        <v>1896</v>
      </c>
      <c r="F225" s="221" t="s">
        <v>1897</v>
      </c>
      <c r="G225" s="222" t="s">
        <v>209</v>
      </c>
      <c r="H225" s="223">
        <v>4</v>
      </c>
      <c r="I225" s="224"/>
      <c r="J225" s="225">
        <f>ROUND(I225*H225,2)</f>
        <v>0</v>
      </c>
      <c r="K225" s="226"/>
      <c r="L225" s="41"/>
      <c r="M225" s="227" t="s">
        <v>1</v>
      </c>
      <c r="N225" s="228" t="s">
        <v>38</v>
      </c>
      <c r="O225" s="88"/>
      <c r="P225" s="229">
        <f>O225*H225</f>
        <v>0</v>
      </c>
      <c r="Q225" s="229">
        <v>0</v>
      </c>
      <c r="R225" s="229">
        <f>Q225*H225</f>
        <v>0</v>
      </c>
      <c r="S225" s="229">
        <v>0</v>
      </c>
      <c r="T225" s="230">
        <f>S225*H225</f>
        <v>0</v>
      </c>
      <c r="U225" s="35"/>
      <c r="V225" s="35"/>
      <c r="W225" s="35"/>
      <c r="X225" s="35"/>
      <c r="Y225" s="35"/>
      <c r="Z225" s="35"/>
      <c r="AA225" s="35"/>
      <c r="AB225" s="35"/>
      <c r="AC225" s="35"/>
      <c r="AD225" s="35"/>
      <c r="AE225" s="35"/>
      <c r="AR225" s="231" t="s">
        <v>199</v>
      </c>
      <c r="AT225" s="231" t="s">
        <v>201</v>
      </c>
      <c r="AU225" s="231" t="s">
        <v>73</v>
      </c>
      <c r="AY225" s="14" t="s">
        <v>200</v>
      </c>
      <c r="BE225" s="232">
        <f>IF(N225="základní",J225,0)</f>
        <v>0</v>
      </c>
      <c r="BF225" s="232">
        <f>IF(N225="snížená",J225,0)</f>
        <v>0</v>
      </c>
      <c r="BG225" s="232">
        <f>IF(N225="zákl. přenesená",J225,0)</f>
        <v>0</v>
      </c>
      <c r="BH225" s="232">
        <f>IF(N225="sníž. přenesená",J225,0)</f>
        <v>0</v>
      </c>
      <c r="BI225" s="232">
        <f>IF(N225="nulová",J225,0)</f>
        <v>0</v>
      </c>
      <c r="BJ225" s="14" t="s">
        <v>80</v>
      </c>
      <c r="BK225" s="232">
        <f>ROUND(I225*H225,2)</f>
        <v>0</v>
      </c>
      <c r="BL225" s="14" t="s">
        <v>199</v>
      </c>
      <c r="BM225" s="231" t="s">
        <v>1898</v>
      </c>
    </row>
    <row r="226" s="2" customFormat="1" ht="24.15" customHeight="1">
      <c r="A226" s="35"/>
      <c r="B226" s="36"/>
      <c r="C226" s="219" t="s">
        <v>725</v>
      </c>
      <c r="D226" s="219" t="s">
        <v>201</v>
      </c>
      <c r="E226" s="220" t="s">
        <v>1613</v>
      </c>
      <c r="F226" s="221" t="s">
        <v>1614</v>
      </c>
      <c r="G226" s="222" t="s">
        <v>209</v>
      </c>
      <c r="H226" s="223">
        <v>4</v>
      </c>
      <c r="I226" s="224"/>
      <c r="J226" s="225">
        <f>ROUND(I226*H226,2)</f>
        <v>0</v>
      </c>
      <c r="K226" s="226"/>
      <c r="L226" s="41"/>
      <c r="M226" s="227" t="s">
        <v>1</v>
      </c>
      <c r="N226" s="228" t="s">
        <v>38</v>
      </c>
      <c r="O226" s="88"/>
      <c r="P226" s="229">
        <f>O226*H226</f>
        <v>0</v>
      </c>
      <c r="Q226" s="229">
        <v>0</v>
      </c>
      <c r="R226" s="229">
        <f>Q226*H226</f>
        <v>0</v>
      </c>
      <c r="S226" s="229">
        <v>0</v>
      </c>
      <c r="T226" s="230">
        <f>S226*H226</f>
        <v>0</v>
      </c>
      <c r="U226" s="35"/>
      <c r="V226" s="35"/>
      <c r="W226" s="35"/>
      <c r="X226" s="35"/>
      <c r="Y226" s="35"/>
      <c r="Z226" s="35"/>
      <c r="AA226" s="35"/>
      <c r="AB226" s="35"/>
      <c r="AC226" s="35"/>
      <c r="AD226" s="35"/>
      <c r="AE226" s="35"/>
      <c r="AR226" s="231" t="s">
        <v>199</v>
      </c>
      <c r="AT226" s="231" t="s">
        <v>201</v>
      </c>
      <c r="AU226" s="231" t="s">
        <v>73</v>
      </c>
      <c r="AY226" s="14" t="s">
        <v>200</v>
      </c>
      <c r="BE226" s="232">
        <f>IF(N226="základní",J226,0)</f>
        <v>0</v>
      </c>
      <c r="BF226" s="232">
        <f>IF(N226="snížená",J226,0)</f>
        <v>0</v>
      </c>
      <c r="BG226" s="232">
        <f>IF(N226="zákl. přenesená",J226,0)</f>
        <v>0</v>
      </c>
      <c r="BH226" s="232">
        <f>IF(N226="sníž. přenesená",J226,0)</f>
        <v>0</v>
      </c>
      <c r="BI226" s="232">
        <f>IF(N226="nulová",J226,0)</f>
        <v>0</v>
      </c>
      <c r="BJ226" s="14" t="s">
        <v>80</v>
      </c>
      <c r="BK226" s="232">
        <f>ROUND(I226*H226,2)</f>
        <v>0</v>
      </c>
      <c r="BL226" s="14" t="s">
        <v>199</v>
      </c>
      <c r="BM226" s="231" t="s">
        <v>1899</v>
      </c>
    </row>
    <row r="227" s="2" customFormat="1" ht="14.4" customHeight="1">
      <c r="A227" s="35"/>
      <c r="B227" s="36"/>
      <c r="C227" s="219" t="s">
        <v>729</v>
      </c>
      <c r="D227" s="219" t="s">
        <v>201</v>
      </c>
      <c r="E227" s="220" t="s">
        <v>1900</v>
      </c>
      <c r="F227" s="221" t="s">
        <v>1901</v>
      </c>
      <c r="G227" s="222" t="s">
        <v>209</v>
      </c>
      <c r="H227" s="223">
        <v>2</v>
      </c>
      <c r="I227" s="224"/>
      <c r="J227" s="225">
        <f>ROUND(I227*H227,2)</f>
        <v>0</v>
      </c>
      <c r="K227" s="226"/>
      <c r="L227" s="41"/>
      <c r="M227" s="227" t="s">
        <v>1</v>
      </c>
      <c r="N227" s="228" t="s">
        <v>38</v>
      </c>
      <c r="O227" s="88"/>
      <c r="P227" s="229">
        <f>O227*H227</f>
        <v>0</v>
      </c>
      <c r="Q227" s="229">
        <v>0</v>
      </c>
      <c r="R227" s="229">
        <f>Q227*H227</f>
        <v>0</v>
      </c>
      <c r="S227" s="229">
        <v>0</v>
      </c>
      <c r="T227" s="230">
        <f>S227*H227</f>
        <v>0</v>
      </c>
      <c r="U227" s="35"/>
      <c r="V227" s="35"/>
      <c r="W227" s="35"/>
      <c r="X227" s="35"/>
      <c r="Y227" s="35"/>
      <c r="Z227" s="35"/>
      <c r="AA227" s="35"/>
      <c r="AB227" s="35"/>
      <c r="AC227" s="35"/>
      <c r="AD227" s="35"/>
      <c r="AE227" s="35"/>
      <c r="AR227" s="231" t="s">
        <v>199</v>
      </c>
      <c r="AT227" s="231" t="s">
        <v>201</v>
      </c>
      <c r="AU227" s="231" t="s">
        <v>73</v>
      </c>
      <c r="AY227" s="14" t="s">
        <v>200</v>
      </c>
      <c r="BE227" s="232">
        <f>IF(N227="základní",J227,0)</f>
        <v>0</v>
      </c>
      <c r="BF227" s="232">
        <f>IF(N227="snížená",J227,0)</f>
        <v>0</v>
      </c>
      <c r="BG227" s="232">
        <f>IF(N227="zákl. přenesená",J227,0)</f>
        <v>0</v>
      </c>
      <c r="BH227" s="232">
        <f>IF(N227="sníž. přenesená",J227,0)</f>
        <v>0</v>
      </c>
      <c r="BI227" s="232">
        <f>IF(N227="nulová",J227,0)</f>
        <v>0</v>
      </c>
      <c r="BJ227" s="14" t="s">
        <v>80</v>
      </c>
      <c r="BK227" s="232">
        <f>ROUND(I227*H227,2)</f>
        <v>0</v>
      </c>
      <c r="BL227" s="14" t="s">
        <v>199</v>
      </c>
      <c r="BM227" s="231" t="s">
        <v>1902</v>
      </c>
    </row>
    <row r="228" s="2" customFormat="1" ht="14.4" customHeight="1">
      <c r="A228" s="35"/>
      <c r="B228" s="36"/>
      <c r="C228" s="219" t="s">
        <v>733</v>
      </c>
      <c r="D228" s="219" t="s">
        <v>201</v>
      </c>
      <c r="E228" s="220" t="s">
        <v>1903</v>
      </c>
      <c r="F228" s="221" t="s">
        <v>1904</v>
      </c>
      <c r="G228" s="222" t="s">
        <v>209</v>
      </c>
      <c r="H228" s="223">
        <v>4</v>
      </c>
      <c r="I228" s="224"/>
      <c r="J228" s="225">
        <f>ROUND(I228*H228,2)</f>
        <v>0</v>
      </c>
      <c r="K228" s="226"/>
      <c r="L228" s="41"/>
      <c r="M228" s="227" t="s">
        <v>1</v>
      </c>
      <c r="N228" s="228" t="s">
        <v>38</v>
      </c>
      <c r="O228" s="88"/>
      <c r="P228" s="229">
        <f>O228*H228</f>
        <v>0</v>
      </c>
      <c r="Q228" s="229">
        <v>0</v>
      </c>
      <c r="R228" s="229">
        <f>Q228*H228</f>
        <v>0</v>
      </c>
      <c r="S228" s="229">
        <v>0</v>
      </c>
      <c r="T228" s="230">
        <f>S228*H228</f>
        <v>0</v>
      </c>
      <c r="U228" s="35"/>
      <c r="V228" s="35"/>
      <c r="W228" s="35"/>
      <c r="X228" s="35"/>
      <c r="Y228" s="35"/>
      <c r="Z228" s="35"/>
      <c r="AA228" s="35"/>
      <c r="AB228" s="35"/>
      <c r="AC228" s="35"/>
      <c r="AD228" s="35"/>
      <c r="AE228" s="35"/>
      <c r="AR228" s="231" t="s">
        <v>199</v>
      </c>
      <c r="AT228" s="231" t="s">
        <v>201</v>
      </c>
      <c r="AU228" s="231" t="s">
        <v>73</v>
      </c>
      <c r="AY228" s="14" t="s">
        <v>200</v>
      </c>
      <c r="BE228" s="232">
        <f>IF(N228="základní",J228,0)</f>
        <v>0</v>
      </c>
      <c r="BF228" s="232">
        <f>IF(N228="snížená",J228,0)</f>
        <v>0</v>
      </c>
      <c r="BG228" s="232">
        <f>IF(N228="zákl. přenesená",J228,0)</f>
        <v>0</v>
      </c>
      <c r="BH228" s="232">
        <f>IF(N228="sníž. přenesená",J228,0)</f>
        <v>0</v>
      </c>
      <c r="BI228" s="232">
        <f>IF(N228="nulová",J228,0)</f>
        <v>0</v>
      </c>
      <c r="BJ228" s="14" t="s">
        <v>80</v>
      </c>
      <c r="BK228" s="232">
        <f>ROUND(I228*H228,2)</f>
        <v>0</v>
      </c>
      <c r="BL228" s="14" t="s">
        <v>199</v>
      </c>
      <c r="BM228" s="231" t="s">
        <v>1905</v>
      </c>
    </row>
    <row r="229" s="2" customFormat="1" ht="14.4" customHeight="1">
      <c r="A229" s="35"/>
      <c r="B229" s="36"/>
      <c r="C229" s="219" t="s">
        <v>737</v>
      </c>
      <c r="D229" s="219" t="s">
        <v>201</v>
      </c>
      <c r="E229" s="220" t="s">
        <v>1906</v>
      </c>
      <c r="F229" s="221" t="s">
        <v>1907</v>
      </c>
      <c r="G229" s="222" t="s">
        <v>209</v>
      </c>
      <c r="H229" s="223">
        <v>2</v>
      </c>
      <c r="I229" s="224"/>
      <c r="J229" s="225">
        <f>ROUND(I229*H229,2)</f>
        <v>0</v>
      </c>
      <c r="K229" s="226"/>
      <c r="L229" s="41"/>
      <c r="M229" s="227" t="s">
        <v>1</v>
      </c>
      <c r="N229" s="228" t="s">
        <v>38</v>
      </c>
      <c r="O229" s="88"/>
      <c r="P229" s="229">
        <f>O229*H229</f>
        <v>0</v>
      </c>
      <c r="Q229" s="229">
        <v>0</v>
      </c>
      <c r="R229" s="229">
        <f>Q229*H229</f>
        <v>0</v>
      </c>
      <c r="S229" s="229">
        <v>0</v>
      </c>
      <c r="T229" s="230">
        <f>S229*H229</f>
        <v>0</v>
      </c>
      <c r="U229" s="35"/>
      <c r="V229" s="35"/>
      <c r="W229" s="35"/>
      <c r="X229" s="35"/>
      <c r="Y229" s="35"/>
      <c r="Z229" s="35"/>
      <c r="AA229" s="35"/>
      <c r="AB229" s="35"/>
      <c r="AC229" s="35"/>
      <c r="AD229" s="35"/>
      <c r="AE229" s="35"/>
      <c r="AR229" s="231" t="s">
        <v>199</v>
      </c>
      <c r="AT229" s="231" t="s">
        <v>201</v>
      </c>
      <c r="AU229" s="231" t="s">
        <v>73</v>
      </c>
      <c r="AY229" s="14" t="s">
        <v>200</v>
      </c>
      <c r="BE229" s="232">
        <f>IF(N229="základní",J229,0)</f>
        <v>0</v>
      </c>
      <c r="BF229" s="232">
        <f>IF(N229="snížená",J229,0)</f>
        <v>0</v>
      </c>
      <c r="BG229" s="232">
        <f>IF(N229="zákl. přenesená",J229,0)</f>
        <v>0</v>
      </c>
      <c r="BH229" s="232">
        <f>IF(N229="sníž. přenesená",J229,0)</f>
        <v>0</v>
      </c>
      <c r="BI229" s="232">
        <f>IF(N229="nulová",J229,0)</f>
        <v>0</v>
      </c>
      <c r="BJ229" s="14" t="s">
        <v>80</v>
      </c>
      <c r="BK229" s="232">
        <f>ROUND(I229*H229,2)</f>
        <v>0</v>
      </c>
      <c r="BL229" s="14" t="s">
        <v>199</v>
      </c>
      <c r="BM229" s="231" t="s">
        <v>1908</v>
      </c>
    </row>
    <row r="230" s="2" customFormat="1" ht="14.4" customHeight="1">
      <c r="A230" s="35"/>
      <c r="B230" s="36"/>
      <c r="C230" s="219" t="s">
        <v>741</v>
      </c>
      <c r="D230" s="219" t="s">
        <v>201</v>
      </c>
      <c r="E230" s="220" t="s">
        <v>1909</v>
      </c>
      <c r="F230" s="221" t="s">
        <v>1910</v>
      </c>
      <c r="G230" s="222" t="s">
        <v>209</v>
      </c>
      <c r="H230" s="223">
        <v>15</v>
      </c>
      <c r="I230" s="224"/>
      <c r="J230" s="225">
        <f>ROUND(I230*H230,2)</f>
        <v>0</v>
      </c>
      <c r="K230" s="226"/>
      <c r="L230" s="41"/>
      <c r="M230" s="227" t="s">
        <v>1</v>
      </c>
      <c r="N230" s="228" t="s">
        <v>38</v>
      </c>
      <c r="O230" s="88"/>
      <c r="P230" s="229">
        <f>O230*H230</f>
        <v>0</v>
      </c>
      <c r="Q230" s="229">
        <v>0</v>
      </c>
      <c r="R230" s="229">
        <f>Q230*H230</f>
        <v>0</v>
      </c>
      <c r="S230" s="229">
        <v>0</v>
      </c>
      <c r="T230" s="230">
        <f>S230*H230</f>
        <v>0</v>
      </c>
      <c r="U230" s="35"/>
      <c r="V230" s="35"/>
      <c r="W230" s="35"/>
      <c r="X230" s="35"/>
      <c r="Y230" s="35"/>
      <c r="Z230" s="35"/>
      <c r="AA230" s="35"/>
      <c r="AB230" s="35"/>
      <c r="AC230" s="35"/>
      <c r="AD230" s="35"/>
      <c r="AE230" s="35"/>
      <c r="AR230" s="231" t="s">
        <v>199</v>
      </c>
      <c r="AT230" s="231" t="s">
        <v>201</v>
      </c>
      <c r="AU230" s="231" t="s">
        <v>73</v>
      </c>
      <c r="AY230" s="14" t="s">
        <v>200</v>
      </c>
      <c r="BE230" s="232">
        <f>IF(N230="základní",J230,0)</f>
        <v>0</v>
      </c>
      <c r="BF230" s="232">
        <f>IF(N230="snížená",J230,0)</f>
        <v>0</v>
      </c>
      <c r="BG230" s="232">
        <f>IF(N230="zákl. přenesená",J230,0)</f>
        <v>0</v>
      </c>
      <c r="BH230" s="232">
        <f>IF(N230="sníž. přenesená",J230,0)</f>
        <v>0</v>
      </c>
      <c r="BI230" s="232">
        <f>IF(N230="nulová",J230,0)</f>
        <v>0</v>
      </c>
      <c r="BJ230" s="14" t="s">
        <v>80</v>
      </c>
      <c r="BK230" s="232">
        <f>ROUND(I230*H230,2)</f>
        <v>0</v>
      </c>
      <c r="BL230" s="14" t="s">
        <v>199</v>
      </c>
      <c r="BM230" s="231" t="s">
        <v>1911</v>
      </c>
    </row>
    <row r="231" s="2" customFormat="1" ht="14.4" customHeight="1">
      <c r="A231" s="35"/>
      <c r="B231" s="36"/>
      <c r="C231" s="219" t="s">
        <v>758</v>
      </c>
      <c r="D231" s="219" t="s">
        <v>201</v>
      </c>
      <c r="E231" s="220" t="s">
        <v>1912</v>
      </c>
      <c r="F231" s="221" t="s">
        <v>1913</v>
      </c>
      <c r="G231" s="222" t="s">
        <v>209</v>
      </c>
      <c r="H231" s="223">
        <v>62</v>
      </c>
      <c r="I231" s="224"/>
      <c r="J231" s="225">
        <f>ROUND(I231*H231,2)</f>
        <v>0</v>
      </c>
      <c r="K231" s="226"/>
      <c r="L231" s="41"/>
      <c r="M231" s="227" t="s">
        <v>1</v>
      </c>
      <c r="N231" s="228" t="s">
        <v>38</v>
      </c>
      <c r="O231" s="88"/>
      <c r="P231" s="229">
        <f>O231*H231</f>
        <v>0</v>
      </c>
      <c r="Q231" s="229">
        <v>0</v>
      </c>
      <c r="R231" s="229">
        <f>Q231*H231</f>
        <v>0</v>
      </c>
      <c r="S231" s="229">
        <v>0</v>
      </c>
      <c r="T231" s="230">
        <f>S231*H231</f>
        <v>0</v>
      </c>
      <c r="U231" s="35"/>
      <c r="V231" s="35"/>
      <c r="W231" s="35"/>
      <c r="X231" s="35"/>
      <c r="Y231" s="35"/>
      <c r="Z231" s="35"/>
      <c r="AA231" s="35"/>
      <c r="AB231" s="35"/>
      <c r="AC231" s="35"/>
      <c r="AD231" s="35"/>
      <c r="AE231" s="35"/>
      <c r="AR231" s="231" t="s">
        <v>199</v>
      </c>
      <c r="AT231" s="231" t="s">
        <v>201</v>
      </c>
      <c r="AU231" s="231" t="s">
        <v>73</v>
      </c>
      <c r="AY231" s="14" t="s">
        <v>200</v>
      </c>
      <c r="BE231" s="232">
        <f>IF(N231="základní",J231,0)</f>
        <v>0</v>
      </c>
      <c r="BF231" s="232">
        <f>IF(N231="snížená",J231,0)</f>
        <v>0</v>
      </c>
      <c r="BG231" s="232">
        <f>IF(N231="zákl. přenesená",J231,0)</f>
        <v>0</v>
      </c>
      <c r="BH231" s="232">
        <f>IF(N231="sníž. přenesená",J231,0)</f>
        <v>0</v>
      </c>
      <c r="BI231" s="232">
        <f>IF(N231="nulová",J231,0)</f>
        <v>0</v>
      </c>
      <c r="BJ231" s="14" t="s">
        <v>80</v>
      </c>
      <c r="BK231" s="232">
        <f>ROUND(I231*H231,2)</f>
        <v>0</v>
      </c>
      <c r="BL231" s="14" t="s">
        <v>199</v>
      </c>
      <c r="BM231" s="231" t="s">
        <v>1914</v>
      </c>
    </row>
    <row r="232" s="2" customFormat="1" ht="49.05" customHeight="1">
      <c r="A232" s="35"/>
      <c r="B232" s="36"/>
      <c r="C232" s="219" t="s">
        <v>762</v>
      </c>
      <c r="D232" s="219" t="s">
        <v>201</v>
      </c>
      <c r="E232" s="220" t="s">
        <v>1915</v>
      </c>
      <c r="F232" s="221" t="s">
        <v>1916</v>
      </c>
      <c r="G232" s="222" t="s">
        <v>204</v>
      </c>
      <c r="H232" s="223">
        <v>962</v>
      </c>
      <c r="I232" s="224"/>
      <c r="J232" s="225">
        <f>ROUND(I232*H232,2)</f>
        <v>0</v>
      </c>
      <c r="K232" s="226"/>
      <c r="L232" s="41"/>
      <c r="M232" s="227" t="s">
        <v>1</v>
      </c>
      <c r="N232" s="228" t="s">
        <v>38</v>
      </c>
      <c r="O232" s="88"/>
      <c r="P232" s="229">
        <f>O232*H232</f>
        <v>0</v>
      </c>
      <c r="Q232" s="229">
        <v>0</v>
      </c>
      <c r="R232" s="229">
        <f>Q232*H232</f>
        <v>0</v>
      </c>
      <c r="S232" s="229">
        <v>0</v>
      </c>
      <c r="T232" s="230">
        <f>S232*H232</f>
        <v>0</v>
      </c>
      <c r="U232" s="35"/>
      <c r="V232" s="35"/>
      <c r="W232" s="35"/>
      <c r="X232" s="35"/>
      <c r="Y232" s="35"/>
      <c r="Z232" s="35"/>
      <c r="AA232" s="35"/>
      <c r="AB232" s="35"/>
      <c r="AC232" s="35"/>
      <c r="AD232" s="35"/>
      <c r="AE232" s="35"/>
      <c r="AR232" s="231" t="s">
        <v>199</v>
      </c>
      <c r="AT232" s="231" t="s">
        <v>201</v>
      </c>
      <c r="AU232" s="231" t="s">
        <v>73</v>
      </c>
      <c r="AY232" s="14" t="s">
        <v>200</v>
      </c>
      <c r="BE232" s="232">
        <f>IF(N232="základní",J232,0)</f>
        <v>0</v>
      </c>
      <c r="BF232" s="232">
        <f>IF(N232="snížená",J232,0)</f>
        <v>0</v>
      </c>
      <c r="BG232" s="232">
        <f>IF(N232="zákl. přenesená",J232,0)</f>
        <v>0</v>
      </c>
      <c r="BH232" s="232">
        <f>IF(N232="sníž. přenesená",J232,0)</f>
        <v>0</v>
      </c>
      <c r="BI232" s="232">
        <f>IF(N232="nulová",J232,0)</f>
        <v>0</v>
      </c>
      <c r="BJ232" s="14" t="s">
        <v>80</v>
      </c>
      <c r="BK232" s="232">
        <f>ROUND(I232*H232,2)</f>
        <v>0</v>
      </c>
      <c r="BL232" s="14" t="s">
        <v>199</v>
      </c>
      <c r="BM232" s="231" t="s">
        <v>1917</v>
      </c>
    </row>
    <row r="233" s="2" customFormat="1" ht="37.8" customHeight="1">
      <c r="A233" s="35"/>
      <c r="B233" s="36"/>
      <c r="C233" s="219" t="s">
        <v>766</v>
      </c>
      <c r="D233" s="219" t="s">
        <v>201</v>
      </c>
      <c r="E233" s="220" t="s">
        <v>1918</v>
      </c>
      <c r="F233" s="221" t="s">
        <v>1919</v>
      </c>
      <c r="G233" s="222" t="s">
        <v>209</v>
      </c>
      <c r="H233" s="223">
        <v>8</v>
      </c>
      <c r="I233" s="224"/>
      <c r="J233" s="225">
        <f>ROUND(I233*H233,2)</f>
        <v>0</v>
      </c>
      <c r="K233" s="226"/>
      <c r="L233" s="41"/>
      <c r="M233" s="227" t="s">
        <v>1</v>
      </c>
      <c r="N233" s="228" t="s">
        <v>38</v>
      </c>
      <c r="O233" s="88"/>
      <c r="P233" s="229">
        <f>O233*H233</f>
        <v>0</v>
      </c>
      <c r="Q233" s="229">
        <v>0</v>
      </c>
      <c r="R233" s="229">
        <f>Q233*H233</f>
        <v>0</v>
      </c>
      <c r="S233" s="229">
        <v>0</v>
      </c>
      <c r="T233" s="230">
        <f>S233*H233</f>
        <v>0</v>
      </c>
      <c r="U233" s="35"/>
      <c r="V233" s="35"/>
      <c r="W233" s="35"/>
      <c r="X233" s="35"/>
      <c r="Y233" s="35"/>
      <c r="Z233" s="35"/>
      <c r="AA233" s="35"/>
      <c r="AB233" s="35"/>
      <c r="AC233" s="35"/>
      <c r="AD233" s="35"/>
      <c r="AE233" s="35"/>
      <c r="AR233" s="231" t="s">
        <v>199</v>
      </c>
      <c r="AT233" s="231" t="s">
        <v>201</v>
      </c>
      <c r="AU233" s="231" t="s">
        <v>73</v>
      </c>
      <c r="AY233" s="14" t="s">
        <v>200</v>
      </c>
      <c r="BE233" s="232">
        <f>IF(N233="základní",J233,0)</f>
        <v>0</v>
      </c>
      <c r="BF233" s="232">
        <f>IF(N233="snížená",J233,0)</f>
        <v>0</v>
      </c>
      <c r="BG233" s="232">
        <f>IF(N233="zákl. přenesená",J233,0)</f>
        <v>0</v>
      </c>
      <c r="BH233" s="232">
        <f>IF(N233="sníž. přenesená",J233,0)</f>
        <v>0</v>
      </c>
      <c r="BI233" s="232">
        <f>IF(N233="nulová",J233,0)</f>
        <v>0</v>
      </c>
      <c r="BJ233" s="14" t="s">
        <v>80</v>
      </c>
      <c r="BK233" s="232">
        <f>ROUND(I233*H233,2)</f>
        <v>0</v>
      </c>
      <c r="BL233" s="14" t="s">
        <v>199</v>
      </c>
      <c r="BM233" s="231" t="s">
        <v>1920</v>
      </c>
    </row>
    <row r="234" s="2" customFormat="1" ht="37.8" customHeight="1">
      <c r="A234" s="35"/>
      <c r="B234" s="36"/>
      <c r="C234" s="219" t="s">
        <v>770</v>
      </c>
      <c r="D234" s="219" t="s">
        <v>201</v>
      </c>
      <c r="E234" s="220" t="s">
        <v>1921</v>
      </c>
      <c r="F234" s="221" t="s">
        <v>1922</v>
      </c>
      <c r="G234" s="222" t="s">
        <v>209</v>
      </c>
      <c r="H234" s="223">
        <v>38</v>
      </c>
      <c r="I234" s="224"/>
      <c r="J234" s="225">
        <f>ROUND(I234*H234,2)</f>
        <v>0</v>
      </c>
      <c r="K234" s="226"/>
      <c r="L234" s="41"/>
      <c r="M234" s="227" t="s">
        <v>1</v>
      </c>
      <c r="N234" s="228" t="s">
        <v>38</v>
      </c>
      <c r="O234" s="88"/>
      <c r="P234" s="229">
        <f>O234*H234</f>
        <v>0</v>
      </c>
      <c r="Q234" s="229">
        <v>0</v>
      </c>
      <c r="R234" s="229">
        <f>Q234*H234</f>
        <v>0</v>
      </c>
      <c r="S234" s="229">
        <v>0</v>
      </c>
      <c r="T234" s="230">
        <f>S234*H234</f>
        <v>0</v>
      </c>
      <c r="U234" s="35"/>
      <c r="V234" s="35"/>
      <c r="W234" s="35"/>
      <c r="X234" s="35"/>
      <c r="Y234" s="35"/>
      <c r="Z234" s="35"/>
      <c r="AA234" s="35"/>
      <c r="AB234" s="35"/>
      <c r="AC234" s="35"/>
      <c r="AD234" s="35"/>
      <c r="AE234" s="35"/>
      <c r="AR234" s="231" t="s">
        <v>199</v>
      </c>
      <c r="AT234" s="231" t="s">
        <v>201</v>
      </c>
      <c r="AU234" s="231" t="s">
        <v>73</v>
      </c>
      <c r="AY234" s="14" t="s">
        <v>200</v>
      </c>
      <c r="BE234" s="232">
        <f>IF(N234="základní",J234,0)</f>
        <v>0</v>
      </c>
      <c r="BF234" s="232">
        <f>IF(N234="snížená",J234,0)</f>
        <v>0</v>
      </c>
      <c r="BG234" s="232">
        <f>IF(N234="zákl. přenesená",J234,0)</f>
        <v>0</v>
      </c>
      <c r="BH234" s="232">
        <f>IF(N234="sníž. přenesená",J234,0)</f>
        <v>0</v>
      </c>
      <c r="BI234" s="232">
        <f>IF(N234="nulová",J234,0)</f>
        <v>0</v>
      </c>
      <c r="BJ234" s="14" t="s">
        <v>80</v>
      </c>
      <c r="BK234" s="232">
        <f>ROUND(I234*H234,2)</f>
        <v>0</v>
      </c>
      <c r="BL234" s="14" t="s">
        <v>199</v>
      </c>
      <c r="BM234" s="231" t="s">
        <v>1923</v>
      </c>
    </row>
    <row r="235" s="2" customFormat="1" ht="49.05" customHeight="1">
      <c r="A235" s="35"/>
      <c r="B235" s="36"/>
      <c r="C235" s="219" t="s">
        <v>774</v>
      </c>
      <c r="D235" s="219" t="s">
        <v>201</v>
      </c>
      <c r="E235" s="220" t="s">
        <v>1924</v>
      </c>
      <c r="F235" s="221" t="s">
        <v>1925</v>
      </c>
      <c r="G235" s="222" t="s">
        <v>209</v>
      </c>
      <c r="H235" s="223">
        <v>2</v>
      </c>
      <c r="I235" s="224"/>
      <c r="J235" s="225">
        <f>ROUND(I235*H235,2)</f>
        <v>0</v>
      </c>
      <c r="K235" s="226"/>
      <c r="L235" s="41"/>
      <c r="M235" s="227" t="s">
        <v>1</v>
      </c>
      <c r="N235" s="228" t="s">
        <v>38</v>
      </c>
      <c r="O235" s="88"/>
      <c r="P235" s="229">
        <f>O235*H235</f>
        <v>0</v>
      </c>
      <c r="Q235" s="229">
        <v>0</v>
      </c>
      <c r="R235" s="229">
        <f>Q235*H235</f>
        <v>0</v>
      </c>
      <c r="S235" s="229">
        <v>0</v>
      </c>
      <c r="T235" s="230">
        <f>S235*H235</f>
        <v>0</v>
      </c>
      <c r="U235" s="35"/>
      <c r="V235" s="35"/>
      <c r="W235" s="35"/>
      <c r="X235" s="35"/>
      <c r="Y235" s="35"/>
      <c r="Z235" s="35"/>
      <c r="AA235" s="35"/>
      <c r="AB235" s="35"/>
      <c r="AC235" s="35"/>
      <c r="AD235" s="35"/>
      <c r="AE235" s="35"/>
      <c r="AR235" s="231" t="s">
        <v>199</v>
      </c>
      <c r="AT235" s="231" t="s">
        <v>201</v>
      </c>
      <c r="AU235" s="231" t="s">
        <v>73</v>
      </c>
      <c r="AY235" s="14" t="s">
        <v>200</v>
      </c>
      <c r="BE235" s="232">
        <f>IF(N235="základní",J235,0)</f>
        <v>0</v>
      </c>
      <c r="BF235" s="232">
        <f>IF(N235="snížená",J235,0)</f>
        <v>0</v>
      </c>
      <c r="BG235" s="232">
        <f>IF(N235="zákl. přenesená",J235,0)</f>
        <v>0</v>
      </c>
      <c r="BH235" s="232">
        <f>IF(N235="sníž. přenesená",J235,0)</f>
        <v>0</v>
      </c>
      <c r="BI235" s="232">
        <f>IF(N235="nulová",J235,0)</f>
        <v>0</v>
      </c>
      <c r="BJ235" s="14" t="s">
        <v>80</v>
      </c>
      <c r="BK235" s="232">
        <f>ROUND(I235*H235,2)</f>
        <v>0</v>
      </c>
      <c r="BL235" s="14" t="s">
        <v>199</v>
      </c>
      <c r="BM235" s="231" t="s">
        <v>1926</v>
      </c>
    </row>
    <row r="236" s="2" customFormat="1" ht="37.8" customHeight="1">
      <c r="A236" s="35"/>
      <c r="B236" s="36"/>
      <c r="C236" s="219" t="s">
        <v>778</v>
      </c>
      <c r="D236" s="219" t="s">
        <v>201</v>
      </c>
      <c r="E236" s="220" t="s">
        <v>1927</v>
      </c>
      <c r="F236" s="221" t="s">
        <v>1928</v>
      </c>
      <c r="G236" s="222" t="s">
        <v>209</v>
      </c>
      <c r="H236" s="223">
        <v>18</v>
      </c>
      <c r="I236" s="224"/>
      <c r="J236" s="225">
        <f>ROUND(I236*H236,2)</f>
        <v>0</v>
      </c>
      <c r="K236" s="226"/>
      <c r="L236" s="41"/>
      <c r="M236" s="227" t="s">
        <v>1</v>
      </c>
      <c r="N236" s="228" t="s">
        <v>38</v>
      </c>
      <c r="O236" s="88"/>
      <c r="P236" s="229">
        <f>O236*H236</f>
        <v>0</v>
      </c>
      <c r="Q236" s="229">
        <v>0</v>
      </c>
      <c r="R236" s="229">
        <f>Q236*H236</f>
        <v>0</v>
      </c>
      <c r="S236" s="229">
        <v>0</v>
      </c>
      <c r="T236" s="230">
        <f>S236*H236</f>
        <v>0</v>
      </c>
      <c r="U236" s="35"/>
      <c r="V236" s="35"/>
      <c r="W236" s="35"/>
      <c r="X236" s="35"/>
      <c r="Y236" s="35"/>
      <c r="Z236" s="35"/>
      <c r="AA236" s="35"/>
      <c r="AB236" s="35"/>
      <c r="AC236" s="35"/>
      <c r="AD236" s="35"/>
      <c r="AE236" s="35"/>
      <c r="AR236" s="231" t="s">
        <v>199</v>
      </c>
      <c r="AT236" s="231" t="s">
        <v>201</v>
      </c>
      <c r="AU236" s="231" t="s">
        <v>73</v>
      </c>
      <c r="AY236" s="14" t="s">
        <v>200</v>
      </c>
      <c r="BE236" s="232">
        <f>IF(N236="základní",J236,0)</f>
        <v>0</v>
      </c>
      <c r="BF236" s="232">
        <f>IF(N236="snížená",J236,0)</f>
        <v>0</v>
      </c>
      <c r="BG236" s="232">
        <f>IF(N236="zákl. přenesená",J236,0)</f>
        <v>0</v>
      </c>
      <c r="BH236" s="232">
        <f>IF(N236="sníž. přenesená",J236,0)</f>
        <v>0</v>
      </c>
      <c r="BI236" s="232">
        <f>IF(N236="nulová",J236,0)</f>
        <v>0</v>
      </c>
      <c r="BJ236" s="14" t="s">
        <v>80</v>
      </c>
      <c r="BK236" s="232">
        <f>ROUND(I236*H236,2)</f>
        <v>0</v>
      </c>
      <c r="BL236" s="14" t="s">
        <v>199</v>
      </c>
      <c r="BM236" s="231" t="s">
        <v>1929</v>
      </c>
    </row>
    <row r="237" s="2" customFormat="1" ht="37.8" customHeight="1">
      <c r="A237" s="35"/>
      <c r="B237" s="36"/>
      <c r="C237" s="219" t="s">
        <v>782</v>
      </c>
      <c r="D237" s="219" t="s">
        <v>201</v>
      </c>
      <c r="E237" s="220" t="s">
        <v>1930</v>
      </c>
      <c r="F237" s="221" t="s">
        <v>1931</v>
      </c>
      <c r="G237" s="222" t="s">
        <v>209</v>
      </c>
      <c r="H237" s="223">
        <v>73</v>
      </c>
      <c r="I237" s="224"/>
      <c r="J237" s="225">
        <f>ROUND(I237*H237,2)</f>
        <v>0</v>
      </c>
      <c r="K237" s="226"/>
      <c r="L237" s="41"/>
      <c r="M237" s="227" t="s">
        <v>1</v>
      </c>
      <c r="N237" s="228" t="s">
        <v>38</v>
      </c>
      <c r="O237" s="88"/>
      <c r="P237" s="229">
        <f>O237*H237</f>
        <v>0</v>
      </c>
      <c r="Q237" s="229">
        <v>0</v>
      </c>
      <c r="R237" s="229">
        <f>Q237*H237</f>
        <v>0</v>
      </c>
      <c r="S237" s="229">
        <v>0</v>
      </c>
      <c r="T237" s="230">
        <f>S237*H237</f>
        <v>0</v>
      </c>
      <c r="U237" s="35"/>
      <c r="V237" s="35"/>
      <c r="W237" s="35"/>
      <c r="X237" s="35"/>
      <c r="Y237" s="35"/>
      <c r="Z237" s="35"/>
      <c r="AA237" s="35"/>
      <c r="AB237" s="35"/>
      <c r="AC237" s="35"/>
      <c r="AD237" s="35"/>
      <c r="AE237" s="35"/>
      <c r="AR237" s="231" t="s">
        <v>199</v>
      </c>
      <c r="AT237" s="231" t="s">
        <v>201</v>
      </c>
      <c r="AU237" s="231" t="s">
        <v>73</v>
      </c>
      <c r="AY237" s="14" t="s">
        <v>200</v>
      </c>
      <c r="BE237" s="232">
        <f>IF(N237="základní",J237,0)</f>
        <v>0</v>
      </c>
      <c r="BF237" s="232">
        <f>IF(N237="snížená",J237,0)</f>
        <v>0</v>
      </c>
      <c r="BG237" s="232">
        <f>IF(N237="zákl. přenesená",J237,0)</f>
        <v>0</v>
      </c>
      <c r="BH237" s="232">
        <f>IF(N237="sníž. přenesená",J237,0)</f>
        <v>0</v>
      </c>
      <c r="BI237" s="232">
        <f>IF(N237="nulová",J237,0)</f>
        <v>0</v>
      </c>
      <c r="BJ237" s="14" t="s">
        <v>80</v>
      </c>
      <c r="BK237" s="232">
        <f>ROUND(I237*H237,2)</f>
        <v>0</v>
      </c>
      <c r="BL237" s="14" t="s">
        <v>199</v>
      </c>
      <c r="BM237" s="231" t="s">
        <v>1932</v>
      </c>
    </row>
    <row r="238" s="2" customFormat="1" ht="37.8" customHeight="1">
      <c r="A238" s="35"/>
      <c r="B238" s="36"/>
      <c r="C238" s="219" t="s">
        <v>786</v>
      </c>
      <c r="D238" s="219" t="s">
        <v>201</v>
      </c>
      <c r="E238" s="220" t="s">
        <v>1933</v>
      </c>
      <c r="F238" s="221" t="s">
        <v>1934</v>
      </c>
      <c r="G238" s="222" t="s">
        <v>209</v>
      </c>
      <c r="H238" s="223">
        <v>2</v>
      </c>
      <c r="I238" s="224"/>
      <c r="J238" s="225">
        <f>ROUND(I238*H238,2)</f>
        <v>0</v>
      </c>
      <c r="K238" s="226"/>
      <c r="L238" s="41"/>
      <c r="M238" s="227" t="s">
        <v>1</v>
      </c>
      <c r="N238" s="228" t="s">
        <v>38</v>
      </c>
      <c r="O238" s="88"/>
      <c r="P238" s="229">
        <f>O238*H238</f>
        <v>0</v>
      </c>
      <c r="Q238" s="229">
        <v>0</v>
      </c>
      <c r="R238" s="229">
        <f>Q238*H238</f>
        <v>0</v>
      </c>
      <c r="S238" s="229">
        <v>0</v>
      </c>
      <c r="T238" s="230">
        <f>S238*H238</f>
        <v>0</v>
      </c>
      <c r="U238" s="35"/>
      <c r="V238" s="35"/>
      <c r="W238" s="35"/>
      <c r="X238" s="35"/>
      <c r="Y238" s="35"/>
      <c r="Z238" s="35"/>
      <c r="AA238" s="35"/>
      <c r="AB238" s="35"/>
      <c r="AC238" s="35"/>
      <c r="AD238" s="35"/>
      <c r="AE238" s="35"/>
      <c r="AR238" s="231" t="s">
        <v>199</v>
      </c>
      <c r="AT238" s="231" t="s">
        <v>201</v>
      </c>
      <c r="AU238" s="231" t="s">
        <v>73</v>
      </c>
      <c r="AY238" s="14" t="s">
        <v>200</v>
      </c>
      <c r="BE238" s="232">
        <f>IF(N238="základní",J238,0)</f>
        <v>0</v>
      </c>
      <c r="BF238" s="232">
        <f>IF(N238="snížená",J238,0)</f>
        <v>0</v>
      </c>
      <c r="BG238" s="232">
        <f>IF(N238="zákl. přenesená",J238,0)</f>
        <v>0</v>
      </c>
      <c r="BH238" s="232">
        <f>IF(N238="sníž. přenesená",J238,0)</f>
        <v>0</v>
      </c>
      <c r="BI238" s="232">
        <f>IF(N238="nulová",J238,0)</f>
        <v>0</v>
      </c>
      <c r="BJ238" s="14" t="s">
        <v>80</v>
      </c>
      <c r="BK238" s="232">
        <f>ROUND(I238*H238,2)</f>
        <v>0</v>
      </c>
      <c r="BL238" s="14" t="s">
        <v>199</v>
      </c>
      <c r="BM238" s="231" t="s">
        <v>1935</v>
      </c>
    </row>
    <row r="239" s="2" customFormat="1" ht="49.05" customHeight="1">
      <c r="A239" s="35"/>
      <c r="B239" s="36"/>
      <c r="C239" s="219" t="s">
        <v>790</v>
      </c>
      <c r="D239" s="219" t="s">
        <v>201</v>
      </c>
      <c r="E239" s="220" t="s">
        <v>1936</v>
      </c>
      <c r="F239" s="221" t="s">
        <v>1937</v>
      </c>
      <c r="G239" s="222" t="s">
        <v>209</v>
      </c>
      <c r="H239" s="223">
        <v>51</v>
      </c>
      <c r="I239" s="224"/>
      <c r="J239" s="225">
        <f>ROUND(I239*H239,2)</f>
        <v>0</v>
      </c>
      <c r="K239" s="226"/>
      <c r="L239" s="41"/>
      <c r="M239" s="227" t="s">
        <v>1</v>
      </c>
      <c r="N239" s="228" t="s">
        <v>38</v>
      </c>
      <c r="O239" s="88"/>
      <c r="P239" s="229">
        <f>O239*H239</f>
        <v>0</v>
      </c>
      <c r="Q239" s="229">
        <v>0</v>
      </c>
      <c r="R239" s="229">
        <f>Q239*H239</f>
        <v>0</v>
      </c>
      <c r="S239" s="229">
        <v>0</v>
      </c>
      <c r="T239" s="230">
        <f>S239*H239</f>
        <v>0</v>
      </c>
      <c r="U239" s="35"/>
      <c r="V239" s="35"/>
      <c r="W239" s="35"/>
      <c r="X239" s="35"/>
      <c r="Y239" s="35"/>
      <c r="Z239" s="35"/>
      <c r="AA239" s="35"/>
      <c r="AB239" s="35"/>
      <c r="AC239" s="35"/>
      <c r="AD239" s="35"/>
      <c r="AE239" s="35"/>
      <c r="AR239" s="231" t="s">
        <v>199</v>
      </c>
      <c r="AT239" s="231" t="s">
        <v>201</v>
      </c>
      <c r="AU239" s="231" t="s">
        <v>73</v>
      </c>
      <c r="AY239" s="14" t="s">
        <v>200</v>
      </c>
      <c r="BE239" s="232">
        <f>IF(N239="základní",J239,0)</f>
        <v>0</v>
      </c>
      <c r="BF239" s="232">
        <f>IF(N239="snížená",J239,0)</f>
        <v>0</v>
      </c>
      <c r="BG239" s="232">
        <f>IF(N239="zákl. přenesená",J239,0)</f>
        <v>0</v>
      </c>
      <c r="BH239" s="232">
        <f>IF(N239="sníž. přenesená",J239,0)</f>
        <v>0</v>
      </c>
      <c r="BI239" s="232">
        <f>IF(N239="nulová",J239,0)</f>
        <v>0</v>
      </c>
      <c r="BJ239" s="14" t="s">
        <v>80</v>
      </c>
      <c r="BK239" s="232">
        <f>ROUND(I239*H239,2)</f>
        <v>0</v>
      </c>
      <c r="BL239" s="14" t="s">
        <v>199</v>
      </c>
      <c r="BM239" s="231" t="s">
        <v>1938</v>
      </c>
    </row>
    <row r="240" s="2" customFormat="1" ht="37.8" customHeight="1">
      <c r="A240" s="35"/>
      <c r="B240" s="36"/>
      <c r="C240" s="219" t="s">
        <v>794</v>
      </c>
      <c r="D240" s="219" t="s">
        <v>201</v>
      </c>
      <c r="E240" s="220" t="s">
        <v>1939</v>
      </c>
      <c r="F240" s="221" t="s">
        <v>1940</v>
      </c>
      <c r="G240" s="222" t="s">
        <v>209</v>
      </c>
      <c r="H240" s="223">
        <v>685</v>
      </c>
      <c r="I240" s="224"/>
      <c r="J240" s="225">
        <f>ROUND(I240*H240,2)</f>
        <v>0</v>
      </c>
      <c r="K240" s="226"/>
      <c r="L240" s="41"/>
      <c r="M240" s="227" t="s">
        <v>1</v>
      </c>
      <c r="N240" s="228" t="s">
        <v>38</v>
      </c>
      <c r="O240" s="88"/>
      <c r="P240" s="229">
        <f>O240*H240</f>
        <v>0</v>
      </c>
      <c r="Q240" s="229">
        <v>0</v>
      </c>
      <c r="R240" s="229">
        <f>Q240*H240</f>
        <v>0</v>
      </c>
      <c r="S240" s="229">
        <v>0</v>
      </c>
      <c r="T240" s="230">
        <f>S240*H240</f>
        <v>0</v>
      </c>
      <c r="U240" s="35"/>
      <c r="V240" s="35"/>
      <c r="W240" s="35"/>
      <c r="X240" s="35"/>
      <c r="Y240" s="35"/>
      <c r="Z240" s="35"/>
      <c r="AA240" s="35"/>
      <c r="AB240" s="35"/>
      <c r="AC240" s="35"/>
      <c r="AD240" s="35"/>
      <c r="AE240" s="35"/>
      <c r="AR240" s="231" t="s">
        <v>199</v>
      </c>
      <c r="AT240" s="231" t="s">
        <v>201</v>
      </c>
      <c r="AU240" s="231" t="s">
        <v>73</v>
      </c>
      <c r="AY240" s="14" t="s">
        <v>200</v>
      </c>
      <c r="BE240" s="232">
        <f>IF(N240="základní",J240,0)</f>
        <v>0</v>
      </c>
      <c r="BF240" s="232">
        <f>IF(N240="snížená",J240,0)</f>
        <v>0</v>
      </c>
      <c r="BG240" s="232">
        <f>IF(N240="zákl. přenesená",J240,0)</f>
        <v>0</v>
      </c>
      <c r="BH240" s="232">
        <f>IF(N240="sníž. přenesená",J240,0)</f>
        <v>0</v>
      </c>
      <c r="BI240" s="232">
        <f>IF(N240="nulová",J240,0)</f>
        <v>0</v>
      </c>
      <c r="BJ240" s="14" t="s">
        <v>80</v>
      </c>
      <c r="BK240" s="232">
        <f>ROUND(I240*H240,2)</f>
        <v>0</v>
      </c>
      <c r="BL240" s="14" t="s">
        <v>199</v>
      </c>
      <c r="BM240" s="231" t="s">
        <v>1941</v>
      </c>
    </row>
    <row r="241" s="2" customFormat="1" ht="37.8" customHeight="1">
      <c r="A241" s="35"/>
      <c r="B241" s="36"/>
      <c r="C241" s="219" t="s">
        <v>798</v>
      </c>
      <c r="D241" s="219" t="s">
        <v>201</v>
      </c>
      <c r="E241" s="220" t="s">
        <v>1942</v>
      </c>
      <c r="F241" s="221" t="s">
        <v>1943</v>
      </c>
      <c r="G241" s="222" t="s">
        <v>209</v>
      </c>
      <c r="H241" s="223">
        <v>42</v>
      </c>
      <c r="I241" s="224"/>
      <c r="J241" s="225">
        <f>ROUND(I241*H241,2)</f>
        <v>0</v>
      </c>
      <c r="K241" s="226"/>
      <c r="L241" s="41"/>
      <c r="M241" s="227" t="s">
        <v>1</v>
      </c>
      <c r="N241" s="228" t="s">
        <v>38</v>
      </c>
      <c r="O241" s="88"/>
      <c r="P241" s="229">
        <f>O241*H241</f>
        <v>0</v>
      </c>
      <c r="Q241" s="229">
        <v>0</v>
      </c>
      <c r="R241" s="229">
        <f>Q241*H241</f>
        <v>0</v>
      </c>
      <c r="S241" s="229">
        <v>0</v>
      </c>
      <c r="T241" s="230">
        <f>S241*H241</f>
        <v>0</v>
      </c>
      <c r="U241" s="35"/>
      <c r="V241" s="35"/>
      <c r="W241" s="35"/>
      <c r="X241" s="35"/>
      <c r="Y241" s="35"/>
      <c r="Z241" s="35"/>
      <c r="AA241" s="35"/>
      <c r="AB241" s="35"/>
      <c r="AC241" s="35"/>
      <c r="AD241" s="35"/>
      <c r="AE241" s="35"/>
      <c r="AR241" s="231" t="s">
        <v>199</v>
      </c>
      <c r="AT241" s="231" t="s">
        <v>201</v>
      </c>
      <c r="AU241" s="231" t="s">
        <v>73</v>
      </c>
      <c r="AY241" s="14" t="s">
        <v>200</v>
      </c>
      <c r="BE241" s="232">
        <f>IF(N241="základní",J241,0)</f>
        <v>0</v>
      </c>
      <c r="BF241" s="232">
        <f>IF(N241="snížená",J241,0)</f>
        <v>0</v>
      </c>
      <c r="BG241" s="232">
        <f>IF(N241="zákl. přenesená",J241,0)</f>
        <v>0</v>
      </c>
      <c r="BH241" s="232">
        <f>IF(N241="sníž. přenesená",J241,0)</f>
        <v>0</v>
      </c>
      <c r="BI241" s="232">
        <f>IF(N241="nulová",J241,0)</f>
        <v>0</v>
      </c>
      <c r="BJ241" s="14" t="s">
        <v>80</v>
      </c>
      <c r="BK241" s="232">
        <f>ROUND(I241*H241,2)</f>
        <v>0</v>
      </c>
      <c r="BL241" s="14" t="s">
        <v>199</v>
      </c>
      <c r="BM241" s="231" t="s">
        <v>1944</v>
      </c>
    </row>
    <row r="242" s="2" customFormat="1" ht="37.8" customHeight="1">
      <c r="A242" s="35"/>
      <c r="B242" s="36"/>
      <c r="C242" s="219" t="s">
        <v>802</v>
      </c>
      <c r="D242" s="219" t="s">
        <v>201</v>
      </c>
      <c r="E242" s="220" t="s">
        <v>1945</v>
      </c>
      <c r="F242" s="221" t="s">
        <v>1946</v>
      </c>
      <c r="G242" s="222" t="s">
        <v>209</v>
      </c>
      <c r="H242" s="223">
        <v>4</v>
      </c>
      <c r="I242" s="224"/>
      <c r="J242" s="225">
        <f>ROUND(I242*H242,2)</f>
        <v>0</v>
      </c>
      <c r="K242" s="226"/>
      <c r="L242" s="41"/>
      <c r="M242" s="227" t="s">
        <v>1</v>
      </c>
      <c r="N242" s="228" t="s">
        <v>38</v>
      </c>
      <c r="O242" s="88"/>
      <c r="P242" s="229">
        <f>O242*H242</f>
        <v>0</v>
      </c>
      <c r="Q242" s="229">
        <v>0</v>
      </c>
      <c r="R242" s="229">
        <f>Q242*H242</f>
        <v>0</v>
      </c>
      <c r="S242" s="229">
        <v>0</v>
      </c>
      <c r="T242" s="230">
        <f>S242*H242</f>
        <v>0</v>
      </c>
      <c r="U242" s="35"/>
      <c r="V242" s="35"/>
      <c r="W242" s="35"/>
      <c r="X242" s="35"/>
      <c r="Y242" s="35"/>
      <c r="Z242" s="35"/>
      <c r="AA242" s="35"/>
      <c r="AB242" s="35"/>
      <c r="AC242" s="35"/>
      <c r="AD242" s="35"/>
      <c r="AE242" s="35"/>
      <c r="AR242" s="231" t="s">
        <v>199</v>
      </c>
      <c r="AT242" s="231" t="s">
        <v>201</v>
      </c>
      <c r="AU242" s="231" t="s">
        <v>73</v>
      </c>
      <c r="AY242" s="14" t="s">
        <v>200</v>
      </c>
      <c r="BE242" s="232">
        <f>IF(N242="základní",J242,0)</f>
        <v>0</v>
      </c>
      <c r="BF242" s="232">
        <f>IF(N242="snížená",J242,0)</f>
        <v>0</v>
      </c>
      <c r="BG242" s="232">
        <f>IF(N242="zákl. přenesená",J242,0)</f>
        <v>0</v>
      </c>
      <c r="BH242" s="232">
        <f>IF(N242="sníž. přenesená",J242,0)</f>
        <v>0</v>
      </c>
      <c r="BI242" s="232">
        <f>IF(N242="nulová",J242,0)</f>
        <v>0</v>
      </c>
      <c r="BJ242" s="14" t="s">
        <v>80</v>
      </c>
      <c r="BK242" s="232">
        <f>ROUND(I242*H242,2)</f>
        <v>0</v>
      </c>
      <c r="BL242" s="14" t="s">
        <v>199</v>
      </c>
      <c r="BM242" s="231" t="s">
        <v>1947</v>
      </c>
    </row>
    <row r="243" s="2" customFormat="1" ht="37.8" customHeight="1">
      <c r="A243" s="35"/>
      <c r="B243" s="36"/>
      <c r="C243" s="219" t="s">
        <v>806</v>
      </c>
      <c r="D243" s="219" t="s">
        <v>201</v>
      </c>
      <c r="E243" s="220" t="s">
        <v>1948</v>
      </c>
      <c r="F243" s="221" t="s">
        <v>1949</v>
      </c>
      <c r="G243" s="222" t="s">
        <v>209</v>
      </c>
      <c r="H243" s="223">
        <v>80</v>
      </c>
      <c r="I243" s="224"/>
      <c r="J243" s="225">
        <f>ROUND(I243*H243,2)</f>
        <v>0</v>
      </c>
      <c r="K243" s="226"/>
      <c r="L243" s="41"/>
      <c r="M243" s="227" t="s">
        <v>1</v>
      </c>
      <c r="N243" s="228" t="s">
        <v>38</v>
      </c>
      <c r="O243" s="88"/>
      <c r="P243" s="229">
        <f>O243*H243</f>
        <v>0</v>
      </c>
      <c r="Q243" s="229">
        <v>0</v>
      </c>
      <c r="R243" s="229">
        <f>Q243*H243</f>
        <v>0</v>
      </c>
      <c r="S243" s="229">
        <v>0</v>
      </c>
      <c r="T243" s="230">
        <f>S243*H243</f>
        <v>0</v>
      </c>
      <c r="U243" s="35"/>
      <c r="V243" s="35"/>
      <c r="W243" s="35"/>
      <c r="X243" s="35"/>
      <c r="Y243" s="35"/>
      <c r="Z243" s="35"/>
      <c r="AA243" s="35"/>
      <c r="AB243" s="35"/>
      <c r="AC243" s="35"/>
      <c r="AD243" s="35"/>
      <c r="AE243" s="35"/>
      <c r="AR243" s="231" t="s">
        <v>199</v>
      </c>
      <c r="AT243" s="231" t="s">
        <v>201</v>
      </c>
      <c r="AU243" s="231" t="s">
        <v>73</v>
      </c>
      <c r="AY243" s="14" t="s">
        <v>200</v>
      </c>
      <c r="BE243" s="232">
        <f>IF(N243="základní",J243,0)</f>
        <v>0</v>
      </c>
      <c r="BF243" s="232">
        <f>IF(N243="snížená",J243,0)</f>
        <v>0</v>
      </c>
      <c r="BG243" s="232">
        <f>IF(N243="zákl. přenesená",J243,0)</f>
        <v>0</v>
      </c>
      <c r="BH243" s="232">
        <f>IF(N243="sníž. přenesená",J243,0)</f>
        <v>0</v>
      </c>
      <c r="BI243" s="232">
        <f>IF(N243="nulová",J243,0)</f>
        <v>0</v>
      </c>
      <c r="BJ243" s="14" t="s">
        <v>80</v>
      </c>
      <c r="BK243" s="232">
        <f>ROUND(I243*H243,2)</f>
        <v>0</v>
      </c>
      <c r="BL243" s="14" t="s">
        <v>199</v>
      </c>
      <c r="BM243" s="231" t="s">
        <v>1950</v>
      </c>
    </row>
    <row r="244" s="2" customFormat="1" ht="37.8" customHeight="1">
      <c r="A244" s="35"/>
      <c r="B244" s="36"/>
      <c r="C244" s="219" t="s">
        <v>316</v>
      </c>
      <c r="D244" s="219" t="s">
        <v>201</v>
      </c>
      <c r="E244" s="220" t="s">
        <v>1951</v>
      </c>
      <c r="F244" s="221" t="s">
        <v>1952</v>
      </c>
      <c r="G244" s="222" t="s">
        <v>209</v>
      </c>
      <c r="H244" s="223">
        <v>6</v>
      </c>
      <c r="I244" s="224"/>
      <c r="J244" s="225">
        <f>ROUND(I244*H244,2)</f>
        <v>0</v>
      </c>
      <c r="K244" s="226"/>
      <c r="L244" s="41"/>
      <c r="M244" s="227" t="s">
        <v>1</v>
      </c>
      <c r="N244" s="228" t="s">
        <v>38</v>
      </c>
      <c r="O244" s="88"/>
      <c r="P244" s="229">
        <f>O244*H244</f>
        <v>0</v>
      </c>
      <c r="Q244" s="229">
        <v>0</v>
      </c>
      <c r="R244" s="229">
        <f>Q244*H244</f>
        <v>0</v>
      </c>
      <c r="S244" s="229">
        <v>0</v>
      </c>
      <c r="T244" s="230">
        <f>S244*H244</f>
        <v>0</v>
      </c>
      <c r="U244" s="35"/>
      <c r="V244" s="35"/>
      <c r="W244" s="35"/>
      <c r="X244" s="35"/>
      <c r="Y244" s="35"/>
      <c r="Z244" s="35"/>
      <c r="AA244" s="35"/>
      <c r="AB244" s="35"/>
      <c r="AC244" s="35"/>
      <c r="AD244" s="35"/>
      <c r="AE244" s="35"/>
      <c r="AR244" s="231" t="s">
        <v>199</v>
      </c>
      <c r="AT244" s="231" t="s">
        <v>201</v>
      </c>
      <c r="AU244" s="231" t="s">
        <v>73</v>
      </c>
      <c r="AY244" s="14" t="s">
        <v>200</v>
      </c>
      <c r="BE244" s="232">
        <f>IF(N244="základní",J244,0)</f>
        <v>0</v>
      </c>
      <c r="BF244" s="232">
        <f>IF(N244="snížená",J244,0)</f>
        <v>0</v>
      </c>
      <c r="BG244" s="232">
        <f>IF(N244="zákl. přenesená",J244,0)</f>
        <v>0</v>
      </c>
      <c r="BH244" s="232">
        <f>IF(N244="sníž. přenesená",J244,0)</f>
        <v>0</v>
      </c>
      <c r="BI244" s="232">
        <f>IF(N244="nulová",J244,0)</f>
        <v>0</v>
      </c>
      <c r="BJ244" s="14" t="s">
        <v>80</v>
      </c>
      <c r="BK244" s="232">
        <f>ROUND(I244*H244,2)</f>
        <v>0</v>
      </c>
      <c r="BL244" s="14" t="s">
        <v>199</v>
      </c>
      <c r="BM244" s="231" t="s">
        <v>1953</v>
      </c>
    </row>
    <row r="245" s="2" customFormat="1" ht="37.8" customHeight="1">
      <c r="A245" s="35"/>
      <c r="B245" s="36"/>
      <c r="C245" s="219" t="s">
        <v>813</v>
      </c>
      <c r="D245" s="219" t="s">
        <v>201</v>
      </c>
      <c r="E245" s="220" t="s">
        <v>1954</v>
      </c>
      <c r="F245" s="221" t="s">
        <v>1955</v>
      </c>
      <c r="G245" s="222" t="s">
        <v>311</v>
      </c>
      <c r="H245" s="223">
        <v>300</v>
      </c>
      <c r="I245" s="224"/>
      <c r="J245" s="225">
        <f>ROUND(I245*H245,2)</f>
        <v>0</v>
      </c>
      <c r="K245" s="226"/>
      <c r="L245" s="41"/>
      <c r="M245" s="227" t="s">
        <v>1</v>
      </c>
      <c r="N245" s="228" t="s">
        <v>38</v>
      </c>
      <c r="O245" s="88"/>
      <c r="P245" s="229">
        <f>O245*H245</f>
        <v>0</v>
      </c>
      <c r="Q245" s="229">
        <v>0</v>
      </c>
      <c r="R245" s="229">
        <f>Q245*H245</f>
        <v>0</v>
      </c>
      <c r="S245" s="229">
        <v>0</v>
      </c>
      <c r="T245" s="230">
        <f>S245*H245</f>
        <v>0</v>
      </c>
      <c r="U245" s="35"/>
      <c r="V245" s="35"/>
      <c r="W245" s="35"/>
      <c r="X245" s="35"/>
      <c r="Y245" s="35"/>
      <c r="Z245" s="35"/>
      <c r="AA245" s="35"/>
      <c r="AB245" s="35"/>
      <c r="AC245" s="35"/>
      <c r="AD245" s="35"/>
      <c r="AE245" s="35"/>
      <c r="AR245" s="231" t="s">
        <v>199</v>
      </c>
      <c r="AT245" s="231" t="s">
        <v>201</v>
      </c>
      <c r="AU245" s="231" t="s">
        <v>73</v>
      </c>
      <c r="AY245" s="14" t="s">
        <v>200</v>
      </c>
      <c r="BE245" s="232">
        <f>IF(N245="základní",J245,0)</f>
        <v>0</v>
      </c>
      <c r="BF245" s="232">
        <f>IF(N245="snížená",J245,0)</f>
        <v>0</v>
      </c>
      <c r="BG245" s="232">
        <f>IF(N245="zákl. přenesená",J245,0)</f>
        <v>0</v>
      </c>
      <c r="BH245" s="232">
        <f>IF(N245="sníž. přenesená",J245,0)</f>
        <v>0</v>
      </c>
      <c r="BI245" s="232">
        <f>IF(N245="nulová",J245,0)</f>
        <v>0</v>
      </c>
      <c r="BJ245" s="14" t="s">
        <v>80</v>
      </c>
      <c r="BK245" s="232">
        <f>ROUND(I245*H245,2)</f>
        <v>0</v>
      </c>
      <c r="BL245" s="14" t="s">
        <v>199</v>
      </c>
      <c r="BM245" s="231" t="s">
        <v>1956</v>
      </c>
    </row>
    <row r="246" s="2" customFormat="1" ht="37.8" customHeight="1">
      <c r="A246" s="35"/>
      <c r="B246" s="36"/>
      <c r="C246" s="219" t="s">
        <v>817</v>
      </c>
      <c r="D246" s="219" t="s">
        <v>201</v>
      </c>
      <c r="E246" s="220" t="s">
        <v>1957</v>
      </c>
      <c r="F246" s="221" t="s">
        <v>1958</v>
      </c>
      <c r="G246" s="222" t="s">
        <v>311</v>
      </c>
      <c r="H246" s="223">
        <v>300</v>
      </c>
      <c r="I246" s="224"/>
      <c r="J246" s="225">
        <f>ROUND(I246*H246,2)</f>
        <v>0</v>
      </c>
      <c r="K246" s="226"/>
      <c r="L246" s="41"/>
      <c r="M246" s="227" t="s">
        <v>1</v>
      </c>
      <c r="N246" s="228" t="s">
        <v>38</v>
      </c>
      <c r="O246" s="88"/>
      <c r="P246" s="229">
        <f>O246*H246</f>
        <v>0</v>
      </c>
      <c r="Q246" s="229">
        <v>0</v>
      </c>
      <c r="R246" s="229">
        <f>Q246*H246</f>
        <v>0</v>
      </c>
      <c r="S246" s="229">
        <v>0</v>
      </c>
      <c r="T246" s="230">
        <f>S246*H246</f>
        <v>0</v>
      </c>
      <c r="U246" s="35"/>
      <c r="V246" s="35"/>
      <c r="W246" s="35"/>
      <c r="X246" s="35"/>
      <c r="Y246" s="35"/>
      <c r="Z246" s="35"/>
      <c r="AA246" s="35"/>
      <c r="AB246" s="35"/>
      <c r="AC246" s="35"/>
      <c r="AD246" s="35"/>
      <c r="AE246" s="35"/>
      <c r="AR246" s="231" t="s">
        <v>199</v>
      </c>
      <c r="AT246" s="231" t="s">
        <v>201</v>
      </c>
      <c r="AU246" s="231" t="s">
        <v>73</v>
      </c>
      <c r="AY246" s="14" t="s">
        <v>200</v>
      </c>
      <c r="BE246" s="232">
        <f>IF(N246="základní",J246,0)</f>
        <v>0</v>
      </c>
      <c r="BF246" s="232">
        <f>IF(N246="snížená",J246,0)</f>
        <v>0</v>
      </c>
      <c r="BG246" s="232">
        <f>IF(N246="zákl. přenesená",J246,0)</f>
        <v>0</v>
      </c>
      <c r="BH246" s="232">
        <f>IF(N246="sníž. přenesená",J246,0)</f>
        <v>0</v>
      </c>
      <c r="BI246" s="232">
        <f>IF(N246="nulová",J246,0)</f>
        <v>0</v>
      </c>
      <c r="BJ246" s="14" t="s">
        <v>80</v>
      </c>
      <c r="BK246" s="232">
        <f>ROUND(I246*H246,2)</f>
        <v>0</v>
      </c>
      <c r="BL246" s="14" t="s">
        <v>199</v>
      </c>
      <c r="BM246" s="231" t="s">
        <v>1959</v>
      </c>
    </row>
    <row r="247" s="2" customFormat="1" ht="37.8" customHeight="1">
      <c r="A247" s="35"/>
      <c r="B247" s="36"/>
      <c r="C247" s="219" t="s">
        <v>821</v>
      </c>
      <c r="D247" s="219" t="s">
        <v>201</v>
      </c>
      <c r="E247" s="220" t="s">
        <v>1960</v>
      </c>
      <c r="F247" s="221" t="s">
        <v>1961</v>
      </c>
      <c r="G247" s="222" t="s">
        <v>209</v>
      </c>
      <c r="H247" s="223">
        <v>14</v>
      </c>
      <c r="I247" s="224"/>
      <c r="J247" s="225">
        <f>ROUND(I247*H247,2)</f>
        <v>0</v>
      </c>
      <c r="K247" s="226"/>
      <c r="L247" s="41"/>
      <c r="M247" s="227" t="s">
        <v>1</v>
      </c>
      <c r="N247" s="228" t="s">
        <v>38</v>
      </c>
      <c r="O247" s="88"/>
      <c r="P247" s="229">
        <f>O247*H247</f>
        <v>0</v>
      </c>
      <c r="Q247" s="229">
        <v>0</v>
      </c>
      <c r="R247" s="229">
        <f>Q247*H247</f>
        <v>0</v>
      </c>
      <c r="S247" s="229">
        <v>0</v>
      </c>
      <c r="T247" s="230">
        <f>S247*H247</f>
        <v>0</v>
      </c>
      <c r="U247" s="35"/>
      <c r="V247" s="35"/>
      <c r="W247" s="35"/>
      <c r="X247" s="35"/>
      <c r="Y247" s="35"/>
      <c r="Z247" s="35"/>
      <c r="AA247" s="35"/>
      <c r="AB247" s="35"/>
      <c r="AC247" s="35"/>
      <c r="AD247" s="35"/>
      <c r="AE247" s="35"/>
      <c r="AR247" s="231" t="s">
        <v>199</v>
      </c>
      <c r="AT247" s="231" t="s">
        <v>201</v>
      </c>
      <c r="AU247" s="231" t="s">
        <v>73</v>
      </c>
      <c r="AY247" s="14" t="s">
        <v>200</v>
      </c>
      <c r="BE247" s="232">
        <f>IF(N247="základní",J247,0)</f>
        <v>0</v>
      </c>
      <c r="BF247" s="232">
        <f>IF(N247="snížená",J247,0)</f>
        <v>0</v>
      </c>
      <c r="BG247" s="232">
        <f>IF(N247="zákl. přenesená",J247,0)</f>
        <v>0</v>
      </c>
      <c r="BH247" s="232">
        <f>IF(N247="sníž. přenesená",J247,0)</f>
        <v>0</v>
      </c>
      <c r="BI247" s="232">
        <f>IF(N247="nulová",J247,0)</f>
        <v>0</v>
      </c>
      <c r="BJ247" s="14" t="s">
        <v>80</v>
      </c>
      <c r="BK247" s="232">
        <f>ROUND(I247*H247,2)</f>
        <v>0</v>
      </c>
      <c r="BL247" s="14" t="s">
        <v>199</v>
      </c>
      <c r="BM247" s="231" t="s">
        <v>1962</v>
      </c>
    </row>
    <row r="248" s="2" customFormat="1" ht="49.05" customHeight="1">
      <c r="A248" s="35"/>
      <c r="B248" s="36"/>
      <c r="C248" s="219" t="s">
        <v>825</v>
      </c>
      <c r="D248" s="219" t="s">
        <v>201</v>
      </c>
      <c r="E248" s="220" t="s">
        <v>1963</v>
      </c>
      <c r="F248" s="221" t="s">
        <v>1964</v>
      </c>
      <c r="G248" s="222" t="s">
        <v>209</v>
      </c>
      <c r="H248" s="223">
        <v>6</v>
      </c>
      <c r="I248" s="224"/>
      <c r="J248" s="225">
        <f>ROUND(I248*H248,2)</f>
        <v>0</v>
      </c>
      <c r="K248" s="226"/>
      <c r="L248" s="41"/>
      <c r="M248" s="227" t="s">
        <v>1</v>
      </c>
      <c r="N248" s="228" t="s">
        <v>38</v>
      </c>
      <c r="O248" s="88"/>
      <c r="P248" s="229">
        <f>O248*H248</f>
        <v>0</v>
      </c>
      <c r="Q248" s="229">
        <v>0</v>
      </c>
      <c r="R248" s="229">
        <f>Q248*H248</f>
        <v>0</v>
      </c>
      <c r="S248" s="229">
        <v>0</v>
      </c>
      <c r="T248" s="230">
        <f>S248*H248</f>
        <v>0</v>
      </c>
      <c r="U248" s="35"/>
      <c r="V248" s="35"/>
      <c r="W248" s="35"/>
      <c r="X248" s="35"/>
      <c r="Y248" s="35"/>
      <c r="Z248" s="35"/>
      <c r="AA248" s="35"/>
      <c r="AB248" s="35"/>
      <c r="AC248" s="35"/>
      <c r="AD248" s="35"/>
      <c r="AE248" s="35"/>
      <c r="AR248" s="231" t="s">
        <v>199</v>
      </c>
      <c r="AT248" s="231" t="s">
        <v>201</v>
      </c>
      <c r="AU248" s="231" t="s">
        <v>73</v>
      </c>
      <c r="AY248" s="14" t="s">
        <v>200</v>
      </c>
      <c r="BE248" s="232">
        <f>IF(N248="základní",J248,0)</f>
        <v>0</v>
      </c>
      <c r="BF248" s="232">
        <f>IF(N248="snížená",J248,0)</f>
        <v>0</v>
      </c>
      <c r="BG248" s="232">
        <f>IF(N248="zákl. přenesená",J248,0)</f>
        <v>0</v>
      </c>
      <c r="BH248" s="232">
        <f>IF(N248="sníž. přenesená",J248,0)</f>
        <v>0</v>
      </c>
      <c r="BI248" s="232">
        <f>IF(N248="nulová",J248,0)</f>
        <v>0</v>
      </c>
      <c r="BJ248" s="14" t="s">
        <v>80</v>
      </c>
      <c r="BK248" s="232">
        <f>ROUND(I248*H248,2)</f>
        <v>0</v>
      </c>
      <c r="BL248" s="14" t="s">
        <v>199</v>
      </c>
      <c r="BM248" s="231" t="s">
        <v>1965</v>
      </c>
    </row>
    <row r="249" s="2" customFormat="1" ht="49.05" customHeight="1">
      <c r="A249" s="35"/>
      <c r="B249" s="36"/>
      <c r="C249" s="219" t="s">
        <v>745</v>
      </c>
      <c r="D249" s="219" t="s">
        <v>201</v>
      </c>
      <c r="E249" s="220" t="s">
        <v>1966</v>
      </c>
      <c r="F249" s="221" t="s">
        <v>1967</v>
      </c>
      <c r="G249" s="222" t="s">
        <v>209</v>
      </c>
      <c r="H249" s="223">
        <v>4</v>
      </c>
      <c r="I249" s="224"/>
      <c r="J249" s="225">
        <f>ROUND(I249*H249,2)</f>
        <v>0</v>
      </c>
      <c r="K249" s="226"/>
      <c r="L249" s="41"/>
      <c r="M249" s="227" t="s">
        <v>1</v>
      </c>
      <c r="N249" s="228" t="s">
        <v>38</v>
      </c>
      <c r="O249" s="88"/>
      <c r="P249" s="229">
        <f>O249*H249</f>
        <v>0</v>
      </c>
      <c r="Q249" s="229">
        <v>0</v>
      </c>
      <c r="R249" s="229">
        <f>Q249*H249</f>
        <v>0</v>
      </c>
      <c r="S249" s="229">
        <v>0</v>
      </c>
      <c r="T249" s="230">
        <f>S249*H249</f>
        <v>0</v>
      </c>
      <c r="U249" s="35"/>
      <c r="V249" s="35"/>
      <c r="W249" s="35"/>
      <c r="X249" s="35"/>
      <c r="Y249" s="35"/>
      <c r="Z249" s="35"/>
      <c r="AA249" s="35"/>
      <c r="AB249" s="35"/>
      <c r="AC249" s="35"/>
      <c r="AD249" s="35"/>
      <c r="AE249" s="35"/>
      <c r="AR249" s="231" t="s">
        <v>199</v>
      </c>
      <c r="AT249" s="231" t="s">
        <v>201</v>
      </c>
      <c r="AU249" s="231" t="s">
        <v>73</v>
      </c>
      <c r="AY249" s="14" t="s">
        <v>200</v>
      </c>
      <c r="BE249" s="232">
        <f>IF(N249="základní",J249,0)</f>
        <v>0</v>
      </c>
      <c r="BF249" s="232">
        <f>IF(N249="snížená",J249,0)</f>
        <v>0</v>
      </c>
      <c r="BG249" s="232">
        <f>IF(N249="zákl. přenesená",J249,0)</f>
        <v>0</v>
      </c>
      <c r="BH249" s="232">
        <f>IF(N249="sníž. přenesená",J249,0)</f>
        <v>0</v>
      </c>
      <c r="BI249" s="232">
        <f>IF(N249="nulová",J249,0)</f>
        <v>0</v>
      </c>
      <c r="BJ249" s="14" t="s">
        <v>80</v>
      </c>
      <c r="BK249" s="232">
        <f>ROUND(I249*H249,2)</f>
        <v>0</v>
      </c>
      <c r="BL249" s="14" t="s">
        <v>199</v>
      </c>
      <c r="BM249" s="231" t="s">
        <v>1968</v>
      </c>
    </row>
    <row r="250" s="2" customFormat="1" ht="37.8" customHeight="1">
      <c r="A250" s="35"/>
      <c r="B250" s="36"/>
      <c r="C250" s="219" t="s">
        <v>749</v>
      </c>
      <c r="D250" s="219" t="s">
        <v>201</v>
      </c>
      <c r="E250" s="220" t="s">
        <v>1969</v>
      </c>
      <c r="F250" s="221" t="s">
        <v>1970</v>
      </c>
      <c r="G250" s="222" t="s">
        <v>209</v>
      </c>
      <c r="H250" s="223">
        <v>4</v>
      </c>
      <c r="I250" s="224"/>
      <c r="J250" s="225">
        <f>ROUND(I250*H250,2)</f>
        <v>0</v>
      </c>
      <c r="K250" s="226"/>
      <c r="L250" s="41"/>
      <c r="M250" s="227" t="s">
        <v>1</v>
      </c>
      <c r="N250" s="228" t="s">
        <v>38</v>
      </c>
      <c r="O250" s="88"/>
      <c r="P250" s="229">
        <f>O250*H250</f>
        <v>0</v>
      </c>
      <c r="Q250" s="229">
        <v>0</v>
      </c>
      <c r="R250" s="229">
        <f>Q250*H250</f>
        <v>0</v>
      </c>
      <c r="S250" s="229">
        <v>0</v>
      </c>
      <c r="T250" s="230">
        <f>S250*H250</f>
        <v>0</v>
      </c>
      <c r="U250" s="35"/>
      <c r="V250" s="35"/>
      <c r="W250" s="35"/>
      <c r="X250" s="35"/>
      <c r="Y250" s="35"/>
      <c r="Z250" s="35"/>
      <c r="AA250" s="35"/>
      <c r="AB250" s="35"/>
      <c r="AC250" s="35"/>
      <c r="AD250" s="35"/>
      <c r="AE250" s="35"/>
      <c r="AR250" s="231" t="s">
        <v>199</v>
      </c>
      <c r="AT250" s="231" t="s">
        <v>201</v>
      </c>
      <c r="AU250" s="231" t="s">
        <v>73</v>
      </c>
      <c r="AY250" s="14" t="s">
        <v>200</v>
      </c>
      <c r="BE250" s="232">
        <f>IF(N250="základní",J250,0)</f>
        <v>0</v>
      </c>
      <c r="BF250" s="232">
        <f>IF(N250="snížená",J250,0)</f>
        <v>0</v>
      </c>
      <c r="BG250" s="232">
        <f>IF(N250="zákl. přenesená",J250,0)</f>
        <v>0</v>
      </c>
      <c r="BH250" s="232">
        <f>IF(N250="sníž. přenesená",J250,0)</f>
        <v>0</v>
      </c>
      <c r="BI250" s="232">
        <f>IF(N250="nulová",J250,0)</f>
        <v>0</v>
      </c>
      <c r="BJ250" s="14" t="s">
        <v>80</v>
      </c>
      <c r="BK250" s="232">
        <f>ROUND(I250*H250,2)</f>
        <v>0</v>
      </c>
      <c r="BL250" s="14" t="s">
        <v>199</v>
      </c>
      <c r="BM250" s="231" t="s">
        <v>1971</v>
      </c>
    </row>
    <row r="251" s="2" customFormat="1" ht="37.8" customHeight="1">
      <c r="A251" s="35"/>
      <c r="B251" s="36"/>
      <c r="C251" s="219" t="s">
        <v>754</v>
      </c>
      <c r="D251" s="219" t="s">
        <v>201</v>
      </c>
      <c r="E251" s="220" t="s">
        <v>1972</v>
      </c>
      <c r="F251" s="221" t="s">
        <v>1973</v>
      </c>
      <c r="G251" s="222" t="s">
        <v>209</v>
      </c>
      <c r="H251" s="223">
        <v>2</v>
      </c>
      <c r="I251" s="224"/>
      <c r="J251" s="225">
        <f>ROUND(I251*H251,2)</f>
        <v>0</v>
      </c>
      <c r="K251" s="226"/>
      <c r="L251" s="41"/>
      <c r="M251" s="227" t="s">
        <v>1</v>
      </c>
      <c r="N251" s="228" t="s">
        <v>38</v>
      </c>
      <c r="O251" s="88"/>
      <c r="P251" s="229">
        <f>O251*H251</f>
        <v>0</v>
      </c>
      <c r="Q251" s="229">
        <v>0</v>
      </c>
      <c r="R251" s="229">
        <f>Q251*H251</f>
        <v>0</v>
      </c>
      <c r="S251" s="229">
        <v>0</v>
      </c>
      <c r="T251" s="230">
        <f>S251*H251</f>
        <v>0</v>
      </c>
      <c r="U251" s="35"/>
      <c r="V251" s="35"/>
      <c r="W251" s="35"/>
      <c r="X251" s="35"/>
      <c r="Y251" s="35"/>
      <c r="Z251" s="35"/>
      <c r="AA251" s="35"/>
      <c r="AB251" s="35"/>
      <c r="AC251" s="35"/>
      <c r="AD251" s="35"/>
      <c r="AE251" s="35"/>
      <c r="AR251" s="231" t="s">
        <v>199</v>
      </c>
      <c r="AT251" s="231" t="s">
        <v>201</v>
      </c>
      <c r="AU251" s="231" t="s">
        <v>73</v>
      </c>
      <c r="AY251" s="14" t="s">
        <v>200</v>
      </c>
      <c r="BE251" s="232">
        <f>IF(N251="základní",J251,0)</f>
        <v>0</v>
      </c>
      <c r="BF251" s="232">
        <f>IF(N251="snížená",J251,0)</f>
        <v>0</v>
      </c>
      <c r="BG251" s="232">
        <f>IF(N251="zákl. přenesená",J251,0)</f>
        <v>0</v>
      </c>
      <c r="BH251" s="232">
        <f>IF(N251="sníž. přenesená",J251,0)</f>
        <v>0</v>
      </c>
      <c r="BI251" s="232">
        <f>IF(N251="nulová",J251,0)</f>
        <v>0</v>
      </c>
      <c r="BJ251" s="14" t="s">
        <v>80</v>
      </c>
      <c r="BK251" s="232">
        <f>ROUND(I251*H251,2)</f>
        <v>0</v>
      </c>
      <c r="BL251" s="14" t="s">
        <v>199</v>
      </c>
      <c r="BM251" s="231" t="s">
        <v>1974</v>
      </c>
    </row>
    <row r="252" s="2" customFormat="1" ht="37.8" customHeight="1">
      <c r="A252" s="35"/>
      <c r="B252" s="36"/>
      <c r="C252" s="219" t="s">
        <v>1429</v>
      </c>
      <c r="D252" s="219" t="s">
        <v>201</v>
      </c>
      <c r="E252" s="220" t="s">
        <v>1975</v>
      </c>
      <c r="F252" s="221" t="s">
        <v>1976</v>
      </c>
      <c r="G252" s="222" t="s">
        <v>209</v>
      </c>
      <c r="H252" s="223">
        <v>4</v>
      </c>
      <c r="I252" s="224"/>
      <c r="J252" s="225">
        <f>ROUND(I252*H252,2)</f>
        <v>0</v>
      </c>
      <c r="K252" s="226"/>
      <c r="L252" s="41"/>
      <c r="M252" s="227" t="s">
        <v>1</v>
      </c>
      <c r="N252" s="228" t="s">
        <v>38</v>
      </c>
      <c r="O252" s="88"/>
      <c r="P252" s="229">
        <f>O252*H252</f>
        <v>0</v>
      </c>
      <c r="Q252" s="229">
        <v>0</v>
      </c>
      <c r="R252" s="229">
        <f>Q252*H252</f>
        <v>0</v>
      </c>
      <c r="S252" s="229">
        <v>0</v>
      </c>
      <c r="T252" s="230">
        <f>S252*H252</f>
        <v>0</v>
      </c>
      <c r="U252" s="35"/>
      <c r="V252" s="35"/>
      <c r="W252" s="35"/>
      <c r="X252" s="35"/>
      <c r="Y252" s="35"/>
      <c r="Z252" s="35"/>
      <c r="AA252" s="35"/>
      <c r="AB252" s="35"/>
      <c r="AC252" s="35"/>
      <c r="AD252" s="35"/>
      <c r="AE252" s="35"/>
      <c r="AR252" s="231" t="s">
        <v>199</v>
      </c>
      <c r="AT252" s="231" t="s">
        <v>201</v>
      </c>
      <c r="AU252" s="231" t="s">
        <v>73</v>
      </c>
      <c r="AY252" s="14" t="s">
        <v>200</v>
      </c>
      <c r="BE252" s="232">
        <f>IF(N252="základní",J252,0)</f>
        <v>0</v>
      </c>
      <c r="BF252" s="232">
        <f>IF(N252="snížená",J252,0)</f>
        <v>0</v>
      </c>
      <c r="BG252" s="232">
        <f>IF(N252="zákl. přenesená",J252,0)</f>
        <v>0</v>
      </c>
      <c r="BH252" s="232">
        <f>IF(N252="sníž. přenesená",J252,0)</f>
        <v>0</v>
      </c>
      <c r="BI252" s="232">
        <f>IF(N252="nulová",J252,0)</f>
        <v>0</v>
      </c>
      <c r="BJ252" s="14" t="s">
        <v>80</v>
      </c>
      <c r="BK252" s="232">
        <f>ROUND(I252*H252,2)</f>
        <v>0</v>
      </c>
      <c r="BL252" s="14" t="s">
        <v>199</v>
      </c>
      <c r="BM252" s="231" t="s">
        <v>1977</v>
      </c>
    </row>
    <row r="253" s="2" customFormat="1" ht="37.8" customHeight="1">
      <c r="A253" s="35"/>
      <c r="B253" s="36"/>
      <c r="C253" s="219" t="s">
        <v>1978</v>
      </c>
      <c r="D253" s="219" t="s">
        <v>201</v>
      </c>
      <c r="E253" s="220" t="s">
        <v>1979</v>
      </c>
      <c r="F253" s="221" t="s">
        <v>1980</v>
      </c>
      <c r="G253" s="222" t="s">
        <v>209</v>
      </c>
      <c r="H253" s="223">
        <v>2</v>
      </c>
      <c r="I253" s="224"/>
      <c r="J253" s="225">
        <f>ROUND(I253*H253,2)</f>
        <v>0</v>
      </c>
      <c r="K253" s="226"/>
      <c r="L253" s="41"/>
      <c r="M253" s="227" t="s">
        <v>1</v>
      </c>
      <c r="N253" s="228" t="s">
        <v>38</v>
      </c>
      <c r="O253" s="88"/>
      <c r="P253" s="229">
        <f>O253*H253</f>
        <v>0</v>
      </c>
      <c r="Q253" s="229">
        <v>0</v>
      </c>
      <c r="R253" s="229">
        <f>Q253*H253</f>
        <v>0</v>
      </c>
      <c r="S253" s="229">
        <v>0</v>
      </c>
      <c r="T253" s="230">
        <f>S253*H253</f>
        <v>0</v>
      </c>
      <c r="U253" s="35"/>
      <c r="V253" s="35"/>
      <c r="W253" s="35"/>
      <c r="X253" s="35"/>
      <c r="Y253" s="35"/>
      <c r="Z253" s="35"/>
      <c r="AA253" s="35"/>
      <c r="AB253" s="35"/>
      <c r="AC253" s="35"/>
      <c r="AD253" s="35"/>
      <c r="AE253" s="35"/>
      <c r="AR253" s="231" t="s">
        <v>199</v>
      </c>
      <c r="AT253" s="231" t="s">
        <v>201</v>
      </c>
      <c r="AU253" s="231" t="s">
        <v>73</v>
      </c>
      <c r="AY253" s="14" t="s">
        <v>200</v>
      </c>
      <c r="BE253" s="232">
        <f>IF(N253="základní",J253,0)</f>
        <v>0</v>
      </c>
      <c r="BF253" s="232">
        <f>IF(N253="snížená",J253,0)</f>
        <v>0</v>
      </c>
      <c r="BG253" s="232">
        <f>IF(N253="zákl. přenesená",J253,0)</f>
        <v>0</v>
      </c>
      <c r="BH253" s="232">
        <f>IF(N253="sníž. přenesená",J253,0)</f>
        <v>0</v>
      </c>
      <c r="BI253" s="232">
        <f>IF(N253="nulová",J253,0)</f>
        <v>0</v>
      </c>
      <c r="BJ253" s="14" t="s">
        <v>80</v>
      </c>
      <c r="BK253" s="232">
        <f>ROUND(I253*H253,2)</f>
        <v>0</v>
      </c>
      <c r="BL253" s="14" t="s">
        <v>199</v>
      </c>
      <c r="BM253" s="231" t="s">
        <v>1981</v>
      </c>
    </row>
    <row r="254" s="2" customFormat="1" ht="49.05" customHeight="1">
      <c r="A254" s="35"/>
      <c r="B254" s="36"/>
      <c r="C254" s="219" t="s">
        <v>1432</v>
      </c>
      <c r="D254" s="219" t="s">
        <v>201</v>
      </c>
      <c r="E254" s="220" t="s">
        <v>1982</v>
      </c>
      <c r="F254" s="221" t="s">
        <v>1983</v>
      </c>
      <c r="G254" s="222" t="s">
        <v>209</v>
      </c>
      <c r="H254" s="223">
        <v>20</v>
      </c>
      <c r="I254" s="224"/>
      <c r="J254" s="225">
        <f>ROUND(I254*H254,2)</f>
        <v>0</v>
      </c>
      <c r="K254" s="226"/>
      <c r="L254" s="41"/>
      <c r="M254" s="227" t="s">
        <v>1</v>
      </c>
      <c r="N254" s="228" t="s">
        <v>38</v>
      </c>
      <c r="O254" s="88"/>
      <c r="P254" s="229">
        <f>O254*H254</f>
        <v>0</v>
      </c>
      <c r="Q254" s="229">
        <v>0</v>
      </c>
      <c r="R254" s="229">
        <f>Q254*H254</f>
        <v>0</v>
      </c>
      <c r="S254" s="229">
        <v>0</v>
      </c>
      <c r="T254" s="230">
        <f>S254*H254</f>
        <v>0</v>
      </c>
      <c r="U254" s="35"/>
      <c r="V254" s="35"/>
      <c r="W254" s="35"/>
      <c r="X254" s="35"/>
      <c r="Y254" s="35"/>
      <c r="Z254" s="35"/>
      <c r="AA254" s="35"/>
      <c r="AB254" s="35"/>
      <c r="AC254" s="35"/>
      <c r="AD254" s="35"/>
      <c r="AE254" s="35"/>
      <c r="AR254" s="231" t="s">
        <v>199</v>
      </c>
      <c r="AT254" s="231" t="s">
        <v>201</v>
      </c>
      <c r="AU254" s="231" t="s">
        <v>73</v>
      </c>
      <c r="AY254" s="14" t="s">
        <v>200</v>
      </c>
      <c r="BE254" s="232">
        <f>IF(N254="základní",J254,0)</f>
        <v>0</v>
      </c>
      <c r="BF254" s="232">
        <f>IF(N254="snížená",J254,0)</f>
        <v>0</v>
      </c>
      <c r="BG254" s="232">
        <f>IF(N254="zákl. přenesená",J254,0)</f>
        <v>0</v>
      </c>
      <c r="BH254" s="232">
        <f>IF(N254="sníž. přenesená",J254,0)</f>
        <v>0</v>
      </c>
      <c r="BI254" s="232">
        <f>IF(N254="nulová",J254,0)</f>
        <v>0</v>
      </c>
      <c r="BJ254" s="14" t="s">
        <v>80</v>
      </c>
      <c r="BK254" s="232">
        <f>ROUND(I254*H254,2)</f>
        <v>0</v>
      </c>
      <c r="BL254" s="14" t="s">
        <v>199</v>
      </c>
      <c r="BM254" s="231" t="s">
        <v>1984</v>
      </c>
    </row>
    <row r="255" s="2" customFormat="1" ht="62.7" customHeight="1">
      <c r="A255" s="35"/>
      <c r="B255" s="36"/>
      <c r="C255" s="219" t="s">
        <v>1985</v>
      </c>
      <c r="D255" s="219" t="s">
        <v>201</v>
      </c>
      <c r="E255" s="220" t="s">
        <v>759</v>
      </c>
      <c r="F255" s="221" t="s">
        <v>760</v>
      </c>
      <c r="G255" s="222" t="s">
        <v>209</v>
      </c>
      <c r="H255" s="223">
        <v>2</v>
      </c>
      <c r="I255" s="224"/>
      <c r="J255" s="225">
        <f>ROUND(I255*H255,2)</f>
        <v>0</v>
      </c>
      <c r="K255" s="226"/>
      <c r="L255" s="41"/>
      <c r="M255" s="227" t="s">
        <v>1</v>
      </c>
      <c r="N255" s="228" t="s">
        <v>38</v>
      </c>
      <c r="O255" s="88"/>
      <c r="P255" s="229">
        <f>O255*H255</f>
        <v>0</v>
      </c>
      <c r="Q255" s="229">
        <v>0</v>
      </c>
      <c r="R255" s="229">
        <f>Q255*H255</f>
        <v>0</v>
      </c>
      <c r="S255" s="229">
        <v>0</v>
      </c>
      <c r="T255" s="230">
        <f>S255*H255</f>
        <v>0</v>
      </c>
      <c r="U255" s="35"/>
      <c r="V255" s="35"/>
      <c r="W255" s="35"/>
      <c r="X255" s="35"/>
      <c r="Y255" s="35"/>
      <c r="Z255" s="35"/>
      <c r="AA255" s="35"/>
      <c r="AB255" s="35"/>
      <c r="AC255" s="35"/>
      <c r="AD255" s="35"/>
      <c r="AE255" s="35"/>
      <c r="AR255" s="231" t="s">
        <v>199</v>
      </c>
      <c r="AT255" s="231" t="s">
        <v>201</v>
      </c>
      <c r="AU255" s="231" t="s">
        <v>73</v>
      </c>
      <c r="AY255" s="14" t="s">
        <v>200</v>
      </c>
      <c r="BE255" s="232">
        <f>IF(N255="základní",J255,0)</f>
        <v>0</v>
      </c>
      <c r="BF255" s="232">
        <f>IF(N255="snížená",J255,0)</f>
        <v>0</v>
      </c>
      <c r="BG255" s="232">
        <f>IF(N255="zákl. přenesená",J255,0)</f>
        <v>0</v>
      </c>
      <c r="BH255" s="232">
        <f>IF(N255="sníž. přenesená",J255,0)</f>
        <v>0</v>
      </c>
      <c r="BI255" s="232">
        <f>IF(N255="nulová",J255,0)</f>
        <v>0</v>
      </c>
      <c r="BJ255" s="14" t="s">
        <v>80</v>
      </c>
      <c r="BK255" s="232">
        <f>ROUND(I255*H255,2)</f>
        <v>0</v>
      </c>
      <c r="BL255" s="14" t="s">
        <v>199</v>
      </c>
      <c r="BM255" s="231" t="s">
        <v>1986</v>
      </c>
    </row>
    <row r="256" s="2" customFormat="1" ht="14.4" customHeight="1">
      <c r="A256" s="35"/>
      <c r="B256" s="36"/>
      <c r="C256" s="219" t="s">
        <v>1435</v>
      </c>
      <c r="D256" s="219" t="s">
        <v>201</v>
      </c>
      <c r="E256" s="220" t="s">
        <v>1987</v>
      </c>
      <c r="F256" s="221" t="s">
        <v>1988</v>
      </c>
      <c r="G256" s="222" t="s">
        <v>290</v>
      </c>
      <c r="H256" s="223">
        <v>40</v>
      </c>
      <c r="I256" s="224"/>
      <c r="J256" s="225">
        <f>ROUND(I256*H256,2)</f>
        <v>0</v>
      </c>
      <c r="K256" s="226"/>
      <c r="L256" s="41"/>
      <c r="M256" s="227" t="s">
        <v>1</v>
      </c>
      <c r="N256" s="228" t="s">
        <v>38</v>
      </c>
      <c r="O256" s="88"/>
      <c r="P256" s="229">
        <f>O256*H256</f>
        <v>0</v>
      </c>
      <c r="Q256" s="229">
        <v>0</v>
      </c>
      <c r="R256" s="229">
        <f>Q256*H256</f>
        <v>0</v>
      </c>
      <c r="S256" s="229">
        <v>0</v>
      </c>
      <c r="T256" s="230">
        <f>S256*H256</f>
        <v>0</v>
      </c>
      <c r="U256" s="35"/>
      <c r="V256" s="35"/>
      <c r="W256" s="35"/>
      <c r="X256" s="35"/>
      <c r="Y256" s="35"/>
      <c r="Z256" s="35"/>
      <c r="AA256" s="35"/>
      <c r="AB256" s="35"/>
      <c r="AC256" s="35"/>
      <c r="AD256" s="35"/>
      <c r="AE256" s="35"/>
      <c r="AR256" s="231" t="s">
        <v>199</v>
      </c>
      <c r="AT256" s="231" t="s">
        <v>201</v>
      </c>
      <c r="AU256" s="231" t="s">
        <v>73</v>
      </c>
      <c r="AY256" s="14" t="s">
        <v>200</v>
      </c>
      <c r="BE256" s="232">
        <f>IF(N256="základní",J256,0)</f>
        <v>0</v>
      </c>
      <c r="BF256" s="232">
        <f>IF(N256="snížená",J256,0)</f>
        <v>0</v>
      </c>
      <c r="BG256" s="232">
        <f>IF(N256="zákl. přenesená",J256,0)</f>
        <v>0</v>
      </c>
      <c r="BH256" s="232">
        <f>IF(N256="sníž. přenesená",J256,0)</f>
        <v>0</v>
      </c>
      <c r="BI256" s="232">
        <f>IF(N256="nulová",J256,0)</f>
        <v>0</v>
      </c>
      <c r="BJ256" s="14" t="s">
        <v>80</v>
      </c>
      <c r="BK256" s="232">
        <f>ROUND(I256*H256,2)</f>
        <v>0</v>
      </c>
      <c r="BL256" s="14" t="s">
        <v>199</v>
      </c>
      <c r="BM256" s="231" t="s">
        <v>1989</v>
      </c>
    </row>
    <row r="257" s="2" customFormat="1" ht="24.15" customHeight="1">
      <c r="A257" s="35"/>
      <c r="B257" s="36"/>
      <c r="C257" s="219" t="s">
        <v>1990</v>
      </c>
      <c r="D257" s="219" t="s">
        <v>201</v>
      </c>
      <c r="E257" s="220" t="s">
        <v>1991</v>
      </c>
      <c r="F257" s="221" t="s">
        <v>1992</v>
      </c>
      <c r="G257" s="222" t="s">
        <v>299</v>
      </c>
      <c r="H257" s="223">
        <v>180</v>
      </c>
      <c r="I257" s="224"/>
      <c r="J257" s="225">
        <f>ROUND(I257*H257,2)</f>
        <v>0</v>
      </c>
      <c r="K257" s="226"/>
      <c r="L257" s="41"/>
      <c r="M257" s="227" t="s">
        <v>1</v>
      </c>
      <c r="N257" s="228" t="s">
        <v>38</v>
      </c>
      <c r="O257" s="88"/>
      <c r="P257" s="229">
        <f>O257*H257</f>
        <v>0</v>
      </c>
      <c r="Q257" s="229">
        <v>0</v>
      </c>
      <c r="R257" s="229">
        <f>Q257*H257</f>
        <v>0</v>
      </c>
      <c r="S257" s="229">
        <v>0</v>
      </c>
      <c r="T257" s="230">
        <f>S257*H257</f>
        <v>0</v>
      </c>
      <c r="U257" s="35"/>
      <c r="V257" s="35"/>
      <c r="W257" s="35"/>
      <c r="X257" s="35"/>
      <c r="Y257" s="35"/>
      <c r="Z257" s="35"/>
      <c r="AA257" s="35"/>
      <c r="AB257" s="35"/>
      <c r="AC257" s="35"/>
      <c r="AD257" s="35"/>
      <c r="AE257" s="35"/>
      <c r="AR257" s="231" t="s">
        <v>199</v>
      </c>
      <c r="AT257" s="231" t="s">
        <v>201</v>
      </c>
      <c r="AU257" s="231" t="s">
        <v>73</v>
      </c>
      <c r="AY257" s="14" t="s">
        <v>200</v>
      </c>
      <c r="BE257" s="232">
        <f>IF(N257="základní",J257,0)</f>
        <v>0</v>
      </c>
      <c r="BF257" s="232">
        <f>IF(N257="snížená",J257,0)</f>
        <v>0</v>
      </c>
      <c r="BG257" s="232">
        <f>IF(N257="zákl. přenesená",J257,0)</f>
        <v>0</v>
      </c>
      <c r="BH257" s="232">
        <f>IF(N257="sníž. přenesená",J257,0)</f>
        <v>0</v>
      </c>
      <c r="BI257" s="232">
        <f>IF(N257="nulová",J257,0)</f>
        <v>0</v>
      </c>
      <c r="BJ257" s="14" t="s">
        <v>80</v>
      </c>
      <c r="BK257" s="232">
        <f>ROUND(I257*H257,2)</f>
        <v>0</v>
      </c>
      <c r="BL257" s="14" t="s">
        <v>199</v>
      </c>
      <c r="BM257" s="231" t="s">
        <v>1993</v>
      </c>
    </row>
    <row r="258" s="2" customFormat="1" ht="24.15" customHeight="1">
      <c r="A258" s="35"/>
      <c r="B258" s="36"/>
      <c r="C258" s="219" t="s">
        <v>1438</v>
      </c>
      <c r="D258" s="219" t="s">
        <v>201</v>
      </c>
      <c r="E258" s="220" t="s">
        <v>1994</v>
      </c>
      <c r="F258" s="221" t="s">
        <v>1995</v>
      </c>
      <c r="G258" s="222" t="s">
        <v>1996</v>
      </c>
      <c r="H258" s="223">
        <v>1800</v>
      </c>
      <c r="I258" s="224"/>
      <c r="J258" s="225">
        <f>ROUND(I258*H258,2)</f>
        <v>0</v>
      </c>
      <c r="K258" s="226"/>
      <c r="L258" s="41"/>
      <c r="M258" s="227" t="s">
        <v>1</v>
      </c>
      <c r="N258" s="228" t="s">
        <v>38</v>
      </c>
      <c r="O258" s="88"/>
      <c r="P258" s="229">
        <f>O258*H258</f>
        <v>0</v>
      </c>
      <c r="Q258" s="229">
        <v>0</v>
      </c>
      <c r="R258" s="229">
        <f>Q258*H258</f>
        <v>0</v>
      </c>
      <c r="S258" s="229">
        <v>0</v>
      </c>
      <c r="T258" s="230">
        <f>S258*H258</f>
        <v>0</v>
      </c>
      <c r="U258" s="35"/>
      <c r="V258" s="35"/>
      <c r="W258" s="35"/>
      <c r="X258" s="35"/>
      <c r="Y258" s="35"/>
      <c r="Z258" s="35"/>
      <c r="AA258" s="35"/>
      <c r="AB258" s="35"/>
      <c r="AC258" s="35"/>
      <c r="AD258" s="35"/>
      <c r="AE258" s="35"/>
      <c r="AR258" s="231" t="s">
        <v>199</v>
      </c>
      <c r="AT258" s="231" t="s">
        <v>201</v>
      </c>
      <c r="AU258" s="231" t="s">
        <v>73</v>
      </c>
      <c r="AY258" s="14" t="s">
        <v>200</v>
      </c>
      <c r="BE258" s="232">
        <f>IF(N258="základní",J258,0)</f>
        <v>0</v>
      </c>
      <c r="BF258" s="232">
        <f>IF(N258="snížená",J258,0)</f>
        <v>0</v>
      </c>
      <c r="BG258" s="232">
        <f>IF(N258="zákl. přenesená",J258,0)</f>
        <v>0</v>
      </c>
      <c r="BH258" s="232">
        <f>IF(N258="sníž. přenesená",J258,0)</f>
        <v>0</v>
      </c>
      <c r="BI258" s="232">
        <f>IF(N258="nulová",J258,0)</f>
        <v>0</v>
      </c>
      <c r="BJ258" s="14" t="s">
        <v>80</v>
      </c>
      <c r="BK258" s="232">
        <f>ROUND(I258*H258,2)</f>
        <v>0</v>
      </c>
      <c r="BL258" s="14" t="s">
        <v>199</v>
      </c>
      <c r="BM258" s="231" t="s">
        <v>1997</v>
      </c>
    </row>
    <row r="259" s="2" customFormat="1" ht="14.4" customHeight="1">
      <c r="A259" s="35"/>
      <c r="B259" s="36"/>
      <c r="C259" s="219" t="s">
        <v>1998</v>
      </c>
      <c r="D259" s="219" t="s">
        <v>201</v>
      </c>
      <c r="E259" s="220" t="s">
        <v>1999</v>
      </c>
      <c r="F259" s="221" t="s">
        <v>2000</v>
      </c>
      <c r="G259" s="222" t="s">
        <v>299</v>
      </c>
      <c r="H259" s="223">
        <v>90</v>
      </c>
      <c r="I259" s="224"/>
      <c r="J259" s="225">
        <f>ROUND(I259*H259,2)</f>
        <v>0</v>
      </c>
      <c r="K259" s="226"/>
      <c r="L259" s="41"/>
      <c r="M259" s="227" t="s">
        <v>1</v>
      </c>
      <c r="N259" s="228" t="s">
        <v>38</v>
      </c>
      <c r="O259" s="88"/>
      <c r="P259" s="229">
        <f>O259*H259</f>
        <v>0</v>
      </c>
      <c r="Q259" s="229">
        <v>0</v>
      </c>
      <c r="R259" s="229">
        <f>Q259*H259</f>
        <v>0</v>
      </c>
      <c r="S259" s="229">
        <v>0</v>
      </c>
      <c r="T259" s="230">
        <f>S259*H259</f>
        <v>0</v>
      </c>
      <c r="U259" s="35"/>
      <c r="V259" s="35"/>
      <c r="W259" s="35"/>
      <c r="X259" s="35"/>
      <c r="Y259" s="35"/>
      <c r="Z259" s="35"/>
      <c r="AA259" s="35"/>
      <c r="AB259" s="35"/>
      <c r="AC259" s="35"/>
      <c r="AD259" s="35"/>
      <c r="AE259" s="35"/>
      <c r="AR259" s="231" t="s">
        <v>199</v>
      </c>
      <c r="AT259" s="231" t="s">
        <v>201</v>
      </c>
      <c r="AU259" s="231" t="s">
        <v>73</v>
      </c>
      <c r="AY259" s="14" t="s">
        <v>200</v>
      </c>
      <c r="BE259" s="232">
        <f>IF(N259="základní",J259,0)</f>
        <v>0</v>
      </c>
      <c r="BF259" s="232">
        <f>IF(N259="snížená",J259,0)</f>
        <v>0</v>
      </c>
      <c r="BG259" s="232">
        <f>IF(N259="zákl. přenesená",J259,0)</f>
        <v>0</v>
      </c>
      <c r="BH259" s="232">
        <f>IF(N259="sníž. přenesená",J259,0)</f>
        <v>0</v>
      </c>
      <c r="BI259" s="232">
        <f>IF(N259="nulová",J259,0)</f>
        <v>0</v>
      </c>
      <c r="BJ259" s="14" t="s">
        <v>80</v>
      </c>
      <c r="BK259" s="232">
        <f>ROUND(I259*H259,2)</f>
        <v>0</v>
      </c>
      <c r="BL259" s="14" t="s">
        <v>199</v>
      </c>
      <c r="BM259" s="231" t="s">
        <v>2001</v>
      </c>
    </row>
    <row r="260" s="2" customFormat="1" ht="24.15" customHeight="1">
      <c r="A260" s="35"/>
      <c r="B260" s="36"/>
      <c r="C260" s="219" t="s">
        <v>1441</v>
      </c>
      <c r="D260" s="219" t="s">
        <v>201</v>
      </c>
      <c r="E260" s="220" t="s">
        <v>2002</v>
      </c>
      <c r="F260" s="221" t="s">
        <v>2003</v>
      </c>
      <c r="G260" s="222" t="s">
        <v>290</v>
      </c>
      <c r="H260" s="223">
        <v>300</v>
      </c>
      <c r="I260" s="224"/>
      <c r="J260" s="225">
        <f>ROUND(I260*H260,2)</f>
        <v>0</v>
      </c>
      <c r="K260" s="226"/>
      <c r="L260" s="41"/>
      <c r="M260" s="227" t="s">
        <v>1</v>
      </c>
      <c r="N260" s="228" t="s">
        <v>38</v>
      </c>
      <c r="O260" s="88"/>
      <c r="P260" s="229">
        <f>O260*H260</f>
        <v>0</v>
      </c>
      <c r="Q260" s="229">
        <v>0</v>
      </c>
      <c r="R260" s="229">
        <f>Q260*H260</f>
        <v>0</v>
      </c>
      <c r="S260" s="229">
        <v>0</v>
      </c>
      <c r="T260" s="230">
        <f>S260*H260</f>
        <v>0</v>
      </c>
      <c r="U260" s="35"/>
      <c r="V260" s="35"/>
      <c r="W260" s="35"/>
      <c r="X260" s="35"/>
      <c r="Y260" s="35"/>
      <c r="Z260" s="35"/>
      <c r="AA260" s="35"/>
      <c r="AB260" s="35"/>
      <c r="AC260" s="35"/>
      <c r="AD260" s="35"/>
      <c r="AE260" s="35"/>
      <c r="AR260" s="231" t="s">
        <v>199</v>
      </c>
      <c r="AT260" s="231" t="s">
        <v>201</v>
      </c>
      <c r="AU260" s="231" t="s">
        <v>73</v>
      </c>
      <c r="AY260" s="14" t="s">
        <v>200</v>
      </c>
      <c r="BE260" s="232">
        <f>IF(N260="základní",J260,0)</f>
        <v>0</v>
      </c>
      <c r="BF260" s="232">
        <f>IF(N260="snížená",J260,0)</f>
        <v>0</v>
      </c>
      <c r="BG260" s="232">
        <f>IF(N260="zákl. přenesená",J260,0)</f>
        <v>0</v>
      </c>
      <c r="BH260" s="232">
        <f>IF(N260="sníž. přenesená",J260,0)</f>
        <v>0</v>
      </c>
      <c r="BI260" s="232">
        <f>IF(N260="nulová",J260,0)</f>
        <v>0</v>
      </c>
      <c r="BJ260" s="14" t="s">
        <v>80</v>
      </c>
      <c r="BK260" s="232">
        <f>ROUND(I260*H260,2)</f>
        <v>0</v>
      </c>
      <c r="BL260" s="14" t="s">
        <v>199</v>
      </c>
      <c r="BM260" s="231" t="s">
        <v>2004</v>
      </c>
    </row>
    <row r="261" s="2" customFormat="1" ht="24.15" customHeight="1">
      <c r="A261" s="35"/>
      <c r="B261" s="36"/>
      <c r="C261" s="219" t="s">
        <v>2005</v>
      </c>
      <c r="D261" s="219" t="s">
        <v>201</v>
      </c>
      <c r="E261" s="220" t="s">
        <v>2006</v>
      </c>
      <c r="F261" s="221" t="s">
        <v>2007</v>
      </c>
      <c r="G261" s="222" t="s">
        <v>290</v>
      </c>
      <c r="H261" s="223">
        <v>1500</v>
      </c>
      <c r="I261" s="224"/>
      <c r="J261" s="225">
        <f>ROUND(I261*H261,2)</f>
        <v>0</v>
      </c>
      <c r="K261" s="226"/>
      <c r="L261" s="41"/>
      <c r="M261" s="227" t="s">
        <v>1</v>
      </c>
      <c r="N261" s="228" t="s">
        <v>38</v>
      </c>
      <c r="O261" s="88"/>
      <c r="P261" s="229">
        <f>O261*H261</f>
        <v>0</v>
      </c>
      <c r="Q261" s="229">
        <v>0</v>
      </c>
      <c r="R261" s="229">
        <f>Q261*H261</f>
        <v>0</v>
      </c>
      <c r="S261" s="229">
        <v>0</v>
      </c>
      <c r="T261" s="230">
        <f>S261*H261</f>
        <v>0</v>
      </c>
      <c r="U261" s="35"/>
      <c r="V261" s="35"/>
      <c r="W261" s="35"/>
      <c r="X261" s="35"/>
      <c r="Y261" s="35"/>
      <c r="Z261" s="35"/>
      <c r="AA261" s="35"/>
      <c r="AB261" s="35"/>
      <c r="AC261" s="35"/>
      <c r="AD261" s="35"/>
      <c r="AE261" s="35"/>
      <c r="AR261" s="231" t="s">
        <v>199</v>
      </c>
      <c r="AT261" s="231" t="s">
        <v>201</v>
      </c>
      <c r="AU261" s="231" t="s">
        <v>73</v>
      </c>
      <c r="AY261" s="14" t="s">
        <v>200</v>
      </c>
      <c r="BE261" s="232">
        <f>IF(N261="základní",J261,0)</f>
        <v>0</v>
      </c>
      <c r="BF261" s="232">
        <f>IF(N261="snížená",J261,0)</f>
        <v>0</v>
      </c>
      <c r="BG261" s="232">
        <f>IF(N261="zákl. přenesená",J261,0)</f>
        <v>0</v>
      </c>
      <c r="BH261" s="232">
        <f>IF(N261="sníž. přenesená",J261,0)</f>
        <v>0</v>
      </c>
      <c r="BI261" s="232">
        <f>IF(N261="nulová",J261,0)</f>
        <v>0</v>
      </c>
      <c r="BJ261" s="14" t="s">
        <v>80</v>
      </c>
      <c r="BK261" s="232">
        <f>ROUND(I261*H261,2)</f>
        <v>0</v>
      </c>
      <c r="BL261" s="14" t="s">
        <v>199</v>
      </c>
      <c r="BM261" s="231" t="s">
        <v>2008</v>
      </c>
    </row>
    <row r="262" s="2" customFormat="1" ht="14.4" customHeight="1">
      <c r="A262" s="35"/>
      <c r="B262" s="36"/>
      <c r="C262" s="219" t="s">
        <v>1444</v>
      </c>
      <c r="D262" s="219" t="s">
        <v>201</v>
      </c>
      <c r="E262" s="220" t="s">
        <v>2009</v>
      </c>
      <c r="F262" s="221" t="s">
        <v>2010</v>
      </c>
      <c r="G262" s="222" t="s">
        <v>290</v>
      </c>
      <c r="H262" s="223">
        <v>300</v>
      </c>
      <c r="I262" s="224"/>
      <c r="J262" s="225">
        <f>ROUND(I262*H262,2)</f>
        <v>0</v>
      </c>
      <c r="K262" s="226"/>
      <c r="L262" s="41"/>
      <c r="M262" s="227" t="s">
        <v>1</v>
      </c>
      <c r="N262" s="228" t="s">
        <v>38</v>
      </c>
      <c r="O262" s="88"/>
      <c r="P262" s="229">
        <f>O262*H262</f>
        <v>0</v>
      </c>
      <c r="Q262" s="229">
        <v>0</v>
      </c>
      <c r="R262" s="229">
        <f>Q262*H262</f>
        <v>0</v>
      </c>
      <c r="S262" s="229">
        <v>0</v>
      </c>
      <c r="T262" s="230">
        <f>S262*H262</f>
        <v>0</v>
      </c>
      <c r="U262" s="35"/>
      <c r="V262" s="35"/>
      <c r="W262" s="35"/>
      <c r="X262" s="35"/>
      <c r="Y262" s="35"/>
      <c r="Z262" s="35"/>
      <c r="AA262" s="35"/>
      <c r="AB262" s="35"/>
      <c r="AC262" s="35"/>
      <c r="AD262" s="35"/>
      <c r="AE262" s="35"/>
      <c r="AR262" s="231" t="s">
        <v>199</v>
      </c>
      <c r="AT262" s="231" t="s">
        <v>201</v>
      </c>
      <c r="AU262" s="231" t="s">
        <v>73</v>
      </c>
      <c r="AY262" s="14" t="s">
        <v>200</v>
      </c>
      <c r="BE262" s="232">
        <f>IF(N262="základní",J262,0)</f>
        <v>0</v>
      </c>
      <c r="BF262" s="232">
        <f>IF(N262="snížená",J262,0)</f>
        <v>0</v>
      </c>
      <c r="BG262" s="232">
        <f>IF(N262="zákl. přenesená",J262,0)</f>
        <v>0</v>
      </c>
      <c r="BH262" s="232">
        <f>IF(N262="sníž. přenesená",J262,0)</f>
        <v>0</v>
      </c>
      <c r="BI262" s="232">
        <f>IF(N262="nulová",J262,0)</f>
        <v>0</v>
      </c>
      <c r="BJ262" s="14" t="s">
        <v>80</v>
      </c>
      <c r="BK262" s="232">
        <f>ROUND(I262*H262,2)</f>
        <v>0</v>
      </c>
      <c r="BL262" s="14" t="s">
        <v>199</v>
      </c>
      <c r="BM262" s="231" t="s">
        <v>2011</v>
      </c>
    </row>
    <row r="263" s="2" customFormat="1" ht="24.15" customHeight="1">
      <c r="A263" s="35"/>
      <c r="B263" s="36"/>
      <c r="C263" s="219" t="s">
        <v>2012</v>
      </c>
      <c r="D263" s="219" t="s">
        <v>201</v>
      </c>
      <c r="E263" s="220" t="s">
        <v>2013</v>
      </c>
      <c r="F263" s="221" t="s">
        <v>2014</v>
      </c>
      <c r="G263" s="222" t="s">
        <v>299</v>
      </c>
      <c r="H263" s="223">
        <v>600</v>
      </c>
      <c r="I263" s="224"/>
      <c r="J263" s="225">
        <f>ROUND(I263*H263,2)</f>
        <v>0</v>
      </c>
      <c r="K263" s="226"/>
      <c r="L263" s="41"/>
      <c r="M263" s="227" t="s">
        <v>1</v>
      </c>
      <c r="N263" s="228" t="s">
        <v>38</v>
      </c>
      <c r="O263" s="88"/>
      <c r="P263" s="229">
        <f>O263*H263</f>
        <v>0</v>
      </c>
      <c r="Q263" s="229">
        <v>0</v>
      </c>
      <c r="R263" s="229">
        <f>Q263*H263</f>
        <v>0</v>
      </c>
      <c r="S263" s="229">
        <v>0</v>
      </c>
      <c r="T263" s="230">
        <f>S263*H263</f>
        <v>0</v>
      </c>
      <c r="U263" s="35"/>
      <c r="V263" s="35"/>
      <c r="W263" s="35"/>
      <c r="X263" s="35"/>
      <c r="Y263" s="35"/>
      <c r="Z263" s="35"/>
      <c r="AA263" s="35"/>
      <c r="AB263" s="35"/>
      <c r="AC263" s="35"/>
      <c r="AD263" s="35"/>
      <c r="AE263" s="35"/>
      <c r="AR263" s="231" t="s">
        <v>199</v>
      </c>
      <c r="AT263" s="231" t="s">
        <v>201</v>
      </c>
      <c r="AU263" s="231" t="s">
        <v>73</v>
      </c>
      <c r="AY263" s="14" t="s">
        <v>200</v>
      </c>
      <c r="BE263" s="232">
        <f>IF(N263="základní",J263,0)</f>
        <v>0</v>
      </c>
      <c r="BF263" s="232">
        <f>IF(N263="snížená",J263,0)</f>
        <v>0</v>
      </c>
      <c r="BG263" s="232">
        <f>IF(N263="zákl. přenesená",J263,0)</f>
        <v>0</v>
      </c>
      <c r="BH263" s="232">
        <f>IF(N263="sníž. přenesená",J263,0)</f>
        <v>0</v>
      </c>
      <c r="BI263" s="232">
        <f>IF(N263="nulová",J263,0)</f>
        <v>0</v>
      </c>
      <c r="BJ263" s="14" t="s">
        <v>80</v>
      </c>
      <c r="BK263" s="232">
        <f>ROUND(I263*H263,2)</f>
        <v>0</v>
      </c>
      <c r="BL263" s="14" t="s">
        <v>199</v>
      </c>
      <c r="BM263" s="231" t="s">
        <v>2015</v>
      </c>
    </row>
    <row r="264" s="2" customFormat="1" ht="14.4" customHeight="1">
      <c r="A264" s="35"/>
      <c r="B264" s="36"/>
      <c r="C264" s="219" t="s">
        <v>1447</v>
      </c>
      <c r="D264" s="219" t="s">
        <v>201</v>
      </c>
      <c r="E264" s="220" t="s">
        <v>2016</v>
      </c>
      <c r="F264" s="221" t="s">
        <v>2017</v>
      </c>
      <c r="G264" s="222" t="s">
        <v>2018</v>
      </c>
      <c r="H264" s="258"/>
      <c r="I264" s="224"/>
      <c r="J264" s="225">
        <f>ROUND(I264*H264,2)</f>
        <v>0</v>
      </c>
      <c r="K264" s="226"/>
      <c r="L264" s="41"/>
      <c r="M264" s="233" t="s">
        <v>1</v>
      </c>
      <c r="N264" s="234" t="s">
        <v>38</v>
      </c>
      <c r="O264" s="235"/>
      <c r="P264" s="236">
        <f>O264*H264</f>
        <v>0</v>
      </c>
      <c r="Q264" s="236">
        <v>0</v>
      </c>
      <c r="R264" s="236">
        <f>Q264*H264</f>
        <v>0</v>
      </c>
      <c r="S264" s="236">
        <v>0</v>
      </c>
      <c r="T264" s="237">
        <f>S264*H264</f>
        <v>0</v>
      </c>
      <c r="U264" s="35"/>
      <c r="V264" s="35"/>
      <c r="W264" s="35"/>
      <c r="X264" s="35"/>
      <c r="Y264" s="35"/>
      <c r="Z264" s="35"/>
      <c r="AA264" s="35"/>
      <c r="AB264" s="35"/>
      <c r="AC264" s="35"/>
      <c r="AD264" s="35"/>
      <c r="AE264" s="35"/>
      <c r="AR264" s="231" t="s">
        <v>199</v>
      </c>
      <c r="AT264" s="231" t="s">
        <v>201</v>
      </c>
      <c r="AU264" s="231" t="s">
        <v>73</v>
      </c>
      <c r="AY264" s="14" t="s">
        <v>200</v>
      </c>
      <c r="BE264" s="232">
        <f>IF(N264="základní",J264,0)</f>
        <v>0</v>
      </c>
      <c r="BF264" s="232">
        <f>IF(N264="snížená",J264,0)</f>
        <v>0</v>
      </c>
      <c r="BG264" s="232">
        <f>IF(N264="zákl. přenesená",J264,0)</f>
        <v>0</v>
      </c>
      <c r="BH264" s="232">
        <f>IF(N264="sníž. přenesená",J264,0)</f>
        <v>0</v>
      </c>
      <c r="BI264" s="232">
        <f>IF(N264="nulová",J264,0)</f>
        <v>0</v>
      </c>
      <c r="BJ264" s="14" t="s">
        <v>80</v>
      </c>
      <c r="BK264" s="232">
        <f>ROUND(I264*H264,2)</f>
        <v>0</v>
      </c>
      <c r="BL264" s="14" t="s">
        <v>199</v>
      </c>
      <c r="BM264" s="231" t="s">
        <v>2019</v>
      </c>
    </row>
    <row r="265" s="2" customFormat="1" ht="6.96" customHeight="1">
      <c r="A265" s="35"/>
      <c r="B265" s="63"/>
      <c r="C265" s="64"/>
      <c r="D265" s="64"/>
      <c r="E265" s="64"/>
      <c r="F265" s="64"/>
      <c r="G265" s="64"/>
      <c r="H265" s="64"/>
      <c r="I265" s="64"/>
      <c r="J265" s="64"/>
      <c r="K265" s="64"/>
      <c r="L265" s="41"/>
      <c r="M265" s="35"/>
      <c r="O265" s="35"/>
      <c r="P265" s="35"/>
      <c r="Q265" s="35"/>
      <c r="R265" s="35"/>
      <c r="S265" s="35"/>
      <c r="T265" s="35"/>
      <c r="U265" s="35"/>
      <c r="V265" s="35"/>
      <c r="W265" s="35"/>
      <c r="X265" s="35"/>
      <c r="Y265" s="35"/>
      <c r="Z265" s="35"/>
      <c r="AA265" s="35"/>
      <c r="AB265" s="35"/>
      <c r="AC265" s="35"/>
      <c r="AD265" s="35"/>
      <c r="AE265" s="35"/>
    </row>
  </sheetData>
  <sheetProtection sheet="1" autoFilter="0" formatColumns="0" formatRows="0" objects="1" scenarios="1" spinCount="100000" saltValue="qAGLp7OvYNI2zIJsNnKwgf4YhbObqyJTNL1fXHeRmEYkriOv7iqtM8Cz+5lMT3fLlCECijQQUEdSBRDDfF4N5g==" hashValue="kzmPeJEpbrP9UBiqaz72Sq5cmGiDSXjQrLLMsmbPTHLlP1Kgrz9EecCGbvpuEqN/0wfBY4xT13B0pGi4s6KPUA==" algorithmName="SHA-512" password="CC35"/>
  <autoFilter ref="C115:K264"/>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149</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s="2" customFormat="1" ht="12" customHeight="1">
      <c r="A8" s="35"/>
      <c r="B8" s="41"/>
      <c r="C8" s="35"/>
      <c r="D8" s="148" t="s">
        <v>172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51" t="s">
        <v>2020</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48" t="s">
        <v>18</v>
      </c>
      <c r="E11" s="35"/>
      <c r="F11" s="138" t="s">
        <v>1</v>
      </c>
      <c r="G11" s="35"/>
      <c r="H11" s="35"/>
      <c r="I11" s="148" t="s">
        <v>19</v>
      </c>
      <c r="J11" s="138" t="s">
        <v>1</v>
      </c>
      <c r="K11" s="35"/>
      <c r="L11" s="60"/>
      <c r="S11" s="35"/>
      <c r="T11" s="35"/>
      <c r="U11" s="35"/>
      <c r="V11" s="35"/>
      <c r="W11" s="35"/>
      <c r="X11" s="35"/>
      <c r="Y11" s="35"/>
      <c r="Z11" s="35"/>
      <c r="AA11" s="35"/>
      <c r="AB11" s="35"/>
      <c r="AC11" s="35"/>
      <c r="AD11" s="35"/>
      <c r="AE11" s="35"/>
    </row>
    <row r="12" s="2" customFormat="1" ht="12" customHeight="1">
      <c r="A12" s="35"/>
      <c r="B12" s="41"/>
      <c r="C12" s="35"/>
      <c r="D12" s="148" t="s">
        <v>20</v>
      </c>
      <c r="E12" s="35"/>
      <c r="F12" s="138" t="s">
        <v>21</v>
      </c>
      <c r="G12" s="35"/>
      <c r="H12" s="35"/>
      <c r="I12" s="148" t="s">
        <v>22</v>
      </c>
      <c r="J12" s="152" t="str">
        <f>'Rekapitulace stavby'!AN8</f>
        <v>13. 10. 2020</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48" t="s">
        <v>24</v>
      </c>
      <c r="E14" s="35"/>
      <c r="F14" s="35"/>
      <c r="G14" s="35"/>
      <c r="H14" s="35"/>
      <c r="I14" s="148" t="s">
        <v>25</v>
      </c>
      <c r="J14" s="138"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38" t="str">
        <f>IF('Rekapitulace stavby'!E11="","",'Rekapitulace stavby'!E11)</f>
        <v xml:space="preserve"> </v>
      </c>
      <c r="F15" s="35"/>
      <c r="G15" s="35"/>
      <c r="H15" s="35"/>
      <c r="I15" s="148" t="s">
        <v>26</v>
      </c>
      <c r="J15" s="138"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48" t="s">
        <v>27</v>
      </c>
      <c r="E17" s="35"/>
      <c r="F17" s="35"/>
      <c r="G17" s="35"/>
      <c r="H17" s="35"/>
      <c r="I17" s="148"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38"/>
      <c r="G18" s="138"/>
      <c r="H18" s="138"/>
      <c r="I18" s="148"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48" t="s">
        <v>29</v>
      </c>
      <c r="E20" s="35"/>
      <c r="F20" s="35"/>
      <c r="G20" s="35"/>
      <c r="H20" s="35"/>
      <c r="I20" s="148" t="s">
        <v>25</v>
      </c>
      <c r="J20" s="138"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38" t="str">
        <f>IF('Rekapitulace stavby'!E17="","",'Rekapitulace stavby'!E17)</f>
        <v xml:space="preserve"> </v>
      </c>
      <c r="F21" s="35"/>
      <c r="G21" s="35"/>
      <c r="H21" s="35"/>
      <c r="I21" s="148" t="s">
        <v>26</v>
      </c>
      <c r="J21" s="138"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48" t="s">
        <v>31</v>
      </c>
      <c r="E23" s="35"/>
      <c r="F23" s="35"/>
      <c r="G23" s="35"/>
      <c r="H23" s="35"/>
      <c r="I23" s="148" t="s">
        <v>25</v>
      </c>
      <c r="J23" s="138"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38" t="str">
        <f>IF('Rekapitulace stavby'!E20="","",'Rekapitulace stavby'!E20)</f>
        <v xml:space="preserve"> </v>
      </c>
      <c r="F24" s="35"/>
      <c r="G24" s="35"/>
      <c r="H24" s="35"/>
      <c r="I24" s="148" t="s">
        <v>26</v>
      </c>
      <c r="J24" s="138"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48"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53"/>
      <c r="B27" s="154"/>
      <c r="C27" s="153"/>
      <c r="D27" s="153"/>
      <c r="E27" s="155" t="s">
        <v>1</v>
      </c>
      <c r="F27" s="155"/>
      <c r="G27" s="155"/>
      <c r="H27" s="155"/>
      <c r="I27" s="153"/>
      <c r="J27" s="153"/>
      <c r="K27" s="153"/>
      <c r="L27" s="156"/>
      <c r="S27" s="153"/>
      <c r="T27" s="153"/>
      <c r="U27" s="153"/>
      <c r="V27" s="153"/>
      <c r="W27" s="153"/>
      <c r="X27" s="153"/>
      <c r="Y27" s="153"/>
      <c r="Z27" s="153"/>
      <c r="AA27" s="153"/>
      <c r="AB27" s="153"/>
      <c r="AC27" s="153"/>
      <c r="AD27" s="153"/>
      <c r="AE27" s="153"/>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57"/>
      <c r="E29" s="157"/>
      <c r="F29" s="157"/>
      <c r="G29" s="157"/>
      <c r="H29" s="157"/>
      <c r="I29" s="157"/>
      <c r="J29" s="157"/>
      <c r="K29" s="157"/>
      <c r="L29" s="60"/>
      <c r="S29" s="35"/>
      <c r="T29" s="35"/>
      <c r="U29" s="35"/>
      <c r="V29" s="35"/>
      <c r="W29" s="35"/>
      <c r="X29" s="35"/>
      <c r="Y29" s="35"/>
      <c r="Z29" s="35"/>
      <c r="AA29" s="35"/>
      <c r="AB29" s="35"/>
      <c r="AC29" s="35"/>
      <c r="AD29" s="35"/>
      <c r="AE29" s="35"/>
    </row>
    <row r="30" s="2" customFormat="1" ht="25.44" customHeight="1">
      <c r="A30" s="35"/>
      <c r="B30" s="41"/>
      <c r="C30" s="35"/>
      <c r="D30" s="158" t="s">
        <v>33</v>
      </c>
      <c r="E30" s="35"/>
      <c r="F30" s="35"/>
      <c r="G30" s="35"/>
      <c r="H30" s="35"/>
      <c r="I30" s="35"/>
      <c r="J30" s="159">
        <f>ROUND(J116, 2)</f>
        <v>0</v>
      </c>
      <c r="K30" s="35"/>
      <c r="L30" s="60"/>
      <c r="S30" s="35"/>
      <c r="T30" s="35"/>
      <c r="U30" s="35"/>
      <c r="V30" s="35"/>
      <c r="W30" s="35"/>
      <c r="X30" s="35"/>
      <c r="Y30" s="35"/>
      <c r="Z30" s="35"/>
      <c r="AA30" s="35"/>
      <c r="AB30" s="35"/>
      <c r="AC30" s="35"/>
      <c r="AD30" s="35"/>
      <c r="AE30" s="35"/>
    </row>
    <row r="31" s="2" customFormat="1" ht="6.96" customHeight="1">
      <c r="A31" s="35"/>
      <c r="B31" s="41"/>
      <c r="C31" s="35"/>
      <c r="D31" s="157"/>
      <c r="E31" s="157"/>
      <c r="F31" s="157"/>
      <c r="G31" s="157"/>
      <c r="H31" s="157"/>
      <c r="I31" s="157"/>
      <c r="J31" s="157"/>
      <c r="K31" s="157"/>
      <c r="L31" s="60"/>
      <c r="S31" s="35"/>
      <c r="T31" s="35"/>
      <c r="U31" s="35"/>
      <c r="V31" s="35"/>
      <c r="W31" s="35"/>
      <c r="X31" s="35"/>
      <c r="Y31" s="35"/>
      <c r="Z31" s="35"/>
      <c r="AA31" s="35"/>
      <c r="AB31" s="35"/>
      <c r="AC31" s="35"/>
      <c r="AD31" s="35"/>
      <c r="AE31" s="35"/>
    </row>
    <row r="32" s="2" customFormat="1" ht="14.4" customHeight="1">
      <c r="A32" s="35"/>
      <c r="B32" s="41"/>
      <c r="C32" s="35"/>
      <c r="D32" s="35"/>
      <c r="E32" s="35"/>
      <c r="F32" s="160" t="s">
        <v>35</v>
      </c>
      <c r="G32" s="35"/>
      <c r="H32" s="35"/>
      <c r="I32" s="160" t="s">
        <v>34</v>
      </c>
      <c r="J32" s="160"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48" t="s">
        <v>38</v>
      </c>
      <c r="F33" s="161">
        <f>ROUND((SUM(BE116:BE187)),  2)</f>
        <v>0</v>
      </c>
      <c r="G33" s="35"/>
      <c r="H33" s="35"/>
      <c r="I33" s="162">
        <v>0.20999999999999999</v>
      </c>
      <c r="J33" s="161">
        <f>ROUND(((SUM(BE116:BE187))*I33),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48" t="s">
        <v>39</v>
      </c>
      <c r="F34" s="161">
        <f>ROUND((SUM(BF116:BF187)),  2)</f>
        <v>0</v>
      </c>
      <c r="G34" s="35"/>
      <c r="H34" s="35"/>
      <c r="I34" s="162">
        <v>0.14999999999999999</v>
      </c>
      <c r="J34" s="161">
        <f>ROUND(((SUM(BF116:BF187))*I34),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48" t="s">
        <v>40</v>
      </c>
      <c r="F35" s="161">
        <f>ROUND((SUM(BG116:BG187)),  2)</f>
        <v>0</v>
      </c>
      <c r="G35" s="35"/>
      <c r="H35" s="35"/>
      <c r="I35" s="162">
        <v>0.20999999999999999</v>
      </c>
      <c r="J35" s="16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8" t="s">
        <v>41</v>
      </c>
      <c r="F36" s="161">
        <f>ROUND((SUM(BH116:BH187)),  2)</f>
        <v>0</v>
      </c>
      <c r="G36" s="35"/>
      <c r="H36" s="35"/>
      <c r="I36" s="162">
        <v>0.14999999999999999</v>
      </c>
      <c r="J36" s="16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8" t="s">
        <v>42</v>
      </c>
      <c r="F37" s="161">
        <f>ROUND((SUM(BI116:BI187)),  2)</f>
        <v>0</v>
      </c>
      <c r="G37" s="35"/>
      <c r="H37" s="35"/>
      <c r="I37" s="162">
        <v>0</v>
      </c>
      <c r="J37" s="16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63"/>
      <c r="D39" s="164" t="s">
        <v>43</v>
      </c>
      <c r="E39" s="165"/>
      <c r="F39" s="165"/>
      <c r="G39" s="166" t="s">
        <v>44</v>
      </c>
      <c r="H39" s="167" t="s">
        <v>45</v>
      </c>
      <c r="I39" s="165"/>
      <c r="J39" s="168">
        <f>SUM(J30:J37)</f>
        <v>0</v>
      </c>
      <c r="K39" s="16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172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SO 01-31-02 - Trakční vedení, Liběchov - Štětí</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13. 10. 2020</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83" t="s">
        <v>179</v>
      </c>
      <c r="D94" s="184"/>
      <c r="E94" s="184"/>
      <c r="F94" s="184"/>
      <c r="G94" s="184"/>
      <c r="H94" s="184"/>
      <c r="I94" s="184"/>
      <c r="J94" s="185" t="s">
        <v>180</v>
      </c>
      <c r="K94" s="184"/>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86" t="s">
        <v>181</v>
      </c>
      <c r="D96" s="37"/>
      <c r="E96" s="37"/>
      <c r="F96" s="37"/>
      <c r="G96" s="37"/>
      <c r="H96" s="37"/>
      <c r="I96" s="37"/>
      <c r="J96" s="107">
        <f>J116</f>
        <v>0</v>
      </c>
      <c r="K96" s="37"/>
      <c r="L96" s="60"/>
      <c r="S96" s="35"/>
      <c r="T96" s="35"/>
      <c r="U96" s="35"/>
      <c r="V96" s="35"/>
      <c r="W96" s="35"/>
      <c r="X96" s="35"/>
      <c r="Y96" s="35"/>
      <c r="Z96" s="35"/>
      <c r="AA96" s="35"/>
      <c r="AB96" s="35"/>
      <c r="AC96" s="35"/>
      <c r="AD96" s="35"/>
      <c r="AE96" s="35"/>
      <c r="AU96" s="14" t="s">
        <v>182</v>
      </c>
    </row>
    <row r="97" s="2" customFormat="1" ht="21.84"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6.96" customHeight="1">
      <c r="A98" s="35"/>
      <c r="B98" s="63"/>
      <c r="C98" s="64"/>
      <c r="D98" s="64"/>
      <c r="E98" s="64"/>
      <c r="F98" s="64"/>
      <c r="G98" s="64"/>
      <c r="H98" s="64"/>
      <c r="I98" s="64"/>
      <c r="J98" s="64"/>
      <c r="K98" s="64"/>
      <c r="L98" s="60"/>
      <c r="S98" s="35"/>
      <c r="T98" s="35"/>
      <c r="U98" s="35"/>
      <c r="V98" s="35"/>
      <c r="W98" s="35"/>
      <c r="X98" s="35"/>
      <c r="Y98" s="35"/>
      <c r="Z98" s="35"/>
      <c r="AA98" s="35"/>
      <c r="AB98" s="35"/>
      <c r="AC98" s="35"/>
      <c r="AD98" s="35"/>
      <c r="AE98" s="35"/>
    </row>
    <row r="102" s="2" customFormat="1" ht="6.96" customHeight="1">
      <c r="A102" s="35"/>
      <c r="B102" s="65"/>
      <c r="C102" s="66"/>
      <c r="D102" s="66"/>
      <c r="E102" s="66"/>
      <c r="F102" s="66"/>
      <c r="G102" s="66"/>
      <c r="H102" s="66"/>
      <c r="I102" s="66"/>
      <c r="J102" s="66"/>
      <c r="K102" s="66"/>
      <c r="L102" s="60"/>
      <c r="S102" s="35"/>
      <c r="T102" s="35"/>
      <c r="U102" s="35"/>
      <c r="V102" s="35"/>
      <c r="W102" s="35"/>
      <c r="X102" s="35"/>
      <c r="Y102" s="35"/>
      <c r="Z102" s="35"/>
      <c r="AA102" s="35"/>
      <c r="AB102" s="35"/>
      <c r="AC102" s="35"/>
      <c r="AD102" s="35"/>
      <c r="AE102" s="35"/>
    </row>
    <row r="103" s="2" customFormat="1" ht="24.96" customHeight="1">
      <c r="A103" s="35"/>
      <c r="B103" s="36"/>
      <c r="C103" s="20" t="s">
        <v>184</v>
      </c>
      <c r="D103" s="37"/>
      <c r="E103" s="37"/>
      <c r="F103" s="37"/>
      <c r="G103" s="37"/>
      <c r="H103" s="37"/>
      <c r="I103" s="37"/>
      <c r="J103" s="37"/>
      <c r="K103" s="37"/>
      <c r="L103" s="60"/>
      <c r="S103" s="35"/>
      <c r="T103" s="35"/>
      <c r="U103" s="35"/>
      <c r="V103" s="35"/>
      <c r="W103" s="35"/>
      <c r="X103" s="35"/>
      <c r="Y103" s="35"/>
      <c r="Z103" s="35"/>
      <c r="AA103" s="35"/>
      <c r="AB103" s="35"/>
      <c r="AC103" s="35"/>
      <c r="AD103" s="35"/>
      <c r="AE103" s="35"/>
    </row>
    <row r="104" s="2" customFormat="1" ht="6.96" customHeight="1">
      <c r="A104" s="35"/>
      <c r="B104" s="36"/>
      <c r="C104" s="37"/>
      <c r="D104" s="37"/>
      <c r="E104" s="37"/>
      <c r="F104" s="37"/>
      <c r="G104" s="37"/>
      <c r="H104" s="37"/>
      <c r="I104" s="37"/>
      <c r="J104" s="37"/>
      <c r="K104" s="37"/>
      <c r="L104" s="60"/>
      <c r="S104" s="35"/>
      <c r="T104" s="35"/>
      <c r="U104" s="35"/>
      <c r="V104" s="35"/>
      <c r="W104" s="35"/>
      <c r="X104" s="35"/>
      <c r="Y104" s="35"/>
      <c r="Z104" s="35"/>
      <c r="AA104" s="35"/>
      <c r="AB104" s="35"/>
      <c r="AC104" s="35"/>
      <c r="AD104" s="35"/>
      <c r="AE104" s="35"/>
    </row>
    <row r="105" s="2" customFormat="1" ht="12" customHeight="1">
      <c r="A105" s="35"/>
      <c r="B105" s="36"/>
      <c r="C105" s="29" t="s">
        <v>16</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16.5" customHeight="1">
      <c r="A106" s="35"/>
      <c r="B106" s="36"/>
      <c r="C106" s="37"/>
      <c r="D106" s="37"/>
      <c r="E106" s="181" t="str">
        <f>E7</f>
        <v>Oprava zabezpečovacího zařízení v žst. Liběchov</v>
      </c>
      <c r="F106" s="29"/>
      <c r="G106" s="29"/>
      <c r="H106" s="29"/>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172</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73" t="str">
        <f>E9</f>
        <v>SO 01-31-02 - Trakční vedení, Liběchov - Štětí</v>
      </c>
      <c r="F108" s="37"/>
      <c r="G108" s="37"/>
      <c r="H108" s="37"/>
      <c r="I108" s="37"/>
      <c r="J108" s="37"/>
      <c r="K108" s="37"/>
      <c r="L108" s="60"/>
      <c r="S108" s="35"/>
      <c r="T108" s="35"/>
      <c r="U108" s="35"/>
      <c r="V108" s="35"/>
      <c r="W108" s="35"/>
      <c r="X108" s="35"/>
      <c r="Y108" s="35"/>
      <c r="Z108" s="35"/>
      <c r="AA108" s="35"/>
      <c r="AB108" s="35"/>
      <c r="AC108" s="35"/>
      <c r="AD108" s="35"/>
      <c r="AE108" s="35"/>
    </row>
    <row r="109" s="2" customFormat="1" ht="6.96" customHeight="1">
      <c r="A109" s="35"/>
      <c r="B109" s="36"/>
      <c r="C109" s="37"/>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2" customHeight="1">
      <c r="A110" s="35"/>
      <c r="B110" s="36"/>
      <c r="C110" s="29" t="s">
        <v>20</v>
      </c>
      <c r="D110" s="37"/>
      <c r="E110" s="37"/>
      <c r="F110" s="24" t="str">
        <f>F12</f>
        <v xml:space="preserve"> </v>
      </c>
      <c r="G110" s="37"/>
      <c r="H110" s="37"/>
      <c r="I110" s="29" t="s">
        <v>22</v>
      </c>
      <c r="J110" s="76" t="str">
        <f>IF(J12="","",J12)</f>
        <v>13. 10. 2020</v>
      </c>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5.15" customHeight="1">
      <c r="A112" s="35"/>
      <c r="B112" s="36"/>
      <c r="C112" s="29" t="s">
        <v>24</v>
      </c>
      <c r="D112" s="37"/>
      <c r="E112" s="37"/>
      <c r="F112" s="24" t="str">
        <f>E15</f>
        <v xml:space="preserve"> </v>
      </c>
      <c r="G112" s="37"/>
      <c r="H112" s="37"/>
      <c r="I112" s="29" t="s">
        <v>29</v>
      </c>
      <c r="J112" s="33" t="str">
        <f>E21</f>
        <v xml:space="preserve"> </v>
      </c>
      <c r="K112" s="37"/>
      <c r="L112" s="60"/>
      <c r="S112" s="35"/>
      <c r="T112" s="35"/>
      <c r="U112" s="35"/>
      <c r="V112" s="35"/>
      <c r="W112" s="35"/>
      <c r="X112" s="35"/>
      <c r="Y112" s="35"/>
      <c r="Z112" s="35"/>
      <c r="AA112" s="35"/>
      <c r="AB112" s="35"/>
      <c r="AC112" s="35"/>
      <c r="AD112" s="35"/>
      <c r="AE112" s="35"/>
    </row>
    <row r="113" s="2" customFormat="1" ht="15.15" customHeight="1">
      <c r="A113" s="35"/>
      <c r="B113" s="36"/>
      <c r="C113" s="29" t="s">
        <v>27</v>
      </c>
      <c r="D113" s="37"/>
      <c r="E113" s="37"/>
      <c r="F113" s="24" t="str">
        <f>IF(E18="","",E18)</f>
        <v>Vyplň údaj</v>
      </c>
      <c r="G113" s="37"/>
      <c r="H113" s="37"/>
      <c r="I113" s="29" t="s">
        <v>31</v>
      </c>
      <c r="J113" s="33" t="str">
        <f>E24</f>
        <v xml:space="preserve"> </v>
      </c>
      <c r="K113" s="37"/>
      <c r="L113" s="60"/>
      <c r="S113" s="35"/>
      <c r="T113" s="35"/>
      <c r="U113" s="35"/>
      <c r="V113" s="35"/>
      <c r="W113" s="35"/>
      <c r="X113" s="35"/>
      <c r="Y113" s="35"/>
      <c r="Z113" s="35"/>
      <c r="AA113" s="35"/>
      <c r="AB113" s="35"/>
      <c r="AC113" s="35"/>
      <c r="AD113" s="35"/>
      <c r="AE113" s="35"/>
    </row>
    <row r="114" s="2" customFormat="1" ht="10.32" customHeight="1">
      <c r="A114" s="35"/>
      <c r="B114" s="36"/>
      <c r="C114" s="37"/>
      <c r="D114" s="37"/>
      <c r="E114" s="37"/>
      <c r="F114" s="37"/>
      <c r="G114" s="37"/>
      <c r="H114" s="37"/>
      <c r="I114" s="37"/>
      <c r="J114" s="37"/>
      <c r="K114" s="37"/>
      <c r="L114" s="60"/>
      <c r="S114" s="35"/>
      <c r="T114" s="35"/>
      <c r="U114" s="35"/>
      <c r="V114" s="35"/>
      <c r="W114" s="35"/>
      <c r="X114" s="35"/>
      <c r="Y114" s="35"/>
      <c r="Z114" s="35"/>
      <c r="AA114" s="35"/>
      <c r="AB114" s="35"/>
      <c r="AC114" s="35"/>
      <c r="AD114" s="35"/>
      <c r="AE114" s="35"/>
    </row>
    <row r="115" s="10" customFormat="1" ht="29.28" customHeight="1">
      <c r="A115" s="193"/>
      <c r="B115" s="194"/>
      <c r="C115" s="195" t="s">
        <v>185</v>
      </c>
      <c r="D115" s="196" t="s">
        <v>58</v>
      </c>
      <c r="E115" s="196" t="s">
        <v>54</v>
      </c>
      <c r="F115" s="196" t="s">
        <v>55</v>
      </c>
      <c r="G115" s="196" t="s">
        <v>186</v>
      </c>
      <c r="H115" s="196" t="s">
        <v>187</v>
      </c>
      <c r="I115" s="196" t="s">
        <v>188</v>
      </c>
      <c r="J115" s="197" t="s">
        <v>180</v>
      </c>
      <c r="K115" s="198" t="s">
        <v>189</v>
      </c>
      <c r="L115" s="199"/>
      <c r="M115" s="97" t="s">
        <v>1</v>
      </c>
      <c r="N115" s="98" t="s">
        <v>37</v>
      </c>
      <c r="O115" s="98" t="s">
        <v>190</v>
      </c>
      <c r="P115" s="98" t="s">
        <v>191</v>
      </c>
      <c r="Q115" s="98" t="s">
        <v>192</v>
      </c>
      <c r="R115" s="98" t="s">
        <v>193</v>
      </c>
      <c r="S115" s="98" t="s">
        <v>194</v>
      </c>
      <c r="T115" s="99" t="s">
        <v>195</v>
      </c>
      <c r="U115" s="193"/>
      <c r="V115" s="193"/>
      <c r="W115" s="193"/>
      <c r="X115" s="193"/>
      <c r="Y115" s="193"/>
      <c r="Z115" s="193"/>
      <c r="AA115" s="193"/>
      <c r="AB115" s="193"/>
      <c r="AC115" s="193"/>
      <c r="AD115" s="193"/>
      <c r="AE115" s="193"/>
    </row>
    <row r="116" s="2" customFormat="1" ht="22.8" customHeight="1">
      <c r="A116" s="35"/>
      <c r="B116" s="36"/>
      <c r="C116" s="104" t="s">
        <v>196</v>
      </c>
      <c r="D116" s="37"/>
      <c r="E116" s="37"/>
      <c r="F116" s="37"/>
      <c r="G116" s="37"/>
      <c r="H116" s="37"/>
      <c r="I116" s="37"/>
      <c r="J116" s="200">
        <f>BK116</f>
        <v>0</v>
      </c>
      <c r="K116" s="37"/>
      <c r="L116" s="41"/>
      <c r="M116" s="100"/>
      <c r="N116" s="201"/>
      <c r="O116" s="101"/>
      <c r="P116" s="202">
        <f>SUM(P117:P187)</f>
        <v>0</v>
      </c>
      <c r="Q116" s="101"/>
      <c r="R116" s="202">
        <f>SUM(R117:R187)</f>
        <v>0</v>
      </c>
      <c r="S116" s="101"/>
      <c r="T116" s="203">
        <f>SUM(T117:T187)</f>
        <v>0</v>
      </c>
      <c r="U116" s="35"/>
      <c r="V116" s="35"/>
      <c r="W116" s="35"/>
      <c r="X116" s="35"/>
      <c r="Y116" s="35"/>
      <c r="Z116" s="35"/>
      <c r="AA116" s="35"/>
      <c r="AB116" s="35"/>
      <c r="AC116" s="35"/>
      <c r="AD116" s="35"/>
      <c r="AE116" s="35"/>
      <c r="AT116" s="14" t="s">
        <v>72</v>
      </c>
      <c r="AU116" s="14" t="s">
        <v>182</v>
      </c>
      <c r="BK116" s="204">
        <f>SUM(BK117:BK187)</f>
        <v>0</v>
      </c>
    </row>
    <row r="117" s="2" customFormat="1" ht="24.15" customHeight="1">
      <c r="A117" s="35"/>
      <c r="B117" s="36"/>
      <c r="C117" s="245" t="s">
        <v>80</v>
      </c>
      <c r="D117" s="245" t="s">
        <v>313</v>
      </c>
      <c r="E117" s="246" t="s">
        <v>1654</v>
      </c>
      <c r="F117" s="247" t="s">
        <v>1655</v>
      </c>
      <c r="G117" s="248" t="s">
        <v>209</v>
      </c>
      <c r="H117" s="249">
        <v>45</v>
      </c>
      <c r="I117" s="250"/>
      <c r="J117" s="251">
        <f>ROUND(I117*H117,2)</f>
        <v>0</v>
      </c>
      <c r="K117" s="252"/>
      <c r="L117" s="253"/>
      <c r="M117" s="254" t="s">
        <v>1</v>
      </c>
      <c r="N117" s="255" t="s">
        <v>38</v>
      </c>
      <c r="O117" s="88"/>
      <c r="P117" s="229">
        <f>O117*H117</f>
        <v>0</v>
      </c>
      <c r="Q117" s="229">
        <v>0</v>
      </c>
      <c r="R117" s="229">
        <f>Q117*H117</f>
        <v>0</v>
      </c>
      <c r="S117" s="229">
        <v>0</v>
      </c>
      <c r="T117" s="230">
        <f>S117*H117</f>
        <v>0</v>
      </c>
      <c r="U117" s="35"/>
      <c r="V117" s="35"/>
      <c r="W117" s="35"/>
      <c r="X117" s="35"/>
      <c r="Y117" s="35"/>
      <c r="Z117" s="35"/>
      <c r="AA117" s="35"/>
      <c r="AB117" s="35"/>
      <c r="AC117" s="35"/>
      <c r="AD117" s="35"/>
      <c r="AE117" s="35"/>
      <c r="AR117" s="231" t="s">
        <v>230</v>
      </c>
      <c r="AT117" s="231" t="s">
        <v>313</v>
      </c>
      <c r="AU117" s="231" t="s">
        <v>73</v>
      </c>
      <c r="AY117" s="14" t="s">
        <v>200</v>
      </c>
      <c r="BE117" s="232">
        <f>IF(N117="základní",J117,0)</f>
        <v>0</v>
      </c>
      <c r="BF117" s="232">
        <f>IF(N117="snížená",J117,0)</f>
        <v>0</v>
      </c>
      <c r="BG117" s="232">
        <f>IF(N117="zákl. přenesená",J117,0)</f>
        <v>0</v>
      </c>
      <c r="BH117" s="232">
        <f>IF(N117="sníž. přenesená",J117,0)</f>
        <v>0</v>
      </c>
      <c r="BI117" s="232">
        <f>IF(N117="nulová",J117,0)</f>
        <v>0</v>
      </c>
      <c r="BJ117" s="14" t="s">
        <v>80</v>
      </c>
      <c r="BK117" s="232">
        <f>ROUND(I117*H117,2)</f>
        <v>0</v>
      </c>
      <c r="BL117" s="14" t="s">
        <v>199</v>
      </c>
      <c r="BM117" s="231" t="s">
        <v>82</v>
      </c>
    </row>
    <row r="118" s="2" customFormat="1" ht="14.4" customHeight="1">
      <c r="A118" s="35"/>
      <c r="B118" s="36"/>
      <c r="C118" s="245" t="s">
        <v>82</v>
      </c>
      <c r="D118" s="245" t="s">
        <v>313</v>
      </c>
      <c r="E118" s="246" t="s">
        <v>1656</v>
      </c>
      <c r="F118" s="247" t="s">
        <v>1657</v>
      </c>
      <c r="G118" s="248" t="s">
        <v>290</v>
      </c>
      <c r="H118" s="249">
        <v>462</v>
      </c>
      <c r="I118" s="250"/>
      <c r="J118" s="251">
        <f>ROUND(I118*H118,2)</f>
        <v>0</v>
      </c>
      <c r="K118" s="252"/>
      <c r="L118" s="253"/>
      <c r="M118" s="254" t="s">
        <v>1</v>
      </c>
      <c r="N118" s="255" t="s">
        <v>38</v>
      </c>
      <c r="O118" s="88"/>
      <c r="P118" s="229">
        <f>O118*H118</f>
        <v>0</v>
      </c>
      <c r="Q118" s="229">
        <v>0</v>
      </c>
      <c r="R118" s="229">
        <f>Q118*H118</f>
        <v>0</v>
      </c>
      <c r="S118" s="229">
        <v>0</v>
      </c>
      <c r="T118" s="230">
        <f>S118*H118</f>
        <v>0</v>
      </c>
      <c r="U118" s="35"/>
      <c r="V118" s="35"/>
      <c r="W118" s="35"/>
      <c r="X118" s="35"/>
      <c r="Y118" s="35"/>
      <c r="Z118" s="35"/>
      <c r="AA118" s="35"/>
      <c r="AB118" s="35"/>
      <c r="AC118" s="35"/>
      <c r="AD118" s="35"/>
      <c r="AE118" s="35"/>
      <c r="AR118" s="231" t="s">
        <v>230</v>
      </c>
      <c r="AT118" s="231" t="s">
        <v>313</v>
      </c>
      <c r="AU118" s="231" t="s">
        <v>73</v>
      </c>
      <c r="AY118" s="14" t="s">
        <v>200</v>
      </c>
      <c r="BE118" s="232">
        <f>IF(N118="základní",J118,0)</f>
        <v>0</v>
      </c>
      <c r="BF118" s="232">
        <f>IF(N118="snížená",J118,0)</f>
        <v>0</v>
      </c>
      <c r="BG118" s="232">
        <f>IF(N118="zákl. přenesená",J118,0)</f>
        <v>0</v>
      </c>
      <c r="BH118" s="232">
        <f>IF(N118="sníž. přenesená",J118,0)</f>
        <v>0</v>
      </c>
      <c r="BI118" s="232">
        <f>IF(N118="nulová",J118,0)</f>
        <v>0</v>
      </c>
      <c r="BJ118" s="14" t="s">
        <v>80</v>
      </c>
      <c r="BK118" s="232">
        <f>ROUND(I118*H118,2)</f>
        <v>0</v>
      </c>
      <c r="BL118" s="14" t="s">
        <v>199</v>
      </c>
      <c r="BM118" s="231" t="s">
        <v>199</v>
      </c>
    </row>
    <row r="119" s="2" customFormat="1" ht="24.15" customHeight="1">
      <c r="A119" s="35"/>
      <c r="B119" s="36"/>
      <c r="C119" s="245" t="s">
        <v>90</v>
      </c>
      <c r="D119" s="245" t="s">
        <v>313</v>
      </c>
      <c r="E119" s="246" t="s">
        <v>1658</v>
      </c>
      <c r="F119" s="247" t="s">
        <v>1659</v>
      </c>
      <c r="G119" s="248" t="s">
        <v>209</v>
      </c>
      <c r="H119" s="249">
        <v>170</v>
      </c>
      <c r="I119" s="250"/>
      <c r="J119" s="251">
        <f>ROUND(I119*H119,2)</f>
        <v>0</v>
      </c>
      <c r="K119" s="252"/>
      <c r="L119" s="253"/>
      <c r="M119" s="254" t="s">
        <v>1</v>
      </c>
      <c r="N119" s="255" t="s">
        <v>38</v>
      </c>
      <c r="O119" s="88"/>
      <c r="P119" s="229">
        <f>O119*H119</f>
        <v>0</v>
      </c>
      <c r="Q119" s="229">
        <v>0</v>
      </c>
      <c r="R119" s="229">
        <f>Q119*H119</f>
        <v>0</v>
      </c>
      <c r="S119" s="229">
        <v>0</v>
      </c>
      <c r="T119" s="230">
        <f>S119*H119</f>
        <v>0</v>
      </c>
      <c r="U119" s="35"/>
      <c r="V119" s="35"/>
      <c r="W119" s="35"/>
      <c r="X119" s="35"/>
      <c r="Y119" s="35"/>
      <c r="Z119" s="35"/>
      <c r="AA119" s="35"/>
      <c r="AB119" s="35"/>
      <c r="AC119" s="35"/>
      <c r="AD119" s="35"/>
      <c r="AE119" s="35"/>
      <c r="AR119" s="231" t="s">
        <v>230</v>
      </c>
      <c r="AT119" s="231" t="s">
        <v>313</v>
      </c>
      <c r="AU119" s="231" t="s">
        <v>73</v>
      </c>
      <c r="AY119" s="14" t="s">
        <v>200</v>
      </c>
      <c r="BE119" s="232">
        <f>IF(N119="základní",J119,0)</f>
        <v>0</v>
      </c>
      <c r="BF119" s="232">
        <f>IF(N119="snížená",J119,0)</f>
        <v>0</v>
      </c>
      <c r="BG119" s="232">
        <f>IF(N119="zákl. přenesená",J119,0)</f>
        <v>0</v>
      </c>
      <c r="BH119" s="232">
        <f>IF(N119="sníž. přenesená",J119,0)</f>
        <v>0</v>
      </c>
      <c r="BI119" s="232">
        <f>IF(N119="nulová",J119,0)</f>
        <v>0</v>
      </c>
      <c r="BJ119" s="14" t="s">
        <v>80</v>
      </c>
      <c r="BK119" s="232">
        <f>ROUND(I119*H119,2)</f>
        <v>0</v>
      </c>
      <c r="BL119" s="14" t="s">
        <v>199</v>
      </c>
      <c r="BM119" s="231" t="s">
        <v>222</v>
      </c>
    </row>
    <row r="120" s="2" customFormat="1" ht="24.15" customHeight="1">
      <c r="A120" s="35"/>
      <c r="B120" s="36"/>
      <c r="C120" s="245" t="s">
        <v>199</v>
      </c>
      <c r="D120" s="245" t="s">
        <v>313</v>
      </c>
      <c r="E120" s="246" t="s">
        <v>1660</v>
      </c>
      <c r="F120" s="247" t="s">
        <v>1661</v>
      </c>
      <c r="G120" s="248" t="s">
        <v>209</v>
      </c>
      <c r="H120" s="249">
        <v>80</v>
      </c>
      <c r="I120" s="250"/>
      <c r="J120" s="251">
        <f>ROUND(I120*H120,2)</f>
        <v>0</v>
      </c>
      <c r="K120" s="252"/>
      <c r="L120" s="253"/>
      <c r="M120" s="254" t="s">
        <v>1</v>
      </c>
      <c r="N120" s="255" t="s">
        <v>38</v>
      </c>
      <c r="O120" s="88"/>
      <c r="P120" s="229">
        <f>O120*H120</f>
        <v>0</v>
      </c>
      <c r="Q120" s="229">
        <v>0</v>
      </c>
      <c r="R120" s="229">
        <f>Q120*H120</f>
        <v>0</v>
      </c>
      <c r="S120" s="229">
        <v>0</v>
      </c>
      <c r="T120" s="230">
        <f>S120*H120</f>
        <v>0</v>
      </c>
      <c r="U120" s="35"/>
      <c r="V120" s="35"/>
      <c r="W120" s="35"/>
      <c r="X120" s="35"/>
      <c r="Y120" s="35"/>
      <c r="Z120" s="35"/>
      <c r="AA120" s="35"/>
      <c r="AB120" s="35"/>
      <c r="AC120" s="35"/>
      <c r="AD120" s="35"/>
      <c r="AE120" s="35"/>
      <c r="AR120" s="231" t="s">
        <v>230</v>
      </c>
      <c r="AT120" s="231" t="s">
        <v>313</v>
      </c>
      <c r="AU120" s="231" t="s">
        <v>73</v>
      </c>
      <c r="AY120" s="14" t="s">
        <v>200</v>
      </c>
      <c r="BE120" s="232">
        <f>IF(N120="základní",J120,0)</f>
        <v>0</v>
      </c>
      <c r="BF120" s="232">
        <f>IF(N120="snížená",J120,0)</f>
        <v>0</v>
      </c>
      <c r="BG120" s="232">
        <f>IF(N120="zákl. přenesená",J120,0)</f>
        <v>0</v>
      </c>
      <c r="BH120" s="232">
        <f>IF(N120="sníž. přenesená",J120,0)</f>
        <v>0</v>
      </c>
      <c r="BI120" s="232">
        <f>IF(N120="nulová",J120,0)</f>
        <v>0</v>
      </c>
      <c r="BJ120" s="14" t="s">
        <v>80</v>
      </c>
      <c r="BK120" s="232">
        <f>ROUND(I120*H120,2)</f>
        <v>0</v>
      </c>
      <c r="BL120" s="14" t="s">
        <v>199</v>
      </c>
      <c r="BM120" s="231" t="s">
        <v>230</v>
      </c>
    </row>
    <row r="121" s="2" customFormat="1" ht="14.4" customHeight="1">
      <c r="A121" s="35"/>
      <c r="B121" s="36"/>
      <c r="C121" s="245" t="s">
        <v>218</v>
      </c>
      <c r="D121" s="245" t="s">
        <v>313</v>
      </c>
      <c r="E121" s="246" t="s">
        <v>1662</v>
      </c>
      <c r="F121" s="247" t="s">
        <v>1663</v>
      </c>
      <c r="G121" s="248" t="s">
        <v>209</v>
      </c>
      <c r="H121" s="249">
        <v>86</v>
      </c>
      <c r="I121" s="250"/>
      <c r="J121" s="251">
        <f>ROUND(I121*H121,2)</f>
        <v>0</v>
      </c>
      <c r="K121" s="252"/>
      <c r="L121" s="253"/>
      <c r="M121" s="254" t="s">
        <v>1</v>
      </c>
      <c r="N121" s="255" t="s">
        <v>38</v>
      </c>
      <c r="O121" s="88"/>
      <c r="P121" s="229">
        <f>O121*H121</f>
        <v>0</v>
      </c>
      <c r="Q121" s="229">
        <v>0</v>
      </c>
      <c r="R121" s="229">
        <f>Q121*H121</f>
        <v>0</v>
      </c>
      <c r="S121" s="229">
        <v>0</v>
      </c>
      <c r="T121" s="230">
        <f>S121*H121</f>
        <v>0</v>
      </c>
      <c r="U121" s="35"/>
      <c r="V121" s="35"/>
      <c r="W121" s="35"/>
      <c r="X121" s="35"/>
      <c r="Y121" s="35"/>
      <c r="Z121" s="35"/>
      <c r="AA121" s="35"/>
      <c r="AB121" s="35"/>
      <c r="AC121" s="35"/>
      <c r="AD121" s="35"/>
      <c r="AE121" s="35"/>
      <c r="AR121" s="231" t="s">
        <v>230</v>
      </c>
      <c r="AT121" s="231" t="s">
        <v>313</v>
      </c>
      <c r="AU121" s="231" t="s">
        <v>73</v>
      </c>
      <c r="AY121" s="14" t="s">
        <v>200</v>
      </c>
      <c r="BE121" s="232">
        <f>IF(N121="základní",J121,0)</f>
        <v>0</v>
      </c>
      <c r="BF121" s="232">
        <f>IF(N121="snížená",J121,0)</f>
        <v>0</v>
      </c>
      <c r="BG121" s="232">
        <f>IF(N121="zákl. přenesená",J121,0)</f>
        <v>0</v>
      </c>
      <c r="BH121" s="232">
        <f>IF(N121="sníž. přenesená",J121,0)</f>
        <v>0</v>
      </c>
      <c r="BI121" s="232">
        <f>IF(N121="nulová",J121,0)</f>
        <v>0</v>
      </c>
      <c r="BJ121" s="14" t="s">
        <v>80</v>
      </c>
      <c r="BK121" s="232">
        <f>ROUND(I121*H121,2)</f>
        <v>0</v>
      </c>
      <c r="BL121" s="14" t="s">
        <v>199</v>
      </c>
      <c r="BM121" s="231" t="s">
        <v>238</v>
      </c>
    </row>
    <row r="122" s="2" customFormat="1" ht="14.4" customHeight="1">
      <c r="A122" s="35"/>
      <c r="B122" s="36"/>
      <c r="C122" s="245" t="s">
        <v>222</v>
      </c>
      <c r="D122" s="245" t="s">
        <v>313</v>
      </c>
      <c r="E122" s="246" t="s">
        <v>2021</v>
      </c>
      <c r="F122" s="247" t="s">
        <v>2022</v>
      </c>
      <c r="G122" s="248" t="s">
        <v>209</v>
      </c>
      <c r="H122" s="249">
        <v>12</v>
      </c>
      <c r="I122" s="250"/>
      <c r="J122" s="251">
        <f>ROUND(I122*H122,2)</f>
        <v>0</v>
      </c>
      <c r="K122" s="252"/>
      <c r="L122" s="253"/>
      <c r="M122" s="254" t="s">
        <v>1</v>
      </c>
      <c r="N122" s="255" t="s">
        <v>38</v>
      </c>
      <c r="O122" s="88"/>
      <c r="P122" s="229">
        <f>O122*H122</f>
        <v>0</v>
      </c>
      <c r="Q122" s="229">
        <v>0</v>
      </c>
      <c r="R122" s="229">
        <f>Q122*H122</f>
        <v>0</v>
      </c>
      <c r="S122" s="229">
        <v>0</v>
      </c>
      <c r="T122" s="230">
        <f>S122*H122</f>
        <v>0</v>
      </c>
      <c r="U122" s="35"/>
      <c r="V122" s="35"/>
      <c r="W122" s="35"/>
      <c r="X122" s="35"/>
      <c r="Y122" s="35"/>
      <c r="Z122" s="35"/>
      <c r="AA122" s="35"/>
      <c r="AB122" s="35"/>
      <c r="AC122" s="35"/>
      <c r="AD122" s="35"/>
      <c r="AE122" s="35"/>
      <c r="AR122" s="231" t="s">
        <v>230</v>
      </c>
      <c r="AT122" s="231" t="s">
        <v>313</v>
      </c>
      <c r="AU122" s="231" t="s">
        <v>73</v>
      </c>
      <c r="AY122" s="14" t="s">
        <v>200</v>
      </c>
      <c r="BE122" s="232">
        <f>IF(N122="základní",J122,0)</f>
        <v>0</v>
      </c>
      <c r="BF122" s="232">
        <f>IF(N122="snížená",J122,0)</f>
        <v>0</v>
      </c>
      <c r="BG122" s="232">
        <f>IF(N122="zákl. přenesená",J122,0)</f>
        <v>0</v>
      </c>
      <c r="BH122" s="232">
        <f>IF(N122="sníž. přenesená",J122,0)</f>
        <v>0</v>
      </c>
      <c r="BI122" s="232">
        <f>IF(N122="nulová",J122,0)</f>
        <v>0</v>
      </c>
      <c r="BJ122" s="14" t="s">
        <v>80</v>
      </c>
      <c r="BK122" s="232">
        <f>ROUND(I122*H122,2)</f>
        <v>0</v>
      </c>
      <c r="BL122" s="14" t="s">
        <v>199</v>
      </c>
      <c r="BM122" s="231" t="s">
        <v>246</v>
      </c>
    </row>
    <row r="123" s="2" customFormat="1" ht="14.4" customHeight="1">
      <c r="A123" s="35"/>
      <c r="B123" s="36"/>
      <c r="C123" s="245" t="s">
        <v>226</v>
      </c>
      <c r="D123" s="245" t="s">
        <v>313</v>
      </c>
      <c r="E123" s="246" t="s">
        <v>2023</v>
      </c>
      <c r="F123" s="247" t="s">
        <v>2024</v>
      </c>
      <c r="G123" s="248" t="s">
        <v>209</v>
      </c>
      <c r="H123" s="249">
        <v>4</v>
      </c>
      <c r="I123" s="250"/>
      <c r="J123" s="251">
        <f>ROUND(I123*H123,2)</f>
        <v>0</v>
      </c>
      <c r="K123" s="252"/>
      <c r="L123" s="253"/>
      <c r="M123" s="254" t="s">
        <v>1</v>
      </c>
      <c r="N123" s="255" t="s">
        <v>38</v>
      </c>
      <c r="O123" s="88"/>
      <c r="P123" s="229">
        <f>O123*H123</f>
        <v>0</v>
      </c>
      <c r="Q123" s="229">
        <v>0</v>
      </c>
      <c r="R123" s="229">
        <f>Q123*H123</f>
        <v>0</v>
      </c>
      <c r="S123" s="229">
        <v>0</v>
      </c>
      <c r="T123" s="230">
        <f>S123*H123</f>
        <v>0</v>
      </c>
      <c r="U123" s="35"/>
      <c r="V123" s="35"/>
      <c r="W123" s="35"/>
      <c r="X123" s="35"/>
      <c r="Y123" s="35"/>
      <c r="Z123" s="35"/>
      <c r="AA123" s="35"/>
      <c r="AB123" s="35"/>
      <c r="AC123" s="35"/>
      <c r="AD123" s="35"/>
      <c r="AE123" s="35"/>
      <c r="AR123" s="231" t="s">
        <v>230</v>
      </c>
      <c r="AT123" s="231" t="s">
        <v>313</v>
      </c>
      <c r="AU123" s="231" t="s">
        <v>73</v>
      </c>
      <c r="AY123" s="14" t="s">
        <v>200</v>
      </c>
      <c r="BE123" s="232">
        <f>IF(N123="základní",J123,0)</f>
        <v>0</v>
      </c>
      <c r="BF123" s="232">
        <f>IF(N123="snížená",J123,0)</f>
        <v>0</v>
      </c>
      <c r="BG123" s="232">
        <f>IF(N123="zákl. přenesená",J123,0)</f>
        <v>0</v>
      </c>
      <c r="BH123" s="232">
        <f>IF(N123="sníž. přenesená",J123,0)</f>
        <v>0</v>
      </c>
      <c r="BI123" s="232">
        <f>IF(N123="nulová",J123,0)</f>
        <v>0</v>
      </c>
      <c r="BJ123" s="14" t="s">
        <v>80</v>
      </c>
      <c r="BK123" s="232">
        <f>ROUND(I123*H123,2)</f>
        <v>0</v>
      </c>
      <c r="BL123" s="14" t="s">
        <v>199</v>
      </c>
      <c r="BM123" s="231" t="s">
        <v>254</v>
      </c>
    </row>
    <row r="124" s="2" customFormat="1" ht="24.15" customHeight="1">
      <c r="A124" s="35"/>
      <c r="B124" s="36"/>
      <c r="C124" s="245" t="s">
        <v>230</v>
      </c>
      <c r="D124" s="245" t="s">
        <v>313</v>
      </c>
      <c r="E124" s="246" t="s">
        <v>1664</v>
      </c>
      <c r="F124" s="247" t="s">
        <v>1665</v>
      </c>
      <c r="G124" s="248" t="s">
        <v>209</v>
      </c>
      <c r="H124" s="249">
        <v>86</v>
      </c>
      <c r="I124" s="250"/>
      <c r="J124" s="251">
        <f>ROUND(I124*H124,2)</f>
        <v>0</v>
      </c>
      <c r="K124" s="252"/>
      <c r="L124" s="253"/>
      <c r="M124" s="254" t="s">
        <v>1</v>
      </c>
      <c r="N124" s="255" t="s">
        <v>38</v>
      </c>
      <c r="O124" s="88"/>
      <c r="P124" s="229">
        <f>O124*H124</f>
        <v>0</v>
      </c>
      <c r="Q124" s="229">
        <v>0</v>
      </c>
      <c r="R124" s="229">
        <f>Q124*H124</f>
        <v>0</v>
      </c>
      <c r="S124" s="229">
        <v>0</v>
      </c>
      <c r="T124" s="230">
        <f>S124*H124</f>
        <v>0</v>
      </c>
      <c r="U124" s="35"/>
      <c r="V124" s="35"/>
      <c r="W124" s="35"/>
      <c r="X124" s="35"/>
      <c r="Y124" s="35"/>
      <c r="Z124" s="35"/>
      <c r="AA124" s="35"/>
      <c r="AB124" s="35"/>
      <c r="AC124" s="35"/>
      <c r="AD124" s="35"/>
      <c r="AE124" s="35"/>
      <c r="AR124" s="231" t="s">
        <v>230</v>
      </c>
      <c r="AT124" s="231" t="s">
        <v>313</v>
      </c>
      <c r="AU124" s="231" t="s">
        <v>73</v>
      </c>
      <c r="AY124" s="14" t="s">
        <v>200</v>
      </c>
      <c r="BE124" s="232">
        <f>IF(N124="základní",J124,0)</f>
        <v>0</v>
      </c>
      <c r="BF124" s="232">
        <f>IF(N124="snížená",J124,0)</f>
        <v>0</v>
      </c>
      <c r="BG124" s="232">
        <f>IF(N124="zákl. přenesená",J124,0)</f>
        <v>0</v>
      </c>
      <c r="BH124" s="232">
        <f>IF(N124="sníž. přenesená",J124,0)</f>
        <v>0</v>
      </c>
      <c r="BI124" s="232">
        <f>IF(N124="nulová",J124,0)</f>
        <v>0</v>
      </c>
      <c r="BJ124" s="14" t="s">
        <v>80</v>
      </c>
      <c r="BK124" s="232">
        <f>ROUND(I124*H124,2)</f>
        <v>0</v>
      </c>
      <c r="BL124" s="14" t="s">
        <v>199</v>
      </c>
      <c r="BM124" s="231" t="s">
        <v>261</v>
      </c>
    </row>
    <row r="125" s="2" customFormat="1" ht="24.15" customHeight="1">
      <c r="A125" s="35"/>
      <c r="B125" s="36"/>
      <c r="C125" s="245" t="s">
        <v>234</v>
      </c>
      <c r="D125" s="245" t="s">
        <v>313</v>
      </c>
      <c r="E125" s="246" t="s">
        <v>1676</v>
      </c>
      <c r="F125" s="247" t="s">
        <v>1677</v>
      </c>
      <c r="G125" s="248" t="s">
        <v>209</v>
      </c>
      <c r="H125" s="249">
        <v>8</v>
      </c>
      <c r="I125" s="250"/>
      <c r="J125" s="251">
        <f>ROUND(I125*H125,2)</f>
        <v>0</v>
      </c>
      <c r="K125" s="252"/>
      <c r="L125" s="253"/>
      <c r="M125" s="254" t="s">
        <v>1</v>
      </c>
      <c r="N125" s="255" t="s">
        <v>38</v>
      </c>
      <c r="O125" s="88"/>
      <c r="P125" s="229">
        <f>O125*H125</f>
        <v>0</v>
      </c>
      <c r="Q125" s="229">
        <v>0</v>
      </c>
      <c r="R125" s="229">
        <f>Q125*H125</f>
        <v>0</v>
      </c>
      <c r="S125" s="229">
        <v>0</v>
      </c>
      <c r="T125" s="230">
        <f>S125*H125</f>
        <v>0</v>
      </c>
      <c r="U125" s="35"/>
      <c r="V125" s="35"/>
      <c r="W125" s="35"/>
      <c r="X125" s="35"/>
      <c r="Y125" s="35"/>
      <c r="Z125" s="35"/>
      <c r="AA125" s="35"/>
      <c r="AB125" s="35"/>
      <c r="AC125" s="35"/>
      <c r="AD125" s="35"/>
      <c r="AE125" s="35"/>
      <c r="AR125" s="231" t="s">
        <v>230</v>
      </c>
      <c r="AT125" s="231" t="s">
        <v>313</v>
      </c>
      <c r="AU125" s="231" t="s">
        <v>73</v>
      </c>
      <c r="AY125" s="14" t="s">
        <v>200</v>
      </c>
      <c r="BE125" s="232">
        <f>IF(N125="základní",J125,0)</f>
        <v>0</v>
      </c>
      <c r="BF125" s="232">
        <f>IF(N125="snížená",J125,0)</f>
        <v>0</v>
      </c>
      <c r="BG125" s="232">
        <f>IF(N125="zákl. přenesená",J125,0)</f>
        <v>0</v>
      </c>
      <c r="BH125" s="232">
        <f>IF(N125="sníž. přenesená",J125,0)</f>
        <v>0</v>
      </c>
      <c r="BI125" s="232">
        <f>IF(N125="nulová",J125,0)</f>
        <v>0</v>
      </c>
      <c r="BJ125" s="14" t="s">
        <v>80</v>
      </c>
      <c r="BK125" s="232">
        <f>ROUND(I125*H125,2)</f>
        <v>0</v>
      </c>
      <c r="BL125" s="14" t="s">
        <v>199</v>
      </c>
      <c r="BM125" s="231" t="s">
        <v>269</v>
      </c>
    </row>
    <row r="126" s="2" customFormat="1" ht="14.4" customHeight="1">
      <c r="A126" s="35"/>
      <c r="B126" s="36"/>
      <c r="C126" s="245" t="s">
        <v>238</v>
      </c>
      <c r="D126" s="245" t="s">
        <v>313</v>
      </c>
      <c r="E126" s="246" t="s">
        <v>1698</v>
      </c>
      <c r="F126" s="247" t="s">
        <v>1699</v>
      </c>
      <c r="G126" s="248" t="s">
        <v>209</v>
      </c>
      <c r="H126" s="249">
        <v>94</v>
      </c>
      <c r="I126" s="250"/>
      <c r="J126" s="251">
        <f>ROUND(I126*H126,2)</f>
        <v>0</v>
      </c>
      <c r="K126" s="252"/>
      <c r="L126" s="253"/>
      <c r="M126" s="254" t="s">
        <v>1</v>
      </c>
      <c r="N126" s="255" t="s">
        <v>38</v>
      </c>
      <c r="O126" s="88"/>
      <c r="P126" s="229">
        <f>O126*H126</f>
        <v>0</v>
      </c>
      <c r="Q126" s="229">
        <v>0</v>
      </c>
      <c r="R126" s="229">
        <f>Q126*H126</f>
        <v>0</v>
      </c>
      <c r="S126" s="229">
        <v>0</v>
      </c>
      <c r="T126" s="230">
        <f>S126*H126</f>
        <v>0</v>
      </c>
      <c r="U126" s="35"/>
      <c r="V126" s="35"/>
      <c r="W126" s="35"/>
      <c r="X126" s="35"/>
      <c r="Y126" s="35"/>
      <c r="Z126" s="35"/>
      <c r="AA126" s="35"/>
      <c r="AB126" s="35"/>
      <c r="AC126" s="35"/>
      <c r="AD126" s="35"/>
      <c r="AE126" s="35"/>
      <c r="AR126" s="231" t="s">
        <v>230</v>
      </c>
      <c r="AT126" s="231" t="s">
        <v>313</v>
      </c>
      <c r="AU126" s="231" t="s">
        <v>73</v>
      </c>
      <c r="AY126" s="14" t="s">
        <v>200</v>
      </c>
      <c r="BE126" s="232">
        <f>IF(N126="základní",J126,0)</f>
        <v>0</v>
      </c>
      <c r="BF126" s="232">
        <f>IF(N126="snížená",J126,0)</f>
        <v>0</v>
      </c>
      <c r="BG126" s="232">
        <f>IF(N126="zákl. přenesená",J126,0)</f>
        <v>0</v>
      </c>
      <c r="BH126" s="232">
        <f>IF(N126="sníž. přenesená",J126,0)</f>
        <v>0</v>
      </c>
      <c r="BI126" s="232">
        <f>IF(N126="nulová",J126,0)</f>
        <v>0</v>
      </c>
      <c r="BJ126" s="14" t="s">
        <v>80</v>
      </c>
      <c r="BK126" s="232">
        <f>ROUND(I126*H126,2)</f>
        <v>0</v>
      </c>
      <c r="BL126" s="14" t="s">
        <v>199</v>
      </c>
      <c r="BM126" s="231" t="s">
        <v>277</v>
      </c>
    </row>
    <row r="127" s="2" customFormat="1" ht="14.4" customHeight="1">
      <c r="A127" s="35"/>
      <c r="B127" s="36"/>
      <c r="C127" s="245" t="s">
        <v>242</v>
      </c>
      <c r="D127" s="245" t="s">
        <v>313</v>
      </c>
      <c r="E127" s="246" t="s">
        <v>1704</v>
      </c>
      <c r="F127" s="247" t="s">
        <v>1705</v>
      </c>
      <c r="G127" s="248" t="s">
        <v>209</v>
      </c>
      <c r="H127" s="249">
        <v>945</v>
      </c>
      <c r="I127" s="250"/>
      <c r="J127" s="251">
        <f>ROUND(I127*H127,2)</f>
        <v>0</v>
      </c>
      <c r="K127" s="252"/>
      <c r="L127" s="253"/>
      <c r="M127" s="254" t="s">
        <v>1</v>
      </c>
      <c r="N127" s="255" t="s">
        <v>38</v>
      </c>
      <c r="O127" s="88"/>
      <c r="P127" s="229">
        <f>O127*H127</f>
        <v>0</v>
      </c>
      <c r="Q127" s="229">
        <v>0</v>
      </c>
      <c r="R127" s="229">
        <f>Q127*H127</f>
        <v>0</v>
      </c>
      <c r="S127" s="229">
        <v>0</v>
      </c>
      <c r="T127" s="230">
        <f>S127*H127</f>
        <v>0</v>
      </c>
      <c r="U127" s="35"/>
      <c r="V127" s="35"/>
      <c r="W127" s="35"/>
      <c r="X127" s="35"/>
      <c r="Y127" s="35"/>
      <c r="Z127" s="35"/>
      <c r="AA127" s="35"/>
      <c r="AB127" s="35"/>
      <c r="AC127" s="35"/>
      <c r="AD127" s="35"/>
      <c r="AE127" s="35"/>
      <c r="AR127" s="231" t="s">
        <v>230</v>
      </c>
      <c r="AT127" s="231" t="s">
        <v>313</v>
      </c>
      <c r="AU127" s="231" t="s">
        <v>73</v>
      </c>
      <c r="AY127" s="14" t="s">
        <v>200</v>
      </c>
      <c r="BE127" s="232">
        <f>IF(N127="základní",J127,0)</f>
        <v>0</v>
      </c>
      <c r="BF127" s="232">
        <f>IF(N127="snížená",J127,0)</f>
        <v>0</v>
      </c>
      <c r="BG127" s="232">
        <f>IF(N127="zákl. přenesená",J127,0)</f>
        <v>0</v>
      </c>
      <c r="BH127" s="232">
        <f>IF(N127="sníž. přenesená",J127,0)</f>
        <v>0</v>
      </c>
      <c r="BI127" s="232">
        <f>IF(N127="nulová",J127,0)</f>
        <v>0</v>
      </c>
      <c r="BJ127" s="14" t="s">
        <v>80</v>
      </c>
      <c r="BK127" s="232">
        <f>ROUND(I127*H127,2)</f>
        <v>0</v>
      </c>
      <c r="BL127" s="14" t="s">
        <v>199</v>
      </c>
      <c r="BM127" s="231" t="s">
        <v>376</v>
      </c>
    </row>
    <row r="128" s="2" customFormat="1" ht="14.4" customHeight="1">
      <c r="A128" s="35"/>
      <c r="B128" s="36"/>
      <c r="C128" s="245" t="s">
        <v>246</v>
      </c>
      <c r="D128" s="245" t="s">
        <v>313</v>
      </c>
      <c r="E128" s="246" t="s">
        <v>1706</v>
      </c>
      <c r="F128" s="247" t="s">
        <v>1707</v>
      </c>
      <c r="G128" s="248" t="s">
        <v>209</v>
      </c>
      <c r="H128" s="249">
        <v>30</v>
      </c>
      <c r="I128" s="250"/>
      <c r="J128" s="251">
        <f>ROUND(I128*H128,2)</f>
        <v>0</v>
      </c>
      <c r="K128" s="252"/>
      <c r="L128" s="253"/>
      <c r="M128" s="254" t="s">
        <v>1</v>
      </c>
      <c r="N128" s="255" t="s">
        <v>38</v>
      </c>
      <c r="O128" s="88"/>
      <c r="P128" s="229">
        <f>O128*H128</f>
        <v>0</v>
      </c>
      <c r="Q128" s="229">
        <v>0</v>
      </c>
      <c r="R128" s="229">
        <f>Q128*H128</f>
        <v>0</v>
      </c>
      <c r="S128" s="229">
        <v>0</v>
      </c>
      <c r="T128" s="230">
        <f>S128*H128</f>
        <v>0</v>
      </c>
      <c r="U128" s="35"/>
      <c r="V128" s="35"/>
      <c r="W128" s="35"/>
      <c r="X128" s="35"/>
      <c r="Y128" s="35"/>
      <c r="Z128" s="35"/>
      <c r="AA128" s="35"/>
      <c r="AB128" s="35"/>
      <c r="AC128" s="35"/>
      <c r="AD128" s="35"/>
      <c r="AE128" s="35"/>
      <c r="AR128" s="231" t="s">
        <v>230</v>
      </c>
      <c r="AT128" s="231" t="s">
        <v>313</v>
      </c>
      <c r="AU128" s="231" t="s">
        <v>73</v>
      </c>
      <c r="AY128" s="14" t="s">
        <v>200</v>
      </c>
      <c r="BE128" s="232">
        <f>IF(N128="základní",J128,0)</f>
        <v>0</v>
      </c>
      <c r="BF128" s="232">
        <f>IF(N128="snížená",J128,0)</f>
        <v>0</v>
      </c>
      <c r="BG128" s="232">
        <f>IF(N128="zákl. přenesená",J128,0)</f>
        <v>0</v>
      </c>
      <c r="BH128" s="232">
        <f>IF(N128="sníž. přenesená",J128,0)</f>
        <v>0</v>
      </c>
      <c r="BI128" s="232">
        <f>IF(N128="nulová",J128,0)</f>
        <v>0</v>
      </c>
      <c r="BJ128" s="14" t="s">
        <v>80</v>
      </c>
      <c r="BK128" s="232">
        <f>ROUND(I128*H128,2)</f>
        <v>0</v>
      </c>
      <c r="BL128" s="14" t="s">
        <v>199</v>
      </c>
      <c r="BM128" s="231" t="s">
        <v>383</v>
      </c>
    </row>
    <row r="129" s="2" customFormat="1" ht="24.15" customHeight="1">
      <c r="A129" s="35"/>
      <c r="B129" s="36"/>
      <c r="C129" s="245" t="s">
        <v>250</v>
      </c>
      <c r="D129" s="245" t="s">
        <v>313</v>
      </c>
      <c r="E129" s="246" t="s">
        <v>1708</v>
      </c>
      <c r="F129" s="247" t="s">
        <v>1709</v>
      </c>
      <c r="G129" s="248" t="s">
        <v>209</v>
      </c>
      <c r="H129" s="249">
        <v>24</v>
      </c>
      <c r="I129" s="250"/>
      <c r="J129" s="251">
        <f>ROUND(I129*H129,2)</f>
        <v>0</v>
      </c>
      <c r="K129" s="252"/>
      <c r="L129" s="253"/>
      <c r="M129" s="254" t="s">
        <v>1</v>
      </c>
      <c r="N129" s="255" t="s">
        <v>38</v>
      </c>
      <c r="O129" s="88"/>
      <c r="P129" s="229">
        <f>O129*H129</f>
        <v>0</v>
      </c>
      <c r="Q129" s="229">
        <v>0</v>
      </c>
      <c r="R129" s="229">
        <f>Q129*H129</f>
        <v>0</v>
      </c>
      <c r="S129" s="229">
        <v>0</v>
      </c>
      <c r="T129" s="230">
        <f>S129*H129</f>
        <v>0</v>
      </c>
      <c r="U129" s="35"/>
      <c r="V129" s="35"/>
      <c r="W129" s="35"/>
      <c r="X129" s="35"/>
      <c r="Y129" s="35"/>
      <c r="Z129" s="35"/>
      <c r="AA129" s="35"/>
      <c r="AB129" s="35"/>
      <c r="AC129" s="35"/>
      <c r="AD129" s="35"/>
      <c r="AE129" s="35"/>
      <c r="AR129" s="231" t="s">
        <v>230</v>
      </c>
      <c r="AT129" s="231" t="s">
        <v>313</v>
      </c>
      <c r="AU129" s="231" t="s">
        <v>73</v>
      </c>
      <c r="AY129" s="14" t="s">
        <v>200</v>
      </c>
      <c r="BE129" s="232">
        <f>IF(N129="základní",J129,0)</f>
        <v>0</v>
      </c>
      <c r="BF129" s="232">
        <f>IF(N129="snížená",J129,0)</f>
        <v>0</v>
      </c>
      <c r="BG129" s="232">
        <f>IF(N129="zákl. přenesená",J129,0)</f>
        <v>0</v>
      </c>
      <c r="BH129" s="232">
        <f>IF(N129="sníž. přenesená",J129,0)</f>
        <v>0</v>
      </c>
      <c r="BI129" s="232">
        <f>IF(N129="nulová",J129,0)</f>
        <v>0</v>
      </c>
      <c r="BJ129" s="14" t="s">
        <v>80</v>
      </c>
      <c r="BK129" s="232">
        <f>ROUND(I129*H129,2)</f>
        <v>0</v>
      </c>
      <c r="BL129" s="14" t="s">
        <v>199</v>
      </c>
      <c r="BM129" s="231" t="s">
        <v>391</v>
      </c>
    </row>
    <row r="130" s="2" customFormat="1" ht="24.15" customHeight="1">
      <c r="A130" s="35"/>
      <c r="B130" s="36"/>
      <c r="C130" s="245" t="s">
        <v>254</v>
      </c>
      <c r="D130" s="245" t="s">
        <v>313</v>
      </c>
      <c r="E130" s="246" t="s">
        <v>1712</v>
      </c>
      <c r="F130" s="247" t="s">
        <v>1713</v>
      </c>
      <c r="G130" s="248" t="s">
        <v>209</v>
      </c>
      <c r="H130" s="249">
        <v>6</v>
      </c>
      <c r="I130" s="250"/>
      <c r="J130" s="251">
        <f>ROUND(I130*H130,2)</f>
        <v>0</v>
      </c>
      <c r="K130" s="252"/>
      <c r="L130" s="253"/>
      <c r="M130" s="254" t="s">
        <v>1</v>
      </c>
      <c r="N130" s="255" t="s">
        <v>38</v>
      </c>
      <c r="O130" s="88"/>
      <c r="P130" s="229">
        <f>O130*H130</f>
        <v>0</v>
      </c>
      <c r="Q130" s="229">
        <v>0</v>
      </c>
      <c r="R130" s="229">
        <f>Q130*H130</f>
        <v>0</v>
      </c>
      <c r="S130" s="229">
        <v>0</v>
      </c>
      <c r="T130" s="230">
        <f>S130*H130</f>
        <v>0</v>
      </c>
      <c r="U130" s="35"/>
      <c r="V130" s="35"/>
      <c r="W130" s="35"/>
      <c r="X130" s="35"/>
      <c r="Y130" s="35"/>
      <c r="Z130" s="35"/>
      <c r="AA130" s="35"/>
      <c r="AB130" s="35"/>
      <c r="AC130" s="35"/>
      <c r="AD130" s="35"/>
      <c r="AE130" s="35"/>
      <c r="AR130" s="231" t="s">
        <v>230</v>
      </c>
      <c r="AT130" s="231" t="s">
        <v>313</v>
      </c>
      <c r="AU130" s="231" t="s">
        <v>73</v>
      </c>
      <c r="AY130" s="14" t="s">
        <v>200</v>
      </c>
      <c r="BE130" s="232">
        <f>IF(N130="základní",J130,0)</f>
        <v>0</v>
      </c>
      <c r="BF130" s="232">
        <f>IF(N130="snížená",J130,0)</f>
        <v>0</v>
      </c>
      <c r="BG130" s="232">
        <f>IF(N130="zákl. přenesená",J130,0)</f>
        <v>0</v>
      </c>
      <c r="BH130" s="232">
        <f>IF(N130="sníž. přenesená",J130,0)</f>
        <v>0</v>
      </c>
      <c r="BI130" s="232">
        <f>IF(N130="nulová",J130,0)</f>
        <v>0</v>
      </c>
      <c r="BJ130" s="14" t="s">
        <v>80</v>
      </c>
      <c r="BK130" s="232">
        <f>ROUND(I130*H130,2)</f>
        <v>0</v>
      </c>
      <c r="BL130" s="14" t="s">
        <v>199</v>
      </c>
      <c r="BM130" s="231" t="s">
        <v>399</v>
      </c>
    </row>
    <row r="131" s="2" customFormat="1" ht="24.15" customHeight="1">
      <c r="A131" s="35"/>
      <c r="B131" s="36"/>
      <c r="C131" s="245" t="s">
        <v>8</v>
      </c>
      <c r="D131" s="245" t="s">
        <v>313</v>
      </c>
      <c r="E131" s="246" t="s">
        <v>2025</v>
      </c>
      <c r="F131" s="247" t="s">
        <v>2026</v>
      </c>
      <c r="G131" s="248" t="s">
        <v>209</v>
      </c>
      <c r="H131" s="249">
        <v>12</v>
      </c>
      <c r="I131" s="250"/>
      <c r="J131" s="251">
        <f>ROUND(I131*H131,2)</f>
        <v>0</v>
      </c>
      <c r="K131" s="252"/>
      <c r="L131" s="253"/>
      <c r="M131" s="254" t="s">
        <v>1</v>
      </c>
      <c r="N131" s="255" t="s">
        <v>38</v>
      </c>
      <c r="O131" s="88"/>
      <c r="P131" s="229">
        <f>O131*H131</f>
        <v>0</v>
      </c>
      <c r="Q131" s="229">
        <v>0</v>
      </c>
      <c r="R131" s="229">
        <f>Q131*H131</f>
        <v>0</v>
      </c>
      <c r="S131" s="229">
        <v>0</v>
      </c>
      <c r="T131" s="230">
        <f>S131*H131</f>
        <v>0</v>
      </c>
      <c r="U131" s="35"/>
      <c r="V131" s="35"/>
      <c r="W131" s="35"/>
      <c r="X131" s="35"/>
      <c r="Y131" s="35"/>
      <c r="Z131" s="35"/>
      <c r="AA131" s="35"/>
      <c r="AB131" s="35"/>
      <c r="AC131" s="35"/>
      <c r="AD131" s="35"/>
      <c r="AE131" s="35"/>
      <c r="AR131" s="231" t="s">
        <v>230</v>
      </c>
      <c r="AT131" s="231" t="s">
        <v>313</v>
      </c>
      <c r="AU131" s="231" t="s">
        <v>73</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199</v>
      </c>
      <c r="BM131" s="231" t="s">
        <v>407</v>
      </c>
    </row>
    <row r="132" s="2" customFormat="1" ht="14.4" customHeight="1">
      <c r="A132" s="35"/>
      <c r="B132" s="36"/>
      <c r="C132" s="245" t="s">
        <v>261</v>
      </c>
      <c r="D132" s="245" t="s">
        <v>313</v>
      </c>
      <c r="E132" s="246" t="s">
        <v>2027</v>
      </c>
      <c r="F132" s="247" t="s">
        <v>2028</v>
      </c>
      <c r="G132" s="248" t="s">
        <v>209</v>
      </c>
      <c r="H132" s="249">
        <v>8</v>
      </c>
      <c r="I132" s="250"/>
      <c r="J132" s="251">
        <f>ROUND(I132*H132,2)</f>
        <v>0</v>
      </c>
      <c r="K132" s="252"/>
      <c r="L132" s="253"/>
      <c r="M132" s="254" t="s">
        <v>1</v>
      </c>
      <c r="N132" s="255" t="s">
        <v>38</v>
      </c>
      <c r="O132" s="88"/>
      <c r="P132" s="229">
        <f>O132*H132</f>
        <v>0</v>
      </c>
      <c r="Q132" s="229">
        <v>0</v>
      </c>
      <c r="R132" s="229">
        <f>Q132*H132</f>
        <v>0</v>
      </c>
      <c r="S132" s="229">
        <v>0</v>
      </c>
      <c r="T132" s="230">
        <f>S132*H132</f>
        <v>0</v>
      </c>
      <c r="U132" s="35"/>
      <c r="V132" s="35"/>
      <c r="W132" s="35"/>
      <c r="X132" s="35"/>
      <c r="Y132" s="35"/>
      <c r="Z132" s="35"/>
      <c r="AA132" s="35"/>
      <c r="AB132" s="35"/>
      <c r="AC132" s="35"/>
      <c r="AD132" s="35"/>
      <c r="AE132" s="35"/>
      <c r="AR132" s="231" t="s">
        <v>230</v>
      </c>
      <c r="AT132" s="231" t="s">
        <v>313</v>
      </c>
      <c r="AU132" s="231" t="s">
        <v>73</v>
      </c>
      <c r="AY132" s="14" t="s">
        <v>200</v>
      </c>
      <c r="BE132" s="232">
        <f>IF(N132="základní",J132,0)</f>
        <v>0</v>
      </c>
      <c r="BF132" s="232">
        <f>IF(N132="snížená",J132,0)</f>
        <v>0</v>
      </c>
      <c r="BG132" s="232">
        <f>IF(N132="zákl. přenesená",J132,0)</f>
        <v>0</v>
      </c>
      <c r="BH132" s="232">
        <f>IF(N132="sníž. přenesená",J132,0)</f>
        <v>0</v>
      </c>
      <c r="BI132" s="232">
        <f>IF(N132="nulová",J132,0)</f>
        <v>0</v>
      </c>
      <c r="BJ132" s="14" t="s">
        <v>80</v>
      </c>
      <c r="BK132" s="232">
        <f>ROUND(I132*H132,2)</f>
        <v>0</v>
      </c>
      <c r="BL132" s="14" t="s">
        <v>199</v>
      </c>
      <c r="BM132" s="231" t="s">
        <v>415</v>
      </c>
    </row>
    <row r="133" s="2" customFormat="1" ht="24.15" customHeight="1">
      <c r="A133" s="35"/>
      <c r="B133" s="36"/>
      <c r="C133" s="245" t="s">
        <v>265</v>
      </c>
      <c r="D133" s="245" t="s">
        <v>313</v>
      </c>
      <c r="E133" s="246" t="s">
        <v>1726</v>
      </c>
      <c r="F133" s="247" t="s">
        <v>1727</v>
      </c>
      <c r="G133" s="248" t="s">
        <v>209</v>
      </c>
      <c r="H133" s="249">
        <v>20</v>
      </c>
      <c r="I133" s="250"/>
      <c r="J133" s="251">
        <f>ROUND(I133*H133,2)</f>
        <v>0</v>
      </c>
      <c r="K133" s="252"/>
      <c r="L133" s="253"/>
      <c r="M133" s="254" t="s">
        <v>1</v>
      </c>
      <c r="N133" s="255" t="s">
        <v>38</v>
      </c>
      <c r="O133" s="88"/>
      <c r="P133" s="229">
        <f>O133*H133</f>
        <v>0</v>
      </c>
      <c r="Q133" s="229">
        <v>0</v>
      </c>
      <c r="R133" s="229">
        <f>Q133*H133</f>
        <v>0</v>
      </c>
      <c r="S133" s="229">
        <v>0</v>
      </c>
      <c r="T133" s="230">
        <f>S133*H133</f>
        <v>0</v>
      </c>
      <c r="U133" s="35"/>
      <c r="V133" s="35"/>
      <c r="W133" s="35"/>
      <c r="X133" s="35"/>
      <c r="Y133" s="35"/>
      <c r="Z133" s="35"/>
      <c r="AA133" s="35"/>
      <c r="AB133" s="35"/>
      <c r="AC133" s="35"/>
      <c r="AD133" s="35"/>
      <c r="AE133" s="35"/>
      <c r="AR133" s="231" t="s">
        <v>230</v>
      </c>
      <c r="AT133" s="231" t="s">
        <v>313</v>
      </c>
      <c r="AU133" s="231" t="s">
        <v>73</v>
      </c>
      <c r="AY133" s="14" t="s">
        <v>200</v>
      </c>
      <c r="BE133" s="232">
        <f>IF(N133="základní",J133,0)</f>
        <v>0</v>
      </c>
      <c r="BF133" s="232">
        <f>IF(N133="snížená",J133,0)</f>
        <v>0</v>
      </c>
      <c r="BG133" s="232">
        <f>IF(N133="zákl. přenesená",J133,0)</f>
        <v>0</v>
      </c>
      <c r="BH133" s="232">
        <f>IF(N133="sníž. přenesená",J133,0)</f>
        <v>0</v>
      </c>
      <c r="BI133" s="232">
        <f>IF(N133="nulová",J133,0)</f>
        <v>0</v>
      </c>
      <c r="BJ133" s="14" t="s">
        <v>80</v>
      </c>
      <c r="BK133" s="232">
        <f>ROUND(I133*H133,2)</f>
        <v>0</v>
      </c>
      <c r="BL133" s="14" t="s">
        <v>199</v>
      </c>
      <c r="BM133" s="231" t="s">
        <v>423</v>
      </c>
    </row>
    <row r="134" s="2" customFormat="1" ht="24.15" customHeight="1">
      <c r="A134" s="35"/>
      <c r="B134" s="36"/>
      <c r="C134" s="245" t="s">
        <v>269</v>
      </c>
      <c r="D134" s="245" t="s">
        <v>313</v>
      </c>
      <c r="E134" s="246" t="s">
        <v>1728</v>
      </c>
      <c r="F134" s="247" t="s">
        <v>1729</v>
      </c>
      <c r="G134" s="248" t="s">
        <v>311</v>
      </c>
      <c r="H134" s="249">
        <v>160</v>
      </c>
      <c r="I134" s="250"/>
      <c r="J134" s="251">
        <f>ROUND(I134*H134,2)</f>
        <v>0</v>
      </c>
      <c r="K134" s="252"/>
      <c r="L134" s="253"/>
      <c r="M134" s="254" t="s">
        <v>1</v>
      </c>
      <c r="N134" s="255" t="s">
        <v>38</v>
      </c>
      <c r="O134" s="88"/>
      <c r="P134" s="229">
        <f>O134*H134</f>
        <v>0</v>
      </c>
      <c r="Q134" s="229">
        <v>0</v>
      </c>
      <c r="R134" s="229">
        <f>Q134*H134</f>
        <v>0</v>
      </c>
      <c r="S134" s="229">
        <v>0</v>
      </c>
      <c r="T134" s="230">
        <f>S134*H134</f>
        <v>0</v>
      </c>
      <c r="U134" s="35"/>
      <c r="V134" s="35"/>
      <c r="W134" s="35"/>
      <c r="X134" s="35"/>
      <c r="Y134" s="35"/>
      <c r="Z134" s="35"/>
      <c r="AA134" s="35"/>
      <c r="AB134" s="35"/>
      <c r="AC134" s="35"/>
      <c r="AD134" s="35"/>
      <c r="AE134" s="35"/>
      <c r="AR134" s="231" t="s">
        <v>230</v>
      </c>
      <c r="AT134" s="231" t="s">
        <v>313</v>
      </c>
      <c r="AU134" s="231" t="s">
        <v>73</v>
      </c>
      <c r="AY134" s="14" t="s">
        <v>200</v>
      </c>
      <c r="BE134" s="232">
        <f>IF(N134="základní",J134,0)</f>
        <v>0</v>
      </c>
      <c r="BF134" s="232">
        <f>IF(N134="snížená",J134,0)</f>
        <v>0</v>
      </c>
      <c r="BG134" s="232">
        <f>IF(N134="zákl. přenesená",J134,0)</f>
        <v>0</v>
      </c>
      <c r="BH134" s="232">
        <f>IF(N134="sníž. přenesená",J134,0)</f>
        <v>0</v>
      </c>
      <c r="BI134" s="232">
        <f>IF(N134="nulová",J134,0)</f>
        <v>0</v>
      </c>
      <c r="BJ134" s="14" t="s">
        <v>80</v>
      </c>
      <c r="BK134" s="232">
        <f>ROUND(I134*H134,2)</f>
        <v>0</v>
      </c>
      <c r="BL134" s="14" t="s">
        <v>199</v>
      </c>
      <c r="BM134" s="231" t="s">
        <v>431</v>
      </c>
    </row>
    <row r="135" s="2" customFormat="1" ht="24.15" customHeight="1">
      <c r="A135" s="35"/>
      <c r="B135" s="36"/>
      <c r="C135" s="245" t="s">
        <v>273</v>
      </c>
      <c r="D135" s="245" t="s">
        <v>313</v>
      </c>
      <c r="E135" s="246" t="s">
        <v>1730</v>
      </c>
      <c r="F135" s="247" t="s">
        <v>1731</v>
      </c>
      <c r="G135" s="248" t="s">
        <v>311</v>
      </c>
      <c r="H135" s="249">
        <v>900</v>
      </c>
      <c r="I135" s="250"/>
      <c r="J135" s="251">
        <f>ROUND(I135*H135,2)</f>
        <v>0</v>
      </c>
      <c r="K135" s="252"/>
      <c r="L135" s="253"/>
      <c r="M135" s="254" t="s">
        <v>1</v>
      </c>
      <c r="N135" s="255" t="s">
        <v>38</v>
      </c>
      <c r="O135" s="88"/>
      <c r="P135" s="229">
        <f>O135*H135</f>
        <v>0</v>
      </c>
      <c r="Q135" s="229">
        <v>0</v>
      </c>
      <c r="R135" s="229">
        <f>Q135*H135</f>
        <v>0</v>
      </c>
      <c r="S135" s="229">
        <v>0</v>
      </c>
      <c r="T135" s="230">
        <f>S135*H135</f>
        <v>0</v>
      </c>
      <c r="U135" s="35"/>
      <c r="V135" s="35"/>
      <c r="W135" s="35"/>
      <c r="X135" s="35"/>
      <c r="Y135" s="35"/>
      <c r="Z135" s="35"/>
      <c r="AA135" s="35"/>
      <c r="AB135" s="35"/>
      <c r="AC135" s="35"/>
      <c r="AD135" s="35"/>
      <c r="AE135" s="35"/>
      <c r="AR135" s="231" t="s">
        <v>230</v>
      </c>
      <c r="AT135" s="231" t="s">
        <v>313</v>
      </c>
      <c r="AU135" s="231" t="s">
        <v>73</v>
      </c>
      <c r="AY135" s="14" t="s">
        <v>200</v>
      </c>
      <c r="BE135" s="232">
        <f>IF(N135="základní",J135,0)</f>
        <v>0</v>
      </c>
      <c r="BF135" s="232">
        <f>IF(N135="snížená",J135,0)</f>
        <v>0</v>
      </c>
      <c r="BG135" s="232">
        <f>IF(N135="zákl. přenesená",J135,0)</f>
        <v>0</v>
      </c>
      <c r="BH135" s="232">
        <f>IF(N135="sníž. přenesená",J135,0)</f>
        <v>0</v>
      </c>
      <c r="BI135" s="232">
        <f>IF(N135="nulová",J135,0)</f>
        <v>0</v>
      </c>
      <c r="BJ135" s="14" t="s">
        <v>80</v>
      </c>
      <c r="BK135" s="232">
        <f>ROUND(I135*H135,2)</f>
        <v>0</v>
      </c>
      <c r="BL135" s="14" t="s">
        <v>199</v>
      </c>
      <c r="BM135" s="231" t="s">
        <v>439</v>
      </c>
    </row>
    <row r="136" s="2" customFormat="1" ht="24.15" customHeight="1">
      <c r="A136" s="35"/>
      <c r="B136" s="36"/>
      <c r="C136" s="245" t="s">
        <v>277</v>
      </c>
      <c r="D136" s="245" t="s">
        <v>313</v>
      </c>
      <c r="E136" s="246" t="s">
        <v>2029</v>
      </c>
      <c r="F136" s="247" t="s">
        <v>2030</v>
      </c>
      <c r="G136" s="248" t="s">
        <v>209</v>
      </c>
      <c r="H136" s="249">
        <v>16</v>
      </c>
      <c r="I136" s="250"/>
      <c r="J136" s="251">
        <f>ROUND(I136*H136,2)</f>
        <v>0</v>
      </c>
      <c r="K136" s="252"/>
      <c r="L136" s="253"/>
      <c r="M136" s="254" t="s">
        <v>1</v>
      </c>
      <c r="N136" s="255" t="s">
        <v>38</v>
      </c>
      <c r="O136" s="88"/>
      <c r="P136" s="229">
        <f>O136*H136</f>
        <v>0</v>
      </c>
      <c r="Q136" s="229">
        <v>0</v>
      </c>
      <c r="R136" s="229">
        <f>Q136*H136</f>
        <v>0</v>
      </c>
      <c r="S136" s="229">
        <v>0</v>
      </c>
      <c r="T136" s="230">
        <f>S136*H136</f>
        <v>0</v>
      </c>
      <c r="U136" s="35"/>
      <c r="V136" s="35"/>
      <c r="W136" s="35"/>
      <c r="X136" s="35"/>
      <c r="Y136" s="35"/>
      <c r="Z136" s="35"/>
      <c r="AA136" s="35"/>
      <c r="AB136" s="35"/>
      <c r="AC136" s="35"/>
      <c r="AD136" s="35"/>
      <c r="AE136" s="35"/>
      <c r="AR136" s="231" t="s">
        <v>230</v>
      </c>
      <c r="AT136" s="231" t="s">
        <v>313</v>
      </c>
      <c r="AU136" s="231" t="s">
        <v>73</v>
      </c>
      <c r="AY136" s="14" t="s">
        <v>200</v>
      </c>
      <c r="BE136" s="232">
        <f>IF(N136="základní",J136,0)</f>
        <v>0</v>
      </c>
      <c r="BF136" s="232">
        <f>IF(N136="snížená",J136,0)</f>
        <v>0</v>
      </c>
      <c r="BG136" s="232">
        <f>IF(N136="zákl. přenesená",J136,0)</f>
        <v>0</v>
      </c>
      <c r="BH136" s="232">
        <f>IF(N136="sníž. přenesená",J136,0)</f>
        <v>0</v>
      </c>
      <c r="BI136" s="232">
        <f>IF(N136="nulová",J136,0)</f>
        <v>0</v>
      </c>
      <c r="BJ136" s="14" t="s">
        <v>80</v>
      </c>
      <c r="BK136" s="232">
        <f>ROUND(I136*H136,2)</f>
        <v>0</v>
      </c>
      <c r="BL136" s="14" t="s">
        <v>199</v>
      </c>
      <c r="BM136" s="231" t="s">
        <v>447</v>
      </c>
    </row>
    <row r="137" s="2" customFormat="1" ht="24.15" customHeight="1">
      <c r="A137" s="35"/>
      <c r="B137" s="36"/>
      <c r="C137" s="245" t="s">
        <v>7</v>
      </c>
      <c r="D137" s="245" t="s">
        <v>313</v>
      </c>
      <c r="E137" s="246" t="s">
        <v>1738</v>
      </c>
      <c r="F137" s="247" t="s">
        <v>1739</v>
      </c>
      <c r="G137" s="248" t="s">
        <v>311</v>
      </c>
      <c r="H137" s="249">
        <v>200</v>
      </c>
      <c r="I137" s="250"/>
      <c r="J137" s="251">
        <f>ROUND(I137*H137,2)</f>
        <v>0</v>
      </c>
      <c r="K137" s="252"/>
      <c r="L137" s="253"/>
      <c r="M137" s="254" t="s">
        <v>1</v>
      </c>
      <c r="N137" s="255" t="s">
        <v>38</v>
      </c>
      <c r="O137" s="88"/>
      <c r="P137" s="229">
        <f>O137*H137</f>
        <v>0</v>
      </c>
      <c r="Q137" s="229">
        <v>0</v>
      </c>
      <c r="R137" s="229">
        <f>Q137*H137</f>
        <v>0</v>
      </c>
      <c r="S137" s="229">
        <v>0</v>
      </c>
      <c r="T137" s="230">
        <f>S137*H137</f>
        <v>0</v>
      </c>
      <c r="U137" s="35"/>
      <c r="V137" s="35"/>
      <c r="W137" s="35"/>
      <c r="X137" s="35"/>
      <c r="Y137" s="35"/>
      <c r="Z137" s="35"/>
      <c r="AA137" s="35"/>
      <c r="AB137" s="35"/>
      <c r="AC137" s="35"/>
      <c r="AD137" s="35"/>
      <c r="AE137" s="35"/>
      <c r="AR137" s="231" t="s">
        <v>230</v>
      </c>
      <c r="AT137" s="231" t="s">
        <v>313</v>
      </c>
      <c r="AU137" s="231" t="s">
        <v>73</v>
      </c>
      <c r="AY137" s="14" t="s">
        <v>200</v>
      </c>
      <c r="BE137" s="232">
        <f>IF(N137="základní",J137,0)</f>
        <v>0</v>
      </c>
      <c r="BF137" s="232">
        <f>IF(N137="snížená",J137,0)</f>
        <v>0</v>
      </c>
      <c r="BG137" s="232">
        <f>IF(N137="zákl. přenesená",J137,0)</f>
        <v>0</v>
      </c>
      <c r="BH137" s="232">
        <f>IF(N137="sníž. přenesená",J137,0)</f>
        <v>0</v>
      </c>
      <c r="BI137" s="232">
        <f>IF(N137="nulová",J137,0)</f>
        <v>0</v>
      </c>
      <c r="BJ137" s="14" t="s">
        <v>80</v>
      </c>
      <c r="BK137" s="232">
        <f>ROUND(I137*H137,2)</f>
        <v>0</v>
      </c>
      <c r="BL137" s="14" t="s">
        <v>199</v>
      </c>
      <c r="BM137" s="231" t="s">
        <v>455</v>
      </c>
    </row>
    <row r="138" s="2" customFormat="1" ht="14.4" customHeight="1">
      <c r="A138" s="35"/>
      <c r="B138" s="36"/>
      <c r="C138" s="245" t="s">
        <v>376</v>
      </c>
      <c r="D138" s="245" t="s">
        <v>313</v>
      </c>
      <c r="E138" s="246" t="s">
        <v>1742</v>
      </c>
      <c r="F138" s="247" t="s">
        <v>1743</v>
      </c>
      <c r="G138" s="248" t="s">
        <v>311</v>
      </c>
      <c r="H138" s="249">
        <v>200</v>
      </c>
      <c r="I138" s="250"/>
      <c r="J138" s="251">
        <f>ROUND(I138*H138,2)</f>
        <v>0</v>
      </c>
      <c r="K138" s="252"/>
      <c r="L138" s="253"/>
      <c r="M138" s="254" t="s">
        <v>1</v>
      </c>
      <c r="N138" s="255" t="s">
        <v>38</v>
      </c>
      <c r="O138" s="88"/>
      <c r="P138" s="229">
        <f>O138*H138</f>
        <v>0</v>
      </c>
      <c r="Q138" s="229">
        <v>0</v>
      </c>
      <c r="R138" s="229">
        <f>Q138*H138</f>
        <v>0</v>
      </c>
      <c r="S138" s="229">
        <v>0</v>
      </c>
      <c r="T138" s="230">
        <f>S138*H138</f>
        <v>0</v>
      </c>
      <c r="U138" s="35"/>
      <c r="V138" s="35"/>
      <c r="W138" s="35"/>
      <c r="X138" s="35"/>
      <c r="Y138" s="35"/>
      <c r="Z138" s="35"/>
      <c r="AA138" s="35"/>
      <c r="AB138" s="35"/>
      <c r="AC138" s="35"/>
      <c r="AD138" s="35"/>
      <c r="AE138" s="35"/>
      <c r="AR138" s="231" t="s">
        <v>230</v>
      </c>
      <c r="AT138" s="231" t="s">
        <v>313</v>
      </c>
      <c r="AU138" s="231" t="s">
        <v>73</v>
      </c>
      <c r="AY138" s="14" t="s">
        <v>200</v>
      </c>
      <c r="BE138" s="232">
        <f>IF(N138="základní",J138,0)</f>
        <v>0</v>
      </c>
      <c r="BF138" s="232">
        <f>IF(N138="snížená",J138,0)</f>
        <v>0</v>
      </c>
      <c r="BG138" s="232">
        <f>IF(N138="zákl. přenesená",J138,0)</f>
        <v>0</v>
      </c>
      <c r="BH138" s="232">
        <f>IF(N138="sníž. přenesená",J138,0)</f>
        <v>0</v>
      </c>
      <c r="BI138" s="232">
        <f>IF(N138="nulová",J138,0)</f>
        <v>0</v>
      </c>
      <c r="BJ138" s="14" t="s">
        <v>80</v>
      </c>
      <c r="BK138" s="232">
        <f>ROUND(I138*H138,2)</f>
        <v>0</v>
      </c>
      <c r="BL138" s="14" t="s">
        <v>199</v>
      </c>
      <c r="BM138" s="231" t="s">
        <v>463</v>
      </c>
    </row>
    <row r="139" s="2" customFormat="1" ht="24.15" customHeight="1">
      <c r="A139" s="35"/>
      <c r="B139" s="36"/>
      <c r="C139" s="245" t="s">
        <v>380</v>
      </c>
      <c r="D139" s="245" t="s">
        <v>313</v>
      </c>
      <c r="E139" s="246" t="s">
        <v>1768</v>
      </c>
      <c r="F139" s="247" t="s">
        <v>1769</v>
      </c>
      <c r="G139" s="248" t="s">
        <v>209</v>
      </c>
      <c r="H139" s="249">
        <v>192</v>
      </c>
      <c r="I139" s="250"/>
      <c r="J139" s="251">
        <f>ROUND(I139*H139,2)</f>
        <v>0</v>
      </c>
      <c r="K139" s="252"/>
      <c r="L139" s="253"/>
      <c r="M139" s="254" t="s">
        <v>1</v>
      </c>
      <c r="N139" s="255" t="s">
        <v>38</v>
      </c>
      <c r="O139" s="88"/>
      <c r="P139" s="229">
        <f>O139*H139</f>
        <v>0</v>
      </c>
      <c r="Q139" s="229">
        <v>0</v>
      </c>
      <c r="R139" s="229">
        <f>Q139*H139</f>
        <v>0</v>
      </c>
      <c r="S139" s="229">
        <v>0</v>
      </c>
      <c r="T139" s="230">
        <f>S139*H139</f>
        <v>0</v>
      </c>
      <c r="U139" s="35"/>
      <c r="V139" s="35"/>
      <c r="W139" s="35"/>
      <c r="X139" s="35"/>
      <c r="Y139" s="35"/>
      <c r="Z139" s="35"/>
      <c r="AA139" s="35"/>
      <c r="AB139" s="35"/>
      <c r="AC139" s="35"/>
      <c r="AD139" s="35"/>
      <c r="AE139" s="35"/>
      <c r="AR139" s="231" t="s">
        <v>230</v>
      </c>
      <c r="AT139" s="231" t="s">
        <v>313</v>
      </c>
      <c r="AU139" s="231" t="s">
        <v>73</v>
      </c>
      <c r="AY139" s="14" t="s">
        <v>200</v>
      </c>
      <c r="BE139" s="232">
        <f>IF(N139="základní",J139,0)</f>
        <v>0</v>
      </c>
      <c r="BF139" s="232">
        <f>IF(N139="snížená",J139,0)</f>
        <v>0</v>
      </c>
      <c r="BG139" s="232">
        <f>IF(N139="zákl. přenesená",J139,0)</f>
        <v>0</v>
      </c>
      <c r="BH139" s="232">
        <f>IF(N139="sníž. přenesená",J139,0)</f>
        <v>0</v>
      </c>
      <c r="BI139" s="232">
        <f>IF(N139="nulová",J139,0)</f>
        <v>0</v>
      </c>
      <c r="BJ139" s="14" t="s">
        <v>80</v>
      </c>
      <c r="BK139" s="232">
        <f>ROUND(I139*H139,2)</f>
        <v>0</v>
      </c>
      <c r="BL139" s="14" t="s">
        <v>199</v>
      </c>
      <c r="BM139" s="231" t="s">
        <v>471</v>
      </c>
    </row>
    <row r="140" s="2" customFormat="1" ht="24.15" customHeight="1">
      <c r="A140" s="35"/>
      <c r="B140" s="36"/>
      <c r="C140" s="245" t="s">
        <v>383</v>
      </c>
      <c r="D140" s="245" t="s">
        <v>313</v>
      </c>
      <c r="E140" s="246" t="s">
        <v>2031</v>
      </c>
      <c r="F140" s="247" t="s">
        <v>2032</v>
      </c>
      <c r="G140" s="248" t="s">
        <v>209</v>
      </c>
      <c r="H140" s="249">
        <v>88</v>
      </c>
      <c r="I140" s="250"/>
      <c r="J140" s="251">
        <f>ROUND(I140*H140,2)</f>
        <v>0</v>
      </c>
      <c r="K140" s="252"/>
      <c r="L140" s="253"/>
      <c r="M140" s="254" t="s">
        <v>1</v>
      </c>
      <c r="N140" s="255" t="s">
        <v>38</v>
      </c>
      <c r="O140" s="88"/>
      <c r="P140" s="229">
        <f>O140*H140</f>
        <v>0</v>
      </c>
      <c r="Q140" s="229">
        <v>0</v>
      </c>
      <c r="R140" s="229">
        <f>Q140*H140</f>
        <v>0</v>
      </c>
      <c r="S140" s="229">
        <v>0</v>
      </c>
      <c r="T140" s="230">
        <f>S140*H140</f>
        <v>0</v>
      </c>
      <c r="U140" s="35"/>
      <c r="V140" s="35"/>
      <c r="W140" s="35"/>
      <c r="X140" s="35"/>
      <c r="Y140" s="35"/>
      <c r="Z140" s="35"/>
      <c r="AA140" s="35"/>
      <c r="AB140" s="35"/>
      <c r="AC140" s="35"/>
      <c r="AD140" s="35"/>
      <c r="AE140" s="35"/>
      <c r="AR140" s="231" t="s">
        <v>230</v>
      </c>
      <c r="AT140" s="231" t="s">
        <v>313</v>
      </c>
      <c r="AU140" s="231" t="s">
        <v>73</v>
      </c>
      <c r="AY140" s="14" t="s">
        <v>200</v>
      </c>
      <c r="BE140" s="232">
        <f>IF(N140="základní",J140,0)</f>
        <v>0</v>
      </c>
      <c r="BF140" s="232">
        <f>IF(N140="snížená",J140,0)</f>
        <v>0</v>
      </c>
      <c r="BG140" s="232">
        <f>IF(N140="zákl. přenesená",J140,0)</f>
        <v>0</v>
      </c>
      <c r="BH140" s="232">
        <f>IF(N140="sníž. přenesená",J140,0)</f>
        <v>0</v>
      </c>
      <c r="BI140" s="232">
        <f>IF(N140="nulová",J140,0)</f>
        <v>0</v>
      </c>
      <c r="BJ140" s="14" t="s">
        <v>80</v>
      </c>
      <c r="BK140" s="232">
        <f>ROUND(I140*H140,2)</f>
        <v>0</v>
      </c>
      <c r="BL140" s="14" t="s">
        <v>199</v>
      </c>
      <c r="BM140" s="231" t="s">
        <v>479</v>
      </c>
    </row>
    <row r="141" s="2" customFormat="1" ht="24.15" customHeight="1">
      <c r="A141" s="35"/>
      <c r="B141" s="36"/>
      <c r="C141" s="245" t="s">
        <v>387</v>
      </c>
      <c r="D141" s="245" t="s">
        <v>313</v>
      </c>
      <c r="E141" s="246" t="s">
        <v>2033</v>
      </c>
      <c r="F141" s="247" t="s">
        <v>2034</v>
      </c>
      <c r="G141" s="248" t="s">
        <v>209</v>
      </c>
      <c r="H141" s="249">
        <v>8</v>
      </c>
      <c r="I141" s="250"/>
      <c r="J141" s="251">
        <f>ROUND(I141*H141,2)</f>
        <v>0</v>
      </c>
      <c r="K141" s="252"/>
      <c r="L141" s="253"/>
      <c r="M141" s="254" t="s">
        <v>1</v>
      </c>
      <c r="N141" s="255" t="s">
        <v>38</v>
      </c>
      <c r="O141" s="88"/>
      <c r="P141" s="229">
        <f>O141*H141</f>
        <v>0</v>
      </c>
      <c r="Q141" s="229">
        <v>0</v>
      </c>
      <c r="R141" s="229">
        <f>Q141*H141</f>
        <v>0</v>
      </c>
      <c r="S141" s="229">
        <v>0</v>
      </c>
      <c r="T141" s="230">
        <f>S141*H141</f>
        <v>0</v>
      </c>
      <c r="U141" s="35"/>
      <c r="V141" s="35"/>
      <c r="W141" s="35"/>
      <c r="X141" s="35"/>
      <c r="Y141" s="35"/>
      <c r="Z141" s="35"/>
      <c r="AA141" s="35"/>
      <c r="AB141" s="35"/>
      <c r="AC141" s="35"/>
      <c r="AD141" s="35"/>
      <c r="AE141" s="35"/>
      <c r="AR141" s="231" t="s">
        <v>230</v>
      </c>
      <c r="AT141" s="231" t="s">
        <v>313</v>
      </c>
      <c r="AU141" s="231" t="s">
        <v>73</v>
      </c>
      <c r="AY141" s="14" t="s">
        <v>200</v>
      </c>
      <c r="BE141" s="232">
        <f>IF(N141="základní",J141,0)</f>
        <v>0</v>
      </c>
      <c r="BF141" s="232">
        <f>IF(N141="snížená",J141,0)</f>
        <v>0</v>
      </c>
      <c r="BG141" s="232">
        <f>IF(N141="zákl. přenesená",J141,0)</f>
        <v>0</v>
      </c>
      <c r="BH141" s="232">
        <f>IF(N141="sníž. přenesená",J141,0)</f>
        <v>0</v>
      </c>
      <c r="BI141" s="232">
        <f>IF(N141="nulová",J141,0)</f>
        <v>0</v>
      </c>
      <c r="BJ141" s="14" t="s">
        <v>80</v>
      </c>
      <c r="BK141" s="232">
        <f>ROUND(I141*H141,2)</f>
        <v>0</v>
      </c>
      <c r="BL141" s="14" t="s">
        <v>199</v>
      </c>
      <c r="BM141" s="231" t="s">
        <v>487</v>
      </c>
    </row>
    <row r="142" s="2" customFormat="1" ht="24.15" customHeight="1">
      <c r="A142" s="35"/>
      <c r="B142" s="36"/>
      <c r="C142" s="245" t="s">
        <v>391</v>
      </c>
      <c r="D142" s="245" t="s">
        <v>313</v>
      </c>
      <c r="E142" s="246" t="s">
        <v>1778</v>
      </c>
      <c r="F142" s="247" t="s">
        <v>1779</v>
      </c>
      <c r="G142" s="248" t="s">
        <v>209</v>
      </c>
      <c r="H142" s="249">
        <v>30</v>
      </c>
      <c r="I142" s="250"/>
      <c r="J142" s="251">
        <f>ROUND(I142*H142,2)</f>
        <v>0</v>
      </c>
      <c r="K142" s="252"/>
      <c r="L142" s="253"/>
      <c r="M142" s="254" t="s">
        <v>1</v>
      </c>
      <c r="N142" s="255" t="s">
        <v>38</v>
      </c>
      <c r="O142" s="88"/>
      <c r="P142" s="229">
        <f>O142*H142</f>
        <v>0</v>
      </c>
      <c r="Q142" s="229">
        <v>0</v>
      </c>
      <c r="R142" s="229">
        <f>Q142*H142</f>
        <v>0</v>
      </c>
      <c r="S142" s="229">
        <v>0</v>
      </c>
      <c r="T142" s="230">
        <f>S142*H142</f>
        <v>0</v>
      </c>
      <c r="U142" s="35"/>
      <c r="V142" s="35"/>
      <c r="W142" s="35"/>
      <c r="X142" s="35"/>
      <c r="Y142" s="35"/>
      <c r="Z142" s="35"/>
      <c r="AA142" s="35"/>
      <c r="AB142" s="35"/>
      <c r="AC142" s="35"/>
      <c r="AD142" s="35"/>
      <c r="AE142" s="35"/>
      <c r="AR142" s="231" t="s">
        <v>230</v>
      </c>
      <c r="AT142" s="231" t="s">
        <v>313</v>
      </c>
      <c r="AU142" s="231" t="s">
        <v>73</v>
      </c>
      <c r="AY142" s="14" t="s">
        <v>200</v>
      </c>
      <c r="BE142" s="232">
        <f>IF(N142="základní",J142,0)</f>
        <v>0</v>
      </c>
      <c r="BF142" s="232">
        <f>IF(N142="snížená",J142,0)</f>
        <v>0</v>
      </c>
      <c r="BG142" s="232">
        <f>IF(N142="zákl. přenesená",J142,0)</f>
        <v>0</v>
      </c>
      <c r="BH142" s="232">
        <f>IF(N142="sníž. přenesená",J142,0)</f>
        <v>0</v>
      </c>
      <c r="BI142" s="232">
        <f>IF(N142="nulová",J142,0)</f>
        <v>0</v>
      </c>
      <c r="BJ142" s="14" t="s">
        <v>80</v>
      </c>
      <c r="BK142" s="232">
        <f>ROUND(I142*H142,2)</f>
        <v>0</v>
      </c>
      <c r="BL142" s="14" t="s">
        <v>199</v>
      </c>
      <c r="BM142" s="231" t="s">
        <v>495</v>
      </c>
    </row>
    <row r="143" s="2" customFormat="1" ht="62.7" customHeight="1">
      <c r="A143" s="35"/>
      <c r="B143" s="36"/>
      <c r="C143" s="219" t="s">
        <v>395</v>
      </c>
      <c r="D143" s="219" t="s">
        <v>201</v>
      </c>
      <c r="E143" s="220" t="s">
        <v>1789</v>
      </c>
      <c r="F143" s="221" t="s">
        <v>1790</v>
      </c>
      <c r="G143" s="222" t="s">
        <v>209</v>
      </c>
      <c r="H143" s="223">
        <v>30</v>
      </c>
      <c r="I143" s="224"/>
      <c r="J143" s="225">
        <f>ROUND(I143*H143,2)</f>
        <v>0</v>
      </c>
      <c r="K143" s="226"/>
      <c r="L143" s="41"/>
      <c r="M143" s="227" t="s">
        <v>1</v>
      </c>
      <c r="N143" s="228" t="s">
        <v>38</v>
      </c>
      <c r="O143" s="88"/>
      <c r="P143" s="229">
        <f>O143*H143</f>
        <v>0</v>
      </c>
      <c r="Q143" s="229">
        <v>0</v>
      </c>
      <c r="R143" s="229">
        <f>Q143*H143</f>
        <v>0</v>
      </c>
      <c r="S143" s="229">
        <v>0</v>
      </c>
      <c r="T143" s="230">
        <f>S143*H143</f>
        <v>0</v>
      </c>
      <c r="U143" s="35"/>
      <c r="V143" s="35"/>
      <c r="W143" s="35"/>
      <c r="X143" s="35"/>
      <c r="Y143" s="35"/>
      <c r="Z143" s="35"/>
      <c r="AA143" s="35"/>
      <c r="AB143" s="35"/>
      <c r="AC143" s="35"/>
      <c r="AD143" s="35"/>
      <c r="AE143" s="35"/>
      <c r="AR143" s="231" t="s">
        <v>199</v>
      </c>
      <c r="AT143" s="231" t="s">
        <v>201</v>
      </c>
      <c r="AU143" s="231" t="s">
        <v>73</v>
      </c>
      <c r="AY143" s="14" t="s">
        <v>200</v>
      </c>
      <c r="BE143" s="232">
        <f>IF(N143="základní",J143,0)</f>
        <v>0</v>
      </c>
      <c r="BF143" s="232">
        <f>IF(N143="snížená",J143,0)</f>
        <v>0</v>
      </c>
      <c r="BG143" s="232">
        <f>IF(N143="zákl. přenesená",J143,0)</f>
        <v>0</v>
      </c>
      <c r="BH143" s="232">
        <f>IF(N143="sníž. přenesená",J143,0)</f>
        <v>0</v>
      </c>
      <c r="BI143" s="232">
        <f>IF(N143="nulová",J143,0)</f>
        <v>0</v>
      </c>
      <c r="BJ143" s="14" t="s">
        <v>80</v>
      </c>
      <c r="BK143" s="232">
        <f>ROUND(I143*H143,2)</f>
        <v>0</v>
      </c>
      <c r="BL143" s="14" t="s">
        <v>199</v>
      </c>
      <c r="BM143" s="231" t="s">
        <v>503</v>
      </c>
    </row>
    <row r="144" s="2" customFormat="1" ht="76.35" customHeight="1">
      <c r="A144" s="35"/>
      <c r="B144" s="36"/>
      <c r="C144" s="219" t="s">
        <v>399</v>
      </c>
      <c r="D144" s="219" t="s">
        <v>201</v>
      </c>
      <c r="E144" s="220" t="s">
        <v>1791</v>
      </c>
      <c r="F144" s="221" t="s">
        <v>1792</v>
      </c>
      <c r="G144" s="222" t="s">
        <v>290</v>
      </c>
      <c r="H144" s="223">
        <v>462</v>
      </c>
      <c r="I144" s="224"/>
      <c r="J144" s="225">
        <f>ROUND(I144*H144,2)</f>
        <v>0</v>
      </c>
      <c r="K144" s="226"/>
      <c r="L144" s="41"/>
      <c r="M144" s="227" t="s">
        <v>1</v>
      </c>
      <c r="N144" s="228" t="s">
        <v>38</v>
      </c>
      <c r="O144" s="88"/>
      <c r="P144" s="229">
        <f>O144*H144</f>
        <v>0</v>
      </c>
      <c r="Q144" s="229">
        <v>0</v>
      </c>
      <c r="R144" s="229">
        <f>Q144*H144</f>
        <v>0</v>
      </c>
      <c r="S144" s="229">
        <v>0</v>
      </c>
      <c r="T144" s="230">
        <f>S144*H144</f>
        <v>0</v>
      </c>
      <c r="U144" s="35"/>
      <c r="V144" s="35"/>
      <c r="W144" s="35"/>
      <c r="X144" s="35"/>
      <c r="Y144" s="35"/>
      <c r="Z144" s="35"/>
      <c r="AA144" s="35"/>
      <c r="AB144" s="35"/>
      <c r="AC144" s="35"/>
      <c r="AD144" s="35"/>
      <c r="AE144" s="35"/>
      <c r="AR144" s="231" t="s">
        <v>199</v>
      </c>
      <c r="AT144" s="231" t="s">
        <v>201</v>
      </c>
      <c r="AU144" s="231" t="s">
        <v>73</v>
      </c>
      <c r="AY144" s="14" t="s">
        <v>200</v>
      </c>
      <c r="BE144" s="232">
        <f>IF(N144="základní",J144,0)</f>
        <v>0</v>
      </c>
      <c r="BF144" s="232">
        <f>IF(N144="snížená",J144,0)</f>
        <v>0</v>
      </c>
      <c r="BG144" s="232">
        <f>IF(N144="zákl. přenesená",J144,0)</f>
        <v>0</v>
      </c>
      <c r="BH144" s="232">
        <f>IF(N144="sníž. přenesená",J144,0)</f>
        <v>0</v>
      </c>
      <c r="BI144" s="232">
        <f>IF(N144="nulová",J144,0)</f>
        <v>0</v>
      </c>
      <c r="BJ144" s="14" t="s">
        <v>80</v>
      </c>
      <c r="BK144" s="232">
        <f>ROUND(I144*H144,2)</f>
        <v>0</v>
      </c>
      <c r="BL144" s="14" t="s">
        <v>199</v>
      </c>
      <c r="BM144" s="231" t="s">
        <v>511</v>
      </c>
    </row>
    <row r="145" s="2" customFormat="1" ht="14.4" customHeight="1">
      <c r="A145" s="35"/>
      <c r="B145" s="36"/>
      <c r="C145" s="219" t="s">
        <v>403</v>
      </c>
      <c r="D145" s="219" t="s">
        <v>201</v>
      </c>
      <c r="E145" s="220" t="s">
        <v>2035</v>
      </c>
      <c r="F145" s="221" t="s">
        <v>2036</v>
      </c>
      <c r="G145" s="222" t="s">
        <v>209</v>
      </c>
      <c r="H145" s="223">
        <v>12</v>
      </c>
      <c r="I145" s="224"/>
      <c r="J145" s="225">
        <f>ROUND(I145*H145,2)</f>
        <v>0</v>
      </c>
      <c r="K145" s="226"/>
      <c r="L145" s="41"/>
      <c r="M145" s="227" t="s">
        <v>1</v>
      </c>
      <c r="N145" s="228" t="s">
        <v>38</v>
      </c>
      <c r="O145" s="88"/>
      <c r="P145" s="229">
        <f>O145*H145</f>
        <v>0</v>
      </c>
      <c r="Q145" s="229">
        <v>0</v>
      </c>
      <c r="R145" s="229">
        <f>Q145*H145</f>
        <v>0</v>
      </c>
      <c r="S145" s="229">
        <v>0</v>
      </c>
      <c r="T145" s="230">
        <f>S145*H145</f>
        <v>0</v>
      </c>
      <c r="U145" s="35"/>
      <c r="V145" s="35"/>
      <c r="W145" s="35"/>
      <c r="X145" s="35"/>
      <c r="Y145" s="35"/>
      <c r="Z145" s="35"/>
      <c r="AA145" s="35"/>
      <c r="AB145" s="35"/>
      <c r="AC145" s="35"/>
      <c r="AD145" s="35"/>
      <c r="AE145" s="35"/>
      <c r="AR145" s="231" t="s">
        <v>199</v>
      </c>
      <c r="AT145" s="231" t="s">
        <v>201</v>
      </c>
      <c r="AU145" s="231" t="s">
        <v>73</v>
      </c>
      <c r="AY145" s="14" t="s">
        <v>200</v>
      </c>
      <c r="BE145" s="232">
        <f>IF(N145="základní",J145,0)</f>
        <v>0</v>
      </c>
      <c r="BF145" s="232">
        <f>IF(N145="snížená",J145,0)</f>
        <v>0</v>
      </c>
      <c r="BG145" s="232">
        <f>IF(N145="zákl. přenesená",J145,0)</f>
        <v>0</v>
      </c>
      <c r="BH145" s="232">
        <f>IF(N145="sníž. přenesená",J145,0)</f>
        <v>0</v>
      </c>
      <c r="BI145" s="232">
        <f>IF(N145="nulová",J145,0)</f>
        <v>0</v>
      </c>
      <c r="BJ145" s="14" t="s">
        <v>80</v>
      </c>
      <c r="BK145" s="232">
        <f>ROUND(I145*H145,2)</f>
        <v>0</v>
      </c>
      <c r="BL145" s="14" t="s">
        <v>199</v>
      </c>
      <c r="BM145" s="231" t="s">
        <v>519</v>
      </c>
    </row>
    <row r="146" s="2" customFormat="1" ht="24.15" customHeight="1">
      <c r="A146" s="35"/>
      <c r="B146" s="36"/>
      <c r="C146" s="219" t="s">
        <v>407</v>
      </c>
      <c r="D146" s="219" t="s">
        <v>201</v>
      </c>
      <c r="E146" s="220" t="s">
        <v>2037</v>
      </c>
      <c r="F146" s="221" t="s">
        <v>2038</v>
      </c>
      <c r="G146" s="222" t="s">
        <v>209</v>
      </c>
      <c r="H146" s="223">
        <v>4</v>
      </c>
      <c r="I146" s="224"/>
      <c r="J146" s="225">
        <f>ROUND(I146*H146,2)</f>
        <v>0</v>
      </c>
      <c r="K146" s="226"/>
      <c r="L146" s="41"/>
      <c r="M146" s="227" t="s">
        <v>1</v>
      </c>
      <c r="N146" s="228" t="s">
        <v>38</v>
      </c>
      <c r="O146" s="88"/>
      <c r="P146" s="229">
        <f>O146*H146</f>
        <v>0</v>
      </c>
      <c r="Q146" s="229">
        <v>0</v>
      </c>
      <c r="R146" s="229">
        <f>Q146*H146</f>
        <v>0</v>
      </c>
      <c r="S146" s="229">
        <v>0</v>
      </c>
      <c r="T146" s="230">
        <f>S146*H146</f>
        <v>0</v>
      </c>
      <c r="U146" s="35"/>
      <c r="V146" s="35"/>
      <c r="W146" s="35"/>
      <c r="X146" s="35"/>
      <c r="Y146" s="35"/>
      <c r="Z146" s="35"/>
      <c r="AA146" s="35"/>
      <c r="AB146" s="35"/>
      <c r="AC146" s="35"/>
      <c r="AD146" s="35"/>
      <c r="AE146" s="35"/>
      <c r="AR146" s="231" t="s">
        <v>199</v>
      </c>
      <c r="AT146" s="231" t="s">
        <v>201</v>
      </c>
      <c r="AU146" s="231" t="s">
        <v>73</v>
      </c>
      <c r="AY146" s="14" t="s">
        <v>200</v>
      </c>
      <c r="BE146" s="232">
        <f>IF(N146="základní",J146,0)</f>
        <v>0</v>
      </c>
      <c r="BF146" s="232">
        <f>IF(N146="snížená",J146,0)</f>
        <v>0</v>
      </c>
      <c r="BG146" s="232">
        <f>IF(N146="zákl. přenesená",J146,0)</f>
        <v>0</v>
      </c>
      <c r="BH146" s="232">
        <f>IF(N146="sníž. přenesená",J146,0)</f>
        <v>0</v>
      </c>
      <c r="BI146" s="232">
        <f>IF(N146="nulová",J146,0)</f>
        <v>0</v>
      </c>
      <c r="BJ146" s="14" t="s">
        <v>80</v>
      </c>
      <c r="BK146" s="232">
        <f>ROUND(I146*H146,2)</f>
        <v>0</v>
      </c>
      <c r="BL146" s="14" t="s">
        <v>199</v>
      </c>
      <c r="BM146" s="231" t="s">
        <v>527</v>
      </c>
    </row>
    <row r="147" s="2" customFormat="1" ht="24.15" customHeight="1">
      <c r="A147" s="35"/>
      <c r="B147" s="36"/>
      <c r="C147" s="219" t="s">
        <v>411</v>
      </c>
      <c r="D147" s="219" t="s">
        <v>201</v>
      </c>
      <c r="E147" s="220" t="s">
        <v>1793</v>
      </c>
      <c r="F147" s="221" t="s">
        <v>1794</v>
      </c>
      <c r="G147" s="222" t="s">
        <v>209</v>
      </c>
      <c r="H147" s="223">
        <v>86</v>
      </c>
      <c r="I147" s="224"/>
      <c r="J147" s="225">
        <f>ROUND(I147*H147,2)</f>
        <v>0</v>
      </c>
      <c r="K147" s="226"/>
      <c r="L147" s="41"/>
      <c r="M147" s="227" t="s">
        <v>1</v>
      </c>
      <c r="N147" s="228" t="s">
        <v>38</v>
      </c>
      <c r="O147" s="88"/>
      <c r="P147" s="229">
        <f>O147*H147</f>
        <v>0</v>
      </c>
      <c r="Q147" s="229">
        <v>0</v>
      </c>
      <c r="R147" s="229">
        <f>Q147*H147</f>
        <v>0</v>
      </c>
      <c r="S147" s="229">
        <v>0</v>
      </c>
      <c r="T147" s="230">
        <f>S147*H147</f>
        <v>0</v>
      </c>
      <c r="U147" s="35"/>
      <c r="V147" s="35"/>
      <c r="W147" s="35"/>
      <c r="X147" s="35"/>
      <c r="Y147" s="35"/>
      <c r="Z147" s="35"/>
      <c r="AA147" s="35"/>
      <c r="AB147" s="35"/>
      <c r="AC147" s="35"/>
      <c r="AD147" s="35"/>
      <c r="AE147" s="35"/>
      <c r="AR147" s="231" t="s">
        <v>199</v>
      </c>
      <c r="AT147" s="231" t="s">
        <v>201</v>
      </c>
      <c r="AU147" s="231" t="s">
        <v>73</v>
      </c>
      <c r="AY147" s="14" t="s">
        <v>200</v>
      </c>
      <c r="BE147" s="232">
        <f>IF(N147="základní",J147,0)</f>
        <v>0</v>
      </c>
      <c r="BF147" s="232">
        <f>IF(N147="snížená",J147,0)</f>
        <v>0</v>
      </c>
      <c r="BG147" s="232">
        <f>IF(N147="zákl. přenesená",J147,0)</f>
        <v>0</v>
      </c>
      <c r="BH147" s="232">
        <f>IF(N147="sníž. přenesená",J147,0)</f>
        <v>0</v>
      </c>
      <c r="BI147" s="232">
        <f>IF(N147="nulová",J147,0)</f>
        <v>0</v>
      </c>
      <c r="BJ147" s="14" t="s">
        <v>80</v>
      </c>
      <c r="BK147" s="232">
        <f>ROUND(I147*H147,2)</f>
        <v>0</v>
      </c>
      <c r="BL147" s="14" t="s">
        <v>199</v>
      </c>
      <c r="BM147" s="231" t="s">
        <v>535</v>
      </c>
    </row>
    <row r="148" s="2" customFormat="1" ht="24.15" customHeight="1">
      <c r="A148" s="35"/>
      <c r="B148" s="36"/>
      <c r="C148" s="219" t="s">
        <v>415</v>
      </c>
      <c r="D148" s="219" t="s">
        <v>201</v>
      </c>
      <c r="E148" s="220" t="s">
        <v>1797</v>
      </c>
      <c r="F148" s="221" t="s">
        <v>1798</v>
      </c>
      <c r="G148" s="222" t="s">
        <v>209</v>
      </c>
      <c r="H148" s="223">
        <v>8</v>
      </c>
      <c r="I148" s="224"/>
      <c r="J148" s="225">
        <f>ROUND(I148*H148,2)</f>
        <v>0</v>
      </c>
      <c r="K148" s="226"/>
      <c r="L148" s="41"/>
      <c r="M148" s="227" t="s">
        <v>1</v>
      </c>
      <c r="N148" s="228" t="s">
        <v>38</v>
      </c>
      <c r="O148" s="88"/>
      <c r="P148" s="229">
        <f>O148*H148</f>
        <v>0</v>
      </c>
      <c r="Q148" s="229">
        <v>0</v>
      </c>
      <c r="R148" s="229">
        <f>Q148*H148</f>
        <v>0</v>
      </c>
      <c r="S148" s="229">
        <v>0</v>
      </c>
      <c r="T148" s="230">
        <f>S148*H148</f>
        <v>0</v>
      </c>
      <c r="U148" s="35"/>
      <c r="V148" s="35"/>
      <c r="W148" s="35"/>
      <c r="X148" s="35"/>
      <c r="Y148" s="35"/>
      <c r="Z148" s="35"/>
      <c r="AA148" s="35"/>
      <c r="AB148" s="35"/>
      <c r="AC148" s="35"/>
      <c r="AD148" s="35"/>
      <c r="AE148" s="35"/>
      <c r="AR148" s="231" t="s">
        <v>199</v>
      </c>
      <c r="AT148" s="231" t="s">
        <v>201</v>
      </c>
      <c r="AU148" s="231" t="s">
        <v>73</v>
      </c>
      <c r="AY148" s="14" t="s">
        <v>200</v>
      </c>
      <c r="BE148" s="232">
        <f>IF(N148="základní",J148,0)</f>
        <v>0</v>
      </c>
      <c r="BF148" s="232">
        <f>IF(N148="snížená",J148,0)</f>
        <v>0</v>
      </c>
      <c r="BG148" s="232">
        <f>IF(N148="zákl. přenesená",J148,0)</f>
        <v>0</v>
      </c>
      <c r="BH148" s="232">
        <f>IF(N148="sníž. přenesená",J148,0)</f>
        <v>0</v>
      </c>
      <c r="BI148" s="232">
        <f>IF(N148="nulová",J148,0)</f>
        <v>0</v>
      </c>
      <c r="BJ148" s="14" t="s">
        <v>80</v>
      </c>
      <c r="BK148" s="232">
        <f>ROUND(I148*H148,2)</f>
        <v>0</v>
      </c>
      <c r="BL148" s="14" t="s">
        <v>199</v>
      </c>
      <c r="BM148" s="231" t="s">
        <v>210</v>
      </c>
    </row>
    <row r="149" s="2" customFormat="1" ht="14.4" customHeight="1">
      <c r="A149" s="35"/>
      <c r="B149" s="36"/>
      <c r="C149" s="219" t="s">
        <v>419</v>
      </c>
      <c r="D149" s="219" t="s">
        <v>201</v>
      </c>
      <c r="E149" s="220" t="s">
        <v>1805</v>
      </c>
      <c r="F149" s="221" t="s">
        <v>1806</v>
      </c>
      <c r="G149" s="222" t="s">
        <v>209</v>
      </c>
      <c r="H149" s="223">
        <v>94</v>
      </c>
      <c r="I149" s="224"/>
      <c r="J149" s="225">
        <f>ROUND(I149*H149,2)</f>
        <v>0</v>
      </c>
      <c r="K149" s="226"/>
      <c r="L149" s="41"/>
      <c r="M149" s="227" t="s">
        <v>1</v>
      </c>
      <c r="N149" s="228" t="s">
        <v>38</v>
      </c>
      <c r="O149" s="88"/>
      <c r="P149" s="229">
        <f>O149*H149</f>
        <v>0</v>
      </c>
      <c r="Q149" s="229">
        <v>0</v>
      </c>
      <c r="R149" s="229">
        <f>Q149*H149</f>
        <v>0</v>
      </c>
      <c r="S149" s="229">
        <v>0</v>
      </c>
      <c r="T149" s="230">
        <f>S149*H149</f>
        <v>0</v>
      </c>
      <c r="U149" s="35"/>
      <c r="V149" s="35"/>
      <c r="W149" s="35"/>
      <c r="X149" s="35"/>
      <c r="Y149" s="35"/>
      <c r="Z149" s="35"/>
      <c r="AA149" s="35"/>
      <c r="AB149" s="35"/>
      <c r="AC149" s="35"/>
      <c r="AD149" s="35"/>
      <c r="AE149" s="35"/>
      <c r="AR149" s="231" t="s">
        <v>199</v>
      </c>
      <c r="AT149" s="231" t="s">
        <v>201</v>
      </c>
      <c r="AU149" s="231" t="s">
        <v>73</v>
      </c>
      <c r="AY149" s="14" t="s">
        <v>200</v>
      </c>
      <c r="BE149" s="232">
        <f>IF(N149="základní",J149,0)</f>
        <v>0</v>
      </c>
      <c r="BF149" s="232">
        <f>IF(N149="snížená",J149,0)</f>
        <v>0</v>
      </c>
      <c r="BG149" s="232">
        <f>IF(N149="zákl. přenesená",J149,0)</f>
        <v>0</v>
      </c>
      <c r="BH149" s="232">
        <f>IF(N149="sníž. přenesená",J149,0)</f>
        <v>0</v>
      </c>
      <c r="BI149" s="232">
        <f>IF(N149="nulová",J149,0)</f>
        <v>0</v>
      </c>
      <c r="BJ149" s="14" t="s">
        <v>80</v>
      </c>
      <c r="BK149" s="232">
        <f>ROUND(I149*H149,2)</f>
        <v>0</v>
      </c>
      <c r="BL149" s="14" t="s">
        <v>199</v>
      </c>
      <c r="BM149" s="231" t="s">
        <v>550</v>
      </c>
    </row>
    <row r="150" s="2" customFormat="1" ht="14.4" customHeight="1">
      <c r="A150" s="35"/>
      <c r="B150" s="36"/>
      <c r="C150" s="219" t="s">
        <v>423</v>
      </c>
      <c r="D150" s="219" t="s">
        <v>201</v>
      </c>
      <c r="E150" s="220" t="s">
        <v>1811</v>
      </c>
      <c r="F150" s="221" t="s">
        <v>1812</v>
      </c>
      <c r="G150" s="222" t="s">
        <v>209</v>
      </c>
      <c r="H150" s="223">
        <v>945</v>
      </c>
      <c r="I150" s="224"/>
      <c r="J150" s="225">
        <f>ROUND(I150*H150,2)</f>
        <v>0</v>
      </c>
      <c r="K150" s="226"/>
      <c r="L150" s="41"/>
      <c r="M150" s="227" t="s">
        <v>1</v>
      </c>
      <c r="N150" s="228" t="s">
        <v>38</v>
      </c>
      <c r="O150" s="88"/>
      <c r="P150" s="229">
        <f>O150*H150</f>
        <v>0</v>
      </c>
      <c r="Q150" s="229">
        <v>0</v>
      </c>
      <c r="R150" s="229">
        <f>Q150*H150</f>
        <v>0</v>
      </c>
      <c r="S150" s="229">
        <v>0</v>
      </c>
      <c r="T150" s="230">
        <f>S150*H150</f>
        <v>0</v>
      </c>
      <c r="U150" s="35"/>
      <c r="V150" s="35"/>
      <c r="W150" s="35"/>
      <c r="X150" s="35"/>
      <c r="Y150" s="35"/>
      <c r="Z150" s="35"/>
      <c r="AA150" s="35"/>
      <c r="AB150" s="35"/>
      <c r="AC150" s="35"/>
      <c r="AD150" s="35"/>
      <c r="AE150" s="35"/>
      <c r="AR150" s="231" t="s">
        <v>199</v>
      </c>
      <c r="AT150" s="231" t="s">
        <v>201</v>
      </c>
      <c r="AU150" s="231" t="s">
        <v>73</v>
      </c>
      <c r="AY150" s="14" t="s">
        <v>200</v>
      </c>
      <c r="BE150" s="232">
        <f>IF(N150="základní",J150,0)</f>
        <v>0</v>
      </c>
      <c r="BF150" s="232">
        <f>IF(N150="snížená",J150,0)</f>
        <v>0</v>
      </c>
      <c r="BG150" s="232">
        <f>IF(N150="zákl. přenesená",J150,0)</f>
        <v>0</v>
      </c>
      <c r="BH150" s="232">
        <f>IF(N150="sníž. přenesená",J150,0)</f>
        <v>0</v>
      </c>
      <c r="BI150" s="232">
        <f>IF(N150="nulová",J150,0)</f>
        <v>0</v>
      </c>
      <c r="BJ150" s="14" t="s">
        <v>80</v>
      </c>
      <c r="BK150" s="232">
        <f>ROUND(I150*H150,2)</f>
        <v>0</v>
      </c>
      <c r="BL150" s="14" t="s">
        <v>199</v>
      </c>
      <c r="BM150" s="231" t="s">
        <v>558</v>
      </c>
    </row>
    <row r="151" s="2" customFormat="1" ht="14.4" customHeight="1">
      <c r="A151" s="35"/>
      <c r="B151" s="36"/>
      <c r="C151" s="219" t="s">
        <v>427</v>
      </c>
      <c r="D151" s="219" t="s">
        <v>201</v>
      </c>
      <c r="E151" s="220" t="s">
        <v>1813</v>
      </c>
      <c r="F151" s="221" t="s">
        <v>1814</v>
      </c>
      <c r="G151" s="222" t="s">
        <v>209</v>
      </c>
      <c r="H151" s="223">
        <v>24</v>
      </c>
      <c r="I151" s="224"/>
      <c r="J151" s="225">
        <f>ROUND(I151*H151,2)</f>
        <v>0</v>
      </c>
      <c r="K151" s="226"/>
      <c r="L151" s="41"/>
      <c r="M151" s="227" t="s">
        <v>1</v>
      </c>
      <c r="N151" s="228" t="s">
        <v>38</v>
      </c>
      <c r="O151" s="88"/>
      <c r="P151" s="229">
        <f>O151*H151</f>
        <v>0</v>
      </c>
      <c r="Q151" s="229">
        <v>0</v>
      </c>
      <c r="R151" s="229">
        <f>Q151*H151</f>
        <v>0</v>
      </c>
      <c r="S151" s="229">
        <v>0</v>
      </c>
      <c r="T151" s="230">
        <f>S151*H151</f>
        <v>0</v>
      </c>
      <c r="U151" s="35"/>
      <c r="V151" s="35"/>
      <c r="W151" s="35"/>
      <c r="X151" s="35"/>
      <c r="Y151" s="35"/>
      <c r="Z151" s="35"/>
      <c r="AA151" s="35"/>
      <c r="AB151" s="35"/>
      <c r="AC151" s="35"/>
      <c r="AD151" s="35"/>
      <c r="AE151" s="35"/>
      <c r="AR151" s="231" t="s">
        <v>199</v>
      </c>
      <c r="AT151" s="231" t="s">
        <v>201</v>
      </c>
      <c r="AU151" s="231" t="s">
        <v>73</v>
      </c>
      <c r="AY151" s="14" t="s">
        <v>200</v>
      </c>
      <c r="BE151" s="232">
        <f>IF(N151="základní",J151,0)</f>
        <v>0</v>
      </c>
      <c r="BF151" s="232">
        <f>IF(N151="snížená",J151,0)</f>
        <v>0</v>
      </c>
      <c r="BG151" s="232">
        <f>IF(N151="zákl. přenesená",J151,0)</f>
        <v>0</v>
      </c>
      <c r="BH151" s="232">
        <f>IF(N151="sníž. přenesená",J151,0)</f>
        <v>0</v>
      </c>
      <c r="BI151" s="232">
        <f>IF(N151="nulová",J151,0)</f>
        <v>0</v>
      </c>
      <c r="BJ151" s="14" t="s">
        <v>80</v>
      </c>
      <c r="BK151" s="232">
        <f>ROUND(I151*H151,2)</f>
        <v>0</v>
      </c>
      <c r="BL151" s="14" t="s">
        <v>199</v>
      </c>
      <c r="BM151" s="231" t="s">
        <v>566</v>
      </c>
    </row>
    <row r="152" s="2" customFormat="1" ht="14.4" customHeight="1">
      <c r="A152" s="35"/>
      <c r="B152" s="36"/>
      <c r="C152" s="219" t="s">
        <v>431</v>
      </c>
      <c r="D152" s="219" t="s">
        <v>201</v>
      </c>
      <c r="E152" s="220" t="s">
        <v>1817</v>
      </c>
      <c r="F152" s="221" t="s">
        <v>1818</v>
      </c>
      <c r="G152" s="222" t="s">
        <v>209</v>
      </c>
      <c r="H152" s="223">
        <v>6</v>
      </c>
      <c r="I152" s="224"/>
      <c r="J152" s="225">
        <f>ROUND(I152*H152,2)</f>
        <v>0</v>
      </c>
      <c r="K152" s="226"/>
      <c r="L152" s="41"/>
      <c r="M152" s="227" t="s">
        <v>1</v>
      </c>
      <c r="N152" s="228" t="s">
        <v>38</v>
      </c>
      <c r="O152" s="88"/>
      <c r="P152" s="229">
        <f>O152*H152</f>
        <v>0</v>
      </c>
      <c r="Q152" s="229">
        <v>0</v>
      </c>
      <c r="R152" s="229">
        <f>Q152*H152</f>
        <v>0</v>
      </c>
      <c r="S152" s="229">
        <v>0</v>
      </c>
      <c r="T152" s="230">
        <f>S152*H152</f>
        <v>0</v>
      </c>
      <c r="U152" s="35"/>
      <c r="V152" s="35"/>
      <c r="W152" s="35"/>
      <c r="X152" s="35"/>
      <c r="Y152" s="35"/>
      <c r="Z152" s="35"/>
      <c r="AA152" s="35"/>
      <c r="AB152" s="35"/>
      <c r="AC152" s="35"/>
      <c r="AD152" s="35"/>
      <c r="AE152" s="35"/>
      <c r="AR152" s="231" t="s">
        <v>199</v>
      </c>
      <c r="AT152" s="231" t="s">
        <v>201</v>
      </c>
      <c r="AU152" s="231" t="s">
        <v>73</v>
      </c>
      <c r="AY152" s="14" t="s">
        <v>200</v>
      </c>
      <c r="BE152" s="232">
        <f>IF(N152="základní",J152,0)</f>
        <v>0</v>
      </c>
      <c r="BF152" s="232">
        <f>IF(N152="snížená",J152,0)</f>
        <v>0</v>
      </c>
      <c r="BG152" s="232">
        <f>IF(N152="zákl. přenesená",J152,0)</f>
        <v>0</v>
      </c>
      <c r="BH152" s="232">
        <f>IF(N152="sníž. přenesená",J152,0)</f>
        <v>0</v>
      </c>
      <c r="BI152" s="232">
        <f>IF(N152="nulová",J152,0)</f>
        <v>0</v>
      </c>
      <c r="BJ152" s="14" t="s">
        <v>80</v>
      </c>
      <c r="BK152" s="232">
        <f>ROUND(I152*H152,2)</f>
        <v>0</v>
      </c>
      <c r="BL152" s="14" t="s">
        <v>199</v>
      </c>
      <c r="BM152" s="231" t="s">
        <v>574</v>
      </c>
    </row>
    <row r="153" s="2" customFormat="1" ht="14.4" customHeight="1">
      <c r="A153" s="35"/>
      <c r="B153" s="36"/>
      <c r="C153" s="219" t="s">
        <v>435</v>
      </c>
      <c r="D153" s="219" t="s">
        <v>201</v>
      </c>
      <c r="E153" s="220" t="s">
        <v>2039</v>
      </c>
      <c r="F153" s="221" t="s">
        <v>2040</v>
      </c>
      <c r="G153" s="222" t="s">
        <v>209</v>
      </c>
      <c r="H153" s="223">
        <v>12</v>
      </c>
      <c r="I153" s="224"/>
      <c r="J153" s="225">
        <f>ROUND(I153*H153,2)</f>
        <v>0</v>
      </c>
      <c r="K153" s="226"/>
      <c r="L153" s="41"/>
      <c r="M153" s="227" t="s">
        <v>1</v>
      </c>
      <c r="N153" s="228" t="s">
        <v>38</v>
      </c>
      <c r="O153" s="88"/>
      <c r="P153" s="229">
        <f>O153*H153</f>
        <v>0</v>
      </c>
      <c r="Q153" s="229">
        <v>0</v>
      </c>
      <c r="R153" s="229">
        <f>Q153*H153</f>
        <v>0</v>
      </c>
      <c r="S153" s="229">
        <v>0</v>
      </c>
      <c r="T153" s="230">
        <f>S153*H153</f>
        <v>0</v>
      </c>
      <c r="U153" s="35"/>
      <c r="V153" s="35"/>
      <c r="W153" s="35"/>
      <c r="X153" s="35"/>
      <c r="Y153" s="35"/>
      <c r="Z153" s="35"/>
      <c r="AA153" s="35"/>
      <c r="AB153" s="35"/>
      <c r="AC153" s="35"/>
      <c r="AD153" s="35"/>
      <c r="AE153" s="35"/>
      <c r="AR153" s="231" t="s">
        <v>199</v>
      </c>
      <c r="AT153" s="231" t="s">
        <v>201</v>
      </c>
      <c r="AU153" s="231" t="s">
        <v>73</v>
      </c>
      <c r="AY153" s="14" t="s">
        <v>200</v>
      </c>
      <c r="BE153" s="232">
        <f>IF(N153="základní",J153,0)</f>
        <v>0</v>
      </c>
      <c r="BF153" s="232">
        <f>IF(N153="snížená",J153,0)</f>
        <v>0</v>
      </c>
      <c r="BG153" s="232">
        <f>IF(N153="zákl. přenesená",J153,0)</f>
        <v>0</v>
      </c>
      <c r="BH153" s="232">
        <f>IF(N153="sníž. přenesená",J153,0)</f>
        <v>0</v>
      </c>
      <c r="BI153" s="232">
        <f>IF(N153="nulová",J153,0)</f>
        <v>0</v>
      </c>
      <c r="BJ153" s="14" t="s">
        <v>80</v>
      </c>
      <c r="BK153" s="232">
        <f>ROUND(I153*H153,2)</f>
        <v>0</v>
      </c>
      <c r="BL153" s="14" t="s">
        <v>199</v>
      </c>
      <c r="BM153" s="231" t="s">
        <v>582</v>
      </c>
    </row>
    <row r="154" s="2" customFormat="1" ht="14.4" customHeight="1">
      <c r="A154" s="35"/>
      <c r="B154" s="36"/>
      <c r="C154" s="219" t="s">
        <v>439</v>
      </c>
      <c r="D154" s="219" t="s">
        <v>201</v>
      </c>
      <c r="E154" s="220" t="s">
        <v>1823</v>
      </c>
      <c r="F154" s="221" t="s">
        <v>1824</v>
      </c>
      <c r="G154" s="222" t="s">
        <v>311</v>
      </c>
      <c r="H154" s="223">
        <v>680</v>
      </c>
      <c r="I154" s="224"/>
      <c r="J154" s="225">
        <f>ROUND(I154*H154,2)</f>
        <v>0</v>
      </c>
      <c r="K154" s="226"/>
      <c r="L154" s="41"/>
      <c r="M154" s="227" t="s">
        <v>1</v>
      </c>
      <c r="N154" s="228" t="s">
        <v>38</v>
      </c>
      <c r="O154" s="88"/>
      <c r="P154" s="229">
        <f>O154*H154</f>
        <v>0</v>
      </c>
      <c r="Q154" s="229">
        <v>0</v>
      </c>
      <c r="R154" s="229">
        <f>Q154*H154</f>
        <v>0</v>
      </c>
      <c r="S154" s="229">
        <v>0</v>
      </c>
      <c r="T154" s="230">
        <f>S154*H154</f>
        <v>0</v>
      </c>
      <c r="U154" s="35"/>
      <c r="V154" s="35"/>
      <c r="W154" s="35"/>
      <c r="X154" s="35"/>
      <c r="Y154" s="35"/>
      <c r="Z154" s="35"/>
      <c r="AA154" s="35"/>
      <c r="AB154" s="35"/>
      <c r="AC154" s="35"/>
      <c r="AD154" s="35"/>
      <c r="AE154" s="35"/>
      <c r="AR154" s="231" t="s">
        <v>199</v>
      </c>
      <c r="AT154" s="231" t="s">
        <v>201</v>
      </c>
      <c r="AU154" s="231" t="s">
        <v>73</v>
      </c>
      <c r="AY154" s="14" t="s">
        <v>200</v>
      </c>
      <c r="BE154" s="232">
        <f>IF(N154="základní",J154,0)</f>
        <v>0</v>
      </c>
      <c r="BF154" s="232">
        <f>IF(N154="snížená",J154,0)</f>
        <v>0</v>
      </c>
      <c r="BG154" s="232">
        <f>IF(N154="zákl. přenesená",J154,0)</f>
        <v>0</v>
      </c>
      <c r="BH154" s="232">
        <f>IF(N154="sníž. přenesená",J154,0)</f>
        <v>0</v>
      </c>
      <c r="BI154" s="232">
        <f>IF(N154="nulová",J154,0)</f>
        <v>0</v>
      </c>
      <c r="BJ154" s="14" t="s">
        <v>80</v>
      </c>
      <c r="BK154" s="232">
        <f>ROUND(I154*H154,2)</f>
        <v>0</v>
      </c>
      <c r="BL154" s="14" t="s">
        <v>199</v>
      </c>
      <c r="BM154" s="231" t="s">
        <v>590</v>
      </c>
    </row>
    <row r="155" s="2" customFormat="1" ht="14.4" customHeight="1">
      <c r="A155" s="35"/>
      <c r="B155" s="36"/>
      <c r="C155" s="219" t="s">
        <v>443</v>
      </c>
      <c r="D155" s="219" t="s">
        <v>201</v>
      </c>
      <c r="E155" s="220" t="s">
        <v>2041</v>
      </c>
      <c r="F155" s="221" t="s">
        <v>2042</v>
      </c>
      <c r="G155" s="222" t="s">
        <v>209</v>
      </c>
      <c r="H155" s="223">
        <v>8</v>
      </c>
      <c r="I155" s="224"/>
      <c r="J155" s="225">
        <f>ROUND(I155*H155,2)</f>
        <v>0</v>
      </c>
      <c r="K155" s="226"/>
      <c r="L155" s="41"/>
      <c r="M155" s="227" t="s">
        <v>1</v>
      </c>
      <c r="N155" s="228" t="s">
        <v>38</v>
      </c>
      <c r="O155" s="88"/>
      <c r="P155" s="229">
        <f>O155*H155</f>
        <v>0</v>
      </c>
      <c r="Q155" s="229">
        <v>0</v>
      </c>
      <c r="R155" s="229">
        <f>Q155*H155</f>
        <v>0</v>
      </c>
      <c r="S155" s="229">
        <v>0</v>
      </c>
      <c r="T155" s="230">
        <f>S155*H155</f>
        <v>0</v>
      </c>
      <c r="U155" s="35"/>
      <c r="V155" s="35"/>
      <c r="W155" s="35"/>
      <c r="X155" s="35"/>
      <c r="Y155" s="35"/>
      <c r="Z155" s="35"/>
      <c r="AA155" s="35"/>
      <c r="AB155" s="35"/>
      <c r="AC155" s="35"/>
      <c r="AD155" s="35"/>
      <c r="AE155" s="35"/>
      <c r="AR155" s="231" t="s">
        <v>199</v>
      </c>
      <c r="AT155" s="231" t="s">
        <v>201</v>
      </c>
      <c r="AU155" s="231" t="s">
        <v>73</v>
      </c>
      <c r="AY155" s="14" t="s">
        <v>200</v>
      </c>
      <c r="BE155" s="232">
        <f>IF(N155="základní",J155,0)</f>
        <v>0</v>
      </c>
      <c r="BF155" s="232">
        <f>IF(N155="snížená",J155,0)</f>
        <v>0</v>
      </c>
      <c r="BG155" s="232">
        <f>IF(N155="zákl. přenesená",J155,0)</f>
        <v>0</v>
      </c>
      <c r="BH155" s="232">
        <f>IF(N155="sníž. přenesená",J155,0)</f>
        <v>0</v>
      </c>
      <c r="BI155" s="232">
        <f>IF(N155="nulová",J155,0)</f>
        <v>0</v>
      </c>
      <c r="BJ155" s="14" t="s">
        <v>80</v>
      </c>
      <c r="BK155" s="232">
        <f>ROUND(I155*H155,2)</f>
        <v>0</v>
      </c>
      <c r="BL155" s="14" t="s">
        <v>199</v>
      </c>
      <c r="BM155" s="231" t="s">
        <v>598</v>
      </c>
    </row>
    <row r="156" s="2" customFormat="1" ht="14.4" customHeight="1">
      <c r="A156" s="35"/>
      <c r="B156" s="36"/>
      <c r="C156" s="219" t="s">
        <v>447</v>
      </c>
      <c r="D156" s="219" t="s">
        <v>201</v>
      </c>
      <c r="E156" s="220" t="s">
        <v>1838</v>
      </c>
      <c r="F156" s="221" t="s">
        <v>1839</v>
      </c>
      <c r="G156" s="222" t="s">
        <v>209</v>
      </c>
      <c r="H156" s="223">
        <v>20</v>
      </c>
      <c r="I156" s="224"/>
      <c r="J156" s="225">
        <f>ROUND(I156*H156,2)</f>
        <v>0</v>
      </c>
      <c r="K156" s="226"/>
      <c r="L156" s="41"/>
      <c r="M156" s="227" t="s">
        <v>1</v>
      </c>
      <c r="N156" s="228" t="s">
        <v>38</v>
      </c>
      <c r="O156" s="88"/>
      <c r="P156" s="229">
        <f>O156*H156</f>
        <v>0</v>
      </c>
      <c r="Q156" s="229">
        <v>0</v>
      </c>
      <c r="R156" s="229">
        <f>Q156*H156</f>
        <v>0</v>
      </c>
      <c r="S156" s="229">
        <v>0</v>
      </c>
      <c r="T156" s="230">
        <f>S156*H156</f>
        <v>0</v>
      </c>
      <c r="U156" s="35"/>
      <c r="V156" s="35"/>
      <c r="W156" s="35"/>
      <c r="X156" s="35"/>
      <c r="Y156" s="35"/>
      <c r="Z156" s="35"/>
      <c r="AA156" s="35"/>
      <c r="AB156" s="35"/>
      <c r="AC156" s="35"/>
      <c r="AD156" s="35"/>
      <c r="AE156" s="35"/>
      <c r="AR156" s="231" t="s">
        <v>199</v>
      </c>
      <c r="AT156" s="231" t="s">
        <v>201</v>
      </c>
      <c r="AU156" s="231" t="s">
        <v>73</v>
      </c>
      <c r="AY156" s="14" t="s">
        <v>200</v>
      </c>
      <c r="BE156" s="232">
        <f>IF(N156="základní",J156,0)</f>
        <v>0</v>
      </c>
      <c r="BF156" s="232">
        <f>IF(N156="snížená",J156,0)</f>
        <v>0</v>
      </c>
      <c r="BG156" s="232">
        <f>IF(N156="zákl. přenesená",J156,0)</f>
        <v>0</v>
      </c>
      <c r="BH156" s="232">
        <f>IF(N156="sníž. přenesená",J156,0)</f>
        <v>0</v>
      </c>
      <c r="BI156" s="232">
        <f>IF(N156="nulová",J156,0)</f>
        <v>0</v>
      </c>
      <c r="BJ156" s="14" t="s">
        <v>80</v>
      </c>
      <c r="BK156" s="232">
        <f>ROUND(I156*H156,2)</f>
        <v>0</v>
      </c>
      <c r="BL156" s="14" t="s">
        <v>199</v>
      </c>
      <c r="BM156" s="231" t="s">
        <v>606</v>
      </c>
    </row>
    <row r="157" s="2" customFormat="1" ht="14.4" customHeight="1">
      <c r="A157" s="35"/>
      <c r="B157" s="36"/>
      <c r="C157" s="219" t="s">
        <v>451</v>
      </c>
      <c r="D157" s="219" t="s">
        <v>201</v>
      </c>
      <c r="E157" s="220" t="s">
        <v>1841</v>
      </c>
      <c r="F157" s="221" t="s">
        <v>1842</v>
      </c>
      <c r="G157" s="222" t="s">
        <v>311</v>
      </c>
      <c r="H157" s="223">
        <v>160</v>
      </c>
      <c r="I157" s="224"/>
      <c r="J157" s="225">
        <f>ROUND(I157*H157,2)</f>
        <v>0</v>
      </c>
      <c r="K157" s="226"/>
      <c r="L157" s="41"/>
      <c r="M157" s="227" t="s">
        <v>1</v>
      </c>
      <c r="N157" s="228" t="s">
        <v>38</v>
      </c>
      <c r="O157" s="88"/>
      <c r="P157" s="229">
        <f>O157*H157</f>
        <v>0</v>
      </c>
      <c r="Q157" s="229">
        <v>0</v>
      </c>
      <c r="R157" s="229">
        <f>Q157*H157</f>
        <v>0</v>
      </c>
      <c r="S157" s="229">
        <v>0</v>
      </c>
      <c r="T157" s="230">
        <f>S157*H157</f>
        <v>0</v>
      </c>
      <c r="U157" s="35"/>
      <c r="V157" s="35"/>
      <c r="W157" s="35"/>
      <c r="X157" s="35"/>
      <c r="Y157" s="35"/>
      <c r="Z157" s="35"/>
      <c r="AA157" s="35"/>
      <c r="AB157" s="35"/>
      <c r="AC157" s="35"/>
      <c r="AD157" s="35"/>
      <c r="AE157" s="35"/>
      <c r="AR157" s="231" t="s">
        <v>199</v>
      </c>
      <c r="AT157" s="231" t="s">
        <v>201</v>
      </c>
      <c r="AU157" s="231" t="s">
        <v>73</v>
      </c>
      <c r="AY157" s="14" t="s">
        <v>200</v>
      </c>
      <c r="BE157" s="232">
        <f>IF(N157="základní",J157,0)</f>
        <v>0</v>
      </c>
      <c r="BF157" s="232">
        <f>IF(N157="snížená",J157,0)</f>
        <v>0</v>
      </c>
      <c r="BG157" s="232">
        <f>IF(N157="zákl. přenesená",J157,0)</f>
        <v>0</v>
      </c>
      <c r="BH157" s="232">
        <f>IF(N157="sníž. přenesená",J157,0)</f>
        <v>0</v>
      </c>
      <c r="BI157" s="232">
        <f>IF(N157="nulová",J157,0)</f>
        <v>0</v>
      </c>
      <c r="BJ157" s="14" t="s">
        <v>80</v>
      </c>
      <c r="BK157" s="232">
        <f>ROUND(I157*H157,2)</f>
        <v>0</v>
      </c>
      <c r="BL157" s="14" t="s">
        <v>199</v>
      </c>
      <c r="BM157" s="231" t="s">
        <v>614</v>
      </c>
    </row>
    <row r="158" s="2" customFormat="1" ht="24.15" customHeight="1">
      <c r="A158" s="35"/>
      <c r="B158" s="36"/>
      <c r="C158" s="219" t="s">
        <v>455</v>
      </c>
      <c r="D158" s="219" t="s">
        <v>201</v>
      </c>
      <c r="E158" s="220" t="s">
        <v>2043</v>
      </c>
      <c r="F158" s="221" t="s">
        <v>2044</v>
      </c>
      <c r="G158" s="222" t="s">
        <v>209</v>
      </c>
      <c r="H158" s="223">
        <v>16</v>
      </c>
      <c r="I158" s="224"/>
      <c r="J158" s="225">
        <f>ROUND(I158*H158,2)</f>
        <v>0</v>
      </c>
      <c r="K158" s="226"/>
      <c r="L158" s="41"/>
      <c r="M158" s="227" t="s">
        <v>1</v>
      </c>
      <c r="N158" s="228" t="s">
        <v>38</v>
      </c>
      <c r="O158" s="88"/>
      <c r="P158" s="229">
        <f>O158*H158</f>
        <v>0</v>
      </c>
      <c r="Q158" s="229">
        <v>0</v>
      </c>
      <c r="R158" s="229">
        <f>Q158*H158</f>
        <v>0</v>
      </c>
      <c r="S158" s="229">
        <v>0</v>
      </c>
      <c r="T158" s="230">
        <f>S158*H158</f>
        <v>0</v>
      </c>
      <c r="U158" s="35"/>
      <c r="V158" s="35"/>
      <c r="W158" s="35"/>
      <c r="X158" s="35"/>
      <c r="Y158" s="35"/>
      <c r="Z158" s="35"/>
      <c r="AA158" s="35"/>
      <c r="AB158" s="35"/>
      <c r="AC158" s="35"/>
      <c r="AD158" s="35"/>
      <c r="AE158" s="35"/>
      <c r="AR158" s="231" t="s">
        <v>199</v>
      </c>
      <c r="AT158" s="231" t="s">
        <v>201</v>
      </c>
      <c r="AU158" s="231" t="s">
        <v>73</v>
      </c>
      <c r="AY158" s="14" t="s">
        <v>200</v>
      </c>
      <c r="BE158" s="232">
        <f>IF(N158="základní",J158,0)</f>
        <v>0</v>
      </c>
      <c r="BF158" s="232">
        <f>IF(N158="snížená",J158,0)</f>
        <v>0</v>
      </c>
      <c r="BG158" s="232">
        <f>IF(N158="zákl. přenesená",J158,0)</f>
        <v>0</v>
      </c>
      <c r="BH158" s="232">
        <f>IF(N158="sníž. přenesená",J158,0)</f>
        <v>0</v>
      </c>
      <c r="BI158" s="232">
        <f>IF(N158="nulová",J158,0)</f>
        <v>0</v>
      </c>
      <c r="BJ158" s="14" t="s">
        <v>80</v>
      </c>
      <c r="BK158" s="232">
        <f>ROUND(I158*H158,2)</f>
        <v>0</v>
      </c>
      <c r="BL158" s="14" t="s">
        <v>199</v>
      </c>
      <c r="BM158" s="231" t="s">
        <v>622</v>
      </c>
    </row>
    <row r="159" s="2" customFormat="1" ht="14.4" customHeight="1">
      <c r="A159" s="35"/>
      <c r="B159" s="36"/>
      <c r="C159" s="219" t="s">
        <v>459</v>
      </c>
      <c r="D159" s="219" t="s">
        <v>201</v>
      </c>
      <c r="E159" s="220" t="s">
        <v>1856</v>
      </c>
      <c r="F159" s="221" t="s">
        <v>1857</v>
      </c>
      <c r="G159" s="222" t="s">
        <v>311</v>
      </c>
      <c r="H159" s="223">
        <v>200</v>
      </c>
      <c r="I159" s="224"/>
      <c r="J159" s="225">
        <f>ROUND(I159*H159,2)</f>
        <v>0</v>
      </c>
      <c r="K159" s="226"/>
      <c r="L159" s="41"/>
      <c r="M159" s="227" t="s">
        <v>1</v>
      </c>
      <c r="N159" s="228" t="s">
        <v>38</v>
      </c>
      <c r="O159" s="88"/>
      <c r="P159" s="229">
        <f>O159*H159</f>
        <v>0</v>
      </c>
      <c r="Q159" s="229">
        <v>0</v>
      </c>
      <c r="R159" s="229">
        <f>Q159*H159</f>
        <v>0</v>
      </c>
      <c r="S159" s="229">
        <v>0</v>
      </c>
      <c r="T159" s="230">
        <f>S159*H159</f>
        <v>0</v>
      </c>
      <c r="U159" s="35"/>
      <c r="V159" s="35"/>
      <c r="W159" s="35"/>
      <c r="X159" s="35"/>
      <c r="Y159" s="35"/>
      <c r="Z159" s="35"/>
      <c r="AA159" s="35"/>
      <c r="AB159" s="35"/>
      <c r="AC159" s="35"/>
      <c r="AD159" s="35"/>
      <c r="AE159" s="35"/>
      <c r="AR159" s="231" t="s">
        <v>199</v>
      </c>
      <c r="AT159" s="231" t="s">
        <v>201</v>
      </c>
      <c r="AU159" s="231" t="s">
        <v>73</v>
      </c>
      <c r="AY159" s="14" t="s">
        <v>200</v>
      </c>
      <c r="BE159" s="232">
        <f>IF(N159="základní",J159,0)</f>
        <v>0</v>
      </c>
      <c r="BF159" s="232">
        <f>IF(N159="snížená",J159,0)</f>
        <v>0</v>
      </c>
      <c r="BG159" s="232">
        <f>IF(N159="zákl. přenesená",J159,0)</f>
        <v>0</v>
      </c>
      <c r="BH159" s="232">
        <f>IF(N159="sníž. přenesená",J159,0)</f>
        <v>0</v>
      </c>
      <c r="BI159" s="232">
        <f>IF(N159="nulová",J159,0)</f>
        <v>0</v>
      </c>
      <c r="BJ159" s="14" t="s">
        <v>80</v>
      </c>
      <c r="BK159" s="232">
        <f>ROUND(I159*H159,2)</f>
        <v>0</v>
      </c>
      <c r="BL159" s="14" t="s">
        <v>199</v>
      </c>
      <c r="BM159" s="231" t="s">
        <v>630</v>
      </c>
    </row>
    <row r="160" s="2" customFormat="1" ht="14.4" customHeight="1">
      <c r="A160" s="35"/>
      <c r="B160" s="36"/>
      <c r="C160" s="219" t="s">
        <v>463</v>
      </c>
      <c r="D160" s="219" t="s">
        <v>201</v>
      </c>
      <c r="E160" s="220" t="s">
        <v>1859</v>
      </c>
      <c r="F160" s="221" t="s">
        <v>1860</v>
      </c>
      <c r="G160" s="222" t="s">
        <v>311</v>
      </c>
      <c r="H160" s="223">
        <v>8800</v>
      </c>
      <c r="I160" s="224"/>
      <c r="J160" s="225">
        <f>ROUND(I160*H160,2)</f>
        <v>0</v>
      </c>
      <c r="K160" s="226"/>
      <c r="L160" s="41"/>
      <c r="M160" s="227" t="s">
        <v>1</v>
      </c>
      <c r="N160" s="228" t="s">
        <v>38</v>
      </c>
      <c r="O160" s="88"/>
      <c r="P160" s="229">
        <f>O160*H160</f>
        <v>0</v>
      </c>
      <c r="Q160" s="229">
        <v>0</v>
      </c>
      <c r="R160" s="229">
        <f>Q160*H160</f>
        <v>0</v>
      </c>
      <c r="S160" s="229">
        <v>0</v>
      </c>
      <c r="T160" s="230">
        <f>S160*H160</f>
        <v>0</v>
      </c>
      <c r="U160" s="35"/>
      <c r="V160" s="35"/>
      <c r="W160" s="35"/>
      <c r="X160" s="35"/>
      <c r="Y160" s="35"/>
      <c r="Z160" s="35"/>
      <c r="AA160" s="35"/>
      <c r="AB160" s="35"/>
      <c r="AC160" s="35"/>
      <c r="AD160" s="35"/>
      <c r="AE160" s="35"/>
      <c r="AR160" s="231" t="s">
        <v>199</v>
      </c>
      <c r="AT160" s="231" t="s">
        <v>201</v>
      </c>
      <c r="AU160" s="231" t="s">
        <v>73</v>
      </c>
      <c r="AY160" s="14" t="s">
        <v>200</v>
      </c>
      <c r="BE160" s="232">
        <f>IF(N160="základní",J160,0)</f>
        <v>0</v>
      </c>
      <c r="BF160" s="232">
        <f>IF(N160="snížená",J160,0)</f>
        <v>0</v>
      </c>
      <c r="BG160" s="232">
        <f>IF(N160="zákl. přenesená",J160,0)</f>
        <v>0</v>
      </c>
      <c r="BH160" s="232">
        <f>IF(N160="sníž. přenesená",J160,0)</f>
        <v>0</v>
      </c>
      <c r="BI160" s="232">
        <f>IF(N160="nulová",J160,0)</f>
        <v>0</v>
      </c>
      <c r="BJ160" s="14" t="s">
        <v>80</v>
      </c>
      <c r="BK160" s="232">
        <f>ROUND(I160*H160,2)</f>
        <v>0</v>
      </c>
      <c r="BL160" s="14" t="s">
        <v>199</v>
      </c>
      <c r="BM160" s="231" t="s">
        <v>638</v>
      </c>
    </row>
    <row r="161" s="2" customFormat="1" ht="14.4" customHeight="1">
      <c r="A161" s="35"/>
      <c r="B161" s="36"/>
      <c r="C161" s="219" t="s">
        <v>467</v>
      </c>
      <c r="D161" s="219" t="s">
        <v>201</v>
      </c>
      <c r="E161" s="220" t="s">
        <v>1862</v>
      </c>
      <c r="F161" s="221" t="s">
        <v>1863</v>
      </c>
      <c r="G161" s="222" t="s">
        <v>209</v>
      </c>
      <c r="H161" s="223">
        <v>18</v>
      </c>
      <c r="I161" s="224"/>
      <c r="J161" s="225">
        <f>ROUND(I161*H161,2)</f>
        <v>0</v>
      </c>
      <c r="K161" s="226"/>
      <c r="L161" s="41"/>
      <c r="M161" s="227" t="s">
        <v>1</v>
      </c>
      <c r="N161" s="228" t="s">
        <v>38</v>
      </c>
      <c r="O161" s="88"/>
      <c r="P161" s="229">
        <f>O161*H161</f>
        <v>0</v>
      </c>
      <c r="Q161" s="229">
        <v>0</v>
      </c>
      <c r="R161" s="229">
        <f>Q161*H161</f>
        <v>0</v>
      </c>
      <c r="S161" s="229">
        <v>0</v>
      </c>
      <c r="T161" s="230">
        <f>S161*H161</f>
        <v>0</v>
      </c>
      <c r="U161" s="35"/>
      <c r="V161" s="35"/>
      <c r="W161" s="35"/>
      <c r="X161" s="35"/>
      <c r="Y161" s="35"/>
      <c r="Z161" s="35"/>
      <c r="AA161" s="35"/>
      <c r="AB161" s="35"/>
      <c r="AC161" s="35"/>
      <c r="AD161" s="35"/>
      <c r="AE161" s="35"/>
      <c r="AR161" s="231" t="s">
        <v>199</v>
      </c>
      <c r="AT161" s="231" t="s">
        <v>201</v>
      </c>
      <c r="AU161" s="231" t="s">
        <v>73</v>
      </c>
      <c r="AY161" s="14" t="s">
        <v>200</v>
      </c>
      <c r="BE161" s="232">
        <f>IF(N161="základní",J161,0)</f>
        <v>0</v>
      </c>
      <c r="BF161" s="232">
        <f>IF(N161="snížená",J161,0)</f>
        <v>0</v>
      </c>
      <c r="BG161" s="232">
        <f>IF(N161="zákl. přenesená",J161,0)</f>
        <v>0</v>
      </c>
      <c r="BH161" s="232">
        <f>IF(N161="sníž. přenesená",J161,0)</f>
        <v>0</v>
      </c>
      <c r="BI161" s="232">
        <f>IF(N161="nulová",J161,0)</f>
        <v>0</v>
      </c>
      <c r="BJ161" s="14" t="s">
        <v>80</v>
      </c>
      <c r="BK161" s="232">
        <f>ROUND(I161*H161,2)</f>
        <v>0</v>
      </c>
      <c r="BL161" s="14" t="s">
        <v>199</v>
      </c>
      <c r="BM161" s="231" t="s">
        <v>646</v>
      </c>
    </row>
    <row r="162" s="2" customFormat="1" ht="24.15" customHeight="1">
      <c r="A162" s="35"/>
      <c r="B162" s="36"/>
      <c r="C162" s="219" t="s">
        <v>471</v>
      </c>
      <c r="D162" s="219" t="s">
        <v>201</v>
      </c>
      <c r="E162" s="220" t="s">
        <v>1865</v>
      </c>
      <c r="F162" s="221" t="s">
        <v>1866</v>
      </c>
      <c r="G162" s="222" t="s">
        <v>209</v>
      </c>
      <c r="H162" s="223">
        <v>18</v>
      </c>
      <c r="I162" s="224"/>
      <c r="J162" s="225">
        <f>ROUND(I162*H162,2)</f>
        <v>0</v>
      </c>
      <c r="K162" s="226"/>
      <c r="L162" s="41"/>
      <c r="M162" s="227" t="s">
        <v>1</v>
      </c>
      <c r="N162" s="228" t="s">
        <v>38</v>
      </c>
      <c r="O162" s="88"/>
      <c r="P162" s="229">
        <f>O162*H162</f>
        <v>0</v>
      </c>
      <c r="Q162" s="229">
        <v>0</v>
      </c>
      <c r="R162" s="229">
        <f>Q162*H162</f>
        <v>0</v>
      </c>
      <c r="S162" s="229">
        <v>0</v>
      </c>
      <c r="T162" s="230">
        <f>S162*H162</f>
        <v>0</v>
      </c>
      <c r="U162" s="35"/>
      <c r="V162" s="35"/>
      <c r="W162" s="35"/>
      <c r="X162" s="35"/>
      <c r="Y162" s="35"/>
      <c r="Z162" s="35"/>
      <c r="AA162" s="35"/>
      <c r="AB162" s="35"/>
      <c r="AC162" s="35"/>
      <c r="AD162" s="35"/>
      <c r="AE162" s="35"/>
      <c r="AR162" s="231" t="s">
        <v>199</v>
      </c>
      <c r="AT162" s="231" t="s">
        <v>201</v>
      </c>
      <c r="AU162" s="231" t="s">
        <v>73</v>
      </c>
      <c r="AY162" s="14" t="s">
        <v>200</v>
      </c>
      <c r="BE162" s="232">
        <f>IF(N162="základní",J162,0)</f>
        <v>0</v>
      </c>
      <c r="BF162" s="232">
        <f>IF(N162="snížená",J162,0)</f>
        <v>0</v>
      </c>
      <c r="BG162" s="232">
        <f>IF(N162="zákl. přenesená",J162,0)</f>
        <v>0</v>
      </c>
      <c r="BH162" s="232">
        <f>IF(N162="sníž. přenesená",J162,0)</f>
        <v>0</v>
      </c>
      <c r="BI162" s="232">
        <f>IF(N162="nulová",J162,0)</f>
        <v>0</v>
      </c>
      <c r="BJ162" s="14" t="s">
        <v>80</v>
      </c>
      <c r="BK162" s="232">
        <f>ROUND(I162*H162,2)</f>
        <v>0</v>
      </c>
      <c r="BL162" s="14" t="s">
        <v>199</v>
      </c>
      <c r="BM162" s="231" t="s">
        <v>654</v>
      </c>
    </row>
    <row r="163" s="2" customFormat="1" ht="14.4" customHeight="1">
      <c r="A163" s="35"/>
      <c r="B163" s="36"/>
      <c r="C163" s="219" t="s">
        <v>475</v>
      </c>
      <c r="D163" s="219" t="s">
        <v>201</v>
      </c>
      <c r="E163" s="220" t="s">
        <v>2045</v>
      </c>
      <c r="F163" s="221" t="s">
        <v>2046</v>
      </c>
      <c r="G163" s="222" t="s">
        <v>209</v>
      </c>
      <c r="H163" s="223">
        <v>200</v>
      </c>
      <c r="I163" s="224"/>
      <c r="J163" s="225">
        <f>ROUND(I163*H163,2)</f>
        <v>0</v>
      </c>
      <c r="K163" s="226"/>
      <c r="L163" s="41"/>
      <c r="M163" s="227" t="s">
        <v>1</v>
      </c>
      <c r="N163" s="228" t="s">
        <v>38</v>
      </c>
      <c r="O163" s="88"/>
      <c r="P163" s="229">
        <f>O163*H163</f>
        <v>0</v>
      </c>
      <c r="Q163" s="229">
        <v>0</v>
      </c>
      <c r="R163" s="229">
        <f>Q163*H163</f>
        <v>0</v>
      </c>
      <c r="S163" s="229">
        <v>0</v>
      </c>
      <c r="T163" s="230">
        <f>S163*H163</f>
        <v>0</v>
      </c>
      <c r="U163" s="35"/>
      <c r="V163" s="35"/>
      <c r="W163" s="35"/>
      <c r="X163" s="35"/>
      <c r="Y163" s="35"/>
      <c r="Z163" s="35"/>
      <c r="AA163" s="35"/>
      <c r="AB163" s="35"/>
      <c r="AC163" s="35"/>
      <c r="AD163" s="35"/>
      <c r="AE163" s="35"/>
      <c r="AR163" s="231" t="s">
        <v>199</v>
      </c>
      <c r="AT163" s="231" t="s">
        <v>201</v>
      </c>
      <c r="AU163" s="231" t="s">
        <v>73</v>
      </c>
      <c r="AY163" s="14" t="s">
        <v>200</v>
      </c>
      <c r="BE163" s="232">
        <f>IF(N163="základní",J163,0)</f>
        <v>0</v>
      </c>
      <c r="BF163" s="232">
        <f>IF(N163="snížená",J163,0)</f>
        <v>0</v>
      </c>
      <c r="BG163" s="232">
        <f>IF(N163="zákl. přenesená",J163,0)</f>
        <v>0</v>
      </c>
      <c r="BH163" s="232">
        <f>IF(N163="sníž. přenesená",J163,0)</f>
        <v>0</v>
      </c>
      <c r="BI163" s="232">
        <f>IF(N163="nulová",J163,0)</f>
        <v>0</v>
      </c>
      <c r="BJ163" s="14" t="s">
        <v>80</v>
      </c>
      <c r="BK163" s="232">
        <f>ROUND(I163*H163,2)</f>
        <v>0</v>
      </c>
      <c r="BL163" s="14" t="s">
        <v>199</v>
      </c>
      <c r="BM163" s="231" t="s">
        <v>662</v>
      </c>
    </row>
    <row r="164" s="2" customFormat="1" ht="24.15" customHeight="1">
      <c r="A164" s="35"/>
      <c r="B164" s="36"/>
      <c r="C164" s="219" t="s">
        <v>479</v>
      </c>
      <c r="D164" s="219" t="s">
        <v>201</v>
      </c>
      <c r="E164" s="220" t="s">
        <v>2047</v>
      </c>
      <c r="F164" s="221" t="s">
        <v>2048</v>
      </c>
      <c r="G164" s="222" t="s">
        <v>209</v>
      </c>
      <c r="H164" s="223">
        <v>88</v>
      </c>
      <c r="I164" s="224"/>
      <c r="J164" s="225">
        <f>ROUND(I164*H164,2)</f>
        <v>0</v>
      </c>
      <c r="K164" s="226"/>
      <c r="L164" s="41"/>
      <c r="M164" s="227" t="s">
        <v>1</v>
      </c>
      <c r="N164" s="228" t="s">
        <v>38</v>
      </c>
      <c r="O164" s="88"/>
      <c r="P164" s="229">
        <f>O164*H164</f>
        <v>0</v>
      </c>
      <c r="Q164" s="229">
        <v>0</v>
      </c>
      <c r="R164" s="229">
        <f>Q164*H164</f>
        <v>0</v>
      </c>
      <c r="S164" s="229">
        <v>0</v>
      </c>
      <c r="T164" s="230">
        <f>S164*H164</f>
        <v>0</v>
      </c>
      <c r="U164" s="35"/>
      <c r="V164" s="35"/>
      <c r="W164" s="35"/>
      <c r="X164" s="35"/>
      <c r="Y164" s="35"/>
      <c r="Z164" s="35"/>
      <c r="AA164" s="35"/>
      <c r="AB164" s="35"/>
      <c r="AC164" s="35"/>
      <c r="AD164" s="35"/>
      <c r="AE164" s="35"/>
      <c r="AR164" s="231" t="s">
        <v>199</v>
      </c>
      <c r="AT164" s="231" t="s">
        <v>201</v>
      </c>
      <c r="AU164" s="231" t="s">
        <v>73</v>
      </c>
      <c r="AY164" s="14" t="s">
        <v>200</v>
      </c>
      <c r="BE164" s="232">
        <f>IF(N164="základní",J164,0)</f>
        <v>0</v>
      </c>
      <c r="BF164" s="232">
        <f>IF(N164="snížená",J164,0)</f>
        <v>0</v>
      </c>
      <c r="BG164" s="232">
        <f>IF(N164="zákl. přenesená",J164,0)</f>
        <v>0</v>
      </c>
      <c r="BH164" s="232">
        <f>IF(N164="sníž. přenesená",J164,0)</f>
        <v>0</v>
      </c>
      <c r="BI164" s="232">
        <f>IF(N164="nulová",J164,0)</f>
        <v>0</v>
      </c>
      <c r="BJ164" s="14" t="s">
        <v>80</v>
      </c>
      <c r="BK164" s="232">
        <f>ROUND(I164*H164,2)</f>
        <v>0</v>
      </c>
      <c r="BL164" s="14" t="s">
        <v>199</v>
      </c>
      <c r="BM164" s="231" t="s">
        <v>670</v>
      </c>
    </row>
    <row r="165" s="2" customFormat="1" ht="24.15" customHeight="1">
      <c r="A165" s="35"/>
      <c r="B165" s="36"/>
      <c r="C165" s="219" t="s">
        <v>483</v>
      </c>
      <c r="D165" s="219" t="s">
        <v>201</v>
      </c>
      <c r="E165" s="220" t="s">
        <v>2049</v>
      </c>
      <c r="F165" s="221" t="s">
        <v>2050</v>
      </c>
      <c r="G165" s="222" t="s">
        <v>209</v>
      </c>
      <c r="H165" s="223">
        <v>8</v>
      </c>
      <c r="I165" s="224"/>
      <c r="J165" s="225">
        <f>ROUND(I165*H165,2)</f>
        <v>0</v>
      </c>
      <c r="K165" s="226"/>
      <c r="L165" s="41"/>
      <c r="M165" s="227" t="s">
        <v>1</v>
      </c>
      <c r="N165" s="228" t="s">
        <v>38</v>
      </c>
      <c r="O165" s="88"/>
      <c r="P165" s="229">
        <f>O165*H165</f>
        <v>0</v>
      </c>
      <c r="Q165" s="229">
        <v>0</v>
      </c>
      <c r="R165" s="229">
        <f>Q165*H165</f>
        <v>0</v>
      </c>
      <c r="S165" s="229">
        <v>0</v>
      </c>
      <c r="T165" s="230">
        <f>S165*H165</f>
        <v>0</v>
      </c>
      <c r="U165" s="35"/>
      <c r="V165" s="35"/>
      <c r="W165" s="35"/>
      <c r="X165" s="35"/>
      <c r="Y165" s="35"/>
      <c r="Z165" s="35"/>
      <c r="AA165" s="35"/>
      <c r="AB165" s="35"/>
      <c r="AC165" s="35"/>
      <c r="AD165" s="35"/>
      <c r="AE165" s="35"/>
      <c r="AR165" s="231" t="s">
        <v>199</v>
      </c>
      <c r="AT165" s="231" t="s">
        <v>201</v>
      </c>
      <c r="AU165" s="231" t="s">
        <v>73</v>
      </c>
      <c r="AY165" s="14" t="s">
        <v>200</v>
      </c>
      <c r="BE165" s="232">
        <f>IF(N165="základní",J165,0)</f>
        <v>0</v>
      </c>
      <c r="BF165" s="232">
        <f>IF(N165="snížená",J165,0)</f>
        <v>0</v>
      </c>
      <c r="BG165" s="232">
        <f>IF(N165="zákl. přenesená",J165,0)</f>
        <v>0</v>
      </c>
      <c r="BH165" s="232">
        <f>IF(N165="sníž. přenesená",J165,0)</f>
        <v>0</v>
      </c>
      <c r="BI165" s="232">
        <f>IF(N165="nulová",J165,0)</f>
        <v>0</v>
      </c>
      <c r="BJ165" s="14" t="s">
        <v>80</v>
      </c>
      <c r="BK165" s="232">
        <f>ROUND(I165*H165,2)</f>
        <v>0</v>
      </c>
      <c r="BL165" s="14" t="s">
        <v>199</v>
      </c>
      <c r="BM165" s="231" t="s">
        <v>678</v>
      </c>
    </row>
    <row r="166" s="2" customFormat="1" ht="14.4" customHeight="1">
      <c r="A166" s="35"/>
      <c r="B166" s="36"/>
      <c r="C166" s="219" t="s">
        <v>487</v>
      </c>
      <c r="D166" s="219" t="s">
        <v>201</v>
      </c>
      <c r="E166" s="220" t="s">
        <v>1909</v>
      </c>
      <c r="F166" s="221" t="s">
        <v>1910</v>
      </c>
      <c r="G166" s="222" t="s">
        <v>209</v>
      </c>
      <c r="H166" s="223">
        <v>30</v>
      </c>
      <c r="I166" s="224"/>
      <c r="J166" s="225">
        <f>ROUND(I166*H166,2)</f>
        <v>0</v>
      </c>
      <c r="K166" s="226"/>
      <c r="L166" s="41"/>
      <c r="M166" s="227" t="s">
        <v>1</v>
      </c>
      <c r="N166" s="228" t="s">
        <v>38</v>
      </c>
      <c r="O166" s="88"/>
      <c r="P166" s="229">
        <f>O166*H166</f>
        <v>0</v>
      </c>
      <c r="Q166" s="229">
        <v>0</v>
      </c>
      <c r="R166" s="229">
        <f>Q166*H166</f>
        <v>0</v>
      </c>
      <c r="S166" s="229">
        <v>0</v>
      </c>
      <c r="T166" s="230">
        <f>S166*H166</f>
        <v>0</v>
      </c>
      <c r="U166" s="35"/>
      <c r="V166" s="35"/>
      <c r="W166" s="35"/>
      <c r="X166" s="35"/>
      <c r="Y166" s="35"/>
      <c r="Z166" s="35"/>
      <c r="AA166" s="35"/>
      <c r="AB166" s="35"/>
      <c r="AC166" s="35"/>
      <c r="AD166" s="35"/>
      <c r="AE166" s="35"/>
      <c r="AR166" s="231" t="s">
        <v>199</v>
      </c>
      <c r="AT166" s="231" t="s">
        <v>201</v>
      </c>
      <c r="AU166" s="231" t="s">
        <v>73</v>
      </c>
      <c r="AY166" s="14" t="s">
        <v>200</v>
      </c>
      <c r="BE166" s="232">
        <f>IF(N166="základní",J166,0)</f>
        <v>0</v>
      </c>
      <c r="BF166" s="232">
        <f>IF(N166="snížená",J166,0)</f>
        <v>0</v>
      </c>
      <c r="BG166" s="232">
        <f>IF(N166="zákl. přenesená",J166,0)</f>
        <v>0</v>
      </c>
      <c r="BH166" s="232">
        <f>IF(N166="sníž. přenesená",J166,0)</f>
        <v>0</v>
      </c>
      <c r="BI166" s="232">
        <f>IF(N166="nulová",J166,0)</f>
        <v>0</v>
      </c>
      <c r="BJ166" s="14" t="s">
        <v>80</v>
      </c>
      <c r="BK166" s="232">
        <f>ROUND(I166*H166,2)</f>
        <v>0</v>
      </c>
      <c r="BL166" s="14" t="s">
        <v>199</v>
      </c>
      <c r="BM166" s="231" t="s">
        <v>685</v>
      </c>
    </row>
    <row r="167" s="2" customFormat="1" ht="49.05" customHeight="1">
      <c r="A167" s="35"/>
      <c r="B167" s="36"/>
      <c r="C167" s="219" t="s">
        <v>491</v>
      </c>
      <c r="D167" s="219" t="s">
        <v>201</v>
      </c>
      <c r="E167" s="220" t="s">
        <v>1915</v>
      </c>
      <c r="F167" s="221" t="s">
        <v>1916</v>
      </c>
      <c r="G167" s="222" t="s">
        <v>204</v>
      </c>
      <c r="H167" s="223">
        <v>960</v>
      </c>
      <c r="I167" s="224"/>
      <c r="J167" s="225">
        <f>ROUND(I167*H167,2)</f>
        <v>0</v>
      </c>
      <c r="K167" s="226"/>
      <c r="L167" s="41"/>
      <c r="M167" s="227" t="s">
        <v>1</v>
      </c>
      <c r="N167" s="228" t="s">
        <v>38</v>
      </c>
      <c r="O167" s="88"/>
      <c r="P167" s="229">
        <f>O167*H167</f>
        <v>0</v>
      </c>
      <c r="Q167" s="229">
        <v>0</v>
      </c>
      <c r="R167" s="229">
        <f>Q167*H167</f>
        <v>0</v>
      </c>
      <c r="S167" s="229">
        <v>0</v>
      </c>
      <c r="T167" s="230">
        <f>S167*H167</f>
        <v>0</v>
      </c>
      <c r="U167" s="35"/>
      <c r="V167" s="35"/>
      <c r="W167" s="35"/>
      <c r="X167" s="35"/>
      <c r="Y167" s="35"/>
      <c r="Z167" s="35"/>
      <c r="AA167" s="35"/>
      <c r="AB167" s="35"/>
      <c r="AC167" s="35"/>
      <c r="AD167" s="35"/>
      <c r="AE167" s="35"/>
      <c r="AR167" s="231" t="s">
        <v>199</v>
      </c>
      <c r="AT167" s="231" t="s">
        <v>201</v>
      </c>
      <c r="AU167" s="231" t="s">
        <v>73</v>
      </c>
      <c r="AY167" s="14" t="s">
        <v>200</v>
      </c>
      <c r="BE167" s="232">
        <f>IF(N167="základní",J167,0)</f>
        <v>0</v>
      </c>
      <c r="BF167" s="232">
        <f>IF(N167="snížená",J167,0)</f>
        <v>0</v>
      </c>
      <c r="BG167" s="232">
        <f>IF(N167="zákl. přenesená",J167,0)</f>
        <v>0</v>
      </c>
      <c r="BH167" s="232">
        <f>IF(N167="sníž. přenesená",J167,0)</f>
        <v>0</v>
      </c>
      <c r="BI167" s="232">
        <f>IF(N167="nulová",J167,0)</f>
        <v>0</v>
      </c>
      <c r="BJ167" s="14" t="s">
        <v>80</v>
      </c>
      <c r="BK167" s="232">
        <f>ROUND(I167*H167,2)</f>
        <v>0</v>
      </c>
      <c r="BL167" s="14" t="s">
        <v>199</v>
      </c>
      <c r="BM167" s="231" t="s">
        <v>693</v>
      </c>
    </row>
    <row r="168" s="2" customFormat="1" ht="37.8" customHeight="1">
      <c r="A168" s="35"/>
      <c r="B168" s="36"/>
      <c r="C168" s="219" t="s">
        <v>495</v>
      </c>
      <c r="D168" s="219" t="s">
        <v>201</v>
      </c>
      <c r="E168" s="220" t="s">
        <v>1918</v>
      </c>
      <c r="F168" s="221" t="s">
        <v>1919</v>
      </c>
      <c r="G168" s="222" t="s">
        <v>209</v>
      </c>
      <c r="H168" s="223">
        <v>84</v>
      </c>
      <c r="I168" s="224"/>
      <c r="J168" s="225">
        <f>ROUND(I168*H168,2)</f>
        <v>0</v>
      </c>
      <c r="K168" s="226"/>
      <c r="L168" s="41"/>
      <c r="M168" s="227" t="s">
        <v>1</v>
      </c>
      <c r="N168" s="228" t="s">
        <v>38</v>
      </c>
      <c r="O168" s="88"/>
      <c r="P168" s="229">
        <f>O168*H168</f>
        <v>0</v>
      </c>
      <c r="Q168" s="229">
        <v>0</v>
      </c>
      <c r="R168" s="229">
        <f>Q168*H168</f>
        <v>0</v>
      </c>
      <c r="S168" s="229">
        <v>0</v>
      </c>
      <c r="T168" s="230">
        <f>S168*H168</f>
        <v>0</v>
      </c>
      <c r="U168" s="35"/>
      <c r="V168" s="35"/>
      <c r="W168" s="35"/>
      <c r="X168" s="35"/>
      <c r="Y168" s="35"/>
      <c r="Z168" s="35"/>
      <c r="AA168" s="35"/>
      <c r="AB168" s="35"/>
      <c r="AC168" s="35"/>
      <c r="AD168" s="35"/>
      <c r="AE168" s="35"/>
      <c r="AR168" s="231" t="s">
        <v>199</v>
      </c>
      <c r="AT168" s="231" t="s">
        <v>201</v>
      </c>
      <c r="AU168" s="231" t="s">
        <v>73</v>
      </c>
      <c r="AY168" s="14" t="s">
        <v>200</v>
      </c>
      <c r="BE168" s="232">
        <f>IF(N168="základní",J168,0)</f>
        <v>0</v>
      </c>
      <c r="BF168" s="232">
        <f>IF(N168="snížená",J168,0)</f>
        <v>0</v>
      </c>
      <c r="BG168" s="232">
        <f>IF(N168="zákl. přenesená",J168,0)</f>
        <v>0</v>
      </c>
      <c r="BH168" s="232">
        <f>IF(N168="sníž. přenesená",J168,0)</f>
        <v>0</v>
      </c>
      <c r="BI168" s="232">
        <f>IF(N168="nulová",J168,0)</f>
        <v>0</v>
      </c>
      <c r="BJ168" s="14" t="s">
        <v>80</v>
      </c>
      <c r="BK168" s="232">
        <f>ROUND(I168*H168,2)</f>
        <v>0</v>
      </c>
      <c r="BL168" s="14" t="s">
        <v>199</v>
      </c>
      <c r="BM168" s="231" t="s">
        <v>701</v>
      </c>
    </row>
    <row r="169" s="2" customFormat="1" ht="37.8" customHeight="1">
      <c r="A169" s="35"/>
      <c r="B169" s="36"/>
      <c r="C169" s="219" t="s">
        <v>499</v>
      </c>
      <c r="D169" s="219" t="s">
        <v>201</v>
      </c>
      <c r="E169" s="220" t="s">
        <v>1921</v>
      </c>
      <c r="F169" s="221" t="s">
        <v>1922</v>
      </c>
      <c r="G169" s="222" t="s">
        <v>209</v>
      </c>
      <c r="H169" s="223">
        <v>16</v>
      </c>
      <c r="I169" s="224"/>
      <c r="J169" s="225">
        <f>ROUND(I169*H169,2)</f>
        <v>0</v>
      </c>
      <c r="K169" s="226"/>
      <c r="L169" s="41"/>
      <c r="M169" s="227" t="s">
        <v>1</v>
      </c>
      <c r="N169" s="228" t="s">
        <v>38</v>
      </c>
      <c r="O169" s="88"/>
      <c r="P169" s="229">
        <f>O169*H169</f>
        <v>0</v>
      </c>
      <c r="Q169" s="229">
        <v>0</v>
      </c>
      <c r="R169" s="229">
        <f>Q169*H169</f>
        <v>0</v>
      </c>
      <c r="S169" s="229">
        <v>0</v>
      </c>
      <c r="T169" s="230">
        <f>S169*H169</f>
        <v>0</v>
      </c>
      <c r="U169" s="35"/>
      <c r="V169" s="35"/>
      <c r="W169" s="35"/>
      <c r="X169" s="35"/>
      <c r="Y169" s="35"/>
      <c r="Z169" s="35"/>
      <c r="AA169" s="35"/>
      <c r="AB169" s="35"/>
      <c r="AC169" s="35"/>
      <c r="AD169" s="35"/>
      <c r="AE169" s="35"/>
      <c r="AR169" s="231" t="s">
        <v>199</v>
      </c>
      <c r="AT169" s="231" t="s">
        <v>201</v>
      </c>
      <c r="AU169" s="231" t="s">
        <v>73</v>
      </c>
      <c r="AY169" s="14" t="s">
        <v>200</v>
      </c>
      <c r="BE169" s="232">
        <f>IF(N169="základní",J169,0)</f>
        <v>0</v>
      </c>
      <c r="BF169" s="232">
        <f>IF(N169="snížená",J169,0)</f>
        <v>0</v>
      </c>
      <c r="BG169" s="232">
        <f>IF(N169="zákl. přenesená",J169,0)</f>
        <v>0</v>
      </c>
      <c r="BH169" s="232">
        <f>IF(N169="sníž. přenesená",J169,0)</f>
        <v>0</v>
      </c>
      <c r="BI169" s="232">
        <f>IF(N169="nulová",J169,0)</f>
        <v>0</v>
      </c>
      <c r="BJ169" s="14" t="s">
        <v>80</v>
      </c>
      <c r="BK169" s="232">
        <f>ROUND(I169*H169,2)</f>
        <v>0</v>
      </c>
      <c r="BL169" s="14" t="s">
        <v>199</v>
      </c>
      <c r="BM169" s="231" t="s">
        <v>709</v>
      </c>
    </row>
    <row r="170" s="2" customFormat="1" ht="37.8" customHeight="1">
      <c r="A170" s="35"/>
      <c r="B170" s="36"/>
      <c r="C170" s="219" t="s">
        <v>503</v>
      </c>
      <c r="D170" s="219" t="s">
        <v>201</v>
      </c>
      <c r="E170" s="220" t="s">
        <v>1927</v>
      </c>
      <c r="F170" s="221" t="s">
        <v>1928</v>
      </c>
      <c r="G170" s="222" t="s">
        <v>209</v>
      </c>
      <c r="H170" s="223">
        <v>92</v>
      </c>
      <c r="I170" s="224"/>
      <c r="J170" s="225">
        <f>ROUND(I170*H170,2)</f>
        <v>0</v>
      </c>
      <c r="K170" s="226"/>
      <c r="L170" s="41"/>
      <c r="M170" s="227" t="s">
        <v>1</v>
      </c>
      <c r="N170" s="228" t="s">
        <v>38</v>
      </c>
      <c r="O170" s="88"/>
      <c r="P170" s="229">
        <f>O170*H170</f>
        <v>0</v>
      </c>
      <c r="Q170" s="229">
        <v>0</v>
      </c>
      <c r="R170" s="229">
        <f>Q170*H170</f>
        <v>0</v>
      </c>
      <c r="S170" s="229">
        <v>0</v>
      </c>
      <c r="T170" s="230">
        <f>S170*H170</f>
        <v>0</v>
      </c>
      <c r="U170" s="35"/>
      <c r="V170" s="35"/>
      <c r="W170" s="35"/>
      <c r="X170" s="35"/>
      <c r="Y170" s="35"/>
      <c r="Z170" s="35"/>
      <c r="AA170" s="35"/>
      <c r="AB170" s="35"/>
      <c r="AC170" s="35"/>
      <c r="AD170" s="35"/>
      <c r="AE170" s="35"/>
      <c r="AR170" s="231" t="s">
        <v>199</v>
      </c>
      <c r="AT170" s="231" t="s">
        <v>201</v>
      </c>
      <c r="AU170" s="231" t="s">
        <v>73</v>
      </c>
      <c r="AY170" s="14" t="s">
        <v>200</v>
      </c>
      <c r="BE170" s="232">
        <f>IF(N170="základní",J170,0)</f>
        <v>0</v>
      </c>
      <c r="BF170" s="232">
        <f>IF(N170="snížená",J170,0)</f>
        <v>0</v>
      </c>
      <c r="BG170" s="232">
        <f>IF(N170="zákl. přenesená",J170,0)</f>
        <v>0</v>
      </c>
      <c r="BH170" s="232">
        <f>IF(N170="sníž. přenesená",J170,0)</f>
        <v>0</v>
      </c>
      <c r="BI170" s="232">
        <f>IF(N170="nulová",J170,0)</f>
        <v>0</v>
      </c>
      <c r="BJ170" s="14" t="s">
        <v>80</v>
      </c>
      <c r="BK170" s="232">
        <f>ROUND(I170*H170,2)</f>
        <v>0</v>
      </c>
      <c r="BL170" s="14" t="s">
        <v>199</v>
      </c>
      <c r="BM170" s="231" t="s">
        <v>717</v>
      </c>
    </row>
    <row r="171" s="2" customFormat="1" ht="37.8" customHeight="1">
      <c r="A171" s="35"/>
      <c r="B171" s="36"/>
      <c r="C171" s="219" t="s">
        <v>507</v>
      </c>
      <c r="D171" s="219" t="s">
        <v>201</v>
      </c>
      <c r="E171" s="220" t="s">
        <v>1939</v>
      </c>
      <c r="F171" s="221" t="s">
        <v>1940</v>
      </c>
      <c r="G171" s="222" t="s">
        <v>209</v>
      </c>
      <c r="H171" s="223">
        <v>945</v>
      </c>
      <c r="I171" s="224"/>
      <c r="J171" s="225">
        <f>ROUND(I171*H171,2)</f>
        <v>0</v>
      </c>
      <c r="K171" s="226"/>
      <c r="L171" s="41"/>
      <c r="M171" s="227" t="s">
        <v>1</v>
      </c>
      <c r="N171" s="228" t="s">
        <v>38</v>
      </c>
      <c r="O171" s="88"/>
      <c r="P171" s="229">
        <f>O171*H171</f>
        <v>0</v>
      </c>
      <c r="Q171" s="229">
        <v>0</v>
      </c>
      <c r="R171" s="229">
        <f>Q171*H171</f>
        <v>0</v>
      </c>
      <c r="S171" s="229">
        <v>0</v>
      </c>
      <c r="T171" s="230">
        <f>S171*H171</f>
        <v>0</v>
      </c>
      <c r="U171" s="35"/>
      <c r="V171" s="35"/>
      <c r="W171" s="35"/>
      <c r="X171" s="35"/>
      <c r="Y171" s="35"/>
      <c r="Z171" s="35"/>
      <c r="AA171" s="35"/>
      <c r="AB171" s="35"/>
      <c r="AC171" s="35"/>
      <c r="AD171" s="35"/>
      <c r="AE171" s="35"/>
      <c r="AR171" s="231" t="s">
        <v>199</v>
      </c>
      <c r="AT171" s="231" t="s">
        <v>201</v>
      </c>
      <c r="AU171" s="231" t="s">
        <v>73</v>
      </c>
      <c r="AY171" s="14" t="s">
        <v>200</v>
      </c>
      <c r="BE171" s="232">
        <f>IF(N171="základní",J171,0)</f>
        <v>0</v>
      </c>
      <c r="BF171" s="232">
        <f>IF(N171="snížená",J171,0)</f>
        <v>0</v>
      </c>
      <c r="BG171" s="232">
        <f>IF(N171="zákl. přenesená",J171,0)</f>
        <v>0</v>
      </c>
      <c r="BH171" s="232">
        <f>IF(N171="sníž. přenesená",J171,0)</f>
        <v>0</v>
      </c>
      <c r="BI171" s="232">
        <f>IF(N171="nulová",J171,0)</f>
        <v>0</v>
      </c>
      <c r="BJ171" s="14" t="s">
        <v>80</v>
      </c>
      <c r="BK171" s="232">
        <f>ROUND(I171*H171,2)</f>
        <v>0</v>
      </c>
      <c r="BL171" s="14" t="s">
        <v>199</v>
      </c>
      <c r="BM171" s="231" t="s">
        <v>725</v>
      </c>
    </row>
    <row r="172" s="2" customFormat="1" ht="37.8" customHeight="1">
      <c r="A172" s="35"/>
      <c r="B172" s="36"/>
      <c r="C172" s="219" t="s">
        <v>511</v>
      </c>
      <c r="D172" s="219" t="s">
        <v>201</v>
      </c>
      <c r="E172" s="220" t="s">
        <v>1942</v>
      </c>
      <c r="F172" s="221" t="s">
        <v>1943</v>
      </c>
      <c r="G172" s="222" t="s">
        <v>209</v>
      </c>
      <c r="H172" s="223">
        <v>22</v>
      </c>
      <c r="I172" s="224"/>
      <c r="J172" s="225">
        <f>ROUND(I172*H172,2)</f>
        <v>0</v>
      </c>
      <c r="K172" s="226"/>
      <c r="L172" s="41"/>
      <c r="M172" s="227" t="s">
        <v>1</v>
      </c>
      <c r="N172" s="228" t="s">
        <v>38</v>
      </c>
      <c r="O172" s="88"/>
      <c r="P172" s="229">
        <f>O172*H172</f>
        <v>0</v>
      </c>
      <c r="Q172" s="229">
        <v>0</v>
      </c>
      <c r="R172" s="229">
        <f>Q172*H172</f>
        <v>0</v>
      </c>
      <c r="S172" s="229">
        <v>0</v>
      </c>
      <c r="T172" s="230">
        <f>S172*H172</f>
        <v>0</v>
      </c>
      <c r="U172" s="35"/>
      <c r="V172" s="35"/>
      <c r="W172" s="35"/>
      <c r="X172" s="35"/>
      <c r="Y172" s="35"/>
      <c r="Z172" s="35"/>
      <c r="AA172" s="35"/>
      <c r="AB172" s="35"/>
      <c r="AC172" s="35"/>
      <c r="AD172" s="35"/>
      <c r="AE172" s="35"/>
      <c r="AR172" s="231" t="s">
        <v>199</v>
      </c>
      <c r="AT172" s="231" t="s">
        <v>201</v>
      </c>
      <c r="AU172" s="231" t="s">
        <v>73</v>
      </c>
      <c r="AY172" s="14" t="s">
        <v>200</v>
      </c>
      <c r="BE172" s="232">
        <f>IF(N172="základní",J172,0)</f>
        <v>0</v>
      </c>
      <c r="BF172" s="232">
        <f>IF(N172="snížená",J172,0)</f>
        <v>0</v>
      </c>
      <c r="BG172" s="232">
        <f>IF(N172="zákl. přenesená",J172,0)</f>
        <v>0</v>
      </c>
      <c r="BH172" s="232">
        <f>IF(N172="sníž. přenesená",J172,0)</f>
        <v>0</v>
      </c>
      <c r="BI172" s="232">
        <f>IF(N172="nulová",J172,0)</f>
        <v>0</v>
      </c>
      <c r="BJ172" s="14" t="s">
        <v>80</v>
      </c>
      <c r="BK172" s="232">
        <f>ROUND(I172*H172,2)</f>
        <v>0</v>
      </c>
      <c r="BL172" s="14" t="s">
        <v>199</v>
      </c>
      <c r="BM172" s="231" t="s">
        <v>733</v>
      </c>
    </row>
    <row r="173" s="2" customFormat="1" ht="37.8" customHeight="1">
      <c r="A173" s="35"/>
      <c r="B173" s="36"/>
      <c r="C173" s="219" t="s">
        <v>515</v>
      </c>
      <c r="D173" s="219" t="s">
        <v>201</v>
      </c>
      <c r="E173" s="220" t="s">
        <v>2051</v>
      </c>
      <c r="F173" s="221" t="s">
        <v>2052</v>
      </c>
      <c r="G173" s="222" t="s">
        <v>209</v>
      </c>
      <c r="H173" s="223">
        <v>24</v>
      </c>
      <c r="I173" s="224"/>
      <c r="J173" s="225">
        <f>ROUND(I173*H173,2)</f>
        <v>0</v>
      </c>
      <c r="K173" s="226"/>
      <c r="L173" s="41"/>
      <c r="M173" s="227" t="s">
        <v>1</v>
      </c>
      <c r="N173" s="228" t="s">
        <v>38</v>
      </c>
      <c r="O173" s="88"/>
      <c r="P173" s="229">
        <f>O173*H173</f>
        <v>0</v>
      </c>
      <c r="Q173" s="229">
        <v>0</v>
      </c>
      <c r="R173" s="229">
        <f>Q173*H173</f>
        <v>0</v>
      </c>
      <c r="S173" s="229">
        <v>0</v>
      </c>
      <c r="T173" s="230">
        <f>S173*H173</f>
        <v>0</v>
      </c>
      <c r="U173" s="35"/>
      <c r="V173" s="35"/>
      <c r="W173" s="35"/>
      <c r="X173" s="35"/>
      <c r="Y173" s="35"/>
      <c r="Z173" s="35"/>
      <c r="AA173" s="35"/>
      <c r="AB173" s="35"/>
      <c r="AC173" s="35"/>
      <c r="AD173" s="35"/>
      <c r="AE173" s="35"/>
      <c r="AR173" s="231" t="s">
        <v>199</v>
      </c>
      <c r="AT173" s="231" t="s">
        <v>201</v>
      </c>
      <c r="AU173" s="231" t="s">
        <v>73</v>
      </c>
      <c r="AY173" s="14" t="s">
        <v>200</v>
      </c>
      <c r="BE173" s="232">
        <f>IF(N173="základní",J173,0)</f>
        <v>0</v>
      </c>
      <c r="BF173" s="232">
        <f>IF(N173="snížená",J173,0)</f>
        <v>0</v>
      </c>
      <c r="BG173" s="232">
        <f>IF(N173="zákl. přenesená",J173,0)</f>
        <v>0</v>
      </c>
      <c r="BH173" s="232">
        <f>IF(N173="sníž. přenesená",J173,0)</f>
        <v>0</v>
      </c>
      <c r="BI173" s="232">
        <f>IF(N173="nulová",J173,0)</f>
        <v>0</v>
      </c>
      <c r="BJ173" s="14" t="s">
        <v>80</v>
      </c>
      <c r="BK173" s="232">
        <f>ROUND(I173*H173,2)</f>
        <v>0</v>
      </c>
      <c r="BL173" s="14" t="s">
        <v>199</v>
      </c>
      <c r="BM173" s="231" t="s">
        <v>741</v>
      </c>
    </row>
    <row r="174" s="2" customFormat="1" ht="37.8" customHeight="1">
      <c r="A174" s="35"/>
      <c r="B174" s="36"/>
      <c r="C174" s="219" t="s">
        <v>519</v>
      </c>
      <c r="D174" s="219" t="s">
        <v>201</v>
      </c>
      <c r="E174" s="220" t="s">
        <v>1948</v>
      </c>
      <c r="F174" s="221" t="s">
        <v>1949</v>
      </c>
      <c r="G174" s="222" t="s">
        <v>209</v>
      </c>
      <c r="H174" s="223">
        <v>20</v>
      </c>
      <c r="I174" s="224"/>
      <c r="J174" s="225">
        <f>ROUND(I174*H174,2)</f>
        <v>0</v>
      </c>
      <c r="K174" s="226"/>
      <c r="L174" s="41"/>
      <c r="M174" s="227" t="s">
        <v>1</v>
      </c>
      <c r="N174" s="228" t="s">
        <v>38</v>
      </c>
      <c r="O174" s="88"/>
      <c r="P174" s="229">
        <f>O174*H174</f>
        <v>0</v>
      </c>
      <c r="Q174" s="229">
        <v>0</v>
      </c>
      <c r="R174" s="229">
        <f>Q174*H174</f>
        <v>0</v>
      </c>
      <c r="S174" s="229">
        <v>0</v>
      </c>
      <c r="T174" s="230">
        <f>S174*H174</f>
        <v>0</v>
      </c>
      <c r="U174" s="35"/>
      <c r="V174" s="35"/>
      <c r="W174" s="35"/>
      <c r="X174" s="35"/>
      <c r="Y174" s="35"/>
      <c r="Z174" s="35"/>
      <c r="AA174" s="35"/>
      <c r="AB174" s="35"/>
      <c r="AC174" s="35"/>
      <c r="AD174" s="35"/>
      <c r="AE174" s="35"/>
      <c r="AR174" s="231" t="s">
        <v>199</v>
      </c>
      <c r="AT174" s="231" t="s">
        <v>201</v>
      </c>
      <c r="AU174" s="231" t="s">
        <v>73</v>
      </c>
      <c r="AY174" s="14" t="s">
        <v>200</v>
      </c>
      <c r="BE174" s="232">
        <f>IF(N174="základní",J174,0)</f>
        <v>0</v>
      </c>
      <c r="BF174" s="232">
        <f>IF(N174="snížená",J174,0)</f>
        <v>0</v>
      </c>
      <c r="BG174" s="232">
        <f>IF(N174="zákl. přenesená",J174,0)</f>
        <v>0</v>
      </c>
      <c r="BH174" s="232">
        <f>IF(N174="sníž. přenesená",J174,0)</f>
        <v>0</v>
      </c>
      <c r="BI174" s="232">
        <f>IF(N174="nulová",J174,0)</f>
        <v>0</v>
      </c>
      <c r="BJ174" s="14" t="s">
        <v>80</v>
      </c>
      <c r="BK174" s="232">
        <f>ROUND(I174*H174,2)</f>
        <v>0</v>
      </c>
      <c r="BL174" s="14" t="s">
        <v>199</v>
      </c>
      <c r="BM174" s="231" t="s">
        <v>762</v>
      </c>
    </row>
    <row r="175" s="2" customFormat="1" ht="37.8" customHeight="1">
      <c r="A175" s="35"/>
      <c r="B175" s="36"/>
      <c r="C175" s="219" t="s">
        <v>523</v>
      </c>
      <c r="D175" s="219" t="s">
        <v>201</v>
      </c>
      <c r="E175" s="220" t="s">
        <v>1951</v>
      </c>
      <c r="F175" s="221" t="s">
        <v>1952</v>
      </c>
      <c r="G175" s="222" t="s">
        <v>209</v>
      </c>
      <c r="H175" s="223">
        <v>10</v>
      </c>
      <c r="I175" s="224"/>
      <c r="J175" s="225">
        <f>ROUND(I175*H175,2)</f>
        <v>0</v>
      </c>
      <c r="K175" s="226"/>
      <c r="L175" s="41"/>
      <c r="M175" s="227" t="s">
        <v>1</v>
      </c>
      <c r="N175" s="228" t="s">
        <v>38</v>
      </c>
      <c r="O175" s="88"/>
      <c r="P175" s="229">
        <f>O175*H175</f>
        <v>0</v>
      </c>
      <c r="Q175" s="229">
        <v>0</v>
      </c>
      <c r="R175" s="229">
        <f>Q175*H175</f>
        <v>0</v>
      </c>
      <c r="S175" s="229">
        <v>0</v>
      </c>
      <c r="T175" s="230">
        <f>S175*H175</f>
        <v>0</v>
      </c>
      <c r="U175" s="35"/>
      <c r="V175" s="35"/>
      <c r="W175" s="35"/>
      <c r="X175" s="35"/>
      <c r="Y175" s="35"/>
      <c r="Z175" s="35"/>
      <c r="AA175" s="35"/>
      <c r="AB175" s="35"/>
      <c r="AC175" s="35"/>
      <c r="AD175" s="35"/>
      <c r="AE175" s="35"/>
      <c r="AR175" s="231" t="s">
        <v>199</v>
      </c>
      <c r="AT175" s="231" t="s">
        <v>201</v>
      </c>
      <c r="AU175" s="231" t="s">
        <v>73</v>
      </c>
      <c r="AY175" s="14" t="s">
        <v>200</v>
      </c>
      <c r="BE175" s="232">
        <f>IF(N175="základní",J175,0)</f>
        <v>0</v>
      </c>
      <c r="BF175" s="232">
        <f>IF(N175="snížená",J175,0)</f>
        <v>0</v>
      </c>
      <c r="BG175" s="232">
        <f>IF(N175="zákl. přenesená",J175,0)</f>
        <v>0</v>
      </c>
      <c r="BH175" s="232">
        <f>IF(N175="sníž. přenesená",J175,0)</f>
        <v>0</v>
      </c>
      <c r="BI175" s="232">
        <f>IF(N175="nulová",J175,0)</f>
        <v>0</v>
      </c>
      <c r="BJ175" s="14" t="s">
        <v>80</v>
      </c>
      <c r="BK175" s="232">
        <f>ROUND(I175*H175,2)</f>
        <v>0</v>
      </c>
      <c r="BL175" s="14" t="s">
        <v>199</v>
      </c>
      <c r="BM175" s="231" t="s">
        <v>770</v>
      </c>
    </row>
    <row r="176" s="2" customFormat="1" ht="37.8" customHeight="1">
      <c r="A176" s="35"/>
      <c r="B176" s="36"/>
      <c r="C176" s="219" t="s">
        <v>527</v>
      </c>
      <c r="D176" s="219" t="s">
        <v>201</v>
      </c>
      <c r="E176" s="220" t="s">
        <v>1954</v>
      </c>
      <c r="F176" s="221" t="s">
        <v>1955</v>
      </c>
      <c r="G176" s="222" t="s">
        <v>311</v>
      </c>
      <c r="H176" s="223">
        <v>200</v>
      </c>
      <c r="I176" s="224"/>
      <c r="J176" s="225">
        <f>ROUND(I176*H176,2)</f>
        <v>0</v>
      </c>
      <c r="K176" s="226"/>
      <c r="L176" s="41"/>
      <c r="M176" s="227" t="s">
        <v>1</v>
      </c>
      <c r="N176" s="228" t="s">
        <v>38</v>
      </c>
      <c r="O176" s="88"/>
      <c r="P176" s="229">
        <f>O176*H176</f>
        <v>0</v>
      </c>
      <c r="Q176" s="229">
        <v>0</v>
      </c>
      <c r="R176" s="229">
        <f>Q176*H176</f>
        <v>0</v>
      </c>
      <c r="S176" s="229">
        <v>0</v>
      </c>
      <c r="T176" s="230">
        <f>S176*H176</f>
        <v>0</v>
      </c>
      <c r="U176" s="35"/>
      <c r="V176" s="35"/>
      <c r="W176" s="35"/>
      <c r="X176" s="35"/>
      <c r="Y176" s="35"/>
      <c r="Z176" s="35"/>
      <c r="AA176" s="35"/>
      <c r="AB176" s="35"/>
      <c r="AC176" s="35"/>
      <c r="AD176" s="35"/>
      <c r="AE176" s="35"/>
      <c r="AR176" s="231" t="s">
        <v>199</v>
      </c>
      <c r="AT176" s="231" t="s">
        <v>201</v>
      </c>
      <c r="AU176" s="231" t="s">
        <v>73</v>
      </c>
      <c r="AY176" s="14" t="s">
        <v>200</v>
      </c>
      <c r="BE176" s="232">
        <f>IF(N176="základní",J176,0)</f>
        <v>0</v>
      </c>
      <c r="BF176" s="232">
        <f>IF(N176="snížená",J176,0)</f>
        <v>0</v>
      </c>
      <c r="BG176" s="232">
        <f>IF(N176="zákl. přenesená",J176,0)</f>
        <v>0</v>
      </c>
      <c r="BH176" s="232">
        <f>IF(N176="sníž. přenesená",J176,0)</f>
        <v>0</v>
      </c>
      <c r="BI176" s="232">
        <f>IF(N176="nulová",J176,0)</f>
        <v>0</v>
      </c>
      <c r="BJ176" s="14" t="s">
        <v>80</v>
      </c>
      <c r="BK176" s="232">
        <f>ROUND(I176*H176,2)</f>
        <v>0</v>
      </c>
      <c r="BL176" s="14" t="s">
        <v>199</v>
      </c>
      <c r="BM176" s="231" t="s">
        <v>778</v>
      </c>
    </row>
    <row r="177" s="2" customFormat="1" ht="37.8" customHeight="1">
      <c r="A177" s="35"/>
      <c r="B177" s="36"/>
      <c r="C177" s="219" t="s">
        <v>531</v>
      </c>
      <c r="D177" s="219" t="s">
        <v>201</v>
      </c>
      <c r="E177" s="220" t="s">
        <v>1957</v>
      </c>
      <c r="F177" s="221" t="s">
        <v>1958</v>
      </c>
      <c r="G177" s="222" t="s">
        <v>311</v>
      </c>
      <c r="H177" s="223">
        <v>200</v>
      </c>
      <c r="I177" s="224"/>
      <c r="J177" s="225">
        <f>ROUND(I177*H177,2)</f>
        <v>0</v>
      </c>
      <c r="K177" s="226"/>
      <c r="L177" s="41"/>
      <c r="M177" s="227" t="s">
        <v>1</v>
      </c>
      <c r="N177" s="228" t="s">
        <v>38</v>
      </c>
      <c r="O177" s="88"/>
      <c r="P177" s="229">
        <f>O177*H177</f>
        <v>0</v>
      </c>
      <c r="Q177" s="229">
        <v>0</v>
      </c>
      <c r="R177" s="229">
        <f>Q177*H177</f>
        <v>0</v>
      </c>
      <c r="S177" s="229">
        <v>0</v>
      </c>
      <c r="T177" s="230">
        <f>S177*H177</f>
        <v>0</v>
      </c>
      <c r="U177" s="35"/>
      <c r="V177" s="35"/>
      <c r="W177" s="35"/>
      <c r="X177" s="35"/>
      <c r="Y177" s="35"/>
      <c r="Z177" s="35"/>
      <c r="AA177" s="35"/>
      <c r="AB177" s="35"/>
      <c r="AC177" s="35"/>
      <c r="AD177" s="35"/>
      <c r="AE177" s="35"/>
      <c r="AR177" s="231" t="s">
        <v>199</v>
      </c>
      <c r="AT177" s="231" t="s">
        <v>201</v>
      </c>
      <c r="AU177" s="231" t="s">
        <v>73</v>
      </c>
      <c r="AY177" s="14" t="s">
        <v>200</v>
      </c>
      <c r="BE177" s="232">
        <f>IF(N177="základní",J177,0)</f>
        <v>0</v>
      </c>
      <c r="BF177" s="232">
        <f>IF(N177="snížená",J177,0)</f>
        <v>0</v>
      </c>
      <c r="BG177" s="232">
        <f>IF(N177="zákl. přenesená",J177,0)</f>
        <v>0</v>
      </c>
      <c r="BH177" s="232">
        <f>IF(N177="sníž. přenesená",J177,0)</f>
        <v>0</v>
      </c>
      <c r="BI177" s="232">
        <f>IF(N177="nulová",J177,0)</f>
        <v>0</v>
      </c>
      <c r="BJ177" s="14" t="s">
        <v>80</v>
      </c>
      <c r="BK177" s="232">
        <f>ROUND(I177*H177,2)</f>
        <v>0</v>
      </c>
      <c r="BL177" s="14" t="s">
        <v>199</v>
      </c>
      <c r="BM177" s="231" t="s">
        <v>786</v>
      </c>
    </row>
    <row r="178" s="2" customFormat="1" ht="37.8" customHeight="1">
      <c r="A178" s="35"/>
      <c r="B178" s="36"/>
      <c r="C178" s="219" t="s">
        <v>535</v>
      </c>
      <c r="D178" s="219" t="s">
        <v>201</v>
      </c>
      <c r="E178" s="220" t="s">
        <v>1960</v>
      </c>
      <c r="F178" s="221" t="s">
        <v>1961</v>
      </c>
      <c r="G178" s="222" t="s">
        <v>209</v>
      </c>
      <c r="H178" s="223">
        <v>16</v>
      </c>
      <c r="I178" s="224"/>
      <c r="J178" s="225">
        <f>ROUND(I178*H178,2)</f>
        <v>0</v>
      </c>
      <c r="K178" s="226"/>
      <c r="L178" s="41"/>
      <c r="M178" s="227" t="s">
        <v>1</v>
      </c>
      <c r="N178" s="228" t="s">
        <v>38</v>
      </c>
      <c r="O178" s="88"/>
      <c r="P178" s="229">
        <f>O178*H178</f>
        <v>0</v>
      </c>
      <c r="Q178" s="229">
        <v>0</v>
      </c>
      <c r="R178" s="229">
        <f>Q178*H178</f>
        <v>0</v>
      </c>
      <c r="S178" s="229">
        <v>0</v>
      </c>
      <c r="T178" s="230">
        <f>S178*H178</f>
        <v>0</v>
      </c>
      <c r="U178" s="35"/>
      <c r="V178" s="35"/>
      <c r="W178" s="35"/>
      <c r="X178" s="35"/>
      <c r="Y178" s="35"/>
      <c r="Z178" s="35"/>
      <c r="AA178" s="35"/>
      <c r="AB178" s="35"/>
      <c r="AC178" s="35"/>
      <c r="AD178" s="35"/>
      <c r="AE178" s="35"/>
      <c r="AR178" s="231" t="s">
        <v>199</v>
      </c>
      <c r="AT178" s="231" t="s">
        <v>201</v>
      </c>
      <c r="AU178" s="231" t="s">
        <v>73</v>
      </c>
      <c r="AY178" s="14" t="s">
        <v>200</v>
      </c>
      <c r="BE178" s="232">
        <f>IF(N178="základní",J178,0)</f>
        <v>0</v>
      </c>
      <c r="BF178" s="232">
        <f>IF(N178="snížená",J178,0)</f>
        <v>0</v>
      </c>
      <c r="BG178" s="232">
        <f>IF(N178="zákl. přenesená",J178,0)</f>
        <v>0</v>
      </c>
      <c r="BH178" s="232">
        <f>IF(N178="sníž. přenesená",J178,0)</f>
        <v>0</v>
      </c>
      <c r="BI178" s="232">
        <f>IF(N178="nulová",J178,0)</f>
        <v>0</v>
      </c>
      <c r="BJ178" s="14" t="s">
        <v>80</v>
      </c>
      <c r="BK178" s="232">
        <f>ROUND(I178*H178,2)</f>
        <v>0</v>
      </c>
      <c r="BL178" s="14" t="s">
        <v>199</v>
      </c>
      <c r="BM178" s="231" t="s">
        <v>794</v>
      </c>
    </row>
    <row r="179" s="2" customFormat="1" ht="37.8" customHeight="1">
      <c r="A179" s="35"/>
      <c r="B179" s="36"/>
      <c r="C179" s="219" t="s">
        <v>539</v>
      </c>
      <c r="D179" s="219" t="s">
        <v>201</v>
      </c>
      <c r="E179" s="220" t="s">
        <v>2053</v>
      </c>
      <c r="F179" s="221" t="s">
        <v>2054</v>
      </c>
      <c r="G179" s="222" t="s">
        <v>209</v>
      </c>
      <c r="H179" s="223">
        <v>94</v>
      </c>
      <c r="I179" s="224"/>
      <c r="J179" s="225">
        <f>ROUND(I179*H179,2)</f>
        <v>0</v>
      </c>
      <c r="K179" s="226"/>
      <c r="L179" s="41"/>
      <c r="M179" s="227" t="s">
        <v>1</v>
      </c>
      <c r="N179" s="228" t="s">
        <v>38</v>
      </c>
      <c r="O179" s="88"/>
      <c r="P179" s="229">
        <f>O179*H179</f>
        <v>0</v>
      </c>
      <c r="Q179" s="229">
        <v>0</v>
      </c>
      <c r="R179" s="229">
        <f>Q179*H179</f>
        <v>0</v>
      </c>
      <c r="S179" s="229">
        <v>0</v>
      </c>
      <c r="T179" s="230">
        <f>S179*H179</f>
        <v>0</v>
      </c>
      <c r="U179" s="35"/>
      <c r="V179" s="35"/>
      <c r="W179" s="35"/>
      <c r="X179" s="35"/>
      <c r="Y179" s="35"/>
      <c r="Z179" s="35"/>
      <c r="AA179" s="35"/>
      <c r="AB179" s="35"/>
      <c r="AC179" s="35"/>
      <c r="AD179" s="35"/>
      <c r="AE179" s="35"/>
      <c r="AR179" s="231" t="s">
        <v>199</v>
      </c>
      <c r="AT179" s="231" t="s">
        <v>201</v>
      </c>
      <c r="AU179" s="231" t="s">
        <v>73</v>
      </c>
      <c r="AY179" s="14" t="s">
        <v>200</v>
      </c>
      <c r="BE179" s="232">
        <f>IF(N179="základní",J179,0)</f>
        <v>0</v>
      </c>
      <c r="BF179" s="232">
        <f>IF(N179="snížená",J179,0)</f>
        <v>0</v>
      </c>
      <c r="BG179" s="232">
        <f>IF(N179="zákl. přenesená",J179,0)</f>
        <v>0</v>
      </c>
      <c r="BH179" s="232">
        <f>IF(N179="sníž. přenesená",J179,0)</f>
        <v>0</v>
      </c>
      <c r="BI179" s="232">
        <f>IF(N179="nulová",J179,0)</f>
        <v>0</v>
      </c>
      <c r="BJ179" s="14" t="s">
        <v>80</v>
      </c>
      <c r="BK179" s="232">
        <f>ROUND(I179*H179,2)</f>
        <v>0</v>
      </c>
      <c r="BL179" s="14" t="s">
        <v>199</v>
      </c>
      <c r="BM179" s="231" t="s">
        <v>802</v>
      </c>
    </row>
    <row r="180" s="2" customFormat="1" ht="62.7" customHeight="1">
      <c r="A180" s="35"/>
      <c r="B180" s="36"/>
      <c r="C180" s="219" t="s">
        <v>210</v>
      </c>
      <c r="D180" s="219" t="s">
        <v>201</v>
      </c>
      <c r="E180" s="220" t="s">
        <v>2055</v>
      </c>
      <c r="F180" s="221" t="s">
        <v>2056</v>
      </c>
      <c r="G180" s="222" t="s">
        <v>209</v>
      </c>
      <c r="H180" s="223">
        <v>2</v>
      </c>
      <c r="I180" s="224"/>
      <c r="J180" s="225">
        <f>ROUND(I180*H180,2)</f>
        <v>0</v>
      </c>
      <c r="K180" s="226"/>
      <c r="L180" s="41"/>
      <c r="M180" s="227" t="s">
        <v>1</v>
      </c>
      <c r="N180" s="228" t="s">
        <v>38</v>
      </c>
      <c r="O180" s="88"/>
      <c r="P180" s="229">
        <f>O180*H180</f>
        <v>0</v>
      </c>
      <c r="Q180" s="229">
        <v>0</v>
      </c>
      <c r="R180" s="229">
        <f>Q180*H180</f>
        <v>0</v>
      </c>
      <c r="S180" s="229">
        <v>0</v>
      </c>
      <c r="T180" s="230">
        <f>S180*H180</f>
        <v>0</v>
      </c>
      <c r="U180" s="35"/>
      <c r="V180" s="35"/>
      <c r="W180" s="35"/>
      <c r="X180" s="35"/>
      <c r="Y180" s="35"/>
      <c r="Z180" s="35"/>
      <c r="AA180" s="35"/>
      <c r="AB180" s="35"/>
      <c r="AC180" s="35"/>
      <c r="AD180" s="35"/>
      <c r="AE180" s="35"/>
      <c r="AR180" s="231" t="s">
        <v>199</v>
      </c>
      <c r="AT180" s="231" t="s">
        <v>201</v>
      </c>
      <c r="AU180" s="231" t="s">
        <v>73</v>
      </c>
      <c r="AY180" s="14" t="s">
        <v>200</v>
      </c>
      <c r="BE180" s="232">
        <f>IF(N180="základní",J180,0)</f>
        <v>0</v>
      </c>
      <c r="BF180" s="232">
        <f>IF(N180="snížená",J180,0)</f>
        <v>0</v>
      </c>
      <c r="BG180" s="232">
        <f>IF(N180="zákl. přenesená",J180,0)</f>
        <v>0</v>
      </c>
      <c r="BH180" s="232">
        <f>IF(N180="sníž. přenesená",J180,0)</f>
        <v>0</v>
      </c>
      <c r="BI180" s="232">
        <f>IF(N180="nulová",J180,0)</f>
        <v>0</v>
      </c>
      <c r="BJ180" s="14" t="s">
        <v>80</v>
      </c>
      <c r="BK180" s="232">
        <f>ROUND(I180*H180,2)</f>
        <v>0</v>
      </c>
      <c r="BL180" s="14" t="s">
        <v>199</v>
      </c>
      <c r="BM180" s="231" t="s">
        <v>316</v>
      </c>
    </row>
    <row r="181" s="2" customFormat="1" ht="24.15" customHeight="1">
      <c r="A181" s="35"/>
      <c r="B181" s="36"/>
      <c r="C181" s="219" t="s">
        <v>546</v>
      </c>
      <c r="D181" s="219" t="s">
        <v>201</v>
      </c>
      <c r="E181" s="220" t="s">
        <v>2057</v>
      </c>
      <c r="F181" s="221" t="s">
        <v>2058</v>
      </c>
      <c r="G181" s="222" t="s">
        <v>209</v>
      </c>
      <c r="H181" s="223">
        <v>30</v>
      </c>
      <c r="I181" s="224"/>
      <c r="J181" s="225">
        <f>ROUND(I181*H181,2)</f>
        <v>0</v>
      </c>
      <c r="K181" s="226"/>
      <c r="L181" s="41"/>
      <c r="M181" s="227" t="s">
        <v>1</v>
      </c>
      <c r="N181" s="228" t="s">
        <v>38</v>
      </c>
      <c r="O181" s="88"/>
      <c r="P181" s="229">
        <f>O181*H181</f>
        <v>0</v>
      </c>
      <c r="Q181" s="229">
        <v>0</v>
      </c>
      <c r="R181" s="229">
        <f>Q181*H181</f>
        <v>0</v>
      </c>
      <c r="S181" s="229">
        <v>0</v>
      </c>
      <c r="T181" s="230">
        <f>S181*H181</f>
        <v>0</v>
      </c>
      <c r="U181" s="35"/>
      <c r="V181" s="35"/>
      <c r="W181" s="35"/>
      <c r="X181" s="35"/>
      <c r="Y181" s="35"/>
      <c r="Z181" s="35"/>
      <c r="AA181" s="35"/>
      <c r="AB181" s="35"/>
      <c r="AC181" s="35"/>
      <c r="AD181" s="35"/>
      <c r="AE181" s="35"/>
      <c r="AR181" s="231" t="s">
        <v>199</v>
      </c>
      <c r="AT181" s="231" t="s">
        <v>201</v>
      </c>
      <c r="AU181" s="231" t="s">
        <v>73</v>
      </c>
      <c r="AY181" s="14" t="s">
        <v>200</v>
      </c>
      <c r="BE181" s="232">
        <f>IF(N181="základní",J181,0)</f>
        <v>0</v>
      </c>
      <c r="BF181" s="232">
        <f>IF(N181="snížená",J181,0)</f>
        <v>0</v>
      </c>
      <c r="BG181" s="232">
        <f>IF(N181="zákl. přenesená",J181,0)</f>
        <v>0</v>
      </c>
      <c r="BH181" s="232">
        <f>IF(N181="sníž. přenesená",J181,0)</f>
        <v>0</v>
      </c>
      <c r="BI181" s="232">
        <f>IF(N181="nulová",J181,0)</f>
        <v>0</v>
      </c>
      <c r="BJ181" s="14" t="s">
        <v>80</v>
      </c>
      <c r="BK181" s="232">
        <f>ROUND(I181*H181,2)</f>
        <v>0</v>
      </c>
      <c r="BL181" s="14" t="s">
        <v>199</v>
      </c>
      <c r="BM181" s="231" t="s">
        <v>817</v>
      </c>
    </row>
    <row r="182" s="2" customFormat="1" ht="14.4" customHeight="1">
      <c r="A182" s="35"/>
      <c r="B182" s="36"/>
      <c r="C182" s="219" t="s">
        <v>550</v>
      </c>
      <c r="D182" s="219" t="s">
        <v>201</v>
      </c>
      <c r="E182" s="220" t="s">
        <v>1987</v>
      </c>
      <c r="F182" s="221" t="s">
        <v>1988</v>
      </c>
      <c r="G182" s="222" t="s">
        <v>290</v>
      </c>
      <c r="H182" s="223">
        <v>100</v>
      </c>
      <c r="I182" s="224"/>
      <c r="J182" s="225">
        <f>ROUND(I182*H182,2)</f>
        <v>0</v>
      </c>
      <c r="K182" s="226"/>
      <c r="L182" s="41"/>
      <c r="M182" s="227" t="s">
        <v>1</v>
      </c>
      <c r="N182" s="228" t="s">
        <v>38</v>
      </c>
      <c r="O182" s="88"/>
      <c r="P182" s="229">
        <f>O182*H182</f>
        <v>0</v>
      </c>
      <c r="Q182" s="229">
        <v>0</v>
      </c>
      <c r="R182" s="229">
        <f>Q182*H182</f>
        <v>0</v>
      </c>
      <c r="S182" s="229">
        <v>0</v>
      </c>
      <c r="T182" s="230">
        <f>S182*H182</f>
        <v>0</v>
      </c>
      <c r="U182" s="35"/>
      <c r="V182" s="35"/>
      <c r="W182" s="35"/>
      <c r="X182" s="35"/>
      <c r="Y182" s="35"/>
      <c r="Z182" s="35"/>
      <c r="AA182" s="35"/>
      <c r="AB182" s="35"/>
      <c r="AC182" s="35"/>
      <c r="AD182" s="35"/>
      <c r="AE182" s="35"/>
      <c r="AR182" s="231" t="s">
        <v>199</v>
      </c>
      <c r="AT182" s="231" t="s">
        <v>201</v>
      </c>
      <c r="AU182" s="231" t="s">
        <v>73</v>
      </c>
      <c r="AY182" s="14" t="s">
        <v>200</v>
      </c>
      <c r="BE182" s="232">
        <f>IF(N182="základní",J182,0)</f>
        <v>0</v>
      </c>
      <c r="BF182" s="232">
        <f>IF(N182="snížená",J182,0)</f>
        <v>0</v>
      </c>
      <c r="BG182" s="232">
        <f>IF(N182="zákl. přenesená",J182,0)</f>
        <v>0</v>
      </c>
      <c r="BH182" s="232">
        <f>IF(N182="sníž. přenesená",J182,0)</f>
        <v>0</v>
      </c>
      <c r="BI182" s="232">
        <f>IF(N182="nulová",J182,0)</f>
        <v>0</v>
      </c>
      <c r="BJ182" s="14" t="s">
        <v>80</v>
      </c>
      <c r="BK182" s="232">
        <f>ROUND(I182*H182,2)</f>
        <v>0</v>
      </c>
      <c r="BL182" s="14" t="s">
        <v>199</v>
      </c>
      <c r="BM182" s="231" t="s">
        <v>825</v>
      </c>
    </row>
    <row r="183" s="2" customFormat="1" ht="24.15" customHeight="1">
      <c r="A183" s="35"/>
      <c r="B183" s="36"/>
      <c r="C183" s="219" t="s">
        <v>554</v>
      </c>
      <c r="D183" s="219" t="s">
        <v>201</v>
      </c>
      <c r="E183" s="220" t="s">
        <v>1991</v>
      </c>
      <c r="F183" s="221" t="s">
        <v>1992</v>
      </c>
      <c r="G183" s="222" t="s">
        <v>299</v>
      </c>
      <c r="H183" s="223">
        <v>220</v>
      </c>
      <c r="I183" s="224"/>
      <c r="J183" s="225">
        <f>ROUND(I183*H183,2)</f>
        <v>0</v>
      </c>
      <c r="K183" s="226"/>
      <c r="L183" s="41"/>
      <c r="M183" s="227" t="s">
        <v>1</v>
      </c>
      <c r="N183" s="228" t="s">
        <v>38</v>
      </c>
      <c r="O183" s="88"/>
      <c r="P183" s="229">
        <f>O183*H183</f>
        <v>0</v>
      </c>
      <c r="Q183" s="229">
        <v>0</v>
      </c>
      <c r="R183" s="229">
        <f>Q183*H183</f>
        <v>0</v>
      </c>
      <c r="S183" s="229">
        <v>0</v>
      </c>
      <c r="T183" s="230">
        <f>S183*H183</f>
        <v>0</v>
      </c>
      <c r="U183" s="35"/>
      <c r="V183" s="35"/>
      <c r="W183" s="35"/>
      <c r="X183" s="35"/>
      <c r="Y183" s="35"/>
      <c r="Z183" s="35"/>
      <c r="AA183" s="35"/>
      <c r="AB183" s="35"/>
      <c r="AC183" s="35"/>
      <c r="AD183" s="35"/>
      <c r="AE183" s="35"/>
      <c r="AR183" s="231" t="s">
        <v>199</v>
      </c>
      <c r="AT183" s="231" t="s">
        <v>201</v>
      </c>
      <c r="AU183" s="231" t="s">
        <v>73</v>
      </c>
      <c r="AY183" s="14" t="s">
        <v>200</v>
      </c>
      <c r="BE183" s="232">
        <f>IF(N183="základní",J183,0)</f>
        <v>0</v>
      </c>
      <c r="BF183" s="232">
        <f>IF(N183="snížená",J183,0)</f>
        <v>0</v>
      </c>
      <c r="BG183" s="232">
        <f>IF(N183="zákl. přenesená",J183,0)</f>
        <v>0</v>
      </c>
      <c r="BH183" s="232">
        <f>IF(N183="sníž. přenesená",J183,0)</f>
        <v>0</v>
      </c>
      <c r="BI183" s="232">
        <f>IF(N183="nulová",J183,0)</f>
        <v>0</v>
      </c>
      <c r="BJ183" s="14" t="s">
        <v>80</v>
      </c>
      <c r="BK183" s="232">
        <f>ROUND(I183*H183,2)</f>
        <v>0</v>
      </c>
      <c r="BL183" s="14" t="s">
        <v>199</v>
      </c>
      <c r="BM183" s="231" t="s">
        <v>749</v>
      </c>
    </row>
    <row r="184" s="2" customFormat="1" ht="24.15" customHeight="1">
      <c r="A184" s="35"/>
      <c r="B184" s="36"/>
      <c r="C184" s="219" t="s">
        <v>558</v>
      </c>
      <c r="D184" s="219" t="s">
        <v>201</v>
      </c>
      <c r="E184" s="220" t="s">
        <v>1994</v>
      </c>
      <c r="F184" s="221" t="s">
        <v>1995</v>
      </c>
      <c r="G184" s="222" t="s">
        <v>1996</v>
      </c>
      <c r="H184" s="223">
        <v>6600</v>
      </c>
      <c r="I184" s="224"/>
      <c r="J184" s="225">
        <f>ROUND(I184*H184,2)</f>
        <v>0</v>
      </c>
      <c r="K184" s="226"/>
      <c r="L184" s="41"/>
      <c r="M184" s="227" t="s">
        <v>1</v>
      </c>
      <c r="N184" s="228" t="s">
        <v>38</v>
      </c>
      <c r="O184" s="88"/>
      <c r="P184" s="229">
        <f>O184*H184</f>
        <v>0</v>
      </c>
      <c r="Q184" s="229">
        <v>0</v>
      </c>
      <c r="R184" s="229">
        <f>Q184*H184</f>
        <v>0</v>
      </c>
      <c r="S184" s="229">
        <v>0</v>
      </c>
      <c r="T184" s="230">
        <f>S184*H184</f>
        <v>0</v>
      </c>
      <c r="U184" s="35"/>
      <c r="V184" s="35"/>
      <c r="W184" s="35"/>
      <c r="X184" s="35"/>
      <c r="Y184" s="35"/>
      <c r="Z184" s="35"/>
      <c r="AA184" s="35"/>
      <c r="AB184" s="35"/>
      <c r="AC184" s="35"/>
      <c r="AD184" s="35"/>
      <c r="AE184" s="35"/>
      <c r="AR184" s="231" t="s">
        <v>199</v>
      </c>
      <c r="AT184" s="231" t="s">
        <v>201</v>
      </c>
      <c r="AU184" s="231" t="s">
        <v>73</v>
      </c>
      <c r="AY184" s="14" t="s">
        <v>200</v>
      </c>
      <c r="BE184" s="232">
        <f>IF(N184="základní",J184,0)</f>
        <v>0</v>
      </c>
      <c r="BF184" s="232">
        <f>IF(N184="snížená",J184,0)</f>
        <v>0</v>
      </c>
      <c r="BG184" s="232">
        <f>IF(N184="zákl. přenesená",J184,0)</f>
        <v>0</v>
      </c>
      <c r="BH184" s="232">
        <f>IF(N184="sníž. přenesená",J184,0)</f>
        <v>0</v>
      </c>
      <c r="BI184" s="232">
        <f>IF(N184="nulová",J184,0)</f>
        <v>0</v>
      </c>
      <c r="BJ184" s="14" t="s">
        <v>80</v>
      </c>
      <c r="BK184" s="232">
        <f>ROUND(I184*H184,2)</f>
        <v>0</v>
      </c>
      <c r="BL184" s="14" t="s">
        <v>199</v>
      </c>
      <c r="BM184" s="231" t="s">
        <v>1429</v>
      </c>
    </row>
    <row r="185" s="2" customFormat="1" ht="14.4" customHeight="1">
      <c r="A185" s="35"/>
      <c r="B185" s="36"/>
      <c r="C185" s="219" t="s">
        <v>562</v>
      </c>
      <c r="D185" s="219" t="s">
        <v>201</v>
      </c>
      <c r="E185" s="220" t="s">
        <v>1999</v>
      </c>
      <c r="F185" s="221" t="s">
        <v>2000</v>
      </c>
      <c r="G185" s="222" t="s">
        <v>299</v>
      </c>
      <c r="H185" s="223">
        <v>220</v>
      </c>
      <c r="I185" s="224"/>
      <c r="J185" s="225">
        <f>ROUND(I185*H185,2)</f>
        <v>0</v>
      </c>
      <c r="K185" s="226"/>
      <c r="L185" s="41"/>
      <c r="M185" s="227" t="s">
        <v>1</v>
      </c>
      <c r="N185" s="228" t="s">
        <v>38</v>
      </c>
      <c r="O185" s="88"/>
      <c r="P185" s="229">
        <f>O185*H185</f>
        <v>0</v>
      </c>
      <c r="Q185" s="229">
        <v>0</v>
      </c>
      <c r="R185" s="229">
        <f>Q185*H185</f>
        <v>0</v>
      </c>
      <c r="S185" s="229">
        <v>0</v>
      </c>
      <c r="T185" s="230">
        <f>S185*H185</f>
        <v>0</v>
      </c>
      <c r="U185" s="35"/>
      <c r="V185" s="35"/>
      <c r="W185" s="35"/>
      <c r="X185" s="35"/>
      <c r="Y185" s="35"/>
      <c r="Z185" s="35"/>
      <c r="AA185" s="35"/>
      <c r="AB185" s="35"/>
      <c r="AC185" s="35"/>
      <c r="AD185" s="35"/>
      <c r="AE185" s="35"/>
      <c r="AR185" s="231" t="s">
        <v>199</v>
      </c>
      <c r="AT185" s="231" t="s">
        <v>201</v>
      </c>
      <c r="AU185" s="231" t="s">
        <v>73</v>
      </c>
      <c r="AY185" s="14" t="s">
        <v>200</v>
      </c>
      <c r="BE185" s="232">
        <f>IF(N185="základní",J185,0)</f>
        <v>0</v>
      </c>
      <c r="BF185" s="232">
        <f>IF(N185="snížená",J185,0)</f>
        <v>0</v>
      </c>
      <c r="BG185" s="232">
        <f>IF(N185="zákl. přenesená",J185,0)</f>
        <v>0</v>
      </c>
      <c r="BH185" s="232">
        <f>IF(N185="sníž. přenesená",J185,0)</f>
        <v>0</v>
      </c>
      <c r="BI185" s="232">
        <f>IF(N185="nulová",J185,0)</f>
        <v>0</v>
      </c>
      <c r="BJ185" s="14" t="s">
        <v>80</v>
      </c>
      <c r="BK185" s="232">
        <f>ROUND(I185*H185,2)</f>
        <v>0</v>
      </c>
      <c r="BL185" s="14" t="s">
        <v>199</v>
      </c>
      <c r="BM185" s="231" t="s">
        <v>1432</v>
      </c>
    </row>
    <row r="186" s="2" customFormat="1" ht="14.4" customHeight="1">
      <c r="A186" s="35"/>
      <c r="B186" s="36"/>
      <c r="C186" s="219" t="s">
        <v>566</v>
      </c>
      <c r="D186" s="219" t="s">
        <v>201</v>
      </c>
      <c r="E186" s="220" t="s">
        <v>2059</v>
      </c>
      <c r="F186" s="221" t="s">
        <v>2060</v>
      </c>
      <c r="G186" s="222" t="s">
        <v>2018</v>
      </c>
      <c r="H186" s="258"/>
      <c r="I186" s="224"/>
      <c r="J186" s="225">
        <f>ROUND(I186*H186,2)</f>
        <v>0</v>
      </c>
      <c r="K186" s="226"/>
      <c r="L186" s="41"/>
      <c r="M186" s="227" t="s">
        <v>1</v>
      </c>
      <c r="N186" s="228" t="s">
        <v>38</v>
      </c>
      <c r="O186" s="88"/>
      <c r="P186" s="229">
        <f>O186*H186</f>
        <v>0</v>
      </c>
      <c r="Q186" s="229">
        <v>0</v>
      </c>
      <c r="R186" s="229">
        <f>Q186*H186</f>
        <v>0</v>
      </c>
      <c r="S186" s="229">
        <v>0</v>
      </c>
      <c r="T186" s="230">
        <f>S186*H186</f>
        <v>0</v>
      </c>
      <c r="U186" s="35"/>
      <c r="V186" s="35"/>
      <c r="W186" s="35"/>
      <c r="X186" s="35"/>
      <c r="Y186" s="35"/>
      <c r="Z186" s="35"/>
      <c r="AA186" s="35"/>
      <c r="AB186" s="35"/>
      <c r="AC186" s="35"/>
      <c r="AD186" s="35"/>
      <c r="AE186" s="35"/>
      <c r="AR186" s="231" t="s">
        <v>199</v>
      </c>
      <c r="AT186" s="231" t="s">
        <v>201</v>
      </c>
      <c r="AU186" s="231" t="s">
        <v>73</v>
      </c>
      <c r="AY186" s="14" t="s">
        <v>200</v>
      </c>
      <c r="BE186" s="232">
        <f>IF(N186="základní",J186,0)</f>
        <v>0</v>
      </c>
      <c r="BF186" s="232">
        <f>IF(N186="snížená",J186,0)</f>
        <v>0</v>
      </c>
      <c r="BG186" s="232">
        <f>IF(N186="zákl. přenesená",J186,0)</f>
        <v>0</v>
      </c>
      <c r="BH186" s="232">
        <f>IF(N186="sníž. přenesená",J186,0)</f>
        <v>0</v>
      </c>
      <c r="BI186" s="232">
        <f>IF(N186="nulová",J186,0)</f>
        <v>0</v>
      </c>
      <c r="BJ186" s="14" t="s">
        <v>80</v>
      </c>
      <c r="BK186" s="232">
        <f>ROUND(I186*H186,2)</f>
        <v>0</v>
      </c>
      <c r="BL186" s="14" t="s">
        <v>199</v>
      </c>
      <c r="BM186" s="231" t="s">
        <v>1435</v>
      </c>
    </row>
    <row r="187" s="2" customFormat="1" ht="14.4" customHeight="1">
      <c r="A187" s="35"/>
      <c r="B187" s="36"/>
      <c r="C187" s="219" t="s">
        <v>570</v>
      </c>
      <c r="D187" s="219" t="s">
        <v>201</v>
      </c>
      <c r="E187" s="220" t="s">
        <v>2016</v>
      </c>
      <c r="F187" s="221" t="s">
        <v>2017</v>
      </c>
      <c r="G187" s="222" t="s">
        <v>2018</v>
      </c>
      <c r="H187" s="258"/>
      <c r="I187" s="224"/>
      <c r="J187" s="225">
        <f>ROUND(I187*H187,2)</f>
        <v>0</v>
      </c>
      <c r="K187" s="226"/>
      <c r="L187" s="41"/>
      <c r="M187" s="233" t="s">
        <v>1</v>
      </c>
      <c r="N187" s="234" t="s">
        <v>38</v>
      </c>
      <c r="O187" s="235"/>
      <c r="P187" s="236">
        <f>O187*H187</f>
        <v>0</v>
      </c>
      <c r="Q187" s="236">
        <v>0</v>
      </c>
      <c r="R187" s="236">
        <f>Q187*H187</f>
        <v>0</v>
      </c>
      <c r="S187" s="236">
        <v>0</v>
      </c>
      <c r="T187" s="237">
        <f>S187*H187</f>
        <v>0</v>
      </c>
      <c r="U187" s="35"/>
      <c r="V187" s="35"/>
      <c r="W187" s="35"/>
      <c r="X187" s="35"/>
      <c r="Y187" s="35"/>
      <c r="Z187" s="35"/>
      <c r="AA187" s="35"/>
      <c r="AB187" s="35"/>
      <c r="AC187" s="35"/>
      <c r="AD187" s="35"/>
      <c r="AE187" s="35"/>
      <c r="AR187" s="231" t="s">
        <v>199</v>
      </c>
      <c r="AT187" s="231" t="s">
        <v>201</v>
      </c>
      <c r="AU187" s="231" t="s">
        <v>73</v>
      </c>
      <c r="AY187" s="14" t="s">
        <v>200</v>
      </c>
      <c r="BE187" s="232">
        <f>IF(N187="základní",J187,0)</f>
        <v>0</v>
      </c>
      <c r="BF187" s="232">
        <f>IF(N187="snížená",J187,0)</f>
        <v>0</v>
      </c>
      <c r="BG187" s="232">
        <f>IF(N187="zákl. přenesená",J187,0)</f>
        <v>0</v>
      </c>
      <c r="BH187" s="232">
        <f>IF(N187="sníž. přenesená",J187,0)</f>
        <v>0</v>
      </c>
      <c r="BI187" s="232">
        <f>IF(N187="nulová",J187,0)</f>
        <v>0</v>
      </c>
      <c r="BJ187" s="14" t="s">
        <v>80</v>
      </c>
      <c r="BK187" s="232">
        <f>ROUND(I187*H187,2)</f>
        <v>0</v>
      </c>
      <c r="BL187" s="14" t="s">
        <v>199</v>
      </c>
      <c r="BM187" s="231" t="s">
        <v>1438</v>
      </c>
    </row>
    <row r="188" s="2" customFormat="1" ht="6.96" customHeight="1">
      <c r="A188" s="35"/>
      <c r="B188" s="63"/>
      <c r="C188" s="64"/>
      <c r="D188" s="64"/>
      <c r="E188" s="64"/>
      <c r="F188" s="64"/>
      <c r="G188" s="64"/>
      <c r="H188" s="64"/>
      <c r="I188" s="64"/>
      <c r="J188" s="64"/>
      <c r="K188" s="64"/>
      <c r="L188" s="41"/>
      <c r="M188" s="35"/>
      <c r="O188" s="35"/>
      <c r="P188" s="35"/>
      <c r="Q188" s="35"/>
      <c r="R188" s="35"/>
      <c r="S188" s="35"/>
      <c r="T188" s="35"/>
      <c r="U188" s="35"/>
      <c r="V188" s="35"/>
      <c r="W188" s="35"/>
      <c r="X188" s="35"/>
      <c r="Y188" s="35"/>
      <c r="Z188" s="35"/>
      <c r="AA188" s="35"/>
      <c r="AB188" s="35"/>
      <c r="AC188" s="35"/>
      <c r="AD188" s="35"/>
      <c r="AE188" s="35"/>
    </row>
  </sheetData>
  <sheetProtection sheet="1" autoFilter="0" formatColumns="0" formatRows="0" objects="1" scenarios="1" spinCount="100000" saltValue="l3pNsC8daCsmwwymX8++awYzasFwlPO56+mMBB0vfuOP72ykGp5IvWFJXg+4VqoNjCWXPMVnv1S+/2BJIU1pGQ==" hashValue="ruuBG5Pm5Btc5MtL64b/4QTcAP0T1fZm0MQh7PwkS1KFwldnyg8fZuItybhEAR0FGFVln3QkF6ognkVCXhNaGQ==" algorithmName="SHA-512" password="CC35"/>
  <autoFilter ref="C115:K187"/>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152</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s="2" customFormat="1" ht="12" customHeight="1">
      <c r="A8" s="35"/>
      <c r="B8" s="41"/>
      <c r="C8" s="35"/>
      <c r="D8" s="148" t="s">
        <v>172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51" t="s">
        <v>2061</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48" t="s">
        <v>18</v>
      </c>
      <c r="E11" s="35"/>
      <c r="F11" s="138" t="s">
        <v>1</v>
      </c>
      <c r="G11" s="35"/>
      <c r="H11" s="35"/>
      <c r="I11" s="148" t="s">
        <v>19</v>
      </c>
      <c r="J11" s="138" t="s">
        <v>1</v>
      </c>
      <c r="K11" s="35"/>
      <c r="L11" s="60"/>
      <c r="S11" s="35"/>
      <c r="T11" s="35"/>
      <c r="U11" s="35"/>
      <c r="V11" s="35"/>
      <c r="W11" s="35"/>
      <c r="X11" s="35"/>
      <c r="Y11" s="35"/>
      <c r="Z11" s="35"/>
      <c r="AA11" s="35"/>
      <c r="AB11" s="35"/>
      <c r="AC11" s="35"/>
      <c r="AD11" s="35"/>
      <c r="AE11" s="35"/>
    </row>
    <row r="12" s="2" customFormat="1" ht="12" customHeight="1">
      <c r="A12" s="35"/>
      <c r="B12" s="41"/>
      <c r="C12" s="35"/>
      <c r="D12" s="148" t="s">
        <v>20</v>
      </c>
      <c r="E12" s="35"/>
      <c r="F12" s="138" t="s">
        <v>21</v>
      </c>
      <c r="G12" s="35"/>
      <c r="H12" s="35"/>
      <c r="I12" s="148" t="s">
        <v>22</v>
      </c>
      <c r="J12" s="152" t="str">
        <f>'Rekapitulace stavby'!AN8</f>
        <v>13. 10. 2020</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48" t="s">
        <v>24</v>
      </c>
      <c r="E14" s="35"/>
      <c r="F14" s="35"/>
      <c r="G14" s="35"/>
      <c r="H14" s="35"/>
      <c r="I14" s="148" t="s">
        <v>25</v>
      </c>
      <c r="J14" s="138"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38" t="str">
        <f>IF('Rekapitulace stavby'!E11="","",'Rekapitulace stavby'!E11)</f>
        <v xml:space="preserve"> </v>
      </c>
      <c r="F15" s="35"/>
      <c r="G15" s="35"/>
      <c r="H15" s="35"/>
      <c r="I15" s="148" t="s">
        <v>26</v>
      </c>
      <c r="J15" s="138"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48" t="s">
        <v>27</v>
      </c>
      <c r="E17" s="35"/>
      <c r="F17" s="35"/>
      <c r="G17" s="35"/>
      <c r="H17" s="35"/>
      <c r="I17" s="148"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38"/>
      <c r="G18" s="138"/>
      <c r="H18" s="138"/>
      <c r="I18" s="148"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48" t="s">
        <v>29</v>
      </c>
      <c r="E20" s="35"/>
      <c r="F20" s="35"/>
      <c r="G20" s="35"/>
      <c r="H20" s="35"/>
      <c r="I20" s="148" t="s">
        <v>25</v>
      </c>
      <c r="J20" s="138"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38" t="str">
        <f>IF('Rekapitulace stavby'!E17="","",'Rekapitulace stavby'!E17)</f>
        <v xml:space="preserve"> </v>
      </c>
      <c r="F21" s="35"/>
      <c r="G21" s="35"/>
      <c r="H21" s="35"/>
      <c r="I21" s="148" t="s">
        <v>26</v>
      </c>
      <c r="J21" s="138"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48" t="s">
        <v>31</v>
      </c>
      <c r="E23" s="35"/>
      <c r="F23" s="35"/>
      <c r="G23" s="35"/>
      <c r="H23" s="35"/>
      <c r="I23" s="148" t="s">
        <v>25</v>
      </c>
      <c r="J23" s="138"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38" t="str">
        <f>IF('Rekapitulace stavby'!E20="","",'Rekapitulace stavby'!E20)</f>
        <v xml:space="preserve"> </v>
      </c>
      <c r="F24" s="35"/>
      <c r="G24" s="35"/>
      <c r="H24" s="35"/>
      <c r="I24" s="148" t="s">
        <v>26</v>
      </c>
      <c r="J24" s="138"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48"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53"/>
      <c r="B27" s="154"/>
      <c r="C27" s="153"/>
      <c r="D27" s="153"/>
      <c r="E27" s="155" t="s">
        <v>1</v>
      </c>
      <c r="F27" s="155"/>
      <c r="G27" s="155"/>
      <c r="H27" s="155"/>
      <c r="I27" s="153"/>
      <c r="J27" s="153"/>
      <c r="K27" s="153"/>
      <c r="L27" s="156"/>
      <c r="S27" s="153"/>
      <c r="T27" s="153"/>
      <c r="U27" s="153"/>
      <c r="V27" s="153"/>
      <c r="W27" s="153"/>
      <c r="X27" s="153"/>
      <c r="Y27" s="153"/>
      <c r="Z27" s="153"/>
      <c r="AA27" s="153"/>
      <c r="AB27" s="153"/>
      <c r="AC27" s="153"/>
      <c r="AD27" s="153"/>
      <c r="AE27" s="153"/>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57"/>
      <c r="E29" s="157"/>
      <c r="F29" s="157"/>
      <c r="G29" s="157"/>
      <c r="H29" s="157"/>
      <c r="I29" s="157"/>
      <c r="J29" s="157"/>
      <c r="K29" s="157"/>
      <c r="L29" s="60"/>
      <c r="S29" s="35"/>
      <c r="T29" s="35"/>
      <c r="U29" s="35"/>
      <c r="V29" s="35"/>
      <c r="W29" s="35"/>
      <c r="X29" s="35"/>
      <c r="Y29" s="35"/>
      <c r="Z29" s="35"/>
      <c r="AA29" s="35"/>
      <c r="AB29" s="35"/>
      <c r="AC29" s="35"/>
      <c r="AD29" s="35"/>
      <c r="AE29" s="35"/>
    </row>
    <row r="30" s="2" customFormat="1" ht="25.44" customHeight="1">
      <c r="A30" s="35"/>
      <c r="B30" s="41"/>
      <c r="C30" s="35"/>
      <c r="D30" s="158" t="s">
        <v>33</v>
      </c>
      <c r="E30" s="35"/>
      <c r="F30" s="35"/>
      <c r="G30" s="35"/>
      <c r="H30" s="35"/>
      <c r="I30" s="35"/>
      <c r="J30" s="159">
        <f>ROUND(J120, 2)</f>
        <v>0</v>
      </c>
      <c r="K30" s="35"/>
      <c r="L30" s="60"/>
      <c r="S30" s="35"/>
      <c r="T30" s="35"/>
      <c r="U30" s="35"/>
      <c r="V30" s="35"/>
      <c r="W30" s="35"/>
      <c r="X30" s="35"/>
      <c r="Y30" s="35"/>
      <c r="Z30" s="35"/>
      <c r="AA30" s="35"/>
      <c r="AB30" s="35"/>
      <c r="AC30" s="35"/>
      <c r="AD30" s="35"/>
      <c r="AE30" s="35"/>
    </row>
    <row r="31" s="2" customFormat="1" ht="6.96" customHeight="1">
      <c r="A31" s="35"/>
      <c r="B31" s="41"/>
      <c r="C31" s="35"/>
      <c r="D31" s="157"/>
      <c r="E31" s="157"/>
      <c r="F31" s="157"/>
      <c r="G31" s="157"/>
      <c r="H31" s="157"/>
      <c r="I31" s="157"/>
      <c r="J31" s="157"/>
      <c r="K31" s="157"/>
      <c r="L31" s="60"/>
      <c r="S31" s="35"/>
      <c r="T31" s="35"/>
      <c r="U31" s="35"/>
      <c r="V31" s="35"/>
      <c r="W31" s="35"/>
      <c r="X31" s="35"/>
      <c r="Y31" s="35"/>
      <c r="Z31" s="35"/>
      <c r="AA31" s="35"/>
      <c r="AB31" s="35"/>
      <c r="AC31" s="35"/>
      <c r="AD31" s="35"/>
      <c r="AE31" s="35"/>
    </row>
    <row r="32" s="2" customFormat="1" ht="14.4" customHeight="1">
      <c r="A32" s="35"/>
      <c r="B32" s="41"/>
      <c r="C32" s="35"/>
      <c r="D32" s="35"/>
      <c r="E32" s="35"/>
      <c r="F32" s="160" t="s">
        <v>35</v>
      </c>
      <c r="G32" s="35"/>
      <c r="H32" s="35"/>
      <c r="I32" s="160" t="s">
        <v>34</v>
      </c>
      <c r="J32" s="160"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48" t="s">
        <v>38</v>
      </c>
      <c r="F33" s="161">
        <f>ROUND((SUM(BE120:BE173)),  2)</f>
        <v>0</v>
      </c>
      <c r="G33" s="35"/>
      <c r="H33" s="35"/>
      <c r="I33" s="162">
        <v>0.20999999999999999</v>
      </c>
      <c r="J33" s="161">
        <f>ROUND(((SUM(BE120:BE173))*I33),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48" t="s">
        <v>39</v>
      </c>
      <c r="F34" s="161">
        <f>ROUND((SUM(BF120:BF173)),  2)</f>
        <v>0</v>
      </c>
      <c r="G34" s="35"/>
      <c r="H34" s="35"/>
      <c r="I34" s="162">
        <v>0.14999999999999999</v>
      </c>
      <c r="J34" s="161">
        <f>ROUND(((SUM(BF120:BF173))*I34),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48" t="s">
        <v>40</v>
      </c>
      <c r="F35" s="161">
        <f>ROUND((SUM(BG120:BG173)),  2)</f>
        <v>0</v>
      </c>
      <c r="G35" s="35"/>
      <c r="H35" s="35"/>
      <c r="I35" s="162">
        <v>0.20999999999999999</v>
      </c>
      <c r="J35" s="16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8" t="s">
        <v>41</v>
      </c>
      <c r="F36" s="161">
        <f>ROUND((SUM(BH120:BH173)),  2)</f>
        <v>0</v>
      </c>
      <c r="G36" s="35"/>
      <c r="H36" s="35"/>
      <c r="I36" s="162">
        <v>0.14999999999999999</v>
      </c>
      <c r="J36" s="16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8" t="s">
        <v>42</v>
      </c>
      <c r="F37" s="161">
        <f>ROUND((SUM(BI120:BI173)),  2)</f>
        <v>0</v>
      </c>
      <c r="G37" s="35"/>
      <c r="H37" s="35"/>
      <c r="I37" s="162">
        <v>0</v>
      </c>
      <c r="J37" s="16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63"/>
      <c r="D39" s="164" t="s">
        <v>43</v>
      </c>
      <c r="E39" s="165"/>
      <c r="F39" s="165"/>
      <c r="G39" s="166" t="s">
        <v>44</v>
      </c>
      <c r="H39" s="167" t="s">
        <v>45</v>
      </c>
      <c r="I39" s="165"/>
      <c r="J39" s="168">
        <f>SUM(J30:J37)</f>
        <v>0</v>
      </c>
      <c r="K39" s="16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172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SO 01-34-01 - EOV</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13. 10. 2020</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83" t="s">
        <v>179</v>
      </c>
      <c r="D94" s="184"/>
      <c r="E94" s="184"/>
      <c r="F94" s="184"/>
      <c r="G94" s="184"/>
      <c r="H94" s="184"/>
      <c r="I94" s="184"/>
      <c r="J94" s="185" t="s">
        <v>180</v>
      </c>
      <c r="K94" s="184"/>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86" t="s">
        <v>181</v>
      </c>
      <c r="D96" s="37"/>
      <c r="E96" s="37"/>
      <c r="F96" s="37"/>
      <c r="G96" s="37"/>
      <c r="H96" s="37"/>
      <c r="I96" s="37"/>
      <c r="J96" s="107">
        <f>J120</f>
        <v>0</v>
      </c>
      <c r="K96" s="37"/>
      <c r="L96" s="60"/>
      <c r="S96" s="35"/>
      <c r="T96" s="35"/>
      <c r="U96" s="35"/>
      <c r="V96" s="35"/>
      <c r="W96" s="35"/>
      <c r="X96" s="35"/>
      <c r="Y96" s="35"/>
      <c r="Z96" s="35"/>
      <c r="AA96" s="35"/>
      <c r="AB96" s="35"/>
      <c r="AC96" s="35"/>
      <c r="AD96" s="35"/>
      <c r="AE96" s="35"/>
      <c r="AU96" s="14" t="s">
        <v>182</v>
      </c>
    </row>
    <row r="97" s="9" customFormat="1" ht="24.96" customHeight="1">
      <c r="A97" s="9"/>
      <c r="B97" s="187"/>
      <c r="C97" s="188"/>
      <c r="D97" s="189" t="s">
        <v>2062</v>
      </c>
      <c r="E97" s="190"/>
      <c r="F97" s="190"/>
      <c r="G97" s="190"/>
      <c r="H97" s="190"/>
      <c r="I97" s="190"/>
      <c r="J97" s="191">
        <f>J121</f>
        <v>0</v>
      </c>
      <c r="K97" s="188"/>
      <c r="L97" s="192"/>
      <c r="S97" s="9"/>
      <c r="T97" s="9"/>
      <c r="U97" s="9"/>
      <c r="V97" s="9"/>
      <c r="W97" s="9"/>
      <c r="X97" s="9"/>
      <c r="Y97" s="9"/>
      <c r="Z97" s="9"/>
      <c r="AA97" s="9"/>
      <c r="AB97" s="9"/>
      <c r="AC97" s="9"/>
      <c r="AD97" s="9"/>
      <c r="AE97" s="9"/>
    </row>
    <row r="98" s="9" customFormat="1" ht="24.96" customHeight="1">
      <c r="A98" s="9"/>
      <c r="B98" s="187"/>
      <c r="C98" s="188"/>
      <c r="D98" s="189" t="s">
        <v>1593</v>
      </c>
      <c r="E98" s="190"/>
      <c r="F98" s="190"/>
      <c r="G98" s="190"/>
      <c r="H98" s="190"/>
      <c r="I98" s="190"/>
      <c r="J98" s="191">
        <f>J133</f>
        <v>0</v>
      </c>
      <c r="K98" s="188"/>
      <c r="L98" s="192"/>
      <c r="S98" s="9"/>
      <c r="T98" s="9"/>
      <c r="U98" s="9"/>
      <c r="V98" s="9"/>
      <c r="W98" s="9"/>
      <c r="X98" s="9"/>
      <c r="Y98" s="9"/>
      <c r="Z98" s="9"/>
      <c r="AA98" s="9"/>
      <c r="AB98" s="9"/>
      <c r="AC98" s="9"/>
      <c r="AD98" s="9"/>
      <c r="AE98" s="9"/>
    </row>
    <row r="99" s="9" customFormat="1" ht="24.96" customHeight="1">
      <c r="A99" s="9"/>
      <c r="B99" s="187"/>
      <c r="C99" s="188"/>
      <c r="D99" s="189" t="s">
        <v>2063</v>
      </c>
      <c r="E99" s="190"/>
      <c r="F99" s="190"/>
      <c r="G99" s="190"/>
      <c r="H99" s="190"/>
      <c r="I99" s="190"/>
      <c r="J99" s="191">
        <f>J147</f>
        <v>0</v>
      </c>
      <c r="K99" s="188"/>
      <c r="L99" s="192"/>
      <c r="S99" s="9"/>
      <c r="T99" s="9"/>
      <c r="U99" s="9"/>
      <c r="V99" s="9"/>
      <c r="W99" s="9"/>
      <c r="X99" s="9"/>
      <c r="Y99" s="9"/>
      <c r="Z99" s="9"/>
      <c r="AA99" s="9"/>
      <c r="AB99" s="9"/>
      <c r="AC99" s="9"/>
      <c r="AD99" s="9"/>
      <c r="AE99" s="9"/>
    </row>
    <row r="100" s="9" customFormat="1" ht="24.96" customHeight="1">
      <c r="A100" s="9"/>
      <c r="B100" s="187"/>
      <c r="C100" s="188"/>
      <c r="D100" s="189" t="s">
        <v>1594</v>
      </c>
      <c r="E100" s="190"/>
      <c r="F100" s="190"/>
      <c r="G100" s="190"/>
      <c r="H100" s="190"/>
      <c r="I100" s="190"/>
      <c r="J100" s="191">
        <f>J168</f>
        <v>0</v>
      </c>
      <c r="K100" s="188"/>
      <c r="L100" s="192"/>
      <c r="S100" s="9"/>
      <c r="T100" s="9"/>
      <c r="U100" s="9"/>
      <c r="V100" s="9"/>
      <c r="W100" s="9"/>
      <c r="X100" s="9"/>
      <c r="Y100" s="9"/>
      <c r="Z100" s="9"/>
      <c r="AA100" s="9"/>
      <c r="AB100" s="9"/>
      <c r="AC100" s="9"/>
      <c r="AD100" s="9"/>
      <c r="AE100" s="9"/>
    </row>
    <row r="101" s="2" customFormat="1" ht="21.84" customHeight="1">
      <c r="A101" s="35"/>
      <c r="B101" s="36"/>
      <c r="C101" s="37"/>
      <c r="D101" s="37"/>
      <c r="E101" s="37"/>
      <c r="F101" s="37"/>
      <c r="G101" s="37"/>
      <c r="H101" s="37"/>
      <c r="I101" s="37"/>
      <c r="J101" s="37"/>
      <c r="K101" s="37"/>
      <c r="L101" s="60"/>
      <c r="S101" s="35"/>
      <c r="T101" s="35"/>
      <c r="U101" s="35"/>
      <c r="V101" s="35"/>
      <c r="W101" s="35"/>
      <c r="X101" s="35"/>
      <c r="Y101" s="35"/>
      <c r="Z101" s="35"/>
      <c r="AA101" s="35"/>
      <c r="AB101" s="35"/>
      <c r="AC101" s="35"/>
      <c r="AD101" s="35"/>
      <c r="AE101" s="35"/>
    </row>
    <row r="102" s="2" customFormat="1" ht="6.96" customHeight="1">
      <c r="A102" s="35"/>
      <c r="B102" s="63"/>
      <c r="C102" s="64"/>
      <c r="D102" s="64"/>
      <c r="E102" s="64"/>
      <c r="F102" s="64"/>
      <c r="G102" s="64"/>
      <c r="H102" s="64"/>
      <c r="I102" s="64"/>
      <c r="J102" s="64"/>
      <c r="K102" s="64"/>
      <c r="L102" s="60"/>
      <c r="S102" s="35"/>
      <c r="T102" s="35"/>
      <c r="U102" s="35"/>
      <c r="V102" s="35"/>
      <c r="W102" s="35"/>
      <c r="X102" s="35"/>
      <c r="Y102" s="35"/>
      <c r="Z102" s="35"/>
      <c r="AA102" s="35"/>
      <c r="AB102" s="35"/>
      <c r="AC102" s="35"/>
      <c r="AD102" s="35"/>
      <c r="AE102" s="35"/>
    </row>
    <row r="106" s="2" customFormat="1" ht="6.96" customHeight="1">
      <c r="A106" s="35"/>
      <c r="B106" s="65"/>
      <c r="C106" s="66"/>
      <c r="D106" s="66"/>
      <c r="E106" s="66"/>
      <c r="F106" s="66"/>
      <c r="G106" s="66"/>
      <c r="H106" s="66"/>
      <c r="I106" s="66"/>
      <c r="J106" s="66"/>
      <c r="K106" s="66"/>
      <c r="L106" s="60"/>
      <c r="S106" s="35"/>
      <c r="T106" s="35"/>
      <c r="U106" s="35"/>
      <c r="V106" s="35"/>
      <c r="W106" s="35"/>
      <c r="X106" s="35"/>
      <c r="Y106" s="35"/>
      <c r="Z106" s="35"/>
      <c r="AA106" s="35"/>
      <c r="AB106" s="35"/>
      <c r="AC106" s="35"/>
      <c r="AD106" s="35"/>
      <c r="AE106" s="35"/>
    </row>
    <row r="107" s="2" customFormat="1" ht="24.96" customHeight="1">
      <c r="A107" s="35"/>
      <c r="B107" s="36"/>
      <c r="C107" s="20" t="s">
        <v>184</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6.96" customHeight="1">
      <c r="A108" s="35"/>
      <c r="B108" s="36"/>
      <c r="C108" s="37"/>
      <c r="D108" s="37"/>
      <c r="E108" s="37"/>
      <c r="F108" s="37"/>
      <c r="G108" s="37"/>
      <c r="H108" s="37"/>
      <c r="I108" s="37"/>
      <c r="J108" s="37"/>
      <c r="K108" s="37"/>
      <c r="L108" s="60"/>
      <c r="S108" s="35"/>
      <c r="T108" s="35"/>
      <c r="U108" s="35"/>
      <c r="V108" s="35"/>
      <c r="W108" s="35"/>
      <c r="X108" s="35"/>
      <c r="Y108" s="35"/>
      <c r="Z108" s="35"/>
      <c r="AA108" s="35"/>
      <c r="AB108" s="35"/>
      <c r="AC108" s="35"/>
      <c r="AD108" s="35"/>
      <c r="AE108" s="35"/>
    </row>
    <row r="109" s="2" customFormat="1" ht="12" customHeight="1">
      <c r="A109" s="35"/>
      <c r="B109" s="36"/>
      <c r="C109" s="29" t="s">
        <v>16</v>
      </c>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6.5" customHeight="1">
      <c r="A110" s="35"/>
      <c r="B110" s="36"/>
      <c r="C110" s="37"/>
      <c r="D110" s="37"/>
      <c r="E110" s="181" t="str">
        <f>E7</f>
        <v>Oprava zabezpečovacího zařízení v žst. Liběchov</v>
      </c>
      <c r="F110" s="29"/>
      <c r="G110" s="29"/>
      <c r="H110" s="29"/>
      <c r="I110" s="37"/>
      <c r="J110" s="37"/>
      <c r="K110" s="37"/>
      <c r="L110" s="60"/>
      <c r="S110" s="35"/>
      <c r="T110" s="35"/>
      <c r="U110" s="35"/>
      <c r="V110" s="35"/>
      <c r="W110" s="35"/>
      <c r="X110" s="35"/>
      <c r="Y110" s="35"/>
      <c r="Z110" s="35"/>
      <c r="AA110" s="35"/>
      <c r="AB110" s="35"/>
      <c r="AC110" s="35"/>
      <c r="AD110" s="35"/>
      <c r="AE110" s="35"/>
    </row>
    <row r="111" s="2" customFormat="1" ht="12" customHeight="1">
      <c r="A111" s="35"/>
      <c r="B111" s="36"/>
      <c r="C111" s="29" t="s">
        <v>172</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6.5" customHeight="1">
      <c r="A112" s="35"/>
      <c r="B112" s="36"/>
      <c r="C112" s="37"/>
      <c r="D112" s="37"/>
      <c r="E112" s="73" t="str">
        <f>E9</f>
        <v>SO 01-34-01 - EOV</v>
      </c>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2" customHeight="1">
      <c r="A114" s="35"/>
      <c r="B114" s="36"/>
      <c r="C114" s="29" t="s">
        <v>20</v>
      </c>
      <c r="D114" s="37"/>
      <c r="E114" s="37"/>
      <c r="F114" s="24" t="str">
        <f>F12</f>
        <v xml:space="preserve"> </v>
      </c>
      <c r="G114" s="37"/>
      <c r="H114" s="37"/>
      <c r="I114" s="29" t="s">
        <v>22</v>
      </c>
      <c r="J114" s="76" t="str">
        <f>IF(J12="","",J12)</f>
        <v>13. 10. 2020</v>
      </c>
      <c r="K114" s="37"/>
      <c r="L114" s="60"/>
      <c r="S114" s="35"/>
      <c r="T114" s="35"/>
      <c r="U114" s="35"/>
      <c r="V114" s="35"/>
      <c r="W114" s="35"/>
      <c r="X114" s="35"/>
      <c r="Y114" s="35"/>
      <c r="Z114" s="35"/>
      <c r="AA114" s="35"/>
      <c r="AB114" s="35"/>
      <c r="AC114" s="35"/>
      <c r="AD114" s="35"/>
      <c r="AE114" s="35"/>
    </row>
    <row r="115" s="2" customFormat="1" ht="6.96" customHeight="1">
      <c r="A115" s="35"/>
      <c r="B115" s="36"/>
      <c r="C115" s="37"/>
      <c r="D115" s="37"/>
      <c r="E115" s="37"/>
      <c r="F115" s="37"/>
      <c r="G115" s="37"/>
      <c r="H115" s="37"/>
      <c r="I115" s="37"/>
      <c r="J115" s="37"/>
      <c r="K115" s="37"/>
      <c r="L115" s="60"/>
      <c r="S115" s="35"/>
      <c r="T115" s="35"/>
      <c r="U115" s="35"/>
      <c r="V115" s="35"/>
      <c r="W115" s="35"/>
      <c r="X115" s="35"/>
      <c r="Y115" s="35"/>
      <c r="Z115" s="35"/>
      <c r="AA115" s="35"/>
      <c r="AB115" s="35"/>
      <c r="AC115" s="35"/>
      <c r="AD115" s="35"/>
      <c r="AE115" s="35"/>
    </row>
    <row r="116" s="2" customFormat="1" ht="15.15" customHeight="1">
      <c r="A116" s="35"/>
      <c r="B116" s="36"/>
      <c r="C116" s="29" t="s">
        <v>24</v>
      </c>
      <c r="D116" s="37"/>
      <c r="E116" s="37"/>
      <c r="F116" s="24" t="str">
        <f>E15</f>
        <v xml:space="preserve"> </v>
      </c>
      <c r="G116" s="37"/>
      <c r="H116" s="37"/>
      <c r="I116" s="29" t="s">
        <v>29</v>
      </c>
      <c r="J116" s="33" t="str">
        <f>E21</f>
        <v xml:space="preserve"> </v>
      </c>
      <c r="K116" s="37"/>
      <c r="L116" s="60"/>
      <c r="S116" s="35"/>
      <c r="T116" s="35"/>
      <c r="U116" s="35"/>
      <c r="V116" s="35"/>
      <c r="W116" s="35"/>
      <c r="X116" s="35"/>
      <c r="Y116" s="35"/>
      <c r="Z116" s="35"/>
      <c r="AA116" s="35"/>
      <c r="AB116" s="35"/>
      <c r="AC116" s="35"/>
      <c r="AD116" s="35"/>
      <c r="AE116" s="35"/>
    </row>
    <row r="117" s="2" customFormat="1" ht="15.15" customHeight="1">
      <c r="A117" s="35"/>
      <c r="B117" s="36"/>
      <c r="C117" s="29" t="s">
        <v>27</v>
      </c>
      <c r="D117" s="37"/>
      <c r="E117" s="37"/>
      <c r="F117" s="24" t="str">
        <f>IF(E18="","",E18)</f>
        <v>Vyplň údaj</v>
      </c>
      <c r="G117" s="37"/>
      <c r="H117" s="37"/>
      <c r="I117" s="29" t="s">
        <v>31</v>
      </c>
      <c r="J117" s="33" t="str">
        <f>E24</f>
        <v xml:space="preserve"> </v>
      </c>
      <c r="K117" s="37"/>
      <c r="L117" s="60"/>
      <c r="S117" s="35"/>
      <c r="T117" s="35"/>
      <c r="U117" s="35"/>
      <c r="V117" s="35"/>
      <c r="W117" s="35"/>
      <c r="X117" s="35"/>
      <c r="Y117" s="35"/>
      <c r="Z117" s="35"/>
      <c r="AA117" s="35"/>
      <c r="AB117" s="35"/>
      <c r="AC117" s="35"/>
      <c r="AD117" s="35"/>
      <c r="AE117" s="35"/>
    </row>
    <row r="118" s="2" customFormat="1" ht="10.32"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10" customFormat="1" ht="29.28" customHeight="1">
      <c r="A119" s="193"/>
      <c r="B119" s="194"/>
      <c r="C119" s="195" t="s">
        <v>185</v>
      </c>
      <c r="D119" s="196" t="s">
        <v>58</v>
      </c>
      <c r="E119" s="196" t="s">
        <v>54</v>
      </c>
      <c r="F119" s="196" t="s">
        <v>55</v>
      </c>
      <c r="G119" s="196" t="s">
        <v>186</v>
      </c>
      <c r="H119" s="196" t="s">
        <v>187</v>
      </c>
      <c r="I119" s="196" t="s">
        <v>188</v>
      </c>
      <c r="J119" s="197" t="s">
        <v>180</v>
      </c>
      <c r="K119" s="198" t="s">
        <v>189</v>
      </c>
      <c r="L119" s="199"/>
      <c r="M119" s="97" t="s">
        <v>1</v>
      </c>
      <c r="N119" s="98" t="s">
        <v>37</v>
      </c>
      <c r="O119" s="98" t="s">
        <v>190</v>
      </c>
      <c r="P119" s="98" t="s">
        <v>191</v>
      </c>
      <c r="Q119" s="98" t="s">
        <v>192</v>
      </c>
      <c r="R119" s="98" t="s">
        <v>193</v>
      </c>
      <c r="S119" s="98" t="s">
        <v>194</v>
      </c>
      <c r="T119" s="99" t="s">
        <v>195</v>
      </c>
      <c r="U119" s="193"/>
      <c r="V119" s="193"/>
      <c r="W119" s="193"/>
      <c r="X119" s="193"/>
      <c r="Y119" s="193"/>
      <c r="Z119" s="193"/>
      <c r="AA119" s="193"/>
      <c r="AB119" s="193"/>
      <c r="AC119" s="193"/>
      <c r="AD119" s="193"/>
      <c r="AE119" s="193"/>
    </row>
    <row r="120" s="2" customFormat="1" ht="22.8" customHeight="1">
      <c r="A120" s="35"/>
      <c r="B120" s="36"/>
      <c r="C120" s="104" t="s">
        <v>196</v>
      </c>
      <c r="D120" s="37"/>
      <c r="E120" s="37"/>
      <c r="F120" s="37"/>
      <c r="G120" s="37"/>
      <c r="H120" s="37"/>
      <c r="I120" s="37"/>
      <c r="J120" s="200">
        <f>BK120</f>
        <v>0</v>
      </c>
      <c r="K120" s="37"/>
      <c r="L120" s="41"/>
      <c r="M120" s="100"/>
      <c r="N120" s="201"/>
      <c r="O120" s="101"/>
      <c r="P120" s="202">
        <f>P121+P133+P147+P168</f>
        <v>0</v>
      </c>
      <c r="Q120" s="101"/>
      <c r="R120" s="202">
        <f>R121+R133+R147+R168</f>
        <v>0</v>
      </c>
      <c r="S120" s="101"/>
      <c r="T120" s="203">
        <f>T121+T133+T147+T168</f>
        <v>0</v>
      </c>
      <c r="U120" s="35"/>
      <c r="V120" s="35"/>
      <c r="W120" s="35"/>
      <c r="X120" s="35"/>
      <c r="Y120" s="35"/>
      <c r="Z120" s="35"/>
      <c r="AA120" s="35"/>
      <c r="AB120" s="35"/>
      <c r="AC120" s="35"/>
      <c r="AD120" s="35"/>
      <c r="AE120" s="35"/>
      <c r="AT120" s="14" t="s">
        <v>72</v>
      </c>
      <c r="AU120" s="14" t="s">
        <v>182</v>
      </c>
      <c r="BK120" s="204">
        <f>BK121+BK133+BK147+BK168</f>
        <v>0</v>
      </c>
    </row>
    <row r="121" s="11" customFormat="1" ht="25.92" customHeight="1">
      <c r="A121" s="11"/>
      <c r="B121" s="205"/>
      <c r="C121" s="206"/>
      <c r="D121" s="207" t="s">
        <v>72</v>
      </c>
      <c r="E121" s="208" t="s">
        <v>80</v>
      </c>
      <c r="F121" s="208" t="s">
        <v>1059</v>
      </c>
      <c r="G121" s="206"/>
      <c r="H121" s="206"/>
      <c r="I121" s="209"/>
      <c r="J121" s="210">
        <f>BK121</f>
        <v>0</v>
      </c>
      <c r="K121" s="206"/>
      <c r="L121" s="211"/>
      <c r="M121" s="212"/>
      <c r="N121" s="213"/>
      <c r="O121" s="213"/>
      <c r="P121" s="214">
        <f>SUM(P122:P132)</f>
        <v>0</v>
      </c>
      <c r="Q121" s="213"/>
      <c r="R121" s="214">
        <f>SUM(R122:R132)</f>
        <v>0</v>
      </c>
      <c r="S121" s="213"/>
      <c r="T121" s="215">
        <f>SUM(T122:T132)</f>
        <v>0</v>
      </c>
      <c r="U121" s="11"/>
      <c r="V121" s="11"/>
      <c r="W121" s="11"/>
      <c r="X121" s="11"/>
      <c r="Y121" s="11"/>
      <c r="Z121" s="11"/>
      <c r="AA121" s="11"/>
      <c r="AB121" s="11"/>
      <c r="AC121" s="11"/>
      <c r="AD121" s="11"/>
      <c r="AE121" s="11"/>
      <c r="AR121" s="216" t="s">
        <v>80</v>
      </c>
      <c r="AT121" s="217" t="s">
        <v>72</v>
      </c>
      <c r="AU121" s="217" t="s">
        <v>73</v>
      </c>
      <c r="AY121" s="216" t="s">
        <v>200</v>
      </c>
      <c r="BK121" s="218">
        <f>SUM(BK122:BK132)</f>
        <v>0</v>
      </c>
    </row>
    <row r="122" s="2" customFormat="1" ht="49.05" customHeight="1">
      <c r="A122" s="35"/>
      <c r="B122" s="36"/>
      <c r="C122" s="219" t="s">
        <v>80</v>
      </c>
      <c r="D122" s="219" t="s">
        <v>201</v>
      </c>
      <c r="E122" s="220" t="s">
        <v>1312</v>
      </c>
      <c r="F122" s="221" t="s">
        <v>1313</v>
      </c>
      <c r="G122" s="222" t="s">
        <v>1314</v>
      </c>
      <c r="H122" s="223">
        <v>340</v>
      </c>
      <c r="I122" s="224"/>
      <c r="J122" s="225">
        <f>ROUND(I122*H122,2)</f>
        <v>0</v>
      </c>
      <c r="K122" s="226"/>
      <c r="L122" s="41"/>
      <c r="M122" s="227" t="s">
        <v>1</v>
      </c>
      <c r="N122" s="228" t="s">
        <v>38</v>
      </c>
      <c r="O122" s="88"/>
      <c r="P122" s="229">
        <f>O122*H122</f>
        <v>0</v>
      </c>
      <c r="Q122" s="229">
        <v>0</v>
      </c>
      <c r="R122" s="229">
        <f>Q122*H122</f>
        <v>0</v>
      </c>
      <c r="S122" s="229">
        <v>0</v>
      </c>
      <c r="T122" s="230">
        <f>S122*H122</f>
        <v>0</v>
      </c>
      <c r="U122" s="35"/>
      <c r="V122" s="35"/>
      <c r="W122" s="35"/>
      <c r="X122" s="35"/>
      <c r="Y122" s="35"/>
      <c r="Z122" s="35"/>
      <c r="AA122" s="35"/>
      <c r="AB122" s="35"/>
      <c r="AC122" s="35"/>
      <c r="AD122" s="35"/>
      <c r="AE122" s="35"/>
      <c r="AR122" s="231" t="s">
        <v>199</v>
      </c>
      <c r="AT122" s="231" t="s">
        <v>201</v>
      </c>
      <c r="AU122" s="231" t="s">
        <v>80</v>
      </c>
      <c r="AY122" s="14" t="s">
        <v>200</v>
      </c>
      <c r="BE122" s="232">
        <f>IF(N122="základní",J122,0)</f>
        <v>0</v>
      </c>
      <c r="BF122" s="232">
        <f>IF(N122="snížená",J122,0)</f>
        <v>0</v>
      </c>
      <c r="BG122" s="232">
        <f>IF(N122="zákl. přenesená",J122,0)</f>
        <v>0</v>
      </c>
      <c r="BH122" s="232">
        <f>IF(N122="sníž. přenesená",J122,0)</f>
        <v>0</v>
      </c>
      <c r="BI122" s="232">
        <f>IF(N122="nulová",J122,0)</f>
        <v>0</v>
      </c>
      <c r="BJ122" s="14" t="s">
        <v>80</v>
      </c>
      <c r="BK122" s="232">
        <f>ROUND(I122*H122,2)</f>
        <v>0</v>
      </c>
      <c r="BL122" s="14" t="s">
        <v>199</v>
      </c>
      <c r="BM122" s="231" t="s">
        <v>82</v>
      </c>
    </row>
    <row r="123" s="2" customFormat="1" ht="37.8" customHeight="1">
      <c r="A123" s="35"/>
      <c r="B123" s="36"/>
      <c r="C123" s="219" t="s">
        <v>82</v>
      </c>
      <c r="D123" s="219" t="s">
        <v>201</v>
      </c>
      <c r="E123" s="220" t="s">
        <v>1063</v>
      </c>
      <c r="F123" s="221" t="s">
        <v>1315</v>
      </c>
      <c r="G123" s="222" t="s">
        <v>1314</v>
      </c>
      <c r="H123" s="223">
        <v>340</v>
      </c>
      <c r="I123" s="224"/>
      <c r="J123" s="225">
        <f>ROUND(I123*H123,2)</f>
        <v>0</v>
      </c>
      <c r="K123" s="226"/>
      <c r="L123" s="41"/>
      <c r="M123" s="227" t="s">
        <v>1</v>
      </c>
      <c r="N123" s="228" t="s">
        <v>38</v>
      </c>
      <c r="O123" s="88"/>
      <c r="P123" s="229">
        <f>O123*H123</f>
        <v>0</v>
      </c>
      <c r="Q123" s="229">
        <v>0</v>
      </c>
      <c r="R123" s="229">
        <f>Q123*H123</f>
        <v>0</v>
      </c>
      <c r="S123" s="229">
        <v>0</v>
      </c>
      <c r="T123" s="230">
        <f>S123*H123</f>
        <v>0</v>
      </c>
      <c r="U123" s="35"/>
      <c r="V123" s="35"/>
      <c r="W123" s="35"/>
      <c r="X123" s="35"/>
      <c r="Y123" s="35"/>
      <c r="Z123" s="35"/>
      <c r="AA123" s="35"/>
      <c r="AB123" s="35"/>
      <c r="AC123" s="35"/>
      <c r="AD123" s="35"/>
      <c r="AE123" s="35"/>
      <c r="AR123" s="231" t="s">
        <v>199</v>
      </c>
      <c r="AT123" s="231" t="s">
        <v>201</v>
      </c>
      <c r="AU123" s="231" t="s">
        <v>80</v>
      </c>
      <c r="AY123" s="14" t="s">
        <v>200</v>
      </c>
      <c r="BE123" s="232">
        <f>IF(N123="základní",J123,0)</f>
        <v>0</v>
      </c>
      <c r="BF123" s="232">
        <f>IF(N123="snížená",J123,0)</f>
        <v>0</v>
      </c>
      <c r="BG123" s="232">
        <f>IF(N123="zákl. přenesená",J123,0)</f>
        <v>0</v>
      </c>
      <c r="BH123" s="232">
        <f>IF(N123="sníž. přenesená",J123,0)</f>
        <v>0</v>
      </c>
      <c r="BI123" s="232">
        <f>IF(N123="nulová",J123,0)</f>
        <v>0</v>
      </c>
      <c r="BJ123" s="14" t="s">
        <v>80</v>
      </c>
      <c r="BK123" s="232">
        <f>ROUND(I123*H123,2)</f>
        <v>0</v>
      </c>
      <c r="BL123" s="14" t="s">
        <v>199</v>
      </c>
      <c r="BM123" s="231" t="s">
        <v>199</v>
      </c>
    </row>
    <row r="124" s="2" customFormat="1" ht="24.15" customHeight="1">
      <c r="A124" s="35"/>
      <c r="B124" s="36"/>
      <c r="C124" s="219" t="s">
        <v>90</v>
      </c>
      <c r="D124" s="219" t="s">
        <v>201</v>
      </c>
      <c r="E124" s="220" t="s">
        <v>1316</v>
      </c>
      <c r="F124" s="221" t="s">
        <v>1317</v>
      </c>
      <c r="G124" s="222" t="s">
        <v>1318</v>
      </c>
      <c r="H124" s="223">
        <v>420</v>
      </c>
      <c r="I124" s="224"/>
      <c r="J124" s="225">
        <f>ROUND(I124*H124,2)</f>
        <v>0</v>
      </c>
      <c r="K124" s="226"/>
      <c r="L124" s="41"/>
      <c r="M124" s="227" t="s">
        <v>1</v>
      </c>
      <c r="N124" s="228" t="s">
        <v>38</v>
      </c>
      <c r="O124" s="88"/>
      <c r="P124" s="229">
        <f>O124*H124</f>
        <v>0</v>
      </c>
      <c r="Q124" s="229">
        <v>0</v>
      </c>
      <c r="R124" s="229">
        <f>Q124*H124</f>
        <v>0</v>
      </c>
      <c r="S124" s="229">
        <v>0</v>
      </c>
      <c r="T124" s="230">
        <f>S124*H124</f>
        <v>0</v>
      </c>
      <c r="U124" s="35"/>
      <c r="V124" s="35"/>
      <c r="W124" s="35"/>
      <c r="X124" s="35"/>
      <c r="Y124" s="35"/>
      <c r="Z124" s="35"/>
      <c r="AA124" s="35"/>
      <c r="AB124" s="35"/>
      <c r="AC124" s="35"/>
      <c r="AD124" s="35"/>
      <c r="AE124" s="35"/>
      <c r="AR124" s="231" t="s">
        <v>199</v>
      </c>
      <c r="AT124" s="231" t="s">
        <v>201</v>
      </c>
      <c r="AU124" s="231" t="s">
        <v>80</v>
      </c>
      <c r="AY124" s="14" t="s">
        <v>200</v>
      </c>
      <c r="BE124" s="232">
        <f>IF(N124="základní",J124,0)</f>
        <v>0</v>
      </c>
      <c r="BF124" s="232">
        <f>IF(N124="snížená",J124,0)</f>
        <v>0</v>
      </c>
      <c r="BG124" s="232">
        <f>IF(N124="zákl. přenesená",J124,0)</f>
        <v>0</v>
      </c>
      <c r="BH124" s="232">
        <f>IF(N124="sníž. přenesená",J124,0)</f>
        <v>0</v>
      </c>
      <c r="BI124" s="232">
        <f>IF(N124="nulová",J124,0)</f>
        <v>0</v>
      </c>
      <c r="BJ124" s="14" t="s">
        <v>80</v>
      </c>
      <c r="BK124" s="232">
        <f>ROUND(I124*H124,2)</f>
        <v>0</v>
      </c>
      <c r="BL124" s="14" t="s">
        <v>199</v>
      </c>
      <c r="BM124" s="231" t="s">
        <v>222</v>
      </c>
    </row>
    <row r="125" s="2" customFormat="1" ht="24.15" customHeight="1">
      <c r="A125" s="35"/>
      <c r="B125" s="36"/>
      <c r="C125" s="219" t="s">
        <v>199</v>
      </c>
      <c r="D125" s="219" t="s">
        <v>201</v>
      </c>
      <c r="E125" s="220" t="s">
        <v>2064</v>
      </c>
      <c r="F125" s="221" t="s">
        <v>2065</v>
      </c>
      <c r="G125" s="222" t="s">
        <v>1314</v>
      </c>
      <c r="H125" s="223">
        <v>0.20000000000000001</v>
      </c>
      <c r="I125" s="224"/>
      <c r="J125" s="225">
        <f>ROUND(I125*H125,2)</f>
        <v>0</v>
      </c>
      <c r="K125" s="226"/>
      <c r="L125" s="41"/>
      <c r="M125" s="227" t="s">
        <v>1</v>
      </c>
      <c r="N125" s="228" t="s">
        <v>38</v>
      </c>
      <c r="O125" s="88"/>
      <c r="P125" s="229">
        <f>O125*H125</f>
        <v>0</v>
      </c>
      <c r="Q125" s="229">
        <v>0</v>
      </c>
      <c r="R125" s="229">
        <f>Q125*H125</f>
        <v>0</v>
      </c>
      <c r="S125" s="229">
        <v>0</v>
      </c>
      <c r="T125" s="230">
        <f>S125*H125</f>
        <v>0</v>
      </c>
      <c r="U125" s="35"/>
      <c r="V125" s="35"/>
      <c r="W125" s="35"/>
      <c r="X125" s="35"/>
      <c r="Y125" s="35"/>
      <c r="Z125" s="35"/>
      <c r="AA125" s="35"/>
      <c r="AB125" s="35"/>
      <c r="AC125" s="35"/>
      <c r="AD125" s="35"/>
      <c r="AE125" s="35"/>
      <c r="AR125" s="231" t="s">
        <v>199</v>
      </c>
      <c r="AT125" s="231" t="s">
        <v>201</v>
      </c>
      <c r="AU125" s="231" t="s">
        <v>80</v>
      </c>
      <c r="AY125" s="14" t="s">
        <v>200</v>
      </c>
      <c r="BE125" s="232">
        <f>IF(N125="základní",J125,0)</f>
        <v>0</v>
      </c>
      <c r="BF125" s="232">
        <f>IF(N125="snížená",J125,0)</f>
        <v>0</v>
      </c>
      <c r="BG125" s="232">
        <f>IF(N125="zákl. přenesená",J125,0)</f>
        <v>0</v>
      </c>
      <c r="BH125" s="232">
        <f>IF(N125="sníž. přenesená",J125,0)</f>
        <v>0</v>
      </c>
      <c r="BI125" s="232">
        <f>IF(N125="nulová",J125,0)</f>
        <v>0</v>
      </c>
      <c r="BJ125" s="14" t="s">
        <v>80</v>
      </c>
      <c r="BK125" s="232">
        <f>ROUND(I125*H125,2)</f>
        <v>0</v>
      </c>
      <c r="BL125" s="14" t="s">
        <v>199</v>
      </c>
      <c r="BM125" s="231" t="s">
        <v>230</v>
      </c>
    </row>
    <row r="126" s="2" customFormat="1" ht="37.8" customHeight="1">
      <c r="A126" s="35"/>
      <c r="B126" s="36"/>
      <c r="C126" s="219" t="s">
        <v>218</v>
      </c>
      <c r="D126" s="219" t="s">
        <v>201</v>
      </c>
      <c r="E126" s="220" t="s">
        <v>2066</v>
      </c>
      <c r="F126" s="221" t="s">
        <v>2067</v>
      </c>
      <c r="G126" s="222" t="s">
        <v>313</v>
      </c>
      <c r="H126" s="223">
        <v>75</v>
      </c>
      <c r="I126" s="224"/>
      <c r="J126" s="225">
        <f>ROUND(I126*H126,2)</f>
        <v>0</v>
      </c>
      <c r="K126" s="226"/>
      <c r="L126" s="41"/>
      <c r="M126" s="227" t="s">
        <v>1</v>
      </c>
      <c r="N126" s="228" t="s">
        <v>38</v>
      </c>
      <c r="O126" s="88"/>
      <c r="P126" s="229">
        <f>O126*H126</f>
        <v>0</v>
      </c>
      <c r="Q126" s="229">
        <v>0</v>
      </c>
      <c r="R126" s="229">
        <f>Q126*H126</f>
        <v>0</v>
      </c>
      <c r="S126" s="229">
        <v>0</v>
      </c>
      <c r="T126" s="230">
        <f>S126*H126</f>
        <v>0</v>
      </c>
      <c r="U126" s="35"/>
      <c r="V126" s="35"/>
      <c r="W126" s="35"/>
      <c r="X126" s="35"/>
      <c r="Y126" s="35"/>
      <c r="Z126" s="35"/>
      <c r="AA126" s="35"/>
      <c r="AB126" s="35"/>
      <c r="AC126" s="35"/>
      <c r="AD126" s="35"/>
      <c r="AE126" s="35"/>
      <c r="AR126" s="231" t="s">
        <v>199</v>
      </c>
      <c r="AT126" s="231" t="s">
        <v>201</v>
      </c>
      <c r="AU126" s="231" t="s">
        <v>80</v>
      </c>
      <c r="AY126" s="14" t="s">
        <v>200</v>
      </c>
      <c r="BE126" s="232">
        <f>IF(N126="základní",J126,0)</f>
        <v>0</v>
      </c>
      <c r="BF126" s="232">
        <f>IF(N126="snížená",J126,0)</f>
        <v>0</v>
      </c>
      <c r="BG126" s="232">
        <f>IF(N126="zákl. přenesená",J126,0)</f>
        <v>0</v>
      </c>
      <c r="BH126" s="232">
        <f>IF(N126="sníž. přenesená",J126,0)</f>
        <v>0</v>
      </c>
      <c r="BI126" s="232">
        <f>IF(N126="nulová",J126,0)</f>
        <v>0</v>
      </c>
      <c r="BJ126" s="14" t="s">
        <v>80</v>
      </c>
      <c r="BK126" s="232">
        <f>ROUND(I126*H126,2)</f>
        <v>0</v>
      </c>
      <c r="BL126" s="14" t="s">
        <v>199</v>
      </c>
      <c r="BM126" s="231" t="s">
        <v>238</v>
      </c>
    </row>
    <row r="127" s="2" customFormat="1" ht="14.4" customHeight="1">
      <c r="A127" s="35"/>
      <c r="B127" s="36"/>
      <c r="C127" s="245" t="s">
        <v>222</v>
      </c>
      <c r="D127" s="245" t="s">
        <v>313</v>
      </c>
      <c r="E127" s="246" t="s">
        <v>2068</v>
      </c>
      <c r="F127" s="247" t="s">
        <v>2069</v>
      </c>
      <c r="G127" s="248" t="s">
        <v>313</v>
      </c>
      <c r="H127" s="249">
        <v>13</v>
      </c>
      <c r="I127" s="250"/>
      <c r="J127" s="251">
        <f>ROUND(I127*H127,2)</f>
        <v>0</v>
      </c>
      <c r="K127" s="252"/>
      <c r="L127" s="253"/>
      <c r="M127" s="254" t="s">
        <v>1</v>
      </c>
      <c r="N127" s="255" t="s">
        <v>38</v>
      </c>
      <c r="O127" s="88"/>
      <c r="P127" s="229">
        <f>O127*H127</f>
        <v>0</v>
      </c>
      <c r="Q127" s="229">
        <v>0</v>
      </c>
      <c r="R127" s="229">
        <f>Q127*H127</f>
        <v>0</v>
      </c>
      <c r="S127" s="229">
        <v>0</v>
      </c>
      <c r="T127" s="230">
        <f>S127*H127</f>
        <v>0</v>
      </c>
      <c r="U127" s="35"/>
      <c r="V127" s="35"/>
      <c r="W127" s="35"/>
      <c r="X127" s="35"/>
      <c r="Y127" s="35"/>
      <c r="Z127" s="35"/>
      <c r="AA127" s="35"/>
      <c r="AB127" s="35"/>
      <c r="AC127" s="35"/>
      <c r="AD127" s="35"/>
      <c r="AE127" s="35"/>
      <c r="AR127" s="231" t="s">
        <v>230</v>
      </c>
      <c r="AT127" s="231" t="s">
        <v>313</v>
      </c>
      <c r="AU127" s="231" t="s">
        <v>80</v>
      </c>
      <c r="AY127" s="14" t="s">
        <v>200</v>
      </c>
      <c r="BE127" s="232">
        <f>IF(N127="základní",J127,0)</f>
        <v>0</v>
      </c>
      <c r="BF127" s="232">
        <f>IF(N127="snížená",J127,0)</f>
        <v>0</v>
      </c>
      <c r="BG127" s="232">
        <f>IF(N127="zákl. přenesená",J127,0)</f>
        <v>0</v>
      </c>
      <c r="BH127" s="232">
        <f>IF(N127="sníž. přenesená",J127,0)</f>
        <v>0</v>
      </c>
      <c r="BI127" s="232">
        <f>IF(N127="nulová",J127,0)</f>
        <v>0</v>
      </c>
      <c r="BJ127" s="14" t="s">
        <v>80</v>
      </c>
      <c r="BK127" s="232">
        <f>ROUND(I127*H127,2)</f>
        <v>0</v>
      </c>
      <c r="BL127" s="14" t="s">
        <v>199</v>
      </c>
      <c r="BM127" s="231" t="s">
        <v>246</v>
      </c>
    </row>
    <row r="128" s="2" customFormat="1" ht="37.8" customHeight="1">
      <c r="A128" s="35"/>
      <c r="B128" s="36"/>
      <c r="C128" s="219" t="s">
        <v>226</v>
      </c>
      <c r="D128" s="219" t="s">
        <v>201</v>
      </c>
      <c r="E128" s="220" t="s">
        <v>2070</v>
      </c>
      <c r="F128" s="221" t="s">
        <v>2071</v>
      </c>
      <c r="G128" s="222" t="s">
        <v>313</v>
      </c>
      <c r="H128" s="223">
        <v>1200</v>
      </c>
      <c r="I128" s="224"/>
      <c r="J128" s="225">
        <f>ROUND(I128*H128,2)</f>
        <v>0</v>
      </c>
      <c r="K128" s="226"/>
      <c r="L128" s="41"/>
      <c r="M128" s="227" t="s">
        <v>1</v>
      </c>
      <c r="N128" s="228" t="s">
        <v>38</v>
      </c>
      <c r="O128" s="88"/>
      <c r="P128" s="229">
        <f>O128*H128</f>
        <v>0</v>
      </c>
      <c r="Q128" s="229">
        <v>0</v>
      </c>
      <c r="R128" s="229">
        <f>Q128*H128</f>
        <v>0</v>
      </c>
      <c r="S128" s="229">
        <v>0</v>
      </c>
      <c r="T128" s="230">
        <f>S128*H128</f>
        <v>0</v>
      </c>
      <c r="U128" s="35"/>
      <c r="V128" s="35"/>
      <c r="W128" s="35"/>
      <c r="X128" s="35"/>
      <c r="Y128" s="35"/>
      <c r="Z128" s="35"/>
      <c r="AA128" s="35"/>
      <c r="AB128" s="35"/>
      <c r="AC128" s="35"/>
      <c r="AD128" s="35"/>
      <c r="AE128" s="35"/>
      <c r="AR128" s="231" t="s">
        <v>199</v>
      </c>
      <c r="AT128" s="231" t="s">
        <v>201</v>
      </c>
      <c r="AU128" s="231" t="s">
        <v>80</v>
      </c>
      <c r="AY128" s="14" t="s">
        <v>200</v>
      </c>
      <c r="BE128" s="232">
        <f>IF(N128="základní",J128,0)</f>
        <v>0</v>
      </c>
      <c r="BF128" s="232">
        <f>IF(N128="snížená",J128,0)</f>
        <v>0</v>
      </c>
      <c r="BG128" s="232">
        <f>IF(N128="zákl. přenesená",J128,0)</f>
        <v>0</v>
      </c>
      <c r="BH128" s="232">
        <f>IF(N128="sníž. přenesená",J128,0)</f>
        <v>0</v>
      </c>
      <c r="BI128" s="232">
        <f>IF(N128="nulová",J128,0)</f>
        <v>0</v>
      </c>
      <c r="BJ128" s="14" t="s">
        <v>80</v>
      </c>
      <c r="BK128" s="232">
        <f>ROUND(I128*H128,2)</f>
        <v>0</v>
      </c>
      <c r="BL128" s="14" t="s">
        <v>199</v>
      </c>
      <c r="BM128" s="231" t="s">
        <v>254</v>
      </c>
    </row>
    <row r="129" s="2" customFormat="1" ht="24.15" customHeight="1">
      <c r="A129" s="35"/>
      <c r="B129" s="36"/>
      <c r="C129" s="245" t="s">
        <v>230</v>
      </c>
      <c r="D129" s="245" t="s">
        <v>313</v>
      </c>
      <c r="E129" s="246" t="s">
        <v>2072</v>
      </c>
      <c r="F129" s="247" t="s">
        <v>2073</v>
      </c>
      <c r="G129" s="248" t="s">
        <v>313</v>
      </c>
      <c r="H129" s="249">
        <v>1200</v>
      </c>
      <c r="I129" s="250"/>
      <c r="J129" s="251">
        <f>ROUND(I129*H129,2)</f>
        <v>0</v>
      </c>
      <c r="K129" s="252"/>
      <c r="L129" s="253"/>
      <c r="M129" s="254" t="s">
        <v>1</v>
      </c>
      <c r="N129" s="255" t="s">
        <v>38</v>
      </c>
      <c r="O129" s="88"/>
      <c r="P129" s="229">
        <f>O129*H129</f>
        <v>0</v>
      </c>
      <c r="Q129" s="229">
        <v>0</v>
      </c>
      <c r="R129" s="229">
        <f>Q129*H129</f>
        <v>0</v>
      </c>
      <c r="S129" s="229">
        <v>0</v>
      </c>
      <c r="T129" s="230">
        <f>S129*H129</f>
        <v>0</v>
      </c>
      <c r="U129" s="35"/>
      <c r="V129" s="35"/>
      <c r="W129" s="35"/>
      <c r="X129" s="35"/>
      <c r="Y129" s="35"/>
      <c r="Z129" s="35"/>
      <c r="AA129" s="35"/>
      <c r="AB129" s="35"/>
      <c r="AC129" s="35"/>
      <c r="AD129" s="35"/>
      <c r="AE129" s="35"/>
      <c r="AR129" s="231" t="s">
        <v>230</v>
      </c>
      <c r="AT129" s="231" t="s">
        <v>313</v>
      </c>
      <c r="AU129" s="231" t="s">
        <v>80</v>
      </c>
      <c r="AY129" s="14" t="s">
        <v>200</v>
      </c>
      <c r="BE129" s="232">
        <f>IF(N129="základní",J129,0)</f>
        <v>0</v>
      </c>
      <c r="BF129" s="232">
        <f>IF(N129="snížená",J129,0)</f>
        <v>0</v>
      </c>
      <c r="BG129" s="232">
        <f>IF(N129="zákl. přenesená",J129,0)</f>
        <v>0</v>
      </c>
      <c r="BH129" s="232">
        <f>IF(N129="sníž. přenesená",J129,0)</f>
        <v>0</v>
      </c>
      <c r="BI129" s="232">
        <f>IF(N129="nulová",J129,0)</f>
        <v>0</v>
      </c>
      <c r="BJ129" s="14" t="s">
        <v>80</v>
      </c>
      <c r="BK129" s="232">
        <f>ROUND(I129*H129,2)</f>
        <v>0</v>
      </c>
      <c r="BL129" s="14" t="s">
        <v>199</v>
      </c>
      <c r="BM129" s="231" t="s">
        <v>261</v>
      </c>
    </row>
    <row r="130" s="2" customFormat="1" ht="14.4" customHeight="1">
      <c r="A130" s="35"/>
      <c r="B130" s="36"/>
      <c r="C130" s="219" t="s">
        <v>234</v>
      </c>
      <c r="D130" s="219" t="s">
        <v>201</v>
      </c>
      <c r="E130" s="220" t="s">
        <v>2074</v>
      </c>
      <c r="F130" s="221" t="s">
        <v>2075</v>
      </c>
      <c r="G130" s="222" t="s">
        <v>313</v>
      </c>
      <c r="H130" s="223">
        <v>1200</v>
      </c>
      <c r="I130" s="224"/>
      <c r="J130" s="225">
        <f>ROUND(I130*H130,2)</f>
        <v>0</v>
      </c>
      <c r="K130" s="226"/>
      <c r="L130" s="41"/>
      <c r="M130" s="227" t="s">
        <v>1</v>
      </c>
      <c r="N130" s="228" t="s">
        <v>38</v>
      </c>
      <c r="O130" s="88"/>
      <c r="P130" s="229">
        <f>O130*H130</f>
        <v>0</v>
      </c>
      <c r="Q130" s="229">
        <v>0</v>
      </c>
      <c r="R130" s="229">
        <f>Q130*H130</f>
        <v>0</v>
      </c>
      <c r="S130" s="229">
        <v>0</v>
      </c>
      <c r="T130" s="230">
        <f>S130*H130</f>
        <v>0</v>
      </c>
      <c r="U130" s="35"/>
      <c r="V130" s="35"/>
      <c r="W130" s="35"/>
      <c r="X130" s="35"/>
      <c r="Y130" s="35"/>
      <c r="Z130" s="35"/>
      <c r="AA130" s="35"/>
      <c r="AB130" s="35"/>
      <c r="AC130" s="35"/>
      <c r="AD130" s="35"/>
      <c r="AE130" s="35"/>
      <c r="AR130" s="231" t="s">
        <v>199</v>
      </c>
      <c r="AT130" s="231" t="s">
        <v>201</v>
      </c>
      <c r="AU130" s="231" t="s">
        <v>80</v>
      </c>
      <c r="AY130" s="14" t="s">
        <v>200</v>
      </c>
      <c r="BE130" s="232">
        <f>IF(N130="základní",J130,0)</f>
        <v>0</v>
      </c>
      <c r="BF130" s="232">
        <f>IF(N130="snížená",J130,0)</f>
        <v>0</v>
      </c>
      <c r="BG130" s="232">
        <f>IF(N130="zákl. přenesená",J130,0)</f>
        <v>0</v>
      </c>
      <c r="BH130" s="232">
        <f>IF(N130="sníž. přenesená",J130,0)</f>
        <v>0</v>
      </c>
      <c r="BI130" s="232">
        <f>IF(N130="nulová",J130,0)</f>
        <v>0</v>
      </c>
      <c r="BJ130" s="14" t="s">
        <v>80</v>
      </c>
      <c r="BK130" s="232">
        <f>ROUND(I130*H130,2)</f>
        <v>0</v>
      </c>
      <c r="BL130" s="14" t="s">
        <v>199</v>
      </c>
      <c r="BM130" s="231" t="s">
        <v>269</v>
      </c>
    </row>
    <row r="131" s="2" customFormat="1" ht="24.15" customHeight="1">
      <c r="A131" s="35"/>
      <c r="B131" s="36"/>
      <c r="C131" s="245" t="s">
        <v>238</v>
      </c>
      <c r="D131" s="245" t="s">
        <v>313</v>
      </c>
      <c r="E131" s="246" t="s">
        <v>2076</v>
      </c>
      <c r="F131" s="247" t="s">
        <v>2077</v>
      </c>
      <c r="G131" s="248" t="s">
        <v>313</v>
      </c>
      <c r="H131" s="249">
        <v>1200</v>
      </c>
      <c r="I131" s="250"/>
      <c r="J131" s="251">
        <f>ROUND(I131*H131,2)</f>
        <v>0</v>
      </c>
      <c r="K131" s="252"/>
      <c r="L131" s="253"/>
      <c r="M131" s="254" t="s">
        <v>1</v>
      </c>
      <c r="N131" s="255" t="s">
        <v>38</v>
      </c>
      <c r="O131" s="88"/>
      <c r="P131" s="229">
        <f>O131*H131</f>
        <v>0</v>
      </c>
      <c r="Q131" s="229">
        <v>0</v>
      </c>
      <c r="R131" s="229">
        <f>Q131*H131</f>
        <v>0</v>
      </c>
      <c r="S131" s="229">
        <v>0</v>
      </c>
      <c r="T131" s="230">
        <f>S131*H131</f>
        <v>0</v>
      </c>
      <c r="U131" s="35"/>
      <c r="V131" s="35"/>
      <c r="W131" s="35"/>
      <c r="X131" s="35"/>
      <c r="Y131" s="35"/>
      <c r="Z131" s="35"/>
      <c r="AA131" s="35"/>
      <c r="AB131" s="35"/>
      <c r="AC131" s="35"/>
      <c r="AD131" s="35"/>
      <c r="AE131" s="35"/>
      <c r="AR131" s="231" t="s">
        <v>230</v>
      </c>
      <c r="AT131" s="231" t="s">
        <v>313</v>
      </c>
      <c r="AU131" s="231" t="s">
        <v>80</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199</v>
      </c>
      <c r="BM131" s="231" t="s">
        <v>277</v>
      </c>
    </row>
    <row r="132" s="2" customFormat="1" ht="14.4" customHeight="1">
      <c r="A132" s="35"/>
      <c r="B132" s="36"/>
      <c r="C132" s="219" t="s">
        <v>242</v>
      </c>
      <c r="D132" s="219" t="s">
        <v>201</v>
      </c>
      <c r="E132" s="220" t="s">
        <v>2059</v>
      </c>
      <c r="F132" s="221" t="s">
        <v>2060</v>
      </c>
      <c r="G132" s="222" t="s">
        <v>958</v>
      </c>
      <c r="H132" s="223">
        <v>1</v>
      </c>
      <c r="I132" s="224"/>
      <c r="J132" s="225">
        <f>ROUND(I132*H132,2)</f>
        <v>0</v>
      </c>
      <c r="K132" s="226"/>
      <c r="L132" s="41"/>
      <c r="M132" s="227" t="s">
        <v>1</v>
      </c>
      <c r="N132" s="228" t="s">
        <v>38</v>
      </c>
      <c r="O132" s="88"/>
      <c r="P132" s="229">
        <f>O132*H132</f>
        <v>0</v>
      </c>
      <c r="Q132" s="229">
        <v>0</v>
      </c>
      <c r="R132" s="229">
        <f>Q132*H132</f>
        <v>0</v>
      </c>
      <c r="S132" s="229">
        <v>0</v>
      </c>
      <c r="T132" s="230">
        <f>S132*H132</f>
        <v>0</v>
      </c>
      <c r="U132" s="35"/>
      <c r="V132" s="35"/>
      <c r="W132" s="35"/>
      <c r="X132" s="35"/>
      <c r="Y132" s="35"/>
      <c r="Z132" s="35"/>
      <c r="AA132" s="35"/>
      <c r="AB132" s="35"/>
      <c r="AC132" s="35"/>
      <c r="AD132" s="35"/>
      <c r="AE132" s="35"/>
      <c r="AR132" s="231" t="s">
        <v>199</v>
      </c>
      <c r="AT132" s="231" t="s">
        <v>201</v>
      </c>
      <c r="AU132" s="231" t="s">
        <v>80</v>
      </c>
      <c r="AY132" s="14" t="s">
        <v>200</v>
      </c>
      <c r="BE132" s="232">
        <f>IF(N132="základní",J132,0)</f>
        <v>0</v>
      </c>
      <c r="BF132" s="232">
        <f>IF(N132="snížená",J132,0)</f>
        <v>0</v>
      </c>
      <c r="BG132" s="232">
        <f>IF(N132="zákl. přenesená",J132,0)</f>
        <v>0</v>
      </c>
      <c r="BH132" s="232">
        <f>IF(N132="sníž. přenesená",J132,0)</f>
        <v>0</v>
      </c>
      <c r="BI132" s="232">
        <f>IF(N132="nulová",J132,0)</f>
        <v>0</v>
      </c>
      <c r="BJ132" s="14" t="s">
        <v>80</v>
      </c>
      <c r="BK132" s="232">
        <f>ROUND(I132*H132,2)</f>
        <v>0</v>
      </c>
      <c r="BL132" s="14" t="s">
        <v>199</v>
      </c>
      <c r="BM132" s="231" t="s">
        <v>376</v>
      </c>
    </row>
    <row r="133" s="11" customFormat="1" ht="25.92" customHeight="1">
      <c r="A133" s="11"/>
      <c r="B133" s="205"/>
      <c r="C133" s="206"/>
      <c r="D133" s="207" t="s">
        <v>72</v>
      </c>
      <c r="E133" s="208" t="s">
        <v>1595</v>
      </c>
      <c r="F133" s="208" t="s">
        <v>1596</v>
      </c>
      <c r="G133" s="206"/>
      <c r="H133" s="206"/>
      <c r="I133" s="209"/>
      <c r="J133" s="210">
        <f>BK133</f>
        <v>0</v>
      </c>
      <c r="K133" s="206"/>
      <c r="L133" s="211"/>
      <c r="M133" s="212"/>
      <c r="N133" s="213"/>
      <c r="O133" s="213"/>
      <c r="P133" s="214">
        <f>SUM(P134:P146)</f>
        <v>0</v>
      </c>
      <c r="Q133" s="213"/>
      <c r="R133" s="214">
        <f>SUM(R134:R146)</f>
        <v>0</v>
      </c>
      <c r="S133" s="213"/>
      <c r="T133" s="215">
        <f>SUM(T134:T146)</f>
        <v>0</v>
      </c>
      <c r="U133" s="11"/>
      <c r="V133" s="11"/>
      <c r="W133" s="11"/>
      <c r="X133" s="11"/>
      <c r="Y133" s="11"/>
      <c r="Z133" s="11"/>
      <c r="AA133" s="11"/>
      <c r="AB133" s="11"/>
      <c r="AC133" s="11"/>
      <c r="AD133" s="11"/>
      <c r="AE133" s="11"/>
      <c r="AR133" s="216" t="s">
        <v>82</v>
      </c>
      <c r="AT133" s="217" t="s">
        <v>72</v>
      </c>
      <c r="AU133" s="217" t="s">
        <v>73</v>
      </c>
      <c r="AY133" s="216" t="s">
        <v>200</v>
      </c>
      <c r="BK133" s="218">
        <f>SUM(BK134:BK146)</f>
        <v>0</v>
      </c>
    </row>
    <row r="134" s="2" customFormat="1" ht="24.15" customHeight="1">
      <c r="A134" s="35"/>
      <c r="B134" s="36"/>
      <c r="C134" s="219" t="s">
        <v>246</v>
      </c>
      <c r="D134" s="219" t="s">
        <v>201</v>
      </c>
      <c r="E134" s="220" t="s">
        <v>1175</v>
      </c>
      <c r="F134" s="221" t="s">
        <v>1176</v>
      </c>
      <c r="G134" s="222" t="s">
        <v>313</v>
      </c>
      <c r="H134" s="223">
        <v>1800</v>
      </c>
      <c r="I134" s="224"/>
      <c r="J134" s="225">
        <f>ROUND(I134*H134,2)</f>
        <v>0</v>
      </c>
      <c r="K134" s="226"/>
      <c r="L134" s="41"/>
      <c r="M134" s="227" t="s">
        <v>1</v>
      </c>
      <c r="N134" s="228" t="s">
        <v>38</v>
      </c>
      <c r="O134" s="88"/>
      <c r="P134" s="229">
        <f>O134*H134</f>
        <v>0</v>
      </c>
      <c r="Q134" s="229">
        <v>0</v>
      </c>
      <c r="R134" s="229">
        <f>Q134*H134</f>
        <v>0</v>
      </c>
      <c r="S134" s="229">
        <v>0</v>
      </c>
      <c r="T134" s="230">
        <f>S134*H134</f>
        <v>0</v>
      </c>
      <c r="U134" s="35"/>
      <c r="V134" s="35"/>
      <c r="W134" s="35"/>
      <c r="X134" s="35"/>
      <c r="Y134" s="35"/>
      <c r="Z134" s="35"/>
      <c r="AA134" s="35"/>
      <c r="AB134" s="35"/>
      <c r="AC134" s="35"/>
      <c r="AD134" s="35"/>
      <c r="AE134" s="35"/>
      <c r="AR134" s="231" t="s">
        <v>261</v>
      </c>
      <c r="AT134" s="231" t="s">
        <v>201</v>
      </c>
      <c r="AU134" s="231" t="s">
        <v>80</v>
      </c>
      <c r="AY134" s="14" t="s">
        <v>200</v>
      </c>
      <c r="BE134" s="232">
        <f>IF(N134="základní",J134,0)</f>
        <v>0</v>
      </c>
      <c r="BF134" s="232">
        <f>IF(N134="snížená",J134,0)</f>
        <v>0</v>
      </c>
      <c r="BG134" s="232">
        <f>IF(N134="zákl. přenesená",J134,0)</f>
        <v>0</v>
      </c>
      <c r="BH134" s="232">
        <f>IF(N134="sníž. přenesená",J134,0)</f>
        <v>0</v>
      </c>
      <c r="BI134" s="232">
        <f>IF(N134="nulová",J134,0)</f>
        <v>0</v>
      </c>
      <c r="BJ134" s="14" t="s">
        <v>80</v>
      </c>
      <c r="BK134" s="232">
        <f>ROUND(I134*H134,2)</f>
        <v>0</v>
      </c>
      <c r="BL134" s="14" t="s">
        <v>261</v>
      </c>
      <c r="BM134" s="231" t="s">
        <v>383</v>
      </c>
    </row>
    <row r="135" s="2" customFormat="1" ht="24.15" customHeight="1">
      <c r="A135" s="35"/>
      <c r="B135" s="36"/>
      <c r="C135" s="219" t="s">
        <v>250</v>
      </c>
      <c r="D135" s="219" t="s">
        <v>201</v>
      </c>
      <c r="E135" s="220" t="s">
        <v>2078</v>
      </c>
      <c r="F135" s="221" t="s">
        <v>2079</v>
      </c>
      <c r="G135" s="222" t="s">
        <v>313</v>
      </c>
      <c r="H135" s="223">
        <v>780</v>
      </c>
      <c r="I135" s="224"/>
      <c r="J135" s="225">
        <f>ROUND(I135*H135,2)</f>
        <v>0</v>
      </c>
      <c r="K135" s="226"/>
      <c r="L135" s="41"/>
      <c r="M135" s="227" t="s">
        <v>1</v>
      </c>
      <c r="N135" s="228" t="s">
        <v>38</v>
      </c>
      <c r="O135" s="88"/>
      <c r="P135" s="229">
        <f>O135*H135</f>
        <v>0</v>
      </c>
      <c r="Q135" s="229">
        <v>0</v>
      </c>
      <c r="R135" s="229">
        <f>Q135*H135</f>
        <v>0</v>
      </c>
      <c r="S135" s="229">
        <v>0</v>
      </c>
      <c r="T135" s="230">
        <f>S135*H135</f>
        <v>0</v>
      </c>
      <c r="U135" s="35"/>
      <c r="V135" s="35"/>
      <c r="W135" s="35"/>
      <c r="X135" s="35"/>
      <c r="Y135" s="35"/>
      <c r="Z135" s="35"/>
      <c r="AA135" s="35"/>
      <c r="AB135" s="35"/>
      <c r="AC135" s="35"/>
      <c r="AD135" s="35"/>
      <c r="AE135" s="35"/>
      <c r="AR135" s="231" t="s">
        <v>261</v>
      </c>
      <c r="AT135" s="231" t="s">
        <v>201</v>
      </c>
      <c r="AU135" s="231" t="s">
        <v>80</v>
      </c>
      <c r="AY135" s="14" t="s">
        <v>200</v>
      </c>
      <c r="BE135" s="232">
        <f>IF(N135="základní",J135,0)</f>
        <v>0</v>
      </c>
      <c r="BF135" s="232">
        <f>IF(N135="snížená",J135,0)</f>
        <v>0</v>
      </c>
      <c r="BG135" s="232">
        <f>IF(N135="zákl. přenesená",J135,0)</f>
        <v>0</v>
      </c>
      <c r="BH135" s="232">
        <f>IF(N135="sníž. přenesená",J135,0)</f>
        <v>0</v>
      </c>
      <c r="BI135" s="232">
        <f>IF(N135="nulová",J135,0)</f>
        <v>0</v>
      </c>
      <c r="BJ135" s="14" t="s">
        <v>80</v>
      </c>
      <c r="BK135" s="232">
        <f>ROUND(I135*H135,2)</f>
        <v>0</v>
      </c>
      <c r="BL135" s="14" t="s">
        <v>261</v>
      </c>
      <c r="BM135" s="231" t="s">
        <v>391</v>
      </c>
    </row>
    <row r="136" s="2" customFormat="1" ht="24.15" customHeight="1">
      <c r="A136" s="35"/>
      <c r="B136" s="36"/>
      <c r="C136" s="219" t="s">
        <v>254</v>
      </c>
      <c r="D136" s="219" t="s">
        <v>201</v>
      </c>
      <c r="E136" s="220" t="s">
        <v>2080</v>
      </c>
      <c r="F136" s="221" t="s">
        <v>2081</v>
      </c>
      <c r="G136" s="222" t="s">
        <v>313</v>
      </c>
      <c r="H136" s="223">
        <v>780</v>
      </c>
      <c r="I136" s="224"/>
      <c r="J136" s="225">
        <f>ROUND(I136*H136,2)</f>
        <v>0</v>
      </c>
      <c r="K136" s="226"/>
      <c r="L136" s="41"/>
      <c r="M136" s="227" t="s">
        <v>1</v>
      </c>
      <c r="N136" s="228" t="s">
        <v>38</v>
      </c>
      <c r="O136" s="88"/>
      <c r="P136" s="229">
        <f>O136*H136</f>
        <v>0</v>
      </c>
      <c r="Q136" s="229">
        <v>0</v>
      </c>
      <c r="R136" s="229">
        <f>Q136*H136</f>
        <v>0</v>
      </c>
      <c r="S136" s="229">
        <v>0</v>
      </c>
      <c r="T136" s="230">
        <f>S136*H136</f>
        <v>0</v>
      </c>
      <c r="U136" s="35"/>
      <c r="V136" s="35"/>
      <c r="W136" s="35"/>
      <c r="X136" s="35"/>
      <c r="Y136" s="35"/>
      <c r="Z136" s="35"/>
      <c r="AA136" s="35"/>
      <c r="AB136" s="35"/>
      <c r="AC136" s="35"/>
      <c r="AD136" s="35"/>
      <c r="AE136" s="35"/>
      <c r="AR136" s="231" t="s">
        <v>261</v>
      </c>
      <c r="AT136" s="231" t="s">
        <v>201</v>
      </c>
      <c r="AU136" s="231" t="s">
        <v>80</v>
      </c>
      <c r="AY136" s="14" t="s">
        <v>200</v>
      </c>
      <c r="BE136" s="232">
        <f>IF(N136="základní",J136,0)</f>
        <v>0</v>
      </c>
      <c r="BF136" s="232">
        <f>IF(N136="snížená",J136,0)</f>
        <v>0</v>
      </c>
      <c r="BG136" s="232">
        <f>IF(N136="zákl. přenesená",J136,0)</f>
        <v>0</v>
      </c>
      <c r="BH136" s="232">
        <f>IF(N136="sníž. přenesená",J136,0)</f>
        <v>0</v>
      </c>
      <c r="BI136" s="232">
        <f>IF(N136="nulová",J136,0)</f>
        <v>0</v>
      </c>
      <c r="BJ136" s="14" t="s">
        <v>80</v>
      </c>
      <c r="BK136" s="232">
        <f>ROUND(I136*H136,2)</f>
        <v>0</v>
      </c>
      <c r="BL136" s="14" t="s">
        <v>261</v>
      </c>
      <c r="BM136" s="231" t="s">
        <v>399</v>
      </c>
    </row>
    <row r="137" s="2" customFormat="1" ht="24.15" customHeight="1">
      <c r="A137" s="35"/>
      <c r="B137" s="36"/>
      <c r="C137" s="245" t="s">
        <v>8</v>
      </c>
      <c r="D137" s="245" t="s">
        <v>313</v>
      </c>
      <c r="E137" s="246" t="s">
        <v>1181</v>
      </c>
      <c r="F137" s="247" t="s">
        <v>1182</v>
      </c>
      <c r="G137" s="248" t="s">
        <v>313</v>
      </c>
      <c r="H137" s="249">
        <v>1800</v>
      </c>
      <c r="I137" s="250"/>
      <c r="J137" s="251">
        <f>ROUND(I137*H137,2)</f>
        <v>0</v>
      </c>
      <c r="K137" s="252"/>
      <c r="L137" s="253"/>
      <c r="M137" s="254" t="s">
        <v>1</v>
      </c>
      <c r="N137" s="255" t="s">
        <v>38</v>
      </c>
      <c r="O137" s="88"/>
      <c r="P137" s="229">
        <f>O137*H137</f>
        <v>0</v>
      </c>
      <c r="Q137" s="229">
        <v>0</v>
      </c>
      <c r="R137" s="229">
        <f>Q137*H137</f>
        <v>0</v>
      </c>
      <c r="S137" s="229">
        <v>0</v>
      </c>
      <c r="T137" s="230">
        <f>S137*H137</f>
        <v>0</v>
      </c>
      <c r="U137" s="35"/>
      <c r="V137" s="35"/>
      <c r="W137" s="35"/>
      <c r="X137" s="35"/>
      <c r="Y137" s="35"/>
      <c r="Z137" s="35"/>
      <c r="AA137" s="35"/>
      <c r="AB137" s="35"/>
      <c r="AC137" s="35"/>
      <c r="AD137" s="35"/>
      <c r="AE137" s="35"/>
      <c r="AR137" s="231" t="s">
        <v>415</v>
      </c>
      <c r="AT137" s="231" t="s">
        <v>313</v>
      </c>
      <c r="AU137" s="231" t="s">
        <v>80</v>
      </c>
      <c r="AY137" s="14" t="s">
        <v>200</v>
      </c>
      <c r="BE137" s="232">
        <f>IF(N137="základní",J137,0)</f>
        <v>0</v>
      </c>
      <c r="BF137" s="232">
        <f>IF(N137="snížená",J137,0)</f>
        <v>0</v>
      </c>
      <c r="BG137" s="232">
        <f>IF(N137="zákl. přenesená",J137,0)</f>
        <v>0</v>
      </c>
      <c r="BH137" s="232">
        <f>IF(N137="sníž. přenesená",J137,0)</f>
        <v>0</v>
      </c>
      <c r="BI137" s="232">
        <f>IF(N137="nulová",J137,0)</f>
        <v>0</v>
      </c>
      <c r="BJ137" s="14" t="s">
        <v>80</v>
      </c>
      <c r="BK137" s="232">
        <f>ROUND(I137*H137,2)</f>
        <v>0</v>
      </c>
      <c r="BL137" s="14" t="s">
        <v>261</v>
      </c>
      <c r="BM137" s="231" t="s">
        <v>407</v>
      </c>
    </row>
    <row r="138" s="2" customFormat="1" ht="24.15" customHeight="1">
      <c r="A138" s="35"/>
      <c r="B138" s="36"/>
      <c r="C138" s="245" t="s">
        <v>261</v>
      </c>
      <c r="D138" s="245" t="s">
        <v>313</v>
      </c>
      <c r="E138" s="246" t="s">
        <v>2082</v>
      </c>
      <c r="F138" s="247" t="s">
        <v>2083</v>
      </c>
      <c r="G138" s="248" t="s">
        <v>313</v>
      </c>
      <c r="H138" s="249">
        <v>780</v>
      </c>
      <c r="I138" s="250"/>
      <c r="J138" s="251">
        <f>ROUND(I138*H138,2)</f>
        <v>0</v>
      </c>
      <c r="K138" s="252"/>
      <c r="L138" s="253"/>
      <c r="M138" s="254" t="s">
        <v>1</v>
      </c>
      <c r="N138" s="255" t="s">
        <v>38</v>
      </c>
      <c r="O138" s="88"/>
      <c r="P138" s="229">
        <f>O138*H138</f>
        <v>0</v>
      </c>
      <c r="Q138" s="229">
        <v>0</v>
      </c>
      <c r="R138" s="229">
        <f>Q138*H138</f>
        <v>0</v>
      </c>
      <c r="S138" s="229">
        <v>0</v>
      </c>
      <c r="T138" s="230">
        <f>S138*H138</f>
        <v>0</v>
      </c>
      <c r="U138" s="35"/>
      <c r="V138" s="35"/>
      <c r="W138" s="35"/>
      <c r="X138" s="35"/>
      <c r="Y138" s="35"/>
      <c r="Z138" s="35"/>
      <c r="AA138" s="35"/>
      <c r="AB138" s="35"/>
      <c r="AC138" s="35"/>
      <c r="AD138" s="35"/>
      <c r="AE138" s="35"/>
      <c r="AR138" s="231" t="s">
        <v>415</v>
      </c>
      <c r="AT138" s="231" t="s">
        <v>313</v>
      </c>
      <c r="AU138" s="231" t="s">
        <v>80</v>
      </c>
      <c r="AY138" s="14" t="s">
        <v>200</v>
      </c>
      <c r="BE138" s="232">
        <f>IF(N138="základní",J138,0)</f>
        <v>0</v>
      </c>
      <c r="BF138" s="232">
        <f>IF(N138="snížená",J138,0)</f>
        <v>0</v>
      </c>
      <c r="BG138" s="232">
        <f>IF(N138="zákl. přenesená",J138,0)</f>
        <v>0</v>
      </c>
      <c r="BH138" s="232">
        <f>IF(N138="sníž. přenesená",J138,0)</f>
        <v>0</v>
      </c>
      <c r="BI138" s="232">
        <f>IF(N138="nulová",J138,0)</f>
        <v>0</v>
      </c>
      <c r="BJ138" s="14" t="s">
        <v>80</v>
      </c>
      <c r="BK138" s="232">
        <f>ROUND(I138*H138,2)</f>
        <v>0</v>
      </c>
      <c r="BL138" s="14" t="s">
        <v>261</v>
      </c>
      <c r="BM138" s="231" t="s">
        <v>415</v>
      </c>
    </row>
    <row r="139" s="2" customFormat="1" ht="24.15" customHeight="1">
      <c r="A139" s="35"/>
      <c r="B139" s="36"/>
      <c r="C139" s="245" t="s">
        <v>265</v>
      </c>
      <c r="D139" s="245" t="s">
        <v>313</v>
      </c>
      <c r="E139" s="246" t="s">
        <v>2084</v>
      </c>
      <c r="F139" s="247" t="s">
        <v>2085</v>
      </c>
      <c r="G139" s="248" t="s">
        <v>313</v>
      </c>
      <c r="H139" s="249">
        <v>780</v>
      </c>
      <c r="I139" s="250"/>
      <c r="J139" s="251">
        <f>ROUND(I139*H139,2)</f>
        <v>0</v>
      </c>
      <c r="K139" s="252"/>
      <c r="L139" s="253"/>
      <c r="M139" s="254" t="s">
        <v>1</v>
      </c>
      <c r="N139" s="255" t="s">
        <v>38</v>
      </c>
      <c r="O139" s="88"/>
      <c r="P139" s="229">
        <f>O139*H139</f>
        <v>0</v>
      </c>
      <c r="Q139" s="229">
        <v>0</v>
      </c>
      <c r="R139" s="229">
        <f>Q139*H139</f>
        <v>0</v>
      </c>
      <c r="S139" s="229">
        <v>0</v>
      </c>
      <c r="T139" s="230">
        <f>S139*H139</f>
        <v>0</v>
      </c>
      <c r="U139" s="35"/>
      <c r="V139" s="35"/>
      <c r="W139" s="35"/>
      <c r="X139" s="35"/>
      <c r="Y139" s="35"/>
      <c r="Z139" s="35"/>
      <c r="AA139" s="35"/>
      <c r="AB139" s="35"/>
      <c r="AC139" s="35"/>
      <c r="AD139" s="35"/>
      <c r="AE139" s="35"/>
      <c r="AR139" s="231" t="s">
        <v>415</v>
      </c>
      <c r="AT139" s="231" t="s">
        <v>313</v>
      </c>
      <c r="AU139" s="231" t="s">
        <v>80</v>
      </c>
      <c r="AY139" s="14" t="s">
        <v>200</v>
      </c>
      <c r="BE139" s="232">
        <f>IF(N139="základní",J139,0)</f>
        <v>0</v>
      </c>
      <c r="BF139" s="232">
        <f>IF(N139="snížená",J139,0)</f>
        <v>0</v>
      </c>
      <c r="BG139" s="232">
        <f>IF(N139="zákl. přenesená",J139,0)</f>
        <v>0</v>
      </c>
      <c r="BH139" s="232">
        <f>IF(N139="sníž. přenesená",J139,0)</f>
        <v>0</v>
      </c>
      <c r="BI139" s="232">
        <f>IF(N139="nulová",J139,0)</f>
        <v>0</v>
      </c>
      <c r="BJ139" s="14" t="s">
        <v>80</v>
      </c>
      <c r="BK139" s="232">
        <f>ROUND(I139*H139,2)</f>
        <v>0</v>
      </c>
      <c r="BL139" s="14" t="s">
        <v>261</v>
      </c>
      <c r="BM139" s="231" t="s">
        <v>423</v>
      </c>
    </row>
    <row r="140" s="2" customFormat="1" ht="62.7" customHeight="1">
      <c r="A140" s="35"/>
      <c r="B140" s="36"/>
      <c r="C140" s="219" t="s">
        <v>269</v>
      </c>
      <c r="D140" s="219" t="s">
        <v>201</v>
      </c>
      <c r="E140" s="220" t="s">
        <v>1148</v>
      </c>
      <c r="F140" s="221" t="s">
        <v>1149</v>
      </c>
      <c r="G140" s="222" t="s">
        <v>958</v>
      </c>
      <c r="H140" s="223">
        <v>70</v>
      </c>
      <c r="I140" s="224"/>
      <c r="J140" s="225">
        <f>ROUND(I140*H140,2)</f>
        <v>0</v>
      </c>
      <c r="K140" s="226"/>
      <c r="L140" s="41"/>
      <c r="M140" s="227" t="s">
        <v>1</v>
      </c>
      <c r="N140" s="228" t="s">
        <v>38</v>
      </c>
      <c r="O140" s="88"/>
      <c r="P140" s="229">
        <f>O140*H140</f>
        <v>0</v>
      </c>
      <c r="Q140" s="229">
        <v>0</v>
      </c>
      <c r="R140" s="229">
        <f>Q140*H140</f>
        <v>0</v>
      </c>
      <c r="S140" s="229">
        <v>0</v>
      </c>
      <c r="T140" s="230">
        <f>S140*H140</f>
        <v>0</v>
      </c>
      <c r="U140" s="35"/>
      <c r="V140" s="35"/>
      <c r="W140" s="35"/>
      <c r="X140" s="35"/>
      <c r="Y140" s="35"/>
      <c r="Z140" s="35"/>
      <c r="AA140" s="35"/>
      <c r="AB140" s="35"/>
      <c r="AC140" s="35"/>
      <c r="AD140" s="35"/>
      <c r="AE140" s="35"/>
      <c r="AR140" s="231" t="s">
        <v>261</v>
      </c>
      <c r="AT140" s="231" t="s">
        <v>201</v>
      </c>
      <c r="AU140" s="231" t="s">
        <v>80</v>
      </c>
      <c r="AY140" s="14" t="s">
        <v>200</v>
      </c>
      <c r="BE140" s="232">
        <f>IF(N140="základní",J140,0)</f>
        <v>0</v>
      </c>
      <c r="BF140" s="232">
        <f>IF(N140="snížená",J140,0)</f>
        <v>0</v>
      </c>
      <c r="BG140" s="232">
        <f>IF(N140="zákl. přenesená",J140,0)</f>
        <v>0</v>
      </c>
      <c r="BH140" s="232">
        <f>IF(N140="sníž. přenesená",J140,0)</f>
        <v>0</v>
      </c>
      <c r="BI140" s="232">
        <f>IF(N140="nulová",J140,0)</f>
        <v>0</v>
      </c>
      <c r="BJ140" s="14" t="s">
        <v>80</v>
      </c>
      <c r="BK140" s="232">
        <f>ROUND(I140*H140,2)</f>
        <v>0</v>
      </c>
      <c r="BL140" s="14" t="s">
        <v>261</v>
      </c>
      <c r="BM140" s="231" t="s">
        <v>431</v>
      </c>
    </row>
    <row r="141" s="2" customFormat="1" ht="62.7" customHeight="1">
      <c r="A141" s="35"/>
      <c r="B141" s="36"/>
      <c r="C141" s="219" t="s">
        <v>273</v>
      </c>
      <c r="D141" s="219" t="s">
        <v>201</v>
      </c>
      <c r="E141" s="220" t="s">
        <v>2086</v>
      </c>
      <c r="F141" s="221" t="s">
        <v>2087</v>
      </c>
      <c r="G141" s="222" t="s">
        <v>958</v>
      </c>
      <c r="H141" s="223">
        <v>4</v>
      </c>
      <c r="I141" s="224"/>
      <c r="J141" s="225">
        <f>ROUND(I141*H141,2)</f>
        <v>0</v>
      </c>
      <c r="K141" s="226"/>
      <c r="L141" s="41"/>
      <c r="M141" s="227" t="s">
        <v>1</v>
      </c>
      <c r="N141" s="228" t="s">
        <v>38</v>
      </c>
      <c r="O141" s="88"/>
      <c r="P141" s="229">
        <f>O141*H141</f>
        <v>0</v>
      </c>
      <c r="Q141" s="229">
        <v>0</v>
      </c>
      <c r="R141" s="229">
        <f>Q141*H141</f>
        <v>0</v>
      </c>
      <c r="S141" s="229">
        <v>0</v>
      </c>
      <c r="T141" s="230">
        <f>S141*H141</f>
        <v>0</v>
      </c>
      <c r="U141" s="35"/>
      <c r="V141" s="35"/>
      <c r="W141" s="35"/>
      <c r="X141" s="35"/>
      <c r="Y141" s="35"/>
      <c r="Z141" s="35"/>
      <c r="AA141" s="35"/>
      <c r="AB141" s="35"/>
      <c r="AC141" s="35"/>
      <c r="AD141" s="35"/>
      <c r="AE141" s="35"/>
      <c r="AR141" s="231" t="s">
        <v>261</v>
      </c>
      <c r="AT141" s="231" t="s">
        <v>201</v>
      </c>
      <c r="AU141" s="231" t="s">
        <v>80</v>
      </c>
      <c r="AY141" s="14" t="s">
        <v>200</v>
      </c>
      <c r="BE141" s="232">
        <f>IF(N141="základní",J141,0)</f>
        <v>0</v>
      </c>
      <c r="BF141" s="232">
        <f>IF(N141="snížená",J141,0)</f>
        <v>0</v>
      </c>
      <c r="BG141" s="232">
        <f>IF(N141="zákl. přenesená",J141,0)</f>
        <v>0</v>
      </c>
      <c r="BH141" s="232">
        <f>IF(N141="sníž. přenesená",J141,0)</f>
        <v>0</v>
      </c>
      <c r="BI141" s="232">
        <f>IF(N141="nulová",J141,0)</f>
        <v>0</v>
      </c>
      <c r="BJ141" s="14" t="s">
        <v>80</v>
      </c>
      <c r="BK141" s="232">
        <f>ROUND(I141*H141,2)</f>
        <v>0</v>
      </c>
      <c r="BL141" s="14" t="s">
        <v>261</v>
      </c>
      <c r="BM141" s="231" t="s">
        <v>439</v>
      </c>
    </row>
    <row r="142" s="2" customFormat="1" ht="62.7" customHeight="1">
      <c r="A142" s="35"/>
      <c r="B142" s="36"/>
      <c r="C142" s="219" t="s">
        <v>277</v>
      </c>
      <c r="D142" s="219" t="s">
        <v>201</v>
      </c>
      <c r="E142" s="220" t="s">
        <v>1409</v>
      </c>
      <c r="F142" s="221" t="s">
        <v>1410</v>
      </c>
      <c r="G142" s="222" t="s">
        <v>958</v>
      </c>
      <c r="H142" s="223">
        <v>4</v>
      </c>
      <c r="I142" s="224"/>
      <c r="J142" s="225">
        <f>ROUND(I142*H142,2)</f>
        <v>0</v>
      </c>
      <c r="K142" s="226"/>
      <c r="L142" s="41"/>
      <c r="M142" s="227" t="s">
        <v>1</v>
      </c>
      <c r="N142" s="228" t="s">
        <v>38</v>
      </c>
      <c r="O142" s="88"/>
      <c r="P142" s="229">
        <f>O142*H142</f>
        <v>0</v>
      </c>
      <c r="Q142" s="229">
        <v>0</v>
      </c>
      <c r="R142" s="229">
        <f>Q142*H142</f>
        <v>0</v>
      </c>
      <c r="S142" s="229">
        <v>0</v>
      </c>
      <c r="T142" s="230">
        <f>S142*H142</f>
        <v>0</v>
      </c>
      <c r="U142" s="35"/>
      <c r="V142" s="35"/>
      <c r="W142" s="35"/>
      <c r="X142" s="35"/>
      <c r="Y142" s="35"/>
      <c r="Z142" s="35"/>
      <c r="AA142" s="35"/>
      <c r="AB142" s="35"/>
      <c r="AC142" s="35"/>
      <c r="AD142" s="35"/>
      <c r="AE142" s="35"/>
      <c r="AR142" s="231" t="s">
        <v>261</v>
      </c>
      <c r="AT142" s="231" t="s">
        <v>201</v>
      </c>
      <c r="AU142" s="231" t="s">
        <v>80</v>
      </c>
      <c r="AY142" s="14" t="s">
        <v>200</v>
      </c>
      <c r="BE142" s="232">
        <f>IF(N142="základní",J142,0)</f>
        <v>0</v>
      </c>
      <c r="BF142" s="232">
        <f>IF(N142="snížená",J142,0)</f>
        <v>0</v>
      </c>
      <c r="BG142" s="232">
        <f>IF(N142="zákl. přenesená",J142,0)</f>
        <v>0</v>
      </c>
      <c r="BH142" s="232">
        <f>IF(N142="sníž. přenesená",J142,0)</f>
        <v>0</v>
      </c>
      <c r="BI142" s="232">
        <f>IF(N142="nulová",J142,0)</f>
        <v>0</v>
      </c>
      <c r="BJ142" s="14" t="s">
        <v>80</v>
      </c>
      <c r="BK142" s="232">
        <f>ROUND(I142*H142,2)</f>
        <v>0</v>
      </c>
      <c r="BL142" s="14" t="s">
        <v>261</v>
      </c>
      <c r="BM142" s="231" t="s">
        <v>447</v>
      </c>
    </row>
    <row r="143" s="2" customFormat="1" ht="14.4" customHeight="1">
      <c r="A143" s="35"/>
      <c r="B143" s="36"/>
      <c r="C143" s="245" t="s">
        <v>7</v>
      </c>
      <c r="D143" s="245" t="s">
        <v>313</v>
      </c>
      <c r="E143" s="246" t="s">
        <v>1323</v>
      </c>
      <c r="F143" s="247" t="s">
        <v>1324</v>
      </c>
      <c r="G143" s="248" t="s">
        <v>1325</v>
      </c>
      <c r="H143" s="249">
        <v>1</v>
      </c>
      <c r="I143" s="250"/>
      <c r="J143" s="251">
        <f>ROUND(I143*H143,2)</f>
        <v>0</v>
      </c>
      <c r="K143" s="252"/>
      <c r="L143" s="253"/>
      <c r="M143" s="254" t="s">
        <v>1</v>
      </c>
      <c r="N143" s="255" t="s">
        <v>38</v>
      </c>
      <c r="O143" s="88"/>
      <c r="P143" s="229">
        <f>O143*H143</f>
        <v>0</v>
      </c>
      <c r="Q143" s="229">
        <v>0</v>
      </c>
      <c r="R143" s="229">
        <f>Q143*H143</f>
        <v>0</v>
      </c>
      <c r="S143" s="229">
        <v>0</v>
      </c>
      <c r="T143" s="230">
        <f>S143*H143</f>
        <v>0</v>
      </c>
      <c r="U143" s="35"/>
      <c r="V143" s="35"/>
      <c r="W143" s="35"/>
      <c r="X143" s="35"/>
      <c r="Y143" s="35"/>
      <c r="Z143" s="35"/>
      <c r="AA143" s="35"/>
      <c r="AB143" s="35"/>
      <c r="AC143" s="35"/>
      <c r="AD143" s="35"/>
      <c r="AE143" s="35"/>
      <c r="AR143" s="231" t="s">
        <v>415</v>
      </c>
      <c r="AT143" s="231" t="s">
        <v>313</v>
      </c>
      <c r="AU143" s="231" t="s">
        <v>80</v>
      </c>
      <c r="AY143" s="14" t="s">
        <v>200</v>
      </c>
      <c r="BE143" s="232">
        <f>IF(N143="základní",J143,0)</f>
        <v>0</v>
      </c>
      <c r="BF143" s="232">
        <f>IF(N143="snížená",J143,0)</f>
        <v>0</v>
      </c>
      <c r="BG143" s="232">
        <f>IF(N143="zákl. přenesená",J143,0)</f>
        <v>0</v>
      </c>
      <c r="BH143" s="232">
        <f>IF(N143="sníž. přenesená",J143,0)</f>
        <v>0</v>
      </c>
      <c r="BI143" s="232">
        <f>IF(N143="nulová",J143,0)</f>
        <v>0</v>
      </c>
      <c r="BJ143" s="14" t="s">
        <v>80</v>
      </c>
      <c r="BK143" s="232">
        <f>ROUND(I143*H143,2)</f>
        <v>0</v>
      </c>
      <c r="BL143" s="14" t="s">
        <v>261</v>
      </c>
      <c r="BM143" s="231" t="s">
        <v>455</v>
      </c>
    </row>
    <row r="144" s="2" customFormat="1" ht="14.4" customHeight="1">
      <c r="A144" s="35"/>
      <c r="B144" s="36"/>
      <c r="C144" s="219" t="s">
        <v>376</v>
      </c>
      <c r="D144" s="219" t="s">
        <v>201</v>
      </c>
      <c r="E144" s="220" t="s">
        <v>1326</v>
      </c>
      <c r="F144" s="221" t="s">
        <v>1327</v>
      </c>
      <c r="G144" s="222" t="s">
        <v>958</v>
      </c>
      <c r="H144" s="223">
        <v>30</v>
      </c>
      <c r="I144" s="224"/>
      <c r="J144" s="225">
        <f>ROUND(I144*H144,2)</f>
        <v>0</v>
      </c>
      <c r="K144" s="226"/>
      <c r="L144" s="41"/>
      <c r="M144" s="227" t="s">
        <v>1</v>
      </c>
      <c r="N144" s="228" t="s">
        <v>38</v>
      </c>
      <c r="O144" s="88"/>
      <c r="P144" s="229">
        <f>O144*H144</f>
        <v>0</v>
      </c>
      <c r="Q144" s="229">
        <v>0</v>
      </c>
      <c r="R144" s="229">
        <f>Q144*H144</f>
        <v>0</v>
      </c>
      <c r="S144" s="229">
        <v>0</v>
      </c>
      <c r="T144" s="230">
        <f>S144*H144</f>
        <v>0</v>
      </c>
      <c r="U144" s="35"/>
      <c r="V144" s="35"/>
      <c r="W144" s="35"/>
      <c r="X144" s="35"/>
      <c r="Y144" s="35"/>
      <c r="Z144" s="35"/>
      <c r="AA144" s="35"/>
      <c r="AB144" s="35"/>
      <c r="AC144" s="35"/>
      <c r="AD144" s="35"/>
      <c r="AE144" s="35"/>
      <c r="AR144" s="231" t="s">
        <v>261</v>
      </c>
      <c r="AT144" s="231" t="s">
        <v>201</v>
      </c>
      <c r="AU144" s="231" t="s">
        <v>80</v>
      </c>
      <c r="AY144" s="14" t="s">
        <v>200</v>
      </c>
      <c r="BE144" s="232">
        <f>IF(N144="základní",J144,0)</f>
        <v>0</v>
      </c>
      <c r="BF144" s="232">
        <f>IF(N144="snížená",J144,0)</f>
        <v>0</v>
      </c>
      <c r="BG144" s="232">
        <f>IF(N144="zákl. přenesená",J144,0)</f>
        <v>0</v>
      </c>
      <c r="BH144" s="232">
        <f>IF(N144="sníž. přenesená",J144,0)</f>
        <v>0</v>
      </c>
      <c r="BI144" s="232">
        <f>IF(N144="nulová",J144,0)</f>
        <v>0</v>
      </c>
      <c r="BJ144" s="14" t="s">
        <v>80</v>
      </c>
      <c r="BK144" s="232">
        <f>ROUND(I144*H144,2)</f>
        <v>0</v>
      </c>
      <c r="BL144" s="14" t="s">
        <v>261</v>
      </c>
      <c r="BM144" s="231" t="s">
        <v>463</v>
      </c>
    </row>
    <row r="145" s="2" customFormat="1" ht="24.15" customHeight="1">
      <c r="A145" s="35"/>
      <c r="B145" s="36"/>
      <c r="C145" s="245" t="s">
        <v>380</v>
      </c>
      <c r="D145" s="245" t="s">
        <v>313</v>
      </c>
      <c r="E145" s="246" t="s">
        <v>1367</v>
      </c>
      <c r="F145" s="247" t="s">
        <v>1368</v>
      </c>
      <c r="G145" s="248" t="s">
        <v>958</v>
      </c>
      <c r="H145" s="249">
        <v>1</v>
      </c>
      <c r="I145" s="250"/>
      <c r="J145" s="251">
        <f>ROUND(I145*H145,2)</f>
        <v>0</v>
      </c>
      <c r="K145" s="252"/>
      <c r="L145" s="253"/>
      <c r="M145" s="254" t="s">
        <v>1</v>
      </c>
      <c r="N145" s="255" t="s">
        <v>38</v>
      </c>
      <c r="O145" s="88"/>
      <c r="P145" s="229">
        <f>O145*H145</f>
        <v>0</v>
      </c>
      <c r="Q145" s="229">
        <v>0</v>
      </c>
      <c r="R145" s="229">
        <f>Q145*H145</f>
        <v>0</v>
      </c>
      <c r="S145" s="229">
        <v>0</v>
      </c>
      <c r="T145" s="230">
        <f>S145*H145</f>
        <v>0</v>
      </c>
      <c r="U145" s="35"/>
      <c r="V145" s="35"/>
      <c r="W145" s="35"/>
      <c r="X145" s="35"/>
      <c r="Y145" s="35"/>
      <c r="Z145" s="35"/>
      <c r="AA145" s="35"/>
      <c r="AB145" s="35"/>
      <c r="AC145" s="35"/>
      <c r="AD145" s="35"/>
      <c r="AE145" s="35"/>
      <c r="AR145" s="231" t="s">
        <v>415</v>
      </c>
      <c r="AT145" s="231" t="s">
        <v>313</v>
      </c>
      <c r="AU145" s="231" t="s">
        <v>80</v>
      </c>
      <c r="AY145" s="14" t="s">
        <v>200</v>
      </c>
      <c r="BE145" s="232">
        <f>IF(N145="základní",J145,0)</f>
        <v>0</v>
      </c>
      <c r="BF145" s="232">
        <f>IF(N145="snížená",J145,0)</f>
        <v>0</v>
      </c>
      <c r="BG145" s="232">
        <f>IF(N145="zákl. přenesená",J145,0)</f>
        <v>0</v>
      </c>
      <c r="BH145" s="232">
        <f>IF(N145="sníž. přenesená",J145,0)</f>
        <v>0</v>
      </c>
      <c r="BI145" s="232">
        <f>IF(N145="nulová",J145,0)</f>
        <v>0</v>
      </c>
      <c r="BJ145" s="14" t="s">
        <v>80</v>
      </c>
      <c r="BK145" s="232">
        <f>ROUND(I145*H145,2)</f>
        <v>0</v>
      </c>
      <c r="BL145" s="14" t="s">
        <v>261</v>
      </c>
      <c r="BM145" s="231" t="s">
        <v>471</v>
      </c>
    </row>
    <row r="146" s="2" customFormat="1" ht="76.35" customHeight="1">
      <c r="A146" s="35"/>
      <c r="B146" s="36"/>
      <c r="C146" s="219" t="s">
        <v>383</v>
      </c>
      <c r="D146" s="219" t="s">
        <v>201</v>
      </c>
      <c r="E146" s="220" t="s">
        <v>746</v>
      </c>
      <c r="F146" s="221" t="s">
        <v>747</v>
      </c>
      <c r="G146" s="222" t="s">
        <v>313</v>
      </c>
      <c r="H146" s="223">
        <v>20</v>
      </c>
      <c r="I146" s="224"/>
      <c r="J146" s="225">
        <f>ROUND(I146*H146,2)</f>
        <v>0</v>
      </c>
      <c r="K146" s="226"/>
      <c r="L146" s="41"/>
      <c r="M146" s="227" t="s">
        <v>1</v>
      </c>
      <c r="N146" s="228" t="s">
        <v>38</v>
      </c>
      <c r="O146" s="88"/>
      <c r="P146" s="229">
        <f>O146*H146</f>
        <v>0</v>
      </c>
      <c r="Q146" s="229">
        <v>0</v>
      </c>
      <c r="R146" s="229">
        <f>Q146*H146</f>
        <v>0</v>
      </c>
      <c r="S146" s="229">
        <v>0</v>
      </c>
      <c r="T146" s="230">
        <f>S146*H146</f>
        <v>0</v>
      </c>
      <c r="U146" s="35"/>
      <c r="V146" s="35"/>
      <c r="W146" s="35"/>
      <c r="X146" s="35"/>
      <c r="Y146" s="35"/>
      <c r="Z146" s="35"/>
      <c r="AA146" s="35"/>
      <c r="AB146" s="35"/>
      <c r="AC146" s="35"/>
      <c r="AD146" s="35"/>
      <c r="AE146" s="35"/>
      <c r="AR146" s="231" t="s">
        <v>261</v>
      </c>
      <c r="AT146" s="231" t="s">
        <v>201</v>
      </c>
      <c r="AU146" s="231" t="s">
        <v>80</v>
      </c>
      <c r="AY146" s="14" t="s">
        <v>200</v>
      </c>
      <c r="BE146" s="232">
        <f>IF(N146="základní",J146,0)</f>
        <v>0</v>
      </c>
      <c r="BF146" s="232">
        <f>IF(N146="snížená",J146,0)</f>
        <v>0</v>
      </c>
      <c r="BG146" s="232">
        <f>IF(N146="zákl. přenesená",J146,0)</f>
        <v>0</v>
      </c>
      <c r="BH146" s="232">
        <f>IF(N146="sníž. přenesená",J146,0)</f>
        <v>0</v>
      </c>
      <c r="BI146" s="232">
        <f>IF(N146="nulová",J146,0)</f>
        <v>0</v>
      </c>
      <c r="BJ146" s="14" t="s">
        <v>80</v>
      </c>
      <c r="BK146" s="232">
        <f>ROUND(I146*H146,2)</f>
        <v>0</v>
      </c>
      <c r="BL146" s="14" t="s">
        <v>261</v>
      </c>
      <c r="BM146" s="231" t="s">
        <v>479</v>
      </c>
    </row>
    <row r="147" s="11" customFormat="1" ht="25.92" customHeight="1">
      <c r="A147" s="11"/>
      <c r="B147" s="205"/>
      <c r="C147" s="206"/>
      <c r="D147" s="207" t="s">
        <v>72</v>
      </c>
      <c r="E147" s="208" t="s">
        <v>2088</v>
      </c>
      <c r="F147" s="208" t="s">
        <v>2089</v>
      </c>
      <c r="G147" s="206"/>
      <c r="H147" s="206"/>
      <c r="I147" s="209"/>
      <c r="J147" s="210">
        <f>BK147</f>
        <v>0</v>
      </c>
      <c r="K147" s="206"/>
      <c r="L147" s="211"/>
      <c r="M147" s="212"/>
      <c r="N147" s="213"/>
      <c r="O147" s="213"/>
      <c r="P147" s="214">
        <f>SUM(P148:P167)</f>
        <v>0</v>
      </c>
      <c r="Q147" s="213"/>
      <c r="R147" s="214">
        <f>SUM(R148:R167)</f>
        <v>0</v>
      </c>
      <c r="S147" s="213"/>
      <c r="T147" s="215">
        <f>SUM(T148:T167)</f>
        <v>0</v>
      </c>
      <c r="U147" s="11"/>
      <c r="V147" s="11"/>
      <c r="W147" s="11"/>
      <c r="X147" s="11"/>
      <c r="Y147" s="11"/>
      <c r="Z147" s="11"/>
      <c r="AA147" s="11"/>
      <c r="AB147" s="11"/>
      <c r="AC147" s="11"/>
      <c r="AD147" s="11"/>
      <c r="AE147" s="11"/>
      <c r="AR147" s="216" t="s">
        <v>82</v>
      </c>
      <c r="AT147" s="217" t="s">
        <v>72</v>
      </c>
      <c r="AU147" s="217" t="s">
        <v>73</v>
      </c>
      <c r="AY147" s="216" t="s">
        <v>200</v>
      </c>
      <c r="BK147" s="218">
        <f>SUM(BK148:BK167)</f>
        <v>0</v>
      </c>
    </row>
    <row r="148" s="2" customFormat="1" ht="14.4" customHeight="1">
      <c r="A148" s="35"/>
      <c r="B148" s="36"/>
      <c r="C148" s="245" t="s">
        <v>387</v>
      </c>
      <c r="D148" s="245" t="s">
        <v>313</v>
      </c>
      <c r="E148" s="246" t="s">
        <v>2090</v>
      </c>
      <c r="F148" s="247" t="s">
        <v>2091</v>
      </c>
      <c r="G148" s="248" t="s">
        <v>958</v>
      </c>
      <c r="H148" s="249">
        <v>2</v>
      </c>
      <c r="I148" s="250"/>
      <c r="J148" s="251">
        <f>ROUND(I148*H148,2)</f>
        <v>0</v>
      </c>
      <c r="K148" s="252"/>
      <c r="L148" s="253"/>
      <c r="M148" s="254" t="s">
        <v>1</v>
      </c>
      <c r="N148" s="255" t="s">
        <v>38</v>
      </c>
      <c r="O148" s="88"/>
      <c r="P148" s="229">
        <f>O148*H148</f>
        <v>0</v>
      </c>
      <c r="Q148" s="229">
        <v>0</v>
      </c>
      <c r="R148" s="229">
        <f>Q148*H148</f>
        <v>0</v>
      </c>
      <c r="S148" s="229">
        <v>0</v>
      </c>
      <c r="T148" s="230">
        <f>S148*H148</f>
        <v>0</v>
      </c>
      <c r="U148" s="35"/>
      <c r="V148" s="35"/>
      <c r="W148" s="35"/>
      <c r="X148" s="35"/>
      <c r="Y148" s="35"/>
      <c r="Z148" s="35"/>
      <c r="AA148" s="35"/>
      <c r="AB148" s="35"/>
      <c r="AC148" s="35"/>
      <c r="AD148" s="35"/>
      <c r="AE148" s="35"/>
      <c r="AR148" s="231" t="s">
        <v>415</v>
      </c>
      <c r="AT148" s="231" t="s">
        <v>313</v>
      </c>
      <c r="AU148" s="231" t="s">
        <v>80</v>
      </c>
      <c r="AY148" s="14" t="s">
        <v>200</v>
      </c>
      <c r="BE148" s="232">
        <f>IF(N148="základní",J148,0)</f>
        <v>0</v>
      </c>
      <c r="BF148" s="232">
        <f>IF(N148="snížená",J148,0)</f>
        <v>0</v>
      </c>
      <c r="BG148" s="232">
        <f>IF(N148="zákl. přenesená",J148,0)</f>
        <v>0</v>
      </c>
      <c r="BH148" s="232">
        <f>IF(N148="sníž. přenesená",J148,0)</f>
        <v>0</v>
      </c>
      <c r="BI148" s="232">
        <f>IF(N148="nulová",J148,0)</f>
        <v>0</v>
      </c>
      <c r="BJ148" s="14" t="s">
        <v>80</v>
      </c>
      <c r="BK148" s="232">
        <f>ROUND(I148*H148,2)</f>
        <v>0</v>
      </c>
      <c r="BL148" s="14" t="s">
        <v>261</v>
      </c>
      <c r="BM148" s="231" t="s">
        <v>487</v>
      </c>
    </row>
    <row r="149" s="2" customFormat="1" ht="24.15" customHeight="1">
      <c r="A149" s="35"/>
      <c r="B149" s="36"/>
      <c r="C149" s="219" t="s">
        <v>391</v>
      </c>
      <c r="D149" s="219" t="s">
        <v>201</v>
      </c>
      <c r="E149" s="220" t="s">
        <v>2092</v>
      </c>
      <c r="F149" s="221" t="s">
        <v>2093</v>
      </c>
      <c r="G149" s="222" t="s">
        <v>958</v>
      </c>
      <c r="H149" s="223">
        <v>2</v>
      </c>
      <c r="I149" s="224"/>
      <c r="J149" s="225">
        <f>ROUND(I149*H149,2)</f>
        <v>0</v>
      </c>
      <c r="K149" s="226"/>
      <c r="L149" s="41"/>
      <c r="M149" s="227" t="s">
        <v>1</v>
      </c>
      <c r="N149" s="228" t="s">
        <v>38</v>
      </c>
      <c r="O149" s="88"/>
      <c r="P149" s="229">
        <f>O149*H149</f>
        <v>0</v>
      </c>
      <c r="Q149" s="229">
        <v>0</v>
      </c>
      <c r="R149" s="229">
        <f>Q149*H149</f>
        <v>0</v>
      </c>
      <c r="S149" s="229">
        <v>0</v>
      </c>
      <c r="T149" s="230">
        <f>S149*H149</f>
        <v>0</v>
      </c>
      <c r="U149" s="35"/>
      <c r="V149" s="35"/>
      <c r="W149" s="35"/>
      <c r="X149" s="35"/>
      <c r="Y149" s="35"/>
      <c r="Z149" s="35"/>
      <c r="AA149" s="35"/>
      <c r="AB149" s="35"/>
      <c r="AC149" s="35"/>
      <c r="AD149" s="35"/>
      <c r="AE149" s="35"/>
      <c r="AR149" s="231" t="s">
        <v>261</v>
      </c>
      <c r="AT149" s="231" t="s">
        <v>201</v>
      </c>
      <c r="AU149" s="231" t="s">
        <v>80</v>
      </c>
      <c r="AY149" s="14" t="s">
        <v>200</v>
      </c>
      <c r="BE149" s="232">
        <f>IF(N149="základní",J149,0)</f>
        <v>0</v>
      </c>
      <c r="BF149" s="232">
        <f>IF(N149="snížená",J149,0)</f>
        <v>0</v>
      </c>
      <c r="BG149" s="232">
        <f>IF(N149="zákl. přenesená",J149,0)</f>
        <v>0</v>
      </c>
      <c r="BH149" s="232">
        <f>IF(N149="sníž. přenesená",J149,0)</f>
        <v>0</v>
      </c>
      <c r="BI149" s="232">
        <f>IF(N149="nulová",J149,0)</f>
        <v>0</v>
      </c>
      <c r="BJ149" s="14" t="s">
        <v>80</v>
      </c>
      <c r="BK149" s="232">
        <f>ROUND(I149*H149,2)</f>
        <v>0</v>
      </c>
      <c r="BL149" s="14" t="s">
        <v>261</v>
      </c>
      <c r="BM149" s="231" t="s">
        <v>495</v>
      </c>
    </row>
    <row r="150" s="2" customFormat="1" ht="62.7" customHeight="1">
      <c r="A150" s="35"/>
      <c r="B150" s="36"/>
      <c r="C150" s="219" t="s">
        <v>395</v>
      </c>
      <c r="D150" s="219" t="s">
        <v>201</v>
      </c>
      <c r="E150" s="220" t="s">
        <v>2094</v>
      </c>
      <c r="F150" s="221" t="s">
        <v>2095</v>
      </c>
      <c r="G150" s="222" t="s">
        <v>958</v>
      </c>
      <c r="H150" s="223">
        <v>1</v>
      </c>
      <c r="I150" s="224"/>
      <c r="J150" s="225">
        <f>ROUND(I150*H150,2)</f>
        <v>0</v>
      </c>
      <c r="K150" s="226"/>
      <c r="L150" s="41"/>
      <c r="M150" s="227" t="s">
        <v>1</v>
      </c>
      <c r="N150" s="228" t="s">
        <v>38</v>
      </c>
      <c r="O150" s="88"/>
      <c r="P150" s="229">
        <f>O150*H150</f>
        <v>0</v>
      </c>
      <c r="Q150" s="229">
        <v>0</v>
      </c>
      <c r="R150" s="229">
        <f>Q150*H150</f>
        <v>0</v>
      </c>
      <c r="S150" s="229">
        <v>0</v>
      </c>
      <c r="T150" s="230">
        <f>S150*H150</f>
        <v>0</v>
      </c>
      <c r="U150" s="35"/>
      <c r="V150" s="35"/>
      <c r="W150" s="35"/>
      <c r="X150" s="35"/>
      <c r="Y150" s="35"/>
      <c r="Z150" s="35"/>
      <c r="AA150" s="35"/>
      <c r="AB150" s="35"/>
      <c r="AC150" s="35"/>
      <c r="AD150" s="35"/>
      <c r="AE150" s="35"/>
      <c r="AR150" s="231" t="s">
        <v>261</v>
      </c>
      <c r="AT150" s="231" t="s">
        <v>201</v>
      </c>
      <c r="AU150" s="231" t="s">
        <v>80</v>
      </c>
      <c r="AY150" s="14" t="s">
        <v>200</v>
      </c>
      <c r="BE150" s="232">
        <f>IF(N150="základní",J150,0)</f>
        <v>0</v>
      </c>
      <c r="BF150" s="232">
        <f>IF(N150="snížená",J150,0)</f>
        <v>0</v>
      </c>
      <c r="BG150" s="232">
        <f>IF(N150="zákl. přenesená",J150,0)</f>
        <v>0</v>
      </c>
      <c r="BH150" s="232">
        <f>IF(N150="sníž. přenesená",J150,0)</f>
        <v>0</v>
      </c>
      <c r="BI150" s="232">
        <f>IF(N150="nulová",J150,0)</f>
        <v>0</v>
      </c>
      <c r="BJ150" s="14" t="s">
        <v>80</v>
      </c>
      <c r="BK150" s="232">
        <f>ROUND(I150*H150,2)</f>
        <v>0</v>
      </c>
      <c r="BL150" s="14" t="s">
        <v>261</v>
      </c>
      <c r="BM150" s="231" t="s">
        <v>503</v>
      </c>
    </row>
    <row r="151" s="2" customFormat="1" ht="49.05" customHeight="1">
      <c r="A151" s="35"/>
      <c r="B151" s="36"/>
      <c r="C151" s="245" t="s">
        <v>399</v>
      </c>
      <c r="D151" s="245" t="s">
        <v>313</v>
      </c>
      <c r="E151" s="246" t="s">
        <v>2096</v>
      </c>
      <c r="F151" s="247" t="s">
        <v>2097</v>
      </c>
      <c r="G151" s="248" t="s">
        <v>958</v>
      </c>
      <c r="H151" s="249">
        <v>1</v>
      </c>
      <c r="I151" s="250"/>
      <c r="J151" s="251">
        <f>ROUND(I151*H151,2)</f>
        <v>0</v>
      </c>
      <c r="K151" s="252"/>
      <c r="L151" s="253"/>
      <c r="M151" s="254" t="s">
        <v>1</v>
      </c>
      <c r="N151" s="255" t="s">
        <v>38</v>
      </c>
      <c r="O151" s="88"/>
      <c r="P151" s="229">
        <f>O151*H151</f>
        <v>0</v>
      </c>
      <c r="Q151" s="229">
        <v>0</v>
      </c>
      <c r="R151" s="229">
        <f>Q151*H151</f>
        <v>0</v>
      </c>
      <c r="S151" s="229">
        <v>0</v>
      </c>
      <c r="T151" s="230">
        <f>S151*H151</f>
        <v>0</v>
      </c>
      <c r="U151" s="35"/>
      <c r="V151" s="35"/>
      <c r="W151" s="35"/>
      <c r="X151" s="35"/>
      <c r="Y151" s="35"/>
      <c r="Z151" s="35"/>
      <c r="AA151" s="35"/>
      <c r="AB151" s="35"/>
      <c r="AC151" s="35"/>
      <c r="AD151" s="35"/>
      <c r="AE151" s="35"/>
      <c r="AR151" s="231" t="s">
        <v>415</v>
      </c>
      <c r="AT151" s="231" t="s">
        <v>313</v>
      </c>
      <c r="AU151" s="231" t="s">
        <v>80</v>
      </c>
      <c r="AY151" s="14" t="s">
        <v>200</v>
      </c>
      <c r="BE151" s="232">
        <f>IF(N151="základní",J151,0)</f>
        <v>0</v>
      </c>
      <c r="BF151" s="232">
        <f>IF(N151="snížená",J151,0)</f>
        <v>0</v>
      </c>
      <c r="BG151" s="232">
        <f>IF(N151="zákl. přenesená",J151,0)</f>
        <v>0</v>
      </c>
      <c r="BH151" s="232">
        <f>IF(N151="sníž. přenesená",J151,0)</f>
        <v>0</v>
      </c>
      <c r="BI151" s="232">
        <f>IF(N151="nulová",J151,0)</f>
        <v>0</v>
      </c>
      <c r="BJ151" s="14" t="s">
        <v>80</v>
      </c>
      <c r="BK151" s="232">
        <f>ROUND(I151*H151,2)</f>
        <v>0</v>
      </c>
      <c r="BL151" s="14" t="s">
        <v>261</v>
      </c>
      <c r="BM151" s="231" t="s">
        <v>511</v>
      </c>
    </row>
    <row r="152" s="2" customFormat="1" ht="37.8" customHeight="1">
      <c r="A152" s="35"/>
      <c r="B152" s="36"/>
      <c r="C152" s="245" t="s">
        <v>403</v>
      </c>
      <c r="D152" s="245" t="s">
        <v>313</v>
      </c>
      <c r="E152" s="246" t="s">
        <v>2098</v>
      </c>
      <c r="F152" s="247" t="s">
        <v>2099</v>
      </c>
      <c r="G152" s="248" t="s">
        <v>958</v>
      </c>
      <c r="H152" s="249">
        <v>13</v>
      </c>
      <c r="I152" s="250"/>
      <c r="J152" s="251">
        <f>ROUND(I152*H152,2)</f>
        <v>0</v>
      </c>
      <c r="K152" s="252"/>
      <c r="L152" s="253"/>
      <c r="M152" s="254" t="s">
        <v>1</v>
      </c>
      <c r="N152" s="255" t="s">
        <v>38</v>
      </c>
      <c r="O152" s="88"/>
      <c r="P152" s="229">
        <f>O152*H152</f>
        <v>0</v>
      </c>
      <c r="Q152" s="229">
        <v>0</v>
      </c>
      <c r="R152" s="229">
        <f>Q152*H152</f>
        <v>0</v>
      </c>
      <c r="S152" s="229">
        <v>0</v>
      </c>
      <c r="T152" s="230">
        <f>S152*H152</f>
        <v>0</v>
      </c>
      <c r="U152" s="35"/>
      <c r="V152" s="35"/>
      <c r="W152" s="35"/>
      <c r="X152" s="35"/>
      <c r="Y152" s="35"/>
      <c r="Z152" s="35"/>
      <c r="AA152" s="35"/>
      <c r="AB152" s="35"/>
      <c r="AC152" s="35"/>
      <c r="AD152" s="35"/>
      <c r="AE152" s="35"/>
      <c r="AR152" s="231" t="s">
        <v>415</v>
      </c>
      <c r="AT152" s="231" t="s">
        <v>313</v>
      </c>
      <c r="AU152" s="231" t="s">
        <v>80</v>
      </c>
      <c r="AY152" s="14" t="s">
        <v>200</v>
      </c>
      <c r="BE152" s="232">
        <f>IF(N152="základní",J152,0)</f>
        <v>0</v>
      </c>
      <c r="BF152" s="232">
        <f>IF(N152="snížená",J152,0)</f>
        <v>0</v>
      </c>
      <c r="BG152" s="232">
        <f>IF(N152="zákl. přenesená",J152,0)</f>
        <v>0</v>
      </c>
      <c r="BH152" s="232">
        <f>IF(N152="sníž. přenesená",J152,0)</f>
        <v>0</v>
      </c>
      <c r="BI152" s="232">
        <f>IF(N152="nulová",J152,0)</f>
        <v>0</v>
      </c>
      <c r="BJ152" s="14" t="s">
        <v>80</v>
      </c>
      <c r="BK152" s="232">
        <f>ROUND(I152*H152,2)</f>
        <v>0</v>
      </c>
      <c r="BL152" s="14" t="s">
        <v>261</v>
      </c>
      <c r="BM152" s="231" t="s">
        <v>519</v>
      </c>
    </row>
    <row r="153" s="2" customFormat="1" ht="37.8" customHeight="1">
      <c r="A153" s="35"/>
      <c r="B153" s="36"/>
      <c r="C153" s="245" t="s">
        <v>407</v>
      </c>
      <c r="D153" s="245" t="s">
        <v>313</v>
      </c>
      <c r="E153" s="246" t="s">
        <v>2100</v>
      </c>
      <c r="F153" s="247" t="s">
        <v>2101</v>
      </c>
      <c r="G153" s="248" t="s">
        <v>958</v>
      </c>
      <c r="H153" s="249">
        <v>2</v>
      </c>
      <c r="I153" s="250"/>
      <c r="J153" s="251">
        <f>ROUND(I153*H153,2)</f>
        <v>0</v>
      </c>
      <c r="K153" s="252"/>
      <c r="L153" s="253"/>
      <c r="M153" s="254" t="s">
        <v>1</v>
      </c>
      <c r="N153" s="255" t="s">
        <v>38</v>
      </c>
      <c r="O153" s="88"/>
      <c r="P153" s="229">
        <f>O153*H153</f>
        <v>0</v>
      </c>
      <c r="Q153" s="229">
        <v>0</v>
      </c>
      <c r="R153" s="229">
        <f>Q153*H153</f>
        <v>0</v>
      </c>
      <c r="S153" s="229">
        <v>0</v>
      </c>
      <c r="T153" s="230">
        <f>S153*H153</f>
        <v>0</v>
      </c>
      <c r="U153" s="35"/>
      <c r="V153" s="35"/>
      <c r="W153" s="35"/>
      <c r="X153" s="35"/>
      <c r="Y153" s="35"/>
      <c r="Z153" s="35"/>
      <c r="AA153" s="35"/>
      <c r="AB153" s="35"/>
      <c r="AC153" s="35"/>
      <c r="AD153" s="35"/>
      <c r="AE153" s="35"/>
      <c r="AR153" s="231" t="s">
        <v>415</v>
      </c>
      <c r="AT153" s="231" t="s">
        <v>313</v>
      </c>
      <c r="AU153" s="231" t="s">
        <v>80</v>
      </c>
      <c r="AY153" s="14" t="s">
        <v>200</v>
      </c>
      <c r="BE153" s="232">
        <f>IF(N153="základní",J153,0)</f>
        <v>0</v>
      </c>
      <c r="BF153" s="232">
        <f>IF(N153="snížená",J153,0)</f>
        <v>0</v>
      </c>
      <c r="BG153" s="232">
        <f>IF(N153="zákl. přenesená",J153,0)</f>
        <v>0</v>
      </c>
      <c r="BH153" s="232">
        <f>IF(N153="sníž. přenesená",J153,0)</f>
        <v>0</v>
      </c>
      <c r="BI153" s="232">
        <f>IF(N153="nulová",J153,0)</f>
        <v>0</v>
      </c>
      <c r="BJ153" s="14" t="s">
        <v>80</v>
      </c>
      <c r="BK153" s="232">
        <f>ROUND(I153*H153,2)</f>
        <v>0</v>
      </c>
      <c r="BL153" s="14" t="s">
        <v>261</v>
      </c>
      <c r="BM153" s="231" t="s">
        <v>527</v>
      </c>
    </row>
    <row r="154" s="2" customFormat="1" ht="37.8" customHeight="1">
      <c r="A154" s="35"/>
      <c r="B154" s="36"/>
      <c r="C154" s="219" t="s">
        <v>411</v>
      </c>
      <c r="D154" s="219" t="s">
        <v>201</v>
      </c>
      <c r="E154" s="220" t="s">
        <v>2102</v>
      </c>
      <c r="F154" s="221" t="s">
        <v>2103</v>
      </c>
      <c r="G154" s="222" t="s">
        <v>958</v>
      </c>
      <c r="H154" s="223">
        <v>2</v>
      </c>
      <c r="I154" s="224"/>
      <c r="J154" s="225">
        <f>ROUND(I154*H154,2)</f>
        <v>0</v>
      </c>
      <c r="K154" s="226"/>
      <c r="L154" s="41"/>
      <c r="M154" s="227" t="s">
        <v>1</v>
      </c>
      <c r="N154" s="228" t="s">
        <v>38</v>
      </c>
      <c r="O154" s="88"/>
      <c r="P154" s="229">
        <f>O154*H154</f>
        <v>0</v>
      </c>
      <c r="Q154" s="229">
        <v>0</v>
      </c>
      <c r="R154" s="229">
        <f>Q154*H154</f>
        <v>0</v>
      </c>
      <c r="S154" s="229">
        <v>0</v>
      </c>
      <c r="T154" s="230">
        <f>S154*H154</f>
        <v>0</v>
      </c>
      <c r="U154" s="35"/>
      <c r="V154" s="35"/>
      <c r="W154" s="35"/>
      <c r="X154" s="35"/>
      <c r="Y154" s="35"/>
      <c r="Z154" s="35"/>
      <c r="AA154" s="35"/>
      <c r="AB154" s="35"/>
      <c r="AC154" s="35"/>
      <c r="AD154" s="35"/>
      <c r="AE154" s="35"/>
      <c r="AR154" s="231" t="s">
        <v>261</v>
      </c>
      <c r="AT154" s="231" t="s">
        <v>201</v>
      </c>
      <c r="AU154" s="231" t="s">
        <v>80</v>
      </c>
      <c r="AY154" s="14" t="s">
        <v>200</v>
      </c>
      <c r="BE154" s="232">
        <f>IF(N154="základní",J154,0)</f>
        <v>0</v>
      </c>
      <c r="BF154" s="232">
        <f>IF(N154="snížená",J154,0)</f>
        <v>0</v>
      </c>
      <c r="BG154" s="232">
        <f>IF(N154="zákl. přenesená",J154,0)</f>
        <v>0</v>
      </c>
      <c r="BH154" s="232">
        <f>IF(N154="sníž. přenesená",J154,0)</f>
        <v>0</v>
      </c>
      <c r="BI154" s="232">
        <f>IF(N154="nulová",J154,0)</f>
        <v>0</v>
      </c>
      <c r="BJ154" s="14" t="s">
        <v>80</v>
      </c>
      <c r="BK154" s="232">
        <f>ROUND(I154*H154,2)</f>
        <v>0</v>
      </c>
      <c r="BL154" s="14" t="s">
        <v>261</v>
      </c>
      <c r="BM154" s="231" t="s">
        <v>535</v>
      </c>
    </row>
    <row r="155" s="2" customFormat="1" ht="14.4" customHeight="1">
      <c r="A155" s="35"/>
      <c r="B155" s="36"/>
      <c r="C155" s="245" t="s">
        <v>415</v>
      </c>
      <c r="D155" s="245" t="s">
        <v>313</v>
      </c>
      <c r="E155" s="246" t="s">
        <v>2104</v>
      </c>
      <c r="F155" s="247" t="s">
        <v>2105</v>
      </c>
      <c r="G155" s="248" t="s">
        <v>958</v>
      </c>
      <c r="H155" s="249">
        <v>1</v>
      </c>
      <c r="I155" s="250"/>
      <c r="J155" s="251">
        <f>ROUND(I155*H155,2)</f>
        <v>0</v>
      </c>
      <c r="K155" s="252"/>
      <c r="L155" s="253"/>
      <c r="M155" s="254" t="s">
        <v>1</v>
      </c>
      <c r="N155" s="255" t="s">
        <v>38</v>
      </c>
      <c r="O155" s="88"/>
      <c r="P155" s="229">
        <f>O155*H155</f>
        <v>0</v>
      </c>
      <c r="Q155" s="229">
        <v>0</v>
      </c>
      <c r="R155" s="229">
        <f>Q155*H155</f>
        <v>0</v>
      </c>
      <c r="S155" s="229">
        <v>0</v>
      </c>
      <c r="T155" s="230">
        <f>S155*H155</f>
        <v>0</v>
      </c>
      <c r="U155" s="35"/>
      <c r="V155" s="35"/>
      <c r="W155" s="35"/>
      <c r="X155" s="35"/>
      <c r="Y155" s="35"/>
      <c r="Z155" s="35"/>
      <c r="AA155" s="35"/>
      <c r="AB155" s="35"/>
      <c r="AC155" s="35"/>
      <c r="AD155" s="35"/>
      <c r="AE155" s="35"/>
      <c r="AR155" s="231" t="s">
        <v>415</v>
      </c>
      <c r="AT155" s="231" t="s">
        <v>313</v>
      </c>
      <c r="AU155" s="231" t="s">
        <v>80</v>
      </c>
      <c r="AY155" s="14" t="s">
        <v>200</v>
      </c>
      <c r="BE155" s="232">
        <f>IF(N155="základní",J155,0)</f>
        <v>0</v>
      </c>
      <c r="BF155" s="232">
        <f>IF(N155="snížená",J155,0)</f>
        <v>0</v>
      </c>
      <c r="BG155" s="232">
        <f>IF(N155="zákl. přenesená",J155,0)</f>
        <v>0</v>
      </c>
      <c r="BH155" s="232">
        <f>IF(N155="sníž. přenesená",J155,0)</f>
        <v>0</v>
      </c>
      <c r="BI155" s="232">
        <f>IF(N155="nulová",J155,0)</f>
        <v>0</v>
      </c>
      <c r="BJ155" s="14" t="s">
        <v>80</v>
      </c>
      <c r="BK155" s="232">
        <f>ROUND(I155*H155,2)</f>
        <v>0</v>
      </c>
      <c r="BL155" s="14" t="s">
        <v>261</v>
      </c>
      <c r="BM155" s="231" t="s">
        <v>210</v>
      </c>
    </row>
    <row r="156" s="2" customFormat="1" ht="24.15" customHeight="1">
      <c r="A156" s="35"/>
      <c r="B156" s="36"/>
      <c r="C156" s="219" t="s">
        <v>419</v>
      </c>
      <c r="D156" s="219" t="s">
        <v>201</v>
      </c>
      <c r="E156" s="220" t="s">
        <v>2106</v>
      </c>
      <c r="F156" s="221" t="s">
        <v>2107</v>
      </c>
      <c r="G156" s="222" t="s">
        <v>958</v>
      </c>
      <c r="H156" s="223">
        <v>1</v>
      </c>
      <c r="I156" s="224"/>
      <c r="J156" s="225">
        <f>ROUND(I156*H156,2)</f>
        <v>0</v>
      </c>
      <c r="K156" s="226"/>
      <c r="L156" s="41"/>
      <c r="M156" s="227" t="s">
        <v>1</v>
      </c>
      <c r="N156" s="228" t="s">
        <v>38</v>
      </c>
      <c r="O156" s="88"/>
      <c r="P156" s="229">
        <f>O156*H156</f>
        <v>0</v>
      </c>
      <c r="Q156" s="229">
        <v>0</v>
      </c>
      <c r="R156" s="229">
        <f>Q156*H156</f>
        <v>0</v>
      </c>
      <c r="S156" s="229">
        <v>0</v>
      </c>
      <c r="T156" s="230">
        <f>S156*H156</f>
        <v>0</v>
      </c>
      <c r="U156" s="35"/>
      <c r="V156" s="35"/>
      <c r="W156" s="35"/>
      <c r="X156" s="35"/>
      <c r="Y156" s="35"/>
      <c r="Z156" s="35"/>
      <c r="AA156" s="35"/>
      <c r="AB156" s="35"/>
      <c r="AC156" s="35"/>
      <c r="AD156" s="35"/>
      <c r="AE156" s="35"/>
      <c r="AR156" s="231" t="s">
        <v>261</v>
      </c>
      <c r="AT156" s="231" t="s">
        <v>201</v>
      </c>
      <c r="AU156" s="231" t="s">
        <v>80</v>
      </c>
      <c r="AY156" s="14" t="s">
        <v>200</v>
      </c>
      <c r="BE156" s="232">
        <f>IF(N156="základní",J156,0)</f>
        <v>0</v>
      </c>
      <c r="BF156" s="232">
        <f>IF(N156="snížená",J156,0)</f>
        <v>0</v>
      </c>
      <c r="BG156" s="232">
        <f>IF(N156="zákl. přenesená",J156,0)</f>
        <v>0</v>
      </c>
      <c r="BH156" s="232">
        <f>IF(N156="sníž. přenesená",J156,0)</f>
        <v>0</v>
      </c>
      <c r="BI156" s="232">
        <f>IF(N156="nulová",J156,0)</f>
        <v>0</v>
      </c>
      <c r="BJ156" s="14" t="s">
        <v>80</v>
      </c>
      <c r="BK156" s="232">
        <f>ROUND(I156*H156,2)</f>
        <v>0</v>
      </c>
      <c r="BL156" s="14" t="s">
        <v>261</v>
      </c>
      <c r="BM156" s="231" t="s">
        <v>550</v>
      </c>
    </row>
    <row r="157" s="2" customFormat="1" ht="24.15" customHeight="1">
      <c r="A157" s="35"/>
      <c r="B157" s="36"/>
      <c r="C157" s="245" t="s">
        <v>423</v>
      </c>
      <c r="D157" s="245" t="s">
        <v>313</v>
      </c>
      <c r="E157" s="246" t="s">
        <v>2108</v>
      </c>
      <c r="F157" s="247" t="s">
        <v>2109</v>
      </c>
      <c r="G157" s="248" t="s">
        <v>958</v>
      </c>
      <c r="H157" s="249">
        <v>16</v>
      </c>
      <c r="I157" s="250"/>
      <c r="J157" s="251">
        <f>ROUND(I157*H157,2)</f>
        <v>0</v>
      </c>
      <c r="K157" s="252"/>
      <c r="L157" s="253"/>
      <c r="M157" s="254" t="s">
        <v>1</v>
      </c>
      <c r="N157" s="255" t="s">
        <v>38</v>
      </c>
      <c r="O157" s="88"/>
      <c r="P157" s="229">
        <f>O157*H157</f>
        <v>0</v>
      </c>
      <c r="Q157" s="229">
        <v>0</v>
      </c>
      <c r="R157" s="229">
        <f>Q157*H157</f>
        <v>0</v>
      </c>
      <c r="S157" s="229">
        <v>0</v>
      </c>
      <c r="T157" s="230">
        <f>S157*H157</f>
        <v>0</v>
      </c>
      <c r="U157" s="35"/>
      <c r="V157" s="35"/>
      <c r="W157" s="35"/>
      <c r="X157" s="35"/>
      <c r="Y157" s="35"/>
      <c r="Z157" s="35"/>
      <c r="AA157" s="35"/>
      <c r="AB157" s="35"/>
      <c r="AC157" s="35"/>
      <c r="AD157" s="35"/>
      <c r="AE157" s="35"/>
      <c r="AR157" s="231" t="s">
        <v>415</v>
      </c>
      <c r="AT157" s="231" t="s">
        <v>313</v>
      </c>
      <c r="AU157" s="231" t="s">
        <v>80</v>
      </c>
      <c r="AY157" s="14" t="s">
        <v>200</v>
      </c>
      <c r="BE157" s="232">
        <f>IF(N157="základní",J157,0)</f>
        <v>0</v>
      </c>
      <c r="BF157" s="232">
        <f>IF(N157="snížená",J157,0)</f>
        <v>0</v>
      </c>
      <c r="BG157" s="232">
        <f>IF(N157="zákl. přenesená",J157,0)</f>
        <v>0</v>
      </c>
      <c r="BH157" s="232">
        <f>IF(N157="sníž. přenesená",J157,0)</f>
        <v>0</v>
      </c>
      <c r="BI157" s="232">
        <f>IF(N157="nulová",J157,0)</f>
        <v>0</v>
      </c>
      <c r="BJ157" s="14" t="s">
        <v>80</v>
      </c>
      <c r="BK157" s="232">
        <f>ROUND(I157*H157,2)</f>
        <v>0</v>
      </c>
      <c r="BL157" s="14" t="s">
        <v>261</v>
      </c>
      <c r="BM157" s="231" t="s">
        <v>558</v>
      </c>
    </row>
    <row r="158" s="2" customFormat="1" ht="24.15" customHeight="1">
      <c r="A158" s="35"/>
      <c r="B158" s="36"/>
      <c r="C158" s="245" t="s">
        <v>427</v>
      </c>
      <c r="D158" s="245" t="s">
        <v>313</v>
      </c>
      <c r="E158" s="246" t="s">
        <v>2110</v>
      </c>
      <c r="F158" s="247" t="s">
        <v>2111</v>
      </c>
      <c r="G158" s="248" t="s">
        <v>958</v>
      </c>
      <c r="H158" s="249">
        <v>13</v>
      </c>
      <c r="I158" s="250"/>
      <c r="J158" s="251">
        <f>ROUND(I158*H158,2)</f>
        <v>0</v>
      </c>
      <c r="K158" s="252"/>
      <c r="L158" s="253"/>
      <c r="M158" s="254" t="s">
        <v>1</v>
      </c>
      <c r="N158" s="255" t="s">
        <v>38</v>
      </c>
      <c r="O158" s="88"/>
      <c r="P158" s="229">
        <f>O158*H158</f>
        <v>0</v>
      </c>
      <c r="Q158" s="229">
        <v>0</v>
      </c>
      <c r="R158" s="229">
        <f>Q158*H158</f>
        <v>0</v>
      </c>
      <c r="S158" s="229">
        <v>0</v>
      </c>
      <c r="T158" s="230">
        <f>S158*H158</f>
        <v>0</v>
      </c>
      <c r="U158" s="35"/>
      <c r="V158" s="35"/>
      <c r="W158" s="35"/>
      <c r="X158" s="35"/>
      <c r="Y158" s="35"/>
      <c r="Z158" s="35"/>
      <c r="AA158" s="35"/>
      <c r="AB158" s="35"/>
      <c r="AC158" s="35"/>
      <c r="AD158" s="35"/>
      <c r="AE158" s="35"/>
      <c r="AR158" s="231" t="s">
        <v>415</v>
      </c>
      <c r="AT158" s="231" t="s">
        <v>313</v>
      </c>
      <c r="AU158" s="231" t="s">
        <v>80</v>
      </c>
      <c r="AY158" s="14" t="s">
        <v>200</v>
      </c>
      <c r="BE158" s="232">
        <f>IF(N158="základní",J158,0)</f>
        <v>0</v>
      </c>
      <c r="BF158" s="232">
        <f>IF(N158="snížená",J158,0)</f>
        <v>0</v>
      </c>
      <c r="BG158" s="232">
        <f>IF(N158="zákl. přenesená",J158,0)</f>
        <v>0</v>
      </c>
      <c r="BH158" s="232">
        <f>IF(N158="sníž. přenesená",J158,0)</f>
        <v>0</v>
      </c>
      <c r="BI158" s="232">
        <f>IF(N158="nulová",J158,0)</f>
        <v>0</v>
      </c>
      <c r="BJ158" s="14" t="s">
        <v>80</v>
      </c>
      <c r="BK158" s="232">
        <f>ROUND(I158*H158,2)</f>
        <v>0</v>
      </c>
      <c r="BL158" s="14" t="s">
        <v>261</v>
      </c>
      <c r="BM158" s="231" t="s">
        <v>566</v>
      </c>
    </row>
    <row r="159" s="2" customFormat="1" ht="24.15" customHeight="1">
      <c r="A159" s="35"/>
      <c r="B159" s="36"/>
      <c r="C159" s="219" t="s">
        <v>431</v>
      </c>
      <c r="D159" s="219" t="s">
        <v>201</v>
      </c>
      <c r="E159" s="220" t="s">
        <v>2112</v>
      </c>
      <c r="F159" s="221" t="s">
        <v>2113</v>
      </c>
      <c r="G159" s="222" t="s">
        <v>958</v>
      </c>
      <c r="H159" s="223">
        <v>29</v>
      </c>
      <c r="I159" s="224"/>
      <c r="J159" s="225">
        <f>ROUND(I159*H159,2)</f>
        <v>0</v>
      </c>
      <c r="K159" s="226"/>
      <c r="L159" s="41"/>
      <c r="M159" s="227" t="s">
        <v>1</v>
      </c>
      <c r="N159" s="228" t="s">
        <v>38</v>
      </c>
      <c r="O159" s="88"/>
      <c r="P159" s="229">
        <f>O159*H159</f>
        <v>0</v>
      </c>
      <c r="Q159" s="229">
        <v>0</v>
      </c>
      <c r="R159" s="229">
        <f>Q159*H159</f>
        <v>0</v>
      </c>
      <c r="S159" s="229">
        <v>0</v>
      </c>
      <c r="T159" s="230">
        <f>S159*H159</f>
        <v>0</v>
      </c>
      <c r="U159" s="35"/>
      <c r="V159" s="35"/>
      <c r="W159" s="35"/>
      <c r="X159" s="35"/>
      <c r="Y159" s="35"/>
      <c r="Z159" s="35"/>
      <c r="AA159" s="35"/>
      <c r="AB159" s="35"/>
      <c r="AC159" s="35"/>
      <c r="AD159" s="35"/>
      <c r="AE159" s="35"/>
      <c r="AR159" s="231" t="s">
        <v>261</v>
      </c>
      <c r="AT159" s="231" t="s">
        <v>201</v>
      </c>
      <c r="AU159" s="231" t="s">
        <v>80</v>
      </c>
      <c r="AY159" s="14" t="s">
        <v>200</v>
      </c>
      <c r="BE159" s="232">
        <f>IF(N159="základní",J159,0)</f>
        <v>0</v>
      </c>
      <c r="BF159" s="232">
        <f>IF(N159="snížená",J159,0)</f>
        <v>0</v>
      </c>
      <c r="BG159" s="232">
        <f>IF(N159="zákl. přenesená",J159,0)</f>
        <v>0</v>
      </c>
      <c r="BH159" s="232">
        <f>IF(N159="sníž. přenesená",J159,0)</f>
        <v>0</v>
      </c>
      <c r="BI159" s="232">
        <f>IF(N159="nulová",J159,0)</f>
        <v>0</v>
      </c>
      <c r="BJ159" s="14" t="s">
        <v>80</v>
      </c>
      <c r="BK159" s="232">
        <f>ROUND(I159*H159,2)</f>
        <v>0</v>
      </c>
      <c r="BL159" s="14" t="s">
        <v>261</v>
      </c>
      <c r="BM159" s="231" t="s">
        <v>574</v>
      </c>
    </row>
    <row r="160" s="2" customFormat="1" ht="37.8" customHeight="1">
      <c r="A160" s="35"/>
      <c r="B160" s="36"/>
      <c r="C160" s="245" t="s">
        <v>435</v>
      </c>
      <c r="D160" s="245" t="s">
        <v>313</v>
      </c>
      <c r="E160" s="246" t="s">
        <v>2114</v>
      </c>
      <c r="F160" s="247" t="s">
        <v>2115</v>
      </c>
      <c r="G160" s="248" t="s">
        <v>1325</v>
      </c>
      <c r="H160" s="249">
        <v>13</v>
      </c>
      <c r="I160" s="250"/>
      <c r="J160" s="251">
        <f>ROUND(I160*H160,2)</f>
        <v>0</v>
      </c>
      <c r="K160" s="252"/>
      <c r="L160" s="253"/>
      <c r="M160" s="254" t="s">
        <v>1</v>
      </c>
      <c r="N160" s="255" t="s">
        <v>38</v>
      </c>
      <c r="O160" s="88"/>
      <c r="P160" s="229">
        <f>O160*H160</f>
        <v>0</v>
      </c>
      <c r="Q160" s="229">
        <v>0</v>
      </c>
      <c r="R160" s="229">
        <f>Q160*H160</f>
        <v>0</v>
      </c>
      <c r="S160" s="229">
        <v>0</v>
      </c>
      <c r="T160" s="230">
        <f>S160*H160</f>
        <v>0</v>
      </c>
      <c r="U160" s="35"/>
      <c r="V160" s="35"/>
      <c r="W160" s="35"/>
      <c r="X160" s="35"/>
      <c r="Y160" s="35"/>
      <c r="Z160" s="35"/>
      <c r="AA160" s="35"/>
      <c r="AB160" s="35"/>
      <c r="AC160" s="35"/>
      <c r="AD160" s="35"/>
      <c r="AE160" s="35"/>
      <c r="AR160" s="231" t="s">
        <v>415</v>
      </c>
      <c r="AT160" s="231" t="s">
        <v>313</v>
      </c>
      <c r="AU160" s="231" t="s">
        <v>80</v>
      </c>
      <c r="AY160" s="14" t="s">
        <v>200</v>
      </c>
      <c r="BE160" s="232">
        <f>IF(N160="základní",J160,0)</f>
        <v>0</v>
      </c>
      <c r="BF160" s="232">
        <f>IF(N160="snížená",J160,0)</f>
        <v>0</v>
      </c>
      <c r="BG160" s="232">
        <f>IF(N160="zákl. přenesená",J160,0)</f>
        <v>0</v>
      </c>
      <c r="BH160" s="232">
        <f>IF(N160="sníž. přenesená",J160,0)</f>
        <v>0</v>
      </c>
      <c r="BI160" s="232">
        <f>IF(N160="nulová",J160,0)</f>
        <v>0</v>
      </c>
      <c r="BJ160" s="14" t="s">
        <v>80</v>
      </c>
      <c r="BK160" s="232">
        <f>ROUND(I160*H160,2)</f>
        <v>0</v>
      </c>
      <c r="BL160" s="14" t="s">
        <v>261</v>
      </c>
      <c r="BM160" s="231" t="s">
        <v>582</v>
      </c>
    </row>
    <row r="161" s="2" customFormat="1" ht="37.8" customHeight="1">
      <c r="A161" s="35"/>
      <c r="B161" s="36"/>
      <c r="C161" s="219" t="s">
        <v>439</v>
      </c>
      <c r="D161" s="219" t="s">
        <v>201</v>
      </c>
      <c r="E161" s="220" t="s">
        <v>2116</v>
      </c>
      <c r="F161" s="221" t="s">
        <v>2117</v>
      </c>
      <c r="G161" s="222" t="s">
        <v>958</v>
      </c>
      <c r="H161" s="223">
        <v>13</v>
      </c>
      <c r="I161" s="224"/>
      <c r="J161" s="225">
        <f>ROUND(I161*H161,2)</f>
        <v>0</v>
      </c>
      <c r="K161" s="226"/>
      <c r="L161" s="41"/>
      <c r="M161" s="227" t="s">
        <v>1</v>
      </c>
      <c r="N161" s="228" t="s">
        <v>38</v>
      </c>
      <c r="O161" s="88"/>
      <c r="P161" s="229">
        <f>O161*H161</f>
        <v>0</v>
      </c>
      <c r="Q161" s="229">
        <v>0</v>
      </c>
      <c r="R161" s="229">
        <f>Q161*H161</f>
        <v>0</v>
      </c>
      <c r="S161" s="229">
        <v>0</v>
      </c>
      <c r="T161" s="230">
        <f>S161*H161</f>
        <v>0</v>
      </c>
      <c r="U161" s="35"/>
      <c r="V161" s="35"/>
      <c r="W161" s="35"/>
      <c r="X161" s="35"/>
      <c r="Y161" s="35"/>
      <c r="Z161" s="35"/>
      <c r="AA161" s="35"/>
      <c r="AB161" s="35"/>
      <c r="AC161" s="35"/>
      <c r="AD161" s="35"/>
      <c r="AE161" s="35"/>
      <c r="AR161" s="231" t="s">
        <v>261</v>
      </c>
      <c r="AT161" s="231" t="s">
        <v>201</v>
      </c>
      <c r="AU161" s="231" t="s">
        <v>80</v>
      </c>
      <c r="AY161" s="14" t="s">
        <v>200</v>
      </c>
      <c r="BE161" s="232">
        <f>IF(N161="základní",J161,0)</f>
        <v>0</v>
      </c>
      <c r="BF161" s="232">
        <f>IF(N161="snížená",J161,0)</f>
        <v>0</v>
      </c>
      <c r="BG161" s="232">
        <f>IF(N161="zákl. přenesená",J161,0)</f>
        <v>0</v>
      </c>
      <c r="BH161" s="232">
        <f>IF(N161="sníž. přenesená",J161,0)</f>
        <v>0</v>
      </c>
      <c r="BI161" s="232">
        <f>IF(N161="nulová",J161,0)</f>
        <v>0</v>
      </c>
      <c r="BJ161" s="14" t="s">
        <v>80</v>
      </c>
      <c r="BK161" s="232">
        <f>ROUND(I161*H161,2)</f>
        <v>0</v>
      </c>
      <c r="BL161" s="14" t="s">
        <v>261</v>
      </c>
      <c r="BM161" s="231" t="s">
        <v>590</v>
      </c>
    </row>
    <row r="162" s="2" customFormat="1" ht="14.4" customHeight="1">
      <c r="A162" s="35"/>
      <c r="B162" s="36"/>
      <c r="C162" s="245" t="s">
        <v>443</v>
      </c>
      <c r="D162" s="245" t="s">
        <v>313</v>
      </c>
      <c r="E162" s="246" t="s">
        <v>2118</v>
      </c>
      <c r="F162" s="247" t="s">
        <v>2119</v>
      </c>
      <c r="G162" s="248" t="s">
        <v>958</v>
      </c>
      <c r="H162" s="249">
        <v>2</v>
      </c>
      <c r="I162" s="250"/>
      <c r="J162" s="251">
        <f>ROUND(I162*H162,2)</f>
        <v>0</v>
      </c>
      <c r="K162" s="252"/>
      <c r="L162" s="253"/>
      <c r="M162" s="254" t="s">
        <v>1</v>
      </c>
      <c r="N162" s="255" t="s">
        <v>38</v>
      </c>
      <c r="O162" s="88"/>
      <c r="P162" s="229">
        <f>O162*H162</f>
        <v>0</v>
      </c>
      <c r="Q162" s="229">
        <v>0</v>
      </c>
      <c r="R162" s="229">
        <f>Q162*H162</f>
        <v>0</v>
      </c>
      <c r="S162" s="229">
        <v>0</v>
      </c>
      <c r="T162" s="230">
        <f>S162*H162</f>
        <v>0</v>
      </c>
      <c r="U162" s="35"/>
      <c r="V162" s="35"/>
      <c r="W162" s="35"/>
      <c r="X162" s="35"/>
      <c r="Y162" s="35"/>
      <c r="Z162" s="35"/>
      <c r="AA162" s="35"/>
      <c r="AB162" s="35"/>
      <c r="AC162" s="35"/>
      <c r="AD162" s="35"/>
      <c r="AE162" s="35"/>
      <c r="AR162" s="231" t="s">
        <v>415</v>
      </c>
      <c r="AT162" s="231" t="s">
        <v>313</v>
      </c>
      <c r="AU162" s="231" t="s">
        <v>80</v>
      </c>
      <c r="AY162" s="14" t="s">
        <v>200</v>
      </c>
      <c r="BE162" s="232">
        <f>IF(N162="základní",J162,0)</f>
        <v>0</v>
      </c>
      <c r="BF162" s="232">
        <f>IF(N162="snížená",J162,0)</f>
        <v>0</v>
      </c>
      <c r="BG162" s="232">
        <f>IF(N162="zákl. přenesená",J162,0)</f>
        <v>0</v>
      </c>
      <c r="BH162" s="232">
        <f>IF(N162="sníž. přenesená",J162,0)</f>
        <v>0</v>
      </c>
      <c r="BI162" s="232">
        <f>IF(N162="nulová",J162,0)</f>
        <v>0</v>
      </c>
      <c r="BJ162" s="14" t="s">
        <v>80</v>
      </c>
      <c r="BK162" s="232">
        <f>ROUND(I162*H162,2)</f>
        <v>0</v>
      </c>
      <c r="BL162" s="14" t="s">
        <v>261</v>
      </c>
      <c r="BM162" s="231" t="s">
        <v>598</v>
      </c>
    </row>
    <row r="163" s="2" customFormat="1" ht="24.15" customHeight="1">
      <c r="A163" s="35"/>
      <c r="B163" s="36"/>
      <c r="C163" s="219" t="s">
        <v>447</v>
      </c>
      <c r="D163" s="219" t="s">
        <v>201</v>
      </c>
      <c r="E163" s="220" t="s">
        <v>2120</v>
      </c>
      <c r="F163" s="221" t="s">
        <v>2121</v>
      </c>
      <c r="G163" s="222" t="s">
        <v>958</v>
      </c>
      <c r="H163" s="223">
        <v>2</v>
      </c>
      <c r="I163" s="224"/>
      <c r="J163" s="225">
        <f>ROUND(I163*H163,2)</f>
        <v>0</v>
      </c>
      <c r="K163" s="226"/>
      <c r="L163" s="41"/>
      <c r="M163" s="227" t="s">
        <v>1</v>
      </c>
      <c r="N163" s="228" t="s">
        <v>38</v>
      </c>
      <c r="O163" s="88"/>
      <c r="P163" s="229">
        <f>O163*H163</f>
        <v>0</v>
      </c>
      <c r="Q163" s="229">
        <v>0</v>
      </c>
      <c r="R163" s="229">
        <f>Q163*H163</f>
        <v>0</v>
      </c>
      <c r="S163" s="229">
        <v>0</v>
      </c>
      <c r="T163" s="230">
        <f>S163*H163</f>
        <v>0</v>
      </c>
      <c r="U163" s="35"/>
      <c r="V163" s="35"/>
      <c r="W163" s="35"/>
      <c r="X163" s="35"/>
      <c r="Y163" s="35"/>
      <c r="Z163" s="35"/>
      <c r="AA163" s="35"/>
      <c r="AB163" s="35"/>
      <c r="AC163" s="35"/>
      <c r="AD163" s="35"/>
      <c r="AE163" s="35"/>
      <c r="AR163" s="231" t="s">
        <v>261</v>
      </c>
      <c r="AT163" s="231" t="s">
        <v>201</v>
      </c>
      <c r="AU163" s="231" t="s">
        <v>80</v>
      </c>
      <c r="AY163" s="14" t="s">
        <v>200</v>
      </c>
      <c r="BE163" s="232">
        <f>IF(N163="základní",J163,0)</f>
        <v>0</v>
      </c>
      <c r="BF163" s="232">
        <f>IF(N163="snížená",J163,0)</f>
        <v>0</v>
      </c>
      <c r="BG163" s="232">
        <f>IF(N163="zákl. přenesená",J163,0)</f>
        <v>0</v>
      </c>
      <c r="BH163" s="232">
        <f>IF(N163="sníž. přenesená",J163,0)</f>
        <v>0</v>
      </c>
      <c r="BI163" s="232">
        <f>IF(N163="nulová",J163,0)</f>
        <v>0</v>
      </c>
      <c r="BJ163" s="14" t="s">
        <v>80</v>
      </c>
      <c r="BK163" s="232">
        <f>ROUND(I163*H163,2)</f>
        <v>0</v>
      </c>
      <c r="BL163" s="14" t="s">
        <v>261</v>
      </c>
      <c r="BM163" s="231" t="s">
        <v>606</v>
      </c>
    </row>
    <row r="164" s="2" customFormat="1" ht="24.15" customHeight="1">
      <c r="A164" s="35"/>
      <c r="B164" s="36"/>
      <c r="C164" s="245" t="s">
        <v>451</v>
      </c>
      <c r="D164" s="245" t="s">
        <v>313</v>
      </c>
      <c r="E164" s="246" t="s">
        <v>2122</v>
      </c>
      <c r="F164" s="247" t="s">
        <v>2123</v>
      </c>
      <c r="G164" s="248" t="s">
        <v>958</v>
      </c>
      <c r="H164" s="249">
        <v>2</v>
      </c>
      <c r="I164" s="250"/>
      <c r="J164" s="251">
        <f>ROUND(I164*H164,2)</f>
        <v>0</v>
      </c>
      <c r="K164" s="252"/>
      <c r="L164" s="253"/>
      <c r="M164" s="254" t="s">
        <v>1</v>
      </c>
      <c r="N164" s="255" t="s">
        <v>38</v>
      </c>
      <c r="O164" s="88"/>
      <c r="P164" s="229">
        <f>O164*H164</f>
        <v>0</v>
      </c>
      <c r="Q164" s="229">
        <v>0</v>
      </c>
      <c r="R164" s="229">
        <f>Q164*H164</f>
        <v>0</v>
      </c>
      <c r="S164" s="229">
        <v>0</v>
      </c>
      <c r="T164" s="230">
        <f>S164*H164</f>
        <v>0</v>
      </c>
      <c r="U164" s="35"/>
      <c r="V164" s="35"/>
      <c r="W164" s="35"/>
      <c r="X164" s="35"/>
      <c r="Y164" s="35"/>
      <c r="Z164" s="35"/>
      <c r="AA164" s="35"/>
      <c r="AB164" s="35"/>
      <c r="AC164" s="35"/>
      <c r="AD164" s="35"/>
      <c r="AE164" s="35"/>
      <c r="AR164" s="231" t="s">
        <v>415</v>
      </c>
      <c r="AT164" s="231" t="s">
        <v>313</v>
      </c>
      <c r="AU164" s="231" t="s">
        <v>80</v>
      </c>
      <c r="AY164" s="14" t="s">
        <v>200</v>
      </c>
      <c r="BE164" s="232">
        <f>IF(N164="základní",J164,0)</f>
        <v>0</v>
      </c>
      <c r="BF164" s="232">
        <f>IF(N164="snížená",J164,0)</f>
        <v>0</v>
      </c>
      <c r="BG164" s="232">
        <f>IF(N164="zákl. přenesená",J164,0)</f>
        <v>0</v>
      </c>
      <c r="BH164" s="232">
        <f>IF(N164="sníž. přenesená",J164,0)</f>
        <v>0</v>
      </c>
      <c r="BI164" s="232">
        <f>IF(N164="nulová",J164,0)</f>
        <v>0</v>
      </c>
      <c r="BJ164" s="14" t="s">
        <v>80</v>
      </c>
      <c r="BK164" s="232">
        <f>ROUND(I164*H164,2)</f>
        <v>0</v>
      </c>
      <c r="BL164" s="14" t="s">
        <v>261</v>
      </c>
      <c r="BM164" s="231" t="s">
        <v>614</v>
      </c>
    </row>
    <row r="165" s="2" customFormat="1" ht="24.15" customHeight="1">
      <c r="A165" s="35"/>
      <c r="B165" s="36"/>
      <c r="C165" s="219" t="s">
        <v>455</v>
      </c>
      <c r="D165" s="219" t="s">
        <v>201</v>
      </c>
      <c r="E165" s="220" t="s">
        <v>2124</v>
      </c>
      <c r="F165" s="221" t="s">
        <v>2125</v>
      </c>
      <c r="G165" s="222" t="s">
        <v>958</v>
      </c>
      <c r="H165" s="223">
        <v>2</v>
      </c>
      <c r="I165" s="224"/>
      <c r="J165" s="225">
        <f>ROUND(I165*H165,2)</f>
        <v>0</v>
      </c>
      <c r="K165" s="226"/>
      <c r="L165" s="41"/>
      <c r="M165" s="227" t="s">
        <v>1</v>
      </c>
      <c r="N165" s="228" t="s">
        <v>38</v>
      </c>
      <c r="O165" s="88"/>
      <c r="P165" s="229">
        <f>O165*H165</f>
        <v>0</v>
      </c>
      <c r="Q165" s="229">
        <v>0</v>
      </c>
      <c r="R165" s="229">
        <f>Q165*H165</f>
        <v>0</v>
      </c>
      <c r="S165" s="229">
        <v>0</v>
      </c>
      <c r="T165" s="230">
        <f>S165*H165</f>
        <v>0</v>
      </c>
      <c r="U165" s="35"/>
      <c r="V165" s="35"/>
      <c r="W165" s="35"/>
      <c r="X165" s="35"/>
      <c r="Y165" s="35"/>
      <c r="Z165" s="35"/>
      <c r="AA165" s="35"/>
      <c r="AB165" s="35"/>
      <c r="AC165" s="35"/>
      <c r="AD165" s="35"/>
      <c r="AE165" s="35"/>
      <c r="AR165" s="231" t="s">
        <v>261</v>
      </c>
      <c r="AT165" s="231" t="s">
        <v>201</v>
      </c>
      <c r="AU165" s="231" t="s">
        <v>80</v>
      </c>
      <c r="AY165" s="14" t="s">
        <v>200</v>
      </c>
      <c r="BE165" s="232">
        <f>IF(N165="základní",J165,0)</f>
        <v>0</v>
      </c>
      <c r="BF165" s="232">
        <f>IF(N165="snížená",J165,0)</f>
        <v>0</v>
      </c>
      <c r="BG165" s="232">
        <f>IF(N165="zákl. přenesená",J165,0)</f>
        <v>0</v>
      </c>
      <c r="BH165" s="232">
        <f>IF(N165="sníž. přenesená",J165,0)</f>
        <v>0</v>
      </c>
      <c r="BI165" s="232">
        <f>IF(N165="nulová",J165,0)</f>
        <v>0</v>
      </c>
      <c r="BJ165" s="14" t="s">
        <v>80</v>
      </c>
      <c r="BK165" s="232">
        <f>ROUND(I165*H165,2)</f>
        <v>0</v>
      </c>
      <c r="BL165" s="14" t="s">
        <v>261</v>
      </c>
      <c r="BM165" s="231" t="s">
        <v>622</v>
      </c>
    </row>
    <row r="166" s="2" customFormat="1" ht="24.15" customHeight="1">
      <c r="A166" s="35"/>
      <c r="B166" s="36"/>
      <c r="C166" s="245" t="s">
        <v>459</v>
      </c>
      <c r="D166" s="245" t="s">
        <v>313</v>
      </c>
      <c r="E166" s="246" t="s">
        <v>2126</v>
      </c>
      <c r="F166" s="247" t="s">
        <v>2127</v>
      </c>
      <c r="G166" s="248" t="s">
        <v>958</v>
      </c>
      <c r="H166" s="249">
        <v>40</v>
      </c>
      <c r="I166" s="250"/>
      <c r="J166" s="251">
        <f>ROUND(I166*H166,2)</f>
        <v>0</v>
      </c>
      <c r="K166" s="252"/>
      <c r="L166" s="253"/>
      <c r="M166" s="254" t="s">
        <v>1</v>
      </c>
      <c r="N166" s="255" t="s">
        <v>38</v>
      </c>
      <c r="O166" s="88"/>
      <c r="P166" s="229">
        <f>O166*H166</f>
        <v>0</v>
      </c>
      <c r="Q166" s="229">
        <v>0</v>
      </c>
      <c r="R166" s="229">
        <f>Q166*H166</f>
        <v>0</v>
      </c>
      <c r="S166" s="229">
        <v>0</v>
      </c>
      <c r="T166" s="230">
        <f>S166*H166</f>
        <v>0</v>
      </c>
      <c r="U166" s="35"/>
      <c r="V166" s="35"/>
      <c r="W166" s="35"/>
      <c r="X166" s="35"/>
      <c r="Y166" s="35"/>
      <c r="Z166" s="35"/>
      <c r="AA166" s="35"/>
      <c r="AB166" s="35"/>
      <c r="AC166" s="35"/>
      <c r="AD166" s="35"/>
      <c r="AE166" s="35"/>
      <c r="AR166" s="231" t="s">
        <v>415</v>
      </c>
      <c r="AT166" s="231" t="s">
        <v>313</v>
      </c>
      <c r="AU166" s="231" t="s">
        <v>80</v>
      </c>
      <c r="AY166" s="14" t="s">
        <v>200</v>
      </c>
      <c r="BE166" s="232">
        <f>IF(N166="základní",J166,0)</f>
        <v>0</v>
      </c>
      <c r="BF166" s="232">
        <f>IF(N166="snížená",J166,0)</f>
        <v>0</v>
      </c>
      <c r="BG166" s="232">
        <f>IF(N166="zákl. přenesená",J166,0)</f>
        <v>0</v>
      </c>
      <c r="BH166" s="232">
        <f>IF(N166="sníž. přenesená",J166,0)</f>
        <v>0</v>
      </c>
      <c r="BI166" s="232">
        <f>IF(N166="nulová",J166,0)</f>
        <v>0</v>
      </c>
      <c r="BJ166" s="14" t="s">
        <v>80</v>
      </c>
      <c r="BK166" s="232">
        <f>ROUND(I166*H166,2)</f>
        <v>0</v>
      </c>
      <c r="BL166" s="14" t="s">
        <v>261</v>
      </c>
      <c r="BM166" s="231" t="s">
        <v>630</v>
      </c>
    </row>
    <row r="167" s="2" customFormat="1" ht="24.15" customHeight="1">
      <c r="A167" s="35"/>
      <c r="B167" s="36"/>
      <c r="C167" s="219" t="s">
        <v>463</v>
      </c>
      <c r="D167" s="219" t="s">
        <v>201</v>
      </c>
      <c r="E167" s="220" t="s">
        <v>2128</v>
      </c>
      <c r="F167" s="221" t="s">
        <v>2129</v>
      </c>
      <c r="G167" s="222" t="s">
        <v>958</v>
      </c>
      <c r="H167" s="223">
        <v>40</v>
      </c>
      <c r="I167" s="224"/>
      <c r="J167" s="225">
        <f>ROUND(I167*H167,2)</f>
        <v>0</v>
      </c>
      <c r="K167" s="226"/>
      <c r="L167" s="41"/>
      <c r="M167" s="227" t="s">
        <v>1</v>
      </c>
      <c r="N167" s="228" t="s">
        <v>38</v>
      </c>
      <c r="O167" s="88"/>
      <c r="P167" s="229">
        <f>O167*H167</f>
        <v>0</v>
      </c>
      <c r="Q167" s="229">
        <v>0</v>
      </c>
      <c r="R167" s="229">
        <f>Q167*H167</f>
        <v>0</v>
      </c>
      <c r="S167" s="229">
        <v>0</v>
      </c>
      <c r="T167" s="230">
        <f>S167*H167</f>
        <v>0</v>
      </c>
      <c r="U167" s="35"/>
      <c r="V167" s="35"/>
      <c r="W167" s="35"/>
      <c r="X167" s="35"/>
      <c r="Y167" s="35"/>
      <c r="Z167" s="35"/>
      <c r="AA167" s="35"/>
      <c r="AB167" s="35"/>
      <c r="AC167" s="35"/>
      <c r="AD167" s="35"/>
      <c r="AE167" s="35"/>
      <c r="AR167" s="231" t="s">
        <v>261</v>
      </c>
      <c r="AT167" s="231" t="s">
        <v>201</v>
      </c>
      <c r="AU167" s="231" t="s">
        <v>80</v>
      </c>
      <c r="AY167" s="14" t="s">
        <v>200</v>
      </c>
      <c r="BE167" s="232">
        <f>IF(N167="základní",J167,0)</f>
        <v>0</v>
      </c>
      <c r="BF167" s="232">
        <f>IF(N167="snížená",J167,0)</f>
        <v>0</v>
      </c>
      <c r="BG167" s="232">
        <f>IF(N167="zákl. přenesená",J167,0)</f>
        <v>0</v>
      </c>
      <c r="BH167" s="232">
        <f>IF(N167="sníž. přenesená",J167,0)</f>
        <v>0</v>
      </c>
      <c r="BI167" s="232">
        <f>IF(N167="nulová",J167,0)</f>
        <v>0</v>
      </c>
      <c r="BJ167" s="14" t="s">
        <v>80</v>
      </c>
      <c r="BK167" s="232">
        <f>ROUND(I167*H167,2)</f>
        <v>0</v>
      </c>
      <c r="BL167" s="14" t="s">
        <v>261</v>
      </c>
      <c r="BM167" s="231" t="s">
        <v>638</v>
      </c>
    </row>
    <row r="168" s="11" customFormat="1" ht="25.92" customHeight="1">
      <c r="A168" s="11"/>
      <c r="B168" s="205"/>
      <c r="C168" s="206"/>
      <c r="D168" s="207" t="s">
        <v>72</v>
      </c>
      <c r="E168" s="208" t="s">
        <v>1649</v>
      </c>
      <c r="F168" s="208" t="s">
        <v>1650</v>
      </c>
      <c r="G168" s="206"/>
      <c r="H168" s="206"/>
      <c r="I168" s="209"/>
      <c r="J168" s="210">
        <f>BK168</f>
        <v>0</v>
      </c>
      <c r="K168" s="206"/>
      <c r="L168" s="211"/>
      <c r="M168" s="212"/>
      <c r="N168" s="213"/>
      <c r="O168" s="213"/>
      <c r="P168" s="214">
        <f>SUM(P169:P173)</f>
        <v>0</v>
      </c>
      <c r="Q168" s="213"/>
      <c r="R168" s="214">
        <f>SUM(R169:R173)</f>
        <v>0</v>
      </c>
      <c r="S168" s="213"/>
      <c r="T168" s="215">
        <f>SUM(T169:T173)</f>
        <v>0</v>
      </c>
      <c r="U168" s="11"/>
      <c r="V168" s="11"/>
      <c r="W168" s="11"/>
      <c r="X168" s="11"/>
      <c r="Y168" s="11"/>
      <c r="Z168" s="11"/>
      <c r="AA168" s="11"/>
      <c r="AB168" s="11"/>
      <c r="AC168" s="11"/>
      <c r="AD168" s="11"/>
      <c r="AE168" s="11"/>
      <c r="AR168" s="216" t="s">
        <v>82</v>
      </c>
      <c r="AT168" s="217" t="s">
        <v>72</v>
      </c>
      <c r="AU168" s="217" t="s">
        <v>73</v>
      </c>
      <c r="AY168" s="216" t="s">
        <v>200</v>
      </c>
      <c r="BK168" s="218">
        <f>SUM(BK169:BK173)</f>
        <v>0</v>
      </c>
    </row>
    <row r="169" s="2" customFormat="1" ht="62.7" customHeight="1">
      <c r="A169" s="35"/>
      <c r="B169" s="36"/>
      <c r="C169" s="219" t="s">
        <v>467</v>
      </c>
      <c r="D169" s="219" t="s">
        <v>201</v>
      </c>
      <c r="E169" s="220" t="s">
        <v>759</v>
      </c>
      <c r="F169" s="221" t="s">
        <v>760</v>
      </c>
      <c r="G169" s="222" t="s">
        <v>958</v>
      </c>
      <c r="H169" s="223">
        <v>1</v>
      </c>
      <c r="I169" s="224"/>
      <c r="J169" s="225">
        <f>ROUND(I169*H169,2)</f>
        <v>0</v>
      </c>
      <c r="K169" s="226"/>
      <c r="L169" s="41"/>
      <c r="M169" s="227" t="s">
        <v>1</v>
      </c>
      <c r="N169" s="228" t="s">
        <v>38</v>
      </c>
      <c r="O169" s="88"/>
      <c r="P169" s="229">
        <f>O169*H169</f>
        <v>0</v>
      </c>
      <c r="Q169" s="229">
        <v>0</v>
      </c>
      <c r="R169" s="229">
        <f>Q169*H169</f>
        <v>0</v>
      </c>
      <c r="S169" s="229">
        <v>0</v>
      </c>
      <c r="T169" s="230">
        <f>S169*H169</f>
        <v>0</v>
      </c>
      <c r="U169" s="35"/>
      <c r="V169" s="35"/>
      <c r="W169" s="35"/>
      <c r="X169" s="35"/>
      <c r="Y169" s="35"/>
      <c r="Z169" s="35"/>
      <c r="AA169" s="35"/>
      <c r="AB169" s="35"/>
      <c r="AC169" s="35"/>
      <c r="AD169" s="35"/>
      <c r="AE169" s="35"/>
      <c r="AR169" s="231" t="s">
        <v>261</v>
      </c>
      <c r="AT169" s="231" t="s">
        <v>201</v>
      </c>
      <c r="AU169" s="231" t="s">
        <v>80</v>
      </c>
      <c r="AY169" s="14" t="s">
        <v>200</v>
      </c>
      <c r="BE169" s="232">
        <f>IF(N169="základní",J169,0)</f>
        <v>0</v>
      </c>
      <c r="BF169" s="232">
        <f>IF(N169="snížená",J169,0)</f>
        <v>0</v>
      </c>
      <c r="BG169" s="232">
        <f>IF(N169="zákl. přenesená",J169,0)</f>
        <v>0</v>
      </c>
      <c r="BH169" s="232">
        <f>IF(N169="sníž. přenesená",J169,0)</f>
        <v>0</v>
      </c>
      <c r="BI169" s="232">
        <f>IF(N169="nulová",J169,0)</f>
        <v>0</v>
      </c>
      <c r="BJ169" s="14" t="s">
        <v>80</v>
      </c>
      <c r="BK169" s="232">
        <f>ROUND(I169*H169,2)</f>
        <v>0</v>
      </c>
      <c r="BL169" s="14" t="s">
        <v>261</v>
      </c>
      <c r="BM169" s="231" t="s">
        <v>646</v>
      </c>
    </row>
    <row r="170" s="2" customFormat="1" ht="24.15" customHeight="1">
      <c r="A170" s="35"/>
      <c r="B170" s="36"/>
      <c r="C170" s="219" t="s">
        <v>471</v>
      </c>
      <c r="D170" s="219" t="s">
        <v>201</v>
      </c>
      <c r="E170" s="220" t="s">
        <v>763</v>
      </c>
      <c r="F170" s="221" t="s">
        <v>764</v>
      </c>
      <c r="G170" s="222" t="s">
        <v>958</v>
      </c>
      <c r="H170" s="223">
        <v>6</v>
      </c>
      <c r="I170" s="224"/>
      <c r="J170" s="225">
        <f>ROUND(I170*H170,2)</f>
        <v>0</v>
      </c>
      <c r="K170" s="226"/>
      <c r="L170" s="41"/>
      <c r="M170" s="227" t="s">
        <v>1</v>
      </c>
      <c r="N170" s="228" t="s">
        <v>38</v>
      </c>
      <c r="O170" s="88"/>
      <c r="P170" s="229">
        <f>O170*H170</f>
        <v>0</v>
      </c>
      <c r="Q170" s="229">
        <v>0</v>
      </c>
      <c r="R170" s="229">
        <f>Q170*H170</f>
        <v>0</v>
      </c>
      <c r="S170" s="229">
        <v>0</v>
      </c>
      <c r="T170" s="230">
        <f>S170*H170</f>
        <v>0</v>
      </c>
      <c r="U170" s="35"/>
      <c r="V170" s="35"/>
      <c r="W170" s="35"/>
      <c r="X170" s="35"/>
      <c r="Y170" s="35"/>
      <c r="Z170" s="35"/>
      <c r="AA170" s="35"/>
      <c r="AB170" s="35"/>
      <c r="AC170" s="35"/>
      <c r="AD170" s="35"/>
      <c r="AE170" s="35"/>
      <c r="AR170" s="231" t="s">
        <v>261</v>
      </c>
      <c r="AT170" s="231" t="s">
        <v>201</v>
      </c>
      <c r="AU170" s="231" t="s">
        <v>80</v>
      </c>
      <c r="AY170" s="14" t="s">
        <v>200</v>
      </c>
      <c r="BE170" s="232">
        <f>IF(N170="základní",J170,0)</f>
        <v>0</v>
      </c>
      <c r="BF170" s="232">
        <f>IF(N170="snížená",J170,0)</f>
        <v>0</v>
      </c>
      <c r="BG170" s="232">
        <f>IF(N170="zákl. přenesená",J170,0)</f>
        <v>0</v>
      </c>
      <c r="BH170" s="232">
        <f>IF(N170="sníž. přenesená",J170,0)</f>
        <v>0</v>
      </c>
      <c r="BI170" s="232">
        <f>IF(N170="nulová",J170,0)</f>
        <v>0</v>
      </c>
      <c r="BJ170" s="14" t="s">
        <v>80</v>
      </c>
      <c r="BK170" s="232">
        <f>ROUND(I170*H170,2)</f>
        <v>0</v>
      </c>
      <c r="BL170" s="14" t="s">
        <v>261</v>
      </c>
      <c r="BM170" s="231" t="s">
        <v>654</v>
      </c>
    </row>
    <row r="171" s="2" customFormat="1" ht="37.8" customHeight="1">
      <c r="A171" s="35"/>
      <c r="B171" s="36"/>
      <c r="C171" s="219" t="s">
        <v>475</v>
      </c>
      <c r="D171" s="219" t="s">
        <v>201</v>
      </c>
      <c r="E171" s="220" t="s">
        <v>1462</v>
      </c>
      <c r="F171" s="221" t="s">
        <v>1463</v>
      </c>
      <c r="G171" s="222" t="s">
        <v>958</v>
      </c>
      <c r="H171" s="223">
        <v>1</v>
      </c>
      <c r="I171" s="224"/>
      <c r="J171" s="225">
        <f>ROUND(I171*H171,2)</f>
        <v>0</v>
      </c>
      <c r="K171" s="226"/>
      <c r="L171" s="41"/>
      <c r="M171" s="227" t="s">
        <v>1</v>
      </c>
      <c r="N171" s="228" t="s">
        <v>38</v>
      </c>
      <c r="O171" s="88"/>
      <c r="P171" s="229">
        <f>O171*H171</f>
        <v>0</v>
      </c>
      <c r="Q171" s="229">
        <v>0</v>
      </c>
      <c r="R171" s="229">
        <f>Q171*H171</f>
        <v>0</v>
      </c>
      <c r="S171" s="229">
        <v>0</v>
      </c>
      <c r="T171" s="230">
        <f>S171*H171</f>
        <v>0</v>
      </c>
      <c r="U171" s="35"/>
      <c r="V171" s="35"/>
      <c r="W171" s="35"/>
      <c r="X171" s="35"/>
      <c r="Y171" s="35"/>
      <c r="Z171" s="35"/>
      <c r="AA171" s="35"/>
      <c r="AB171" s="35"/>
      <c r="AC171" s="35"/>
      <c r="AD171" s="35"/>
      <c r="AE171" s="35"/>
      <c r="AR171" s="231" t="s">
        <v>261</v>
      </c>
      <c r="AT171" s="231" t="s">
        <v>201</v>
      </c>
      <c r="AU171" s="231" t="s">
        <v>80</v>
      </c>
      <c r="AY171" s="14" t="s">
        <v>200</v>
      </c>
      <c r="BE171" s="232">
        <f>IF(N171="základní",J171,0)</f>
        <v>0</v>
      </c>
      <c r="BF171" s="232">
        <f>IF(N171="snížená",J171,0)</f>
        <v>0</v>
      </c>
      <c r="BG171" s="232">
        <f>IF(N171="zákl. přenesená",J171,0)</f>
        <v>0</v>
      </c>
      <c r="BH171" s="232">
        <f>IF(N171="sníž. přenesená",J171,0)</f>
        <v>0</v>
      </c>
      <c r="BI171" s="232">
        <f>IF(N171="nulová",J171,0)</f>
        <v>0</v>
      </c>
      <c r="BJ171" s="14" t="s">
        <v>80</v>
      </c>
      <c r="BK171" s="232">
        <f>ROUND(I171*H171,2)</f>
        <v>0</v>
      </c>
      <c r="BL171" s="14" t="s">
        <v>261</v>
      </c>
      <c r="BM171" s="231" t="s">
        <v>662</v>
      </c>
    </row>
    <row r="172" s="2" customFormat="1" ht="14.4" customHeight="1">
      <c r="A172" s="35"/>
      <c r="B172" s="36"/>
      <c r="C172" s="219" t="s">
        <v>479</v>
      </c>
      <c r="D172" s="219" t="s">
        <v>201</v>
      </c>
      <c r="E172" s="220" t="s">
        <v>1465</v>
      </c>
      <c r="F172" s="221" t="s">
        <v>2130</v>
      </c>
      <c r="G172" s="222" t="s">
        <v>1467</v>
      </c>
      <c r="H172" s="223">
        <v>15</v>
      </c>
      <c r="I172" s="224"/>
      <c r="J172" s="225">
        <f>ROUND(I172*H172,2)</f>
        <v>0</v>
      </c>
      <c r="K172" s="226"/>
      <c r="L172" s="41"/>
      <c r="M172" s="227" t="s">
        <v>1</v>
      </c>
      <c r="N172" s="228" t="s">
        <v>38</v>
      </c>
      <c r="O172" s="88"/>
      <c r="P172" s="229">
        <f>O172*H172</f>
        <v>0</v>
      </c>
      <c r="Q172" s="229">
        <v>0</v>
      </c>
      <c r="R172" s="229">
        <f>Q172*H172</f>
        <v>0</v>
      </c>
      <c r="S172" s="229">
        <v>0</v>
      </c>
      <c r="T172" s="230">
        <f>S172*H172</f>
        <v>0</v>
      </c>
      <c r="U172" s="35"/>
      <c r="V172" s="35"/>
      <c r="W172" s="35"/>
      <c r="X172" s="35"/>
      <c r="Y172" s="35"/>
      <c r="Z172" s="35"/>
      <c r="AA172" s="35"/>
      <c r="AB172" s="35"/>
      <c r="AC172" s="35"/>
      <c r="AD172" s="35"/>
      <c r="AE172" s="35"/>
      <c r="AR172" s="231" t="s">
        <v>261</v>
      </c>
      <c r="AT172" s="231" t="s">
        <v>201</v>
      </c>
      <c r="AU172" s="231" t="s">
        <v>80</v>
      </c>
      <c r="AY172" s="14" t="s">
        <v>200</v>
      </c>
      <c r="BE172" s="232">
        <f>IF(N172="základní",J172,0)</f>
        <v>0</v>
      </c>
      <c r="BF172" s="232">
        <f>IF(N172="snížená",J172,0)</f>
        <v>0</v>
      </c>
      <c r="BG172" s="232">
        <f>IF(N172="zákl. přenesená",J172,0)</f>
        <v>0</v>
      </c>
      <c r="BH172" s="232">
        <f>IF(N172="sníž. přenesená",J172,0)</f>
        <v>0</v>
      </c>
      <c r="BI172" s="232">
        <f>IF(N172="nulová",J172,0)</f>
        <v>0</v>
      </c>
      <c r="BJ172" s="14" t="s">
        <v>80</v>
      </c>
      <c r="BK172" s="232">
        <f>ROUND(I172*H172,2)</f>
        <v>0</v>
      </c>
      <c r="BL172" s="14" t="s">
        <v>261</v>
      </c>
      <c r="BM172" s="231" t="s">
        <v>670</v>
      </c>
    </row>
    <row r="173" s="2" customFormat="1" ht="14.4" customHeight="1">
      <c r="A173" s="35"/>
      <c r="B173" s="36"/>
      <c r="C173" s="219" t="s">
        <v>483</v>
      </c>
      <c r="D173" s="219" t="s">
        <v>201</v>
      </c>
      <c r="E173" s="220" t="s">
        <v>1469</v>
      </c>
      <c r="F173" s="221" t="s">
        <v>1489</v>
      </c>
      <c r="G173" s="222" t="s">
        <v>1467</v>
      </c>
      <c r="H173" s="223">
        <v>4</v>
      </c>
      <c r="I173" s="224"/>
      <c r="J173" s="225">
        <f>ROUND(I173*H173,2)</f>
        <v>0</v>
      </c>
      <c r="K173" s="226"/>
      <c r="L173" s="41"/>
      <c r="M173" s="233" t="s">
        <v>1</v>
      </c>
      <c r="N173" s="234" t="s">
        <v>38</v>
      </c>
      <c r="O173" s="235"/>
      <c r="P173" s="236">
        <f>O173*H173</f>
        <v>0</v>
      </c>
      <c r="Q173" s="236">
        <v>0</v>
      </c>
      <c r="R173" s="236">
        <f>Q173*H173</f>
        <v>0</v>
      </c>
      <c r="S173" s="236">
        <v>0</v>
      </c>
      <c r="T173" s="237">
        <f>S173*H173</f>
        <v>0</v>
      </c>
      <c r="U173" s="35"/>
      <c r="V173" s="35"/>
      <c r="W173" s="35"/>
      <c r="X173" s="35"/>
      <c r="Y173" s="35"/>
      <c r="Z173" s="35"/>
      <c r="AA173" s="35"/>
      <c r="AB173" s="35"/>
      <c r="AC173" s="35"/>
      <c r="AD173" s="35"/>
      <c r="AE173" s="35"/>
      <c r="AR173" s="231" t="s">
        <v>261</v>
      </c>
      <c r="AT173" s="231" t="s">
        <v>201</v>
      </c>
      <c r="AU173" s="231" t="s">
        <v>80</v>
      </c>
      <c r="AY173" s="14" t="s">
        <v>200</v>
      </c>
      <c r="BE173" s="232">
        <f>IF(N173="základní",J173,0)</f>
        <v>0</v>
      </c>
      <c r="BF173" s="232">
        <f>IF(N173="snížená",J173,0)</f>
        <v>0</v>
      </c>
      <c r="BG173" s="232">
        <f>IF(N173="zákl. přenesená",J173,0)</f>
        <v>0</v>
      </c>
      <c r="BH173" s="232">
        <f>IF(N173="sníž. přenesená",J173,0)</f>
        <v>0</v>
      </c>
      <c r="BI173" s="232">
        <f>IF(N173="nulová",J173,0)</f>
        <v>0</v>
      </c>
      <c r="BJ173" s="14" t="s">
        <v>80</v>
      </c>
      <c r="BK173" s="232">
        <f>ROUND(I173*H173,2)</f>
        <v>0</v>
      </c>
      <c r="BL173" s="14" t="s">
        <v>261</v>
      </c>
      <c r="BM173" s="231" t="s">
        <v>678</v>
      </c>
    </row>
    <row r="174" s="2" customFormat="1" ht="6.96" customHeight="1">
      <c r="A174" s="35"/>
      <c r="B174" s="63"/>
      <c r="C174" s="64"/>
      <c r="D174" s="64"/>
      <c r="E174" s="64"/>
      <c r="F174" s="64"/>
      <c r="G174" s="64"/>
      <c r="H174" s="64"/>
      <c r="I174" s="64"/>
      <c r="J174" s="64"/>
      <c r="K174" s="64"/>
      <c r="L174" s="41"/>
      <c r="M174" s="35"/>
      <c r="O174" s="35"/>
      <c r="P174" s="35"/>
      <c r="Q174" s="35"/>
      <c r="R174" s="35"/>
      <c r="S174" s="35"/>
      <c r="T174" s="35"/>
      <c r="U174" s="35"/>
      <c r="V174" s="35"/>
      <c r="W174" s="35"/>
      <c r="X174" s="35"/>
      <c r="Y174" s="35"/>
      <c r="Z174" s="35"/>
      <c r="AA174" s="35"/>
      <c r="AB174" s="35"/>
      <c r="AC174" s="35"/>
      <c r="AD174" s="35"/>
      <c r="AE174" s="35"/>
    </row>
  </sheetData>
  <sheetProtection sheet="1" autoFilter="0" formatColumns="0" formatRows="0" objects="1" scenarios="1" spinCount="100000" saltValue="xJJ9RLLQGC2U6QSLhmu2XsrHPE+zTJkMCe+8Z0Dm1oFEXC3WlzM6RYdPt51DmMatuVm/hn83GLqUpkRTrMCSdQ==" hashValue="vqIrIbeA7gUpQPjrLNEzBFZESxdlU00gRmrOBswbXyxMvGVEwXFkHdjgrH1ylI0nvk0ohCjvWIG6ZNrhYI4mEg==" algorithmName="SHA-512" password="CC35"/>
  <autoFilter ref="C119:K173"/>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155</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s="2" customFormat="1" ht="12" customHeight="1">
      <c r="A8" s="35"/>
      <c r="B8" s="41"/>
      <c r="C8" s="35"/>
      <c r="D8" s="148" t="s">
        <v>172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51" t="s">
        <v>2131</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48" t="s">
        <v>18</v>
      </c>
      <c r="E11" s="35"/>
      <c r="F11" s="138" t="s">
        <v>1</v>
      </c>
      <c r="G11" s="35"/>
      <c r="H11" s="35"/>
      <c r="I11" s="148" t="s">
        <v>19</v>
      </c>
      <c r="J11" s="138" t="s">
        <v>1</v>
      </c>
      <c r="K11" s="35"/>
      <c r="L11" s="60"/>
      <c r="S11" s="35"/>
      <c r="T11" s="35"/>
      <c r="U11" s="35"/>
      <c r="V11" s="35"/>
      <c r="W11" s="35"/>
      <c r="X11" s="35"/>
      <c r="Y11" s="35"/>
      <c r="Z11" s="35"/>
      <c r="AA11" s="35"/>
      <c r="AB11" s="35"/>
      <c r="AC11" s="35"/>
      <c r="AD11" s="35"/>
      <c r="AE11" s="35"/>
    </row>
    <row r="12" s="2" customFormat="1" ht="12" customHeight="1">
      <c r="A12" s="35"/>
      <c r="B12" s="41"/>
      <c r="C12" s="35"/>
      <c r="D12" s="148" t="s">
        <v>20</v>
      </c>
      <c r="E12" s="35"/>
      <c r="F12" s="138" t="s">
        <v>21</v>
      </c>
      <c r="G12" s="35"/>
      <c r="H12" s="35"/>
      <c r="I12" s="148" t="s">
        <v>22</v>
      </c>
      <c r="J12" s="152" t="str">
        <f>'Rekapitulace stavby'!AN8</f>
        <v>13. 10. 2020</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48" t="s">
        <v>24</v>
      </c>
      <c r="E14" s="35"/>
      <c r="F14" s="35"/>
      <c r="G14" s="35"/>
      <c r="H14" s="35"/>
      <c r="I14" s="148" t="s">
        <v>25</v>
      </c>
      <c r="J14" s="138"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38" t="str">
        <f>IF('Rekapitulace stavby'!E11="","",'Rekapitulace stavby'!E11)</f>
        <v xml:space="preserve"> </v>
      </c>
      <c r="F15" s="35"/>
      <c r="G15" s="35"/>
      <c r="H15" s="35"/>
      <c r="I15" s="148" t="s">
        <v>26</v>
      </c>
      <c r="J15" s="138"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48" t="s">
        <v>27</v>
      </c>
      <c r="E17" s="35"/>
      <c r="F17" s="35"/>
      <c r="G17" s="35"/>
      <c r="H17" s="35"/>
      <c r="I17" s="148"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38"/>
      <c r="G18" s="138"/>
      <c r="H18" s="138"/>
      <c r="I18" s="148"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48" t="s">
        <v>29</v>
      </c>
      <c r="E20" s="35"/>
      <c r="F20" s="35"/>
      <c r="G20" s="35"/>
      <c r="H20" s="35"/>
      <c r="I20" s="148" t="s">
        <v>25</v>
      </c>
      <c r="J20" s="138"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38" t="str">
        <f>IF('Rekapitulace stavby'!E17="","",'Rekapitulace stavby'!E17)</f>
        <v xml:space="preserve"> </v>
      </c>
      <c r="F21" s="35"/>
      <c r="G21" s="35"/>
      <c r="H21" s="35"/>
      <c r="I21" s="148" t="s">
        <v>26</v>
      </c>
      <c r="J21" s="138"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48" t="s">
        <v>31</v>
      </c>
      <c r="E23" s="35"/>
      <c r="F23" s="35"/>
      <c r="G23" s="35"/>
      <c r="H23" s="35"/>
      <c r="I23" s="148" t="s">
        <v>25</v>
      </c>
      <c r="J23" s="138"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38" t="str">
        <f>IF('Rekapitulace stavby'!E20="","",'Rekapitulace stavby'!E20)</f>
        <v xml:space="preserve"> </v>
      </c>
      <c r="F24" s="35"/>
      <c r="G24" s="35"/>
      <c r="H24" s="35"/>
      <c r="I24" s="148" t="s">
        <v>26</v>
      </c>
      <c r="J24" s="138"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48"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53"/>
      <c r="B27" s="154"/>
      <c r="C27" s="153"/>
      <c r="D27" s="153"/>
      <c r="E27" s="155" t="s">
        <v>1</v>
      </c>
      <c r="F27" s="155"/>
      <c r="G27" s="155"/>
      <c r="H27" s="155"/>
      <c r="I27" s="153"/>
      <c r="J27" s="153"/>
      <c r="K27" s="153"/>
      <c r="L27" s="156"/>
      <c r="S27" s="153"/>
      <c r="T27" s="153"/>
      <c r="U27" s="153"/>
      <c r="V27" s="153"/>
      <c r="W27" s="153"/>
      <c r="X27" s="153"/>
      <c r="Y27" s="153"/>
      <c r="Z27" s="153"/>
      <c r="AA27" s="153"/>
      <c r="AB27" s="153"/>
      <c r="AC27" s="153"/>
      <c r="AD27" s="153"/>
      <c r="AE27" s="153"/>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57"/>
      <c r="E29" s="157"/>
      <c r="F29" s="157"/>
      <c r="G29" s="157"/>
      <c r="H29" s="157"/>
      <c r="I29" s="157"/>
      <c r="J29" s="157"/>
      <c r="K29" s="157"/>
      <c r="L29" s="60"/>
      <c r="S29" s="35"/>
      <c r="T29" s="35"/>
      <c r="U29" s="35"/>
      <c r="V29" s="35"/>
      <c r="W29" s="35"/>
      <c r="X29" s="35"/>
      <c r="Y29" s="35"/>
      <c r="Z29" s="35"/>
      <c r="AA29" s="35"/>
      <c r="AB29" s="35"/>
      <c r="AC29" s="35"/>
      <c r="AD29" s="35"/>
      <c r="AE29" s="35"/>
    </row>
    <row r="30" s="2" customFormat="1" ht="25.44" customHeight="1">
      <c r="A30" s="35"/>
      <c r="B30" s="41"/>
      <c r="C30" s="35"/>
      <c r="D30" s="158" t="s">
        <v>33</v>
      </c>
      <c r="E30" s="35"/>
      <c r="F30" s="35"/>
      <c r="G30" s="35"/>
      <c r="H30" s="35"/>
      <c r="I30" s="35"/>
      <c r="J30" s="159">
        <f>ROUND(J120, 2)</f>
        <v>0</v>
      </c>
      <c r="K30" s="35"/>
      <c r="L30" s="60"/>
      <c r="S30" s="35"/>
      <c r="T30" s="35"/>
      <c r="U30" s="35"/>
      <c r="V30" s="35"/>
      <c r="W30" s="35"/>
      <c r="X30" s="35"/>
      <c r="Y30" s="35"/>
      <c r="Z30" s="35"/>
      <c r="AA30" s="35"/>
      <c r="AB30" s="35"/>
      <c r="AC30" s="35"/>
      <c r="AD30" s="35"/>
      <c r="AE30" s="35"/>
    </row>
    <row r="31" s="2" customFormat="1" ht="6.96" customHeight="1">
      <c r="A31" s="35"/>
      <c r="B31" s="41"/>
      <c r="C31" s="35"/>
      <c r="D31" s="157"/>
      <c r="E31" s="157"/>
      <c r="F31" s="157"/>
      <c r="G31" s="157"/>
      <c r="H31" s="157"/>
      <c r="I31" s="157"/>
      <c r="J31" s="157"/>
      <c r="K31" s="157"/>
      <c r="L31" s="60"/>
      <c r="S31" s="35"/>
      <c r="T31" s="35"/>
      <c r="U31" s="35"/>
      <c r="V31" s="35"/>
      <c r="W31" s="35"/>
      <c r="X31" s="35"/>
      <c r="Y31" s="35"/>
      <c r="Z31" s="35"/>
      <c r="AA31" s="35"/>
      <c r="AB31" s="35"/>
      <c r="AC31" s="35"/>
      <c r="AD31" s="35"/>
      <c r="AE31" s="35"/>
    </row>
    <row r="32" s="2" customFormat="1" ht="14.4" customHeight="1">
      <c r="A32" s="35"/>
      <c r="B32" s="41"/>
      <c r="C32" s="35"/>
      <c r="D32" s="35"/>
      <c r="E32" s="35"/>
      <c r="F32" s="160" t="s">
        <v>35</v>
      </c>
      <c r="G32" s="35"/>
      <c r="H32" s="35"/>
      <c r="I32" s="160" t="s">
        <v>34</v>
      </c>
      <c r="J32" s="160"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48" t="s">
        <v>38</v>
      </c>
      <c r="F33" s="161">
        <f>ROUND((SUM(BE120:BE186)),  2)</f>
        <v>0</v>
      </c>
      <c r="G33" s="35"/>
      <c r="H33" s="35"/>
      <c r="I33" s="162">
        <v>0.20999999999999999</v>
      </c>
      <c r="J33" s="161">
        <f>ROUND(((SUM(BE120:BE186))*I33),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48" t="s">
        <v>39</v>
      </c>
      <c r="F34" s="161">
        <f>ROUND((SUM(BF120:BF186)),  2)</f>
        <v>0</v>
      </c>
      <c r="G34" s="35"/>
      <c r="H34" s="35"/>
      <c r="I34" s="162">
        <v>0.14999999999999999</v>
      </c>
      <c r="J34" s="161">
        <f>ROUND(((SUM(BF120:BF186))*I34),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48" t="s">
        <v>40</v>
      </c>
      <c r="F35" s="161">
        <f>ROUND((SUM(BG120:BG186)),  2)</f>
        <v>0</v>
      </c>
      <c r="G35" s="35"/>
      <c r="H35" s="35"/>
      <c r="I35" s="162">
        <v>0.20999999999999999</v>
      </c>
      <c r="J35" s="16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8" t="s">
        <v>41</v>
      </c>
      <c r="F36" s="161">
        <f>ROUND((SUM(BH120:BH186)),  2)</f>
        <v>0</v>
      </c>
      <c r="G36" s="35"/>
      <c r="H36" s="35"/>
      <c r="I36" s="162">
        <v>0.14999999999999999</v>
      </c>
      <c r="J36" s="16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8" t="s">
        <v>42</v>
      </c>
      <c r="F37" s="161">
        <f>ROUND((SUM(BI120:BI186)),  2)</f>
        <v>0</v>
      </c>
      <c r="G37" s="35"/>
      <c r="H37" s="35"/>
      <c r="I37" s="162">
        <v>0</v>
      </c>
      <c r="J37" s="16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63"/>
      <c r="D39" s="164" t="s">
        <v>43</v>
      </c>
      <c r="E39" s="165"/>
      <c r="F39" s="165"/>
      <c r="G39" s="166" t="s">
        <v>44</v>
      </c>
      <c r="H39" s="167" t="s">
        <v>45</v>
      </c>
      <c r="I39" s="165"/>
      <c r="J39" s="168">
        <f>SUM(J30:J37)</f>
        <v>0</v>
      </c>
      <c r="K39" s="16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172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SO 01-36-01 - Úprava rozvodů NN a VO</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13. 10. 2020</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83" t="s">
        <v>179</v>
      </c>
      <c r="D94" s="184"/>
      <c r="E94" s="184"/>
      <c r="F94" s="184"/>
      <c r="G94" s="184"/>
      <c r="H94" s="184"/>
      <c r="I94" s="184"/>
      <c r="J94" s="185" t="s">
        <v>180</v>
      </c>
      <c r="K94" s="184"/>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86" t="s">
        <v>181</v>
      </c>
      <c r="D96" s="37"/>
      <c r="E96" s="37"/>
      <c r="F96" s="37"/>
      <c r="G96" s="37"/>
      <c r="H96" s="37"/>
      <c r="I96" s="37"/>
      <c r="J96" s="107">
        <f>J120</f>
        <v>0</v>
      </c>
      <c r="K96" s="37"/>
      <c r="L96" s="60"/>
      <c r="S96" s="35"/>
      <c r="T96" s="35"/>
      <c r="U96" s="35"/>
      <c r="V96" s="35"/>
      <c r="W96" s="35"/>
      <c r="X96" s="35"/>
      <c r="Y96" s="35"/>
      <c r="Z96" s="35"/>
      <c r="AA96" s="35"/>
      <c r="AB96" s="35"/>
      <c r="AC96" s="35"/>
      <c r="AD96" s="35"/>
      <c r="AE96" s="35"/>
      <c r="AU96" s="14" t="s">
        <v>182</v>
      </c>
    </row>
    <row r="97" s="9" customFormat="1" ht="24.96" customHeight="1">
      <c r="A97" s="9"/>
      <c r="B97" s="187"/>
      <c r="C97" s="188"/>
      <c r="D97" s="189" t="s">
        <v>2062</v>
      </c>
      <c r="E97" s="190"/>
      <c r="F97" s="190"/>
      <c r="G97" s="190"/>
      <c r="H97" s="190"/>
      <c r="I97" s="190"/>
      <c r="J97" s="191">
        <f>J121</f>
        <v>0</v>
      </c>
      <c r="K97" s="188"/>
      <c r="L97" s="192"/>
      <c r="S97" s="9"/>
      <c r="T97" s="9"/>
      <c r="U97" s="9"/>
      <c r="V97" s="9"/>
      <c r="W97" s="9"/>
      <c r="X97" s="9"/>
      <c r="Y97" s="9"/>
      <c r="Z97" s="9"/>
      <c r="AA97" s="9"/>
      <c r="AB97" s="9"/>
      <c r="AC97" s="9"/>
      <c r="AD97" s="9"/>
      <c r="AE97" s="9"/>
    </row>
    <row r="98" s="9" customFormat="1" ht="24.96" customHeight="1">
      <c r="A98" s="9"/>
      <c r="B98" s="187"/>
      <c r="C98" s="188"/>
      <c r="D98" s="189" t="s">
        <v>1593</v>
      </c>
      <c r="E98" s="190"/>
      <c r="F98" s="190"/>
      <c r="G98" s="190"/>
      <c r="H98" s="190"/>
      <c r="I98" s="190"/>
      <c r="J98" s="191">
        <f>J135</f>
        <v>0</v>
      </c>
      <c r="K98" s="188"/>
      <c r="L98" s="192"/>
      <c r="S98" s="9"/>
      <c r="T98" s="9"/>
      <c r="U98" s="9"/>
      <c r="V98" s="9"/>
      <c r="W98" s="9"/>
      <c r="X98" s="9"/>
      <c r="Y98" s="9"/>
      <c r="Z98" s="9"/>
      <c r="AA98" s="9"/>
      <c r="AB98" s="9"/>
      <c r="AC98" s="9"/>
      <c r="AD98" s="9"/>
      <c r="AE98" s="9"/>
    </row>
    <row r="99" s="9" customFormat="1" ht="24.96" customHeight="1">
      <c r="A99" s="9"/>
      <c r="B99" s="187"/>
      <c r="C99" s="188"/>
      <c r="D99" s="189" t="s">
        <v>2063</v>
      </c>
      <c r="E99" s="190"/>
      <c r="F99" s="190"/>
      <c r="G99" s="190"/>
      <c r="H99" s="190"/>
      <c r="I99" s="190"/>
      <c r="J99" s="191">
        <f>J166</f>
        <v>0</v>
      </c>
      <c r="K99" s="188"/>
      <c r="L99" s="192"/>
      <c r="S99" s="9"/>
      <c r="T99" s="9"/>
      <c r="U99" s="9"/>
      <c r="V99" s="9"/>
      <c r="W99" s="9"/>
      <c r="X99" s="9"/>
      <c r="Y99" s="9"/>
      <c r="Z99" s="9"/>
      <c r="AA99" s="9"/>
      <c r="AB99" s="9"/>
      <c r="AC99" s="9"/>
      <c r="AD99" s="9"/>
      <c r="AE99" s="9"/>
    </row>
    <row r="100" s="9" customFormat="1" ht="24.96" customHeight="1">
      <c r="A100" s="9"/>
      <c r="B100" s="187"/>
      <c r="C100" s="188"/>
      <c r="D100" s="189" t="s">
        <v>1594</v>
      </c>
      <c r="E100" s="190"/>
      <c r="F100" s="190"/>
      <c r="G100" s="190"/>
      <c r="H100" s="190"/>
      <c r="I100" s="190"/>
      <c r="J100" s="191">
        <f>J180</f>
        <v>0</v>
      </c>
      <c r="K100" s="188"/>
      <c r="L100" s="192"/>
      <c r="S100" s="9"/>
      <c r="T100" s="9"/>
      <c r="U100" s="9"/>
      <c r="V100" s="9"/>
      <c r="W100" s="9"/>
      <c r="X100" s="9"/>
      <c r="Y100" s="9"/>
      <c r="Z100" s="9"/>
      <c r="AA100" s="9"/>
      <c r="AB100" s="9"/>
      <c r="AC100" s="9"/>
      <c r="AD100" s="9"/>
      <c r="AE100" s="9"/>
    </row>
    <row r="101" s="2" customFormat="1" ht="21.84" customHeight="1">
      <c r="A101" s="35"/>
      <c r="B101" s="36"/>
      <c r="C101" s="37"/>
      <c r="D101" s="37"/>
      <c r="E101" s="37"/>
      <c r="F101" s="37"/>
      <c r="G101" s="37"/>
      <c r="H101" s="37"/>
      <c r="I101" s="37"/>
      <c r="J101" s="37"/>
      <c r="K101" s="37"/>
      <c r="L101" s="60"/>
      <c r="S101" s="35"/>
      <c r="T101" s="35"/>
      <c r="U101" s="35"/>
      <c r="V101" s="35"/>
      <c r="W101" s="35"/>
      <c r="X101" s="35"/>
      <c r="Y101" s="35"/>
      <c r="Z101" s="35"/>
      <c r="AA101" s="35"/>
      <c r="AB101" s="35"/>
      <c r="AC101" s="35"/>
      <c r="AD101" s="35"/>
      <c r="AE101" s="35"/>
    </row>
    <row r="102" s="2" customFormat="1" ht="6.96" customHeight="1">
      <c r="A102" s="35"/>
      <c r="B102" s="63"/>
      <c r="C102" s="64"/>
      <c r="D102" s="64"/>
      <c r="E102" s="64"/>
      <c r="F102" s="64"/>
      <c r="G102" s="64"/>
      <c r="H102" s="64"/>
      <c r="I102" s="64"/>
      <c r="J102" s="64"/>
      <c r="K102" s="64"/>
      <c r="L102" s="60"/>
      <c r="S102" s="35"/>
      <c r="T102" s="35"/>
      <c r="U102" s="35"/>
      <c r="V102" s="35"/>
      <c r="W102" s="35"/>
      <c r="X102" s="35"/>
      <c r="Y102" s="35"/>
      <c r="Z102" s="35"/>
      <c r="AA102" s="35"/>
      <c r="AB102" s="35"/>
      <c r="AC102" s="35"/>
      <c r="AD102" s="35"/>
      <c r="AE102" s="35"/>
    </row>
    <row r="106" s="2" customFormat="1" ht="6.96" customHeight="1">
      <c r="A106" s="35"/>
      <c r="B106" s="65"/>
      <c r="C106" s="66"/>
      <c r="D106" s="66"/>
      <c r="E106" s="66"/>
      <c r="F106" s="66"/>
      <c r="G106" s="66"/>
      <c r="H106" s="66"/>
      <c r="I106" s="66"/>
      <c r="J106" s="66"/>
      <c r="K106" s="66"/>
      <c r="L106" s="60"/>
      <c r="S106" s="35"/>
      <c r="T106" s="35"/>
      <c r="U106" s="35"/>
      <c r="V106" s="35"/>
      <c r="W106" s="35"/>
      <c r="X106" s="35"/>
      <c r="Y106" s="35"/>
      <c r="Z106" s="35"/>
      <c r="AA106" s="35"/>
      <c r="AB106" s="35"/>
      <c r="AC106" s="35"/>
      <c r="AD106" s="35"/>
      <c r="AE106" s="35"/>
    </row>
    <row r="107" s="2" customFormat="1" ht="24.96" customHeight="1">
      <c r="A107" s="35"/>
      <c r="B107" s="36"/>
      <c r="C107" s="20" t="s">
        <v>184</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6.96" customHeight="1">
      <c r="A108" s="35"/>
      <c r="B108" s="36"/>
      <c r="C108" s="37"/>
      <c r="D108" s="37"/>
      <c r="E108" s="37"/>
      <c r="F108" s="37"/>
      <c r="G108" s="37"/>
      <c r="H108" s="37"/>
      <c r="I108" s="37"/>
      <c r="J108" s="37"/>
      <c r="K108" s="37"/>
      <c r="L108" s="60"/>
      <c r="S108" s="35"/>
      <c r="T108" s="35"/>
      <c r="U108" s="35"/>
      <c r="V108" s="35"/>
      <c r="W108" s="35"/>
      <c r="X108" s="35"/>
      <c r="Y108" s="35"/>
      <c r="Z108" s="35"/>
      <c r="AA108" s="35"/>
      <c r="AB108" s="35"/>
      <c r="AC108" s="35"/>
      <c r="AD108" s="35"/>
      <c r="AE108" s="35"/>
    </row>
    <row r="109" s="2" customFormat="1" ht="12" customHeight="1">
      <c r="A109" s="35"/>
      <c r="B109" s="36"/>
      <c r="C109" s="29" t="s">
        <v>16</v>
      </c>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6.5" customHeight="1">
      <c r="A110" s="35"/>
      <c r="B110" s="36"/>
      <c r="C110" s="37"/>
      <c r="D110" s="37"/>
      <c r="E110" s="181" t="str">
        <f>E7</f>
        <v>Oprava zabezpečovacího zařízení v žst. Liběchov</v>
      </c>
      <c r="F110" s="29"/>
      <c r="G110" s="29"/>
      <c r="H110" s="29"/>
      <c r="I110" s="37"/>
      <c r="J110" s="37"/>
      <c r="K110" s="37"/>
      <c r="L110" s="60"/>
      <c r="S110" s="35"/>
      <c r="T110" s="35"/>
      <c r="U110" s="35"/>
      <c r="V110" s="35"/>
      <c r="W110" s="35"/>
      <c r="X110" s="35"/>
      <c r="Y110" s="35"/>
      <c r="Z110" s="35"/>
      <c r="AA110" s="35"/>
      <c r="AB110" s="35"/>
      <c r="AC110" s="35"/>
      <c r="AD110" s="35"/>
      <c r="AE110" s="35"/>
    </row>
    <row r="111" s="2" customFormat="1" ht="12" customHeight="1">
      <c r="A111" s="35"/>
      <c r="B111" s="36"/>
      <c r="C111" s="29" t="s">
        <v>172</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6.5" customHeight="1">
      <c r="A112" s="35"/>
      <c r="B112" s="36"/>
      <c r="C112" s="37"/>
      <c r="D112" s="37"/>
      <c r="E112" s="73" t="str">
        <f>E9</f>
        <v>SO 01-36-01 - Úprava rozvodů NN a VO</v>
      </c>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2" customHeight="1">
      <c r="A114" s="35"/>
      <c r="B114" s="36"/>
      <c r="C114" s="29" t="s">
        <v>20</v>
      </c>
      <c r="D114" s="37"/>
      <c r="E114" s="37"/>
      <c r="F114" s="24" t="str">
        <f>F12</f>
        <v xml:space="preserve"> </v>
      </c>
      <c r="G114" s="37"/>
      <c r="H114" s="37"/>
      <c r="I114" s="29" t="s">
        <v>22</v>
      </c>
      <c r="J114" s="76" t="str">
        <f>IF(J12="","",J12)</f>
        <v>13. 10. 2020</v>
      </c>
      <c r="K114" s="37"/>
      <c r="L114" s="60"/>
      <c r="S114" s="35"/>
      <c r="T114" s="35"/>
      <c r="U114" s="35"/>
      <c r="V114" s="35"/>
      <c r="W114" s="35"/>
      <c r="X114" s="35"/>
      <c r="Y114" s="35"/>
      <c r="Z114" s="35"/>
      <c r="AA114" s="35"/>
      <c r="AB114" s="35"/>
      <c r="AC114" s="35"/>
      <c r="AD114" s="35"/>
      <c r="AE114" s="35"/>
    </row>
    <row r="115" s="2" customFormat="1" ht="6.96" customHeight="1">
      <c r="A115" s="35"/>
      <c r="B115" s="36"/>
      <c r="C115" s="37"/>
      <c r="D115" s="37"/>
      <c r="E115" s="37"/>
      <c r="F115" s="37"/>
      <c r="G115" s="37"/>
      <c r="H115" s="37"/>
      <c r="I115" s="37"/>
      <c r="J115" s="37"/>
      <c r="K115" s="37"/>
      <c r="L115" s="60"/>
      <c r="S115" s="35"/>
      <c r="T115" s="35"/>
      <c r="U115" s="35"/>
      <c r="V115" s="35"/>
      <c r="W115" s="35"/>
      <c r="X115" s="35"/>
      <c r="Y115" s="35"/>
      <c r="Z115" s="35"/>
      <c r="AA115" s="35"/>
      <c r="AB115" s="35"/>
      <c r="AC115" s="35"/>
      <c r="AD115" s="35"/>
      <c r="AE115" s="35"/>
    </row>
    <row r="116" s="2" customFormat="1" ht="15.15" customHeight="1">
      <c r="A116" s="35"/>
      <c r="B116" s="36"/>
      <c r="C116" s="29" t="s">
        <v>24</v>
      </c>
      <c r="D116" s="37"/>
      <c r="E116" s="37"/>
      <c r="F116" s="24" t="str">
        <f>E15</f>
        <v xml:space="preserve"> </v>
      </c>
      <c r="G116" s="37"/>
      <c r="H116" s="37"/>
      <c r="I116" s="29" t="s">
        <v>29</v>
      </c>
      <c r="J116" s="33" t="str">
        <f>E21</f>
        <v xml:space="preserve"> </v>
      </c>
      <c r="K116" s="37"/>
      <c r="L116" s="60"/>
      <c r="S116" s="35"/>
      <c r="T116" s="35"/>
      <c r="U116" s="35"/>
      <c r="V116" s="35"/>
      <c r="W116" s="35"/>
      <c r="X116" s="35"/>
      <c r="Y116" s="35"/>
      <c r="Z116" s="35"/>
      <c r="AA116" s="35"/>
      <c r="AB116" s="35"/>
      <c r="AC116" s="35"/>
      <c r="AD116" s="35"/>
      <c r="AE116" s="35"/>
    </row>
    <row r="117" s="2" customFormat="1" ht="15.15" customHeight="1">
      <c r="A117" s="35"/>
      <c r="B117" s="36"/>
      <c r="C117" s="29" t="s">
        <v>27</v>
      </c>
      <c r="D117" s="37"/>
      <c r="E117" s="37"/>
      <c r="F117" s="24" t="str">
        <f>IF(E18="","",E18)</f>
        <v>Vyplň údaj</v>
      </c>
      <c r="G117" s="37"/>
      <c r="H117" s="37"/>
      <c r="I117" s="29" t="s">
        <v>31</v>
      </c>
      <c r="J117" s="33" t="str">
        <f>E24</f>
        <v xml:space="preserve"> </v>
      </c>
      <c r="K117" s="37"/>
      <c r="L117" s="60"/>
      <c r="S117" s="35"/>
      <c r="T117" s="35"/>
      <c r="U117" s="35"/>
      <c r="V117" s="35"/>
      <c r="W117" s="35"/>
      <c r="X117" s="35"/>
      <c r="Y117" s="35"/>
      <c r="Z117" s="35"/>
      <c r="AA117" s="35"/>
      <c r="AB117" s="35"/>
      <c r="AC117" s="35"/>
      <c r="AD117" s="35"/>
      <c r="AE117" s="35"/>
    </row>
    <row r="118" s="2" customFormat="1" ht="10.32"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10" customFormat="1" ht="29.28" customHeight="1">
      <c r="A119" s="193"/>
      <c r="B119" s="194"/>
      <c r="C119" s="195" t="s">
        <v>185</v>
      </c>
      <c r="D119" s="196" t="s">
        <v>58</v>
      </c>
      <c r="E119" s="196" t="s">
        <v>54</v>
      </c>
      <c r="F119" s="196" t="s">
        <v>55</v>
      </c>
      <c r="G119" s="196" t="s">
        <v>186</v>
      </c>
      <c r="H119" s="196" t="s">
        <v>187</v>
      </c>
      <c r="I119" s="196" t="s">
        <v>188</v>
      </c>
      <c r="J119" s="197" t="s">
        <v>180</v>
      </c>
      <c r="K119" s="198" t="s">
        <v>189</v>
      </c>
      <c r="L119" s="199"/>
      <c r="M119" s="97" t="s">
        <v>1</v>
      </c>
      <c r="N119" s="98" t="s">
        <v>37</v>
      </c>
      <c r="O119" s="98" t="s">
        <v>190</v>
      </c>
      <c r="P119" s="98" t="s">
        <v>191</v>
      </c>
      <c r="Q119" s="98" t="s">
        <v>192</v>
      </c>
      <c r="R119" s="98" t="s">
        <v>193</v>
      </c>
      <c r="S119" s="98" t="s">
        <v>194</v>
      </c>
      <c r="T119" s="99" t="s">
        <v>195</v>
      </c>
      <c r="U119" s="193"/>
      <c r="V119" s="193"/>
      <c r="W119" s="193"/>
      <c r="X119" s="193"/>
      <c r="Y119" s="193"/>
      <c r="Z119" s="193"/>
      <c r="AA119" s="193"/>
      <c r="AB119" s="193"/>
      <c r="AC119" s="193"/>
      <c r="AD119" s="193"/>
      <c r="AE119" s="193"/>
    </row>
    <row r="120" s="2" customFormat="1" ht="22.8" customHeight="1">
      <c r="A120" s="35"/>
      <c r="B120" s="36"/>
      <c r="C120" s="104" t="s">
        <v>196</v>
      </c>
      <c r="D120" s="37"/>
      <c r="E120" s="37"/>
      <c r="F120" s="37"/>
      <c r="G120" s="37"/>
      <c r="H120" s="37"/>
      <c r="I120" s="37"/>
      <c r="J120" s="200">
        <f>BK120</f>
        <v>0</v>
      </c>
      <c r="K120" s="37"/>
      <c r="L120" s="41"/>
      <c r="M120" s="100"/>
      <c r="N120" s="201"/>
      <c r="O120" s="101"/>
      <c r="P120" s="202">
        <f>P121+P135+P166+P180</f>
        <v>0</v>
      </c>
      <c r="Q120" s="101"/>
      <c r="R120" s="202">
        <f>R121+R135+R166+R180</f>
        <v>0</v>
      </c>
      <c r="S120" s="101"/>
      <c r="T120" s="203">
        <f>T121+T135+T166+T180</f>
        <v>0</v>
      </c>
      <c r="U120" s="35"/>
      <c r="V120" s="35"/>
      <c r="W120" s="35"/>
      <c r="X120" s="35"/>
      <c r="Y120" s="35"/>
      <c r="Z120" s="35"/>
      <c r="AA120" s="35"/>
      <c r="AB120" s="35"/>
      <c r="AC120" s="35"/>
      <c r="AD120" s="35"/>
      <c r="AE120" s="35"/>
      <c r="AT120" s="14" t="s">
        <v>72</v>
      </c>
      <c r="AU120" s="14" t="s">
        <v>182</v>
      </c>
      <c r="BK120" s="204">
        <f>BK121+BK135+BK166+BK180</f>
        <v>0</v>
      </c>
    </row>
    <row r="121" s="11" customFormat="1" ht="25.92" customHeight="1">
      <c r="A121" s="11"/>
      <c r="B121" s="205"/>
      <c r="C121" s="206"/>
      <c r="D121" s="207" t="s">
        <v>72</v>
      </c>
      <c r="E121" s="208" t="s">
        <v>80</v>
      </c>
      <c r="F121" s="208" t="s">
        <v>1059</v>
      </c>
      <c r="G121" s="206"/>
      <c r="H121" s="206"/>
      <c r="I121" s="209"/>
      <c r="J121" s="210">
        <f>BK121</f>
        <v>0</v>
      </c>
      <c r="K121" s="206"/>
      <c r="L121" s="211"/>
      <c r="M121" s="212"/>
      <c r="N121" s="213"/>
      <c r="O121" s="213"/>
      <c r="P121" s="214">
        <f>SUM(P122:P134)</f>
        <v>0</v>
      </c>
      <c r="Q121" s="213"/>
      <c r="R121" s="214">
        <f>SUM(R122:R134)</f>
        <v>0</v>
      </c>
      <c r="S121" s="213"/>
      <c r="T121" s="215">
        <f>SUM(T122:T134)</f>
        <v>0</v>
      </c>
      <c r="U121" s="11"/>
      <c r="V121" s="11"/>
      <c r="W121" s="11"/>
      <c r="X121" s="11"/>
      <c r="Y121" s="11"/>
      <c r="Z121" s="11"/>
      <c r="AA121" s="11"/>
      <c r="AB121" s="11"/>
      <c r="AC121" s="11"/>
      <c r="AD121" s="11"/>
      <c r="AE121" s="11"/>
      <c r="AR121" s="216" t="s">
        <v>80</v>
      </c>
      <c r="AT121" s="217" t="s">
        <v>72</v>
      </c>
      <c r="AU121" s="217" t="s">
        <v>73</v>
      </c>
      <c r="AY121" s="216" t="s">
        <v>200</v>
      </c>
      <c r="BK121" s="218">
        <f>SUM(BK122:BK134)</f>
        <v>0</v>
      </c>
    </row>
    <row r="122" s="2" customFormat="1" ht="49.05" customHeight="1">
      <c r="A122" s="35"/>
      <c r="B122" s="36"/>
      <c r="C122" s="219" t="s">
        <v>80</v>
      </c>
      <c r="D122" s="219" t="s">
        <v>201</v>
      </c>
      <c r="E122" s="220" t="s">
        <v>1312</v>
      </c>
      <c r="F122" s="221" t="s">
        <v>1313</v>
      </c>
      <c r="G122" s="222" t="s">
        <v>1314</v>
      </c>
      <c r="H122" s="223">
        <v>336</v>
      </c>
      <c r="I122" s="224"/>
      <c r="J122" s="225">
        <f>ROUND(I122*H122,2)</f>
        <v>0</v>
      </c>
      <c r="K122" s="226"/>
      <c r="L122" s="41"/>
      <c r="M122" s="227" t="s">
        <v>1</v>
      </c>
      <c r="N122" s="228" t="s">
        <v>38</v>
      </c>
      <c r="O122" s="88"/>
      <c r="P122" s="229">
        <f>O122*H122</f>
        <v>0</v>
      </c>
      <c r="Q122" s="229">
        <v>0</v>
      </c>
      <c r="R122" s="229">
        <f>Q122*H122</f>
        <v>0</v>
      </c>
      <c r="S122" s="229">
        <v>0</v>
      </c>
      <c r="T122" s="230">
        <f>S122*H122</f>
        <v>0</v>
      </c>
      <c r="U122" s="35"/>
      <c r="V122" s="35"/>
      <c r="W122" s="35"/>
      <c r="X122" s="35"/>
      <c r="Y122" s="35"/>
      <c r="Z122" s="35"/>
      <c r="AA122" s="35"/>
      <c r="AB122" s="35"/>
      <c r="AC122" s="35"/>
      <c r="AD122" s="35"/>
      <c r="AE122" s="35"/>
      <c r="AR122" s="231" t="s">
        <v>199</v>
      </c>
      <c r="AT122" s="231" t="s">
        <v>201</v>
      </c>
      <c r="AU122" s="231" t="s">
        <v>80</v>
      </c>
      <c r="AY122" s="14" t="s">
        <v>200</v>
      </c>
      <c r="BE122" s="232">
        <f>IF(N122="základní",J122,0)</f>
        <v>0</v>
      </c>
      <c r="BF122" s="232">
        <f>IF(N122="snížená",J122,0)</f>
        <v>0</v>
      </c>
      <c r="BG122" s="232">
        <f>IF(N122="zákl. přenesená",J122,0)</f>
        <v>0</v>
      </c>
      <c r="BH122" s="232">
        <f>IF(N122="sníž. přenesená",J122,0)</f>
        <v>0</v>
      </c>
      <c r="BI122" s="232">
        <f>IF(N122="nulová",J122,0)</f>
        <v>0</v>
      </c>
      <c r="BJ122" s="14" t="s">
        <v>80</v>
      </c>
      <c r="BK122" s="232">
        <f>ROUND(I122*H122,2)</f>
        <v>0</v>
      </c>
      <c r="BL122" s="14" t="s">
        <v>199</v>
      </c>
      <c r="BM122" s="231" t="s">
        <v>82</v>
      </c>
    </row>
    <row r="123" s="2" customFormat="1" ht="37.8" customHeight="1">
      <c r="A123" s="35"/>
      <c r="B123" s="36"/>
      <c r="C123" s="219" t="s">
        <v>82</v>
      </c>
      <c r="D123" s="219" t="s">
        <v>201</v>
      </c>
      <c r="E123" s="220" t="s">
        <v>1063</v>
      </c>
      <c r="F123" s="221" t="s">
        <v>1315</v>
      </c>
      <c r="G123" s="222" t="s">
        <v>1314</v>
      </c>
      <c r="H123" s="223">
        <v>336</v>
      </c>
      <c r="I123" s="224"/>
      <c r="J123" s="225">
        <f>ROUND(I123*H123,2)</f>
        <v>0</v>
      </c>
      <c r="K123" s="226"/>
      <c r="L123" s="41"/>
      <c r="M123" s="227" t="s">
        <v>1</v>
      </c>
      <c r="N123" s="228" t="s">
        <v>38</v>
      </c>
      <c r="O123" s="88"/>
      <c r="P123" s="229">
        <f>O123*H123</f>
        <v>0</v>
      </c>
      <c r="Q123" s="229">
        <v>0</v>
      </c>
      <c r="R123" s="229">
        <f>Q123*H123</f>
        <v>0</v>
      </c>
      <c r="S123" s="229">
        <v>0</v>
      </c>
      <c r="T123" s="230">
        <f>S123*H123</f>
        <v>0</v>
      </c>
      <c r="U123" s="35"/>
      <c r="V123" s="35"/>
      <c r="W123" s="35"/>
      <c r="X123" s="35"/>
      <c r="Y123" s="35"/>
      <c r="Z123" s="35"/>
      <c r="AA123" s="35"/>
      <c r="AB123" s="35"/>
      <c r="AC123" s="35"/>
      <c r="AD123" s="35"/>
      <c r="AE123" s="35"/>
      <c r="AR123" s="231" t="s">
        <v>199</v>
      </c>
      <c r="AT123" s="231" t="s">
        <v>201</v>
      </c>
      <c r="AU123" s="231" t="s">
        <v>80</v>
      </c>
      <c r="AY123" s="14" t="s">
        <v>200</v>
      </c>
      <c r="BE123" s="232">
        <f>IF(N123="základní",J123,0)</f>
        <v>0</v>
      </c>
      <c r="BF123" s="232">
        <f>IF(N123="snížená",J123,0)</f>
        <v>0</v>
      </c>
      <c r="BG123" s="232">
        <f>IF(N123="zákl. přenesená",J123,0)</f>
        <v>0</v>
      </c>
      <c r="BH123" s="232">
        <f>IF(N123="sníž. přenesená",J123,0)</f>
        <v>0</v>
      </c>
      <c r="BI123" s="232">
        <f>IF(N123="nulová",J123,0)</f>
        <v>0</v>
      </c>
      <c r="BJ123" s="14" t="s">
        <v>80</v>
      </c>
      <c r="BK123" s="232">
        <f>ROUND(I123*H123,2)</f>
        <v>0</v>
      </c>
      <c r="BL123" s="14" t="s">
        <v>199</v>
      </c>
      <c r="BM123" s="231" t="s">
        <v>199</v>
      </c>
    </row>
    <row r="124" s="2" customFormat="1" ht="24.15" customHeight="1">
      <c r="A124" s="35"/>
      <c r="B124" s="36"/>
      <c r="C124" s="219" t="s">
        <v>90</v>
      </c>
      <c r="D124" s="219" t="s">
        <v>201</v>
      </c>
      <c r="E124" s="220" t="s">
        <v>1316</v>
      </c>
      <c r="F124" s="221" t="s">
        <v>1317</v>
      </c>
      <c r="G124" s="222" t="s">
        <v>1318</v>
      </c>
      <c r="H124" s="223">
        <v>420</v>
      </c>
      <c r="I124" s="224"/>
      <c r="J124" s="225">
        <f>ROUND(I124*H124,2)</f>
        <v>0</v>
      </c>
      <c r="K124" s="226"/>
      <c r="L124" s="41"/>
      <c r="M124" s="227" t="s">
        <v>1</v>
      </c>
      <c r="N124" s="228" t="s">
        <v>38</v>
      </c>
      <c r="O124" s="88"/>
      <c r="P124" s="229">
        <f>O124*H124</f>
        <v>0</v>
      </c>
      <c r="Q124" s="229">
        <v>0</v>
      </c>
      <c r="R124" s="229">
        <f>Q124*H124</f>
        <v>0</v>
      </c>
      <c r="S124" s="229">
        <v>0</v>
      </c>
      <c r="T124" s="230">
        <f>S124*H124</f>
        <v>0</v>
      </c>
      <c r="U124" s="35"/>
      <c r="V124" s="35"/>
      <c r="W124" s="35"/>
      <c r="X124" s="35"/>
      <c r="Y124" s="35"/>
      <c r="Z124" s="35"/>
      <c r="AA124" s="35"/>
      <c r="AB124" s="35"/>
      <c r="AC124" s="35"/>
      <c r="AD124" s="35"/>
      <c r="AE124" s="35"/>
      <c r="AR124" s="231" t="s">
        <v>199</v>
      </c>
      <c r="AT124" s="231" t="s">
        <v>201</v>
      </c>
      <c r="AU124" s="231" t="s">
        <v>80</v>
      </c>
      <c r="AY124" s="14" t="s">
        <v>200</v>
      </c>
      <c r="BE124" s="232">
        <f>IF(N124="základní",J124,0)</f>
        <v>0</v>
      </c>
      <c r="BF124" s="232">
        <f>IF(N124="snížená",J124,0)</f>
        <v>0</v>
      </c>
      <c r="BG124" s="232">
        <f>IF(N124="zákl. přenesená",J124,0)</f>
        <v>0</v>
      </c>
      <c r="BH124" s="232">
        <f>IF(N124="sníž. přenesená",J124,0)</f>
        <v>0</v>
      </c>
      <c r="BI124" s="232">
        <f>IF(N124="nulová",J124,0)</f>
        <v>0</v>
      </c>
      <c r="BJ124" s="14" t="s">
        <v>80</v>
      </c>
      <c r="BK124" s="232">
        <f>ROUND(I124*H124,2)</f>
        <v>0</v>
      </c>
      <c r="BL124" s="14" t="s">
        <v>199</v>
      </c>
      <c r="BM124" s="231" t="s">
        <v>222</v>
      </c>
    </row>
    <row r="125" s="2" customFormat="1" ht="37.8" customHeight="1">
      <c r="A125" s="35"/>
      <c r="B125" s="36"/>
      <c r="C125" s="219" t="s">
        <v>199</v>
      </c>
      <c r="D125" s="219" t="s">
        <v>201</v>
      </c>
      <c r="E125" s="220" t="s">
        <v>2066</v>
      </c>
      <c r="F125" s="221" t="s">
        <v>2067</v>
      </c>
      <c r="G125" s="222" t="s">
        <v>313</v>
      </c>
      <c r="H125" s="223">
        <v>74</v>
      </c>
      <c r="I125" s="224"/>
      <c r="J125" s="225">
        <f>ROUND(I125*H125,2)</f>
        <v>0</v>
      </c>
      <c r="K125" s="226"/>
      <c r="L125" s="41"/>
      <c r="M125" s="227" t="s">
        <v>1</v>
      </c>
      <c r="N125" s="228" t="s">
        <v>38</v>
      </c>
      <c r="O125" s="88"/>
      <c r="P125" s="229">
        <f>O125*H125</f>
        <v>0</v>
      </c>
      <c r="Q125" s="229">
        <v>0</v>
      </c>
      <c r="R125" s="229">
        <f>Q125*H125</f>
        <v>0</v>
      </c>
      <c r="S125" s="229">
        <v>0</v>
      </c>
      <c r="T125" s="230">
        <f>S125*H125</f>
        <v>0</v>
      </c>
      <c r="U125" s="35"/>
      <c r="V125" s="35"/>
      <c r="W125" s="35"/>
      <c r="X125" s="35"/>
      <c r="Y125" s="35"/>
      <c r="Z125" s="35"/>
      <c r="AA125" s="35"/>
      <c r="AB125" s="35"/>
      <c r="AC125" s="35"/>
      <c r="AD125" s="35"/>
      <c r="AE125" s="35"/>
      <c r="AR125" s="231" t="s">
        <v>199</v>
      </c>
      <c r="AT125" s="231" t="s">
        <v>201</v>
      </c>
      <c r="AU125" s="231" t="s">
        <v>80</v>
      </c>
      <c r="AY125" s="14" t="s">
        <v>200</v>
      </c>
      <c r="BE125" s="232">
        <f>IF(N125="základní",J125,0)</f>
        <v>0</v>
      </c>
      <c r="BF125" s="232">
        <f>IF(N125="snížená",J125,0)</f>
        <v>0</v>
      </c>
      <c r="BG125" s="232">
        <f>IF(N125="zákl. přenesená",J125,0)</f>
        <v>0</v>
      </c>
      <c r="BH125" s="232">
        <f>IF(N125="sníž. přenesená",J125,0)</f>
        <v>0</v>
      </c>
      <c r="BI125" s="232">
        <f>IF(N125="nulová",J125,0)</f>
        <v>0</v>
      </c>
      <c r="BJ125" s="14" t="s">
        <v>80</v>
      </c>
      <c r="BK125" s="232">
        <f>ROUND(I125*H125,2)</f>
        <v>0</v>
      </c>
      <c r="BL125" s="14" t="s">
        <v>199</v>
      </c>
      <c r="BM125" s="231" t="s">
        <v>230</v>
      </c>
    </row>
    <row r="126" s="2" customFormat="1" ht="14.4" customHeight="1">
      <c r="A126" s="35"/>
      <c r="B126" s="36"/>
      <c r="C126" s="245" t="s">
        <v>218</v>
      </c>
      <c r="D126" s="245" t="s">
        <v>313</v>
      </c>
      <c r="E126" s="246" t="s">
        <v>2068</v>
      </c>
      <c r="F126" s="247" t="s">
        <v>2069</v>
      </c>
      <c r="G126" s="248" t="s">
        <v>313</v>
      </c>
      <c r="H126" s="249">
        <v>13</v>
      </c>
      <c r="I126" s="250"/>
      <c r="J126" s="251">
        <f>ROUND(I126*H126,2)</f>
        <v>0</v>
      </c>
      <c r="K126" s="252"/>
      <c r="L126" s="253"/>
      <c r="M126" s="254" t="s">
        <v>1</v>
      </c>
      <c r="N126" s="255" t="s">
        <v>38</v>
      </c>
      <c r="O126" s="88"/>
      <c r="P126" s="229">
        <f>O126*H126</f>
        <v>0</v>
      </c>
      <c r="Q126" s="229">
        <v>0</v>
      </c>
      <c r="R126" s="229">
        <f>Q126*H126</f>
        <v>0</v>
      </c>
      <c r="S126" s="229">
        <v>0</v>
      </c>
      <c r="T126" s="230">
        <f>S126*H126</f>
        <v>0</v>
      </c>
      <c r="U126" s="35"/>
      <c r="V126" s="35"/>
      <c r="W126" s="35"/>
      <c r="X126" s="35"/>
      <c r="Y126" s="35"/>
      <c r="Z126" s="35"/>
      <c r="AA126" s="35"/>
      <c r="AB126" s="35"/>
      <c r="AC126" s="35"/>
      <c r="AD126" s="35"/>
      <c r="AE126" s="35"/>
      <c r="AR126" s="231" t="s">
        <v>230</v>
      </c>
      <c r="AT126" s="231" t="s">
        <v>313</v>
      </c>
      <c r="AU126" s="231" t="s">
        <v>80</v>
      </c>
      <c r="AY126" s="14" t="s">
        <v>200</v>
      </c>
      <c r="BE126" s="232">
        <f>IF(N126="základní",J126,0)</f>
        <v>0</v>
      </c>
      <c r="BF126" s="232">
        <f>IF(N126="snížená",J126,0)</f>
        <v>0</v>
      </c>
      <c r="BG126" s="232">
        <f>IF(N126="zákl. přenesená",J126,0)</f>
        <v>0</v>
      </c>
      <c r="BH126" s="232">
        <f>IF(N126="sníž. přenesená",J126,0)</f>
        <v>0</v>
      </c>
      <c r="BI126" s="232">
        <f>IF(N126="nulová",J126,0)</f>
        <v>0</v>
      </c>
      <c r="BJ126" s="14" t="s">
        <v>80</v>
      </c>
      <c r="BK126" s="232">
        <f>ROUND(I126*H126,2)</f>
        <v>0</v>
      </c>
      <c r="BL126" s="14" t="s">
        <v>199</v>
      </c>
      <c r="BM126" s="231" t="s">
        <v>238</v>
      </c>
    </row>
    <row r="127" s="2" customFormat="1" ht="49.05" customHeight="1">
      <c r="A127" s="35"/>
      <c r="B127" s="36"/>
      <c r="C127" s="219" t="s">
        <v>222</v>
      </c>
      <c r="D127" s="219" t="s">
        <v>201</v>
      </c>
      <c r="E127" s="220" t="s">
        <v>2132</v>
      </c>
      <c r="F127" s="221" t="s">
        <v>2133</v>
      </c>
      <c r="G127" s="222" t="s">
        <v>1314</v>
      </c>
      <c r="H127" s="223">
        <v>10</v>
      </c>
      <c r="I127" s="224"/>
      <c r="J127" s="225">
        <f>ROUND(I127*H127,2)</f>
        <v>0</v>
      </c>
      <c r="K127" s="226"/>
      <c r="L127" s="41"/>
      <c r="M127" s="227" t="s">
        <v>1</v>
      </c>
      <c r="N127" s="228" t="s">
        <v>38</v>
      </c>
      <c r="O127" s="88"/>
      <c r="P127" s="229">
        <f>O127*H127</f>
        <v>0</v>
      </c>
      <c r="Q127" s="229">
        <v>0</v>
      </c>
      <c r="R127" s="229">
        <f>Q127*H127</f>
        <v>0</v>
      </c>
      <c r="S127" s="229">
        <v>0</v>
      </c>
      <c r="T127" s="230">
        <f>S127*H127</f>
        <v>0</v>
      </c>
      <c r="U127" s="35"/>
      <c r="V127" s="35"/>
      <c r="W127" s="35"/>
      <c r="X127" s="35"/>
      <c r="Y127" s="35"/>
      <c r="Z127" s="35"/>
      <c r="AA127" s="35"/>
      <c r="AB127" s="35"/>
      <c r="AC127" s="35"/>
      <c r="AD127" s="35"/>
      <c r="AE127" s="35"/>
      <c r="AR127" s="231" t="s">
        <v>199</v>
      </c>
      <c r="AT127" s="231" t="s">
        <v>201</v>
      </c>
      <c r="AU127" s="231" t="s">
        <v>80</v>
      </c>
      <c r="AY127" s="14" t="s">
        <v>200</v>
      </c>
      <c r="BE127" s="232">
        <f>IF(N127="základní",J127,0)</f>
        <v>0</v>
      </c>
      <c r="BF127" s="232">
        <f>IF(N127="snížená",J127,0)</f>
        <v>0</v>
      </c>
      <c r="BG127" s="232">
        <f>IF(N127="zákl. přenesená",J127,0)</f>
        <v>0</v>
      </c>
      <c r="BH127" s="232">
        <f>IF(N127="sníž. přenesená",J127,0)</f>
        <v>0</v>
      </c>
      <c r="BI127" s="232">
        <f>IF(N127="nulová",J127,0)</f>
        <v>0</v>
      </c>
      <c r="BJ127" s="14" t="s">
        <v>80</v>
      </c>
      <c r="BK127" s="232">
        <f>ROUND(I127*H127,2)</f>
        <v>0</v>
      </c>
      <c r="BL127" s="14" t="s">
        <v>199</v>
      </c>
      <c r="BM127" s="231" t="s">
        <v>246</v>
      </c>
    </row>
    <row r="128" s="2" customFormat="1" ht="24.15" customHeight="1">
      <c r="A128" s="35"/>
      <c r="B128" s="36"/>
      <c r="C128" s="219" t="s">
        <v>226</v>
      </c>
      <c r="D128" s="219" t="s">
        <v>201</v>
      </c>
      <c r="E128" s="220" t="s">
        <v>2064</v>
      </c>
      <c r="F128" s="221" t="s">
        <v>2065</v>
      </c>
      <c r="G128" s="222" t="s">
        <v>1314</v>
      </c>
      <c r="H128" s="223">
        <v>10</v>
      </c>
      <c r="I128" s="224"/>
      <c r="J128" s="225">
        <f>ROUND(I128*H128,2)</f>
        <v>0</v>
      </c>
      <c r="K128" s="226"/>
      <c r="L128" s="41"/>
      <c r="M128" s="227" t="s">
        <v>1</v>
      </c>
      <c r="N128" s="228" t="s">
        <v>38</v>
      </c>
      <c r="O128" s="88"/>
      <c r="P128" s="229">
        <f>O128*H128</f>
        <v>0</v>
      </c>
      <c r="Q128" s="229">
        <v>0</v>
      </c>
      <c r="R128" s="229">
        <f>Q128*H128</f>
        <v>0</v>
      </c>
      <c r="S128" s="229">
        <v>0</v>
      </c>
      <c r="T128" s="230">
        <f>S128*H128</f>
        <v>0</v>
      </c>
      <c r="U128" s="35"/>
      <c r="V128" s="35"/>
      <c r="W128" s="35"/>
      <c r="X128" s="35"/>
      <c r="Y128" s="35"/>
      <c r="Z128" s="35"/>
      <c r="AA128" s="35"/>
      <c r="AB128" s="35"/>
      <c r="AC128" s="35"/>
      <c r="AD128" s="35"/>
      <c r="AE128" s="35"/>
      <c r="AR128" s="231" t="s">
        <v>199</v>
      </c>
      <c r="AT128" s="231" t="s">
        <v>201</v>
      </c>
      <c r="AU128" s="231" t="s">
        <v>80</v>
      </c>
      <c r="AY128" s="14" t="s">
        <v>200</v>
      </c>
      <c r="BE128" s="232">
        <f>IF(N128="základní",J128,0)</f>
        <v>0</v>
      </c>
      <c r="BF128" s="232">
        <f>IF(N128="snížená",J128,0)</f>
        <v>0</v>
      </c>
      <c r="BG128" s="232">
        <f>IF(N128="zákl. přenesená",J128,0)</f>
        <v>0</v>
      </c>
      <c r="BH128" s="232">
        <f>IF(N128="sníž. přenesená",J128,0)</f>
        <v>0</v>
      </c>
      <c r="BI128" s="232">
        <f>IF(N128="nulová",J128,0)</f>
        <v>0</v>
      </c>
      <c r="BJ128" s="14" t="s">
        <v>80</v>
      </c>
      <c r="BK128" s="232">
        <f>ROUND(I128*H128,2)</f>
        <v>0</v>
      </c>
      <c r="BL128" s="14" t="s">
        <v>199</v>
      </c>
      <c r="BM128" s="231" t="s">
        <v>254</v>
      </c>
    </row>
    <row r="129" s="2" customFormat="1" ht="37.8" customHeight="1">
      <c r="A129" s="35"/>
      <c r="B129" s="36"/>
      <c r="C129" s="219" t="s">
        <v>230</v>
      </c>
      <c r="D129" s="219" t="s">
        <v>201</v>
      </c>
      <c r="E129" s="220" t="s">
        <v>2134</v>
      </c>
      <c r="F129" s="221" t="s">
        <v>2135</v>
      </c>
      <c r="G129" s="222" t="s">
        <v>958</v>
      </c>
      <c r="H129" s="223">
        <v>21</v>
      </c>
      <c r="I129" s="224"/>
      <c r="J129" s="225">
        <f>ROUND(I129*H129,2)</f>
        <v>0</v>
      </c>
      <c r="K129" s="226"/>
      <c r="L129" s="41"/>
      <c r="M129" s="227" t="s">
        <v>1</v>
      </c>
      <c r="N129" s="228" t="s">
        <v>38</v>
      </c>
      <c r="O129" s="88"/>
      <c r="P129" s="229">
        <f>O129*H129</f>
        <v>0</v>
      </c>
      <c r="Q129" s="229">
        <v>0</v>
      </c>
      <c r="R129" s="229">
        <f>Q129*H129</f>
        <v>0</v>
      </c>
      <c r="S129" s="229">
        <v>0</v>
      </c>
      <c r="T129" s="230">
        <f>S129*H129</f>
        <v>0</v>
      </c>
      <c r="U129" s="35"/>
      <c r="V129" s="35"/>
      <c r="W129" s="35"/>
      <c r="X129" s="35"/>
      <c r="Y129" s="35"/>
      <c r="Z129" s="35"/>
      <c r="AA129" s="35"/>
      <c r="AB129" s="35"/>
      <c r="AC129" s="35"/>
      <c r="AD129" s="35"/>
      <c r="AE129" s="35"/>
      <c r="AR129" s="231" t="s">
        <v>199</v>
      </c>
      <c r="AT129" s="231" t="s">
        <v>201</v>
      </c>
      <c r="AU129" s="231" t="s">
        <v>80</v>
      </c>
      <c r="AY129" s="14" t="s">
        <v>200</v>
      </c>
      <c r="BE129" s="232">
        <f>IF(N129="základní",J129,0)</f>
        <v>0</v>
      </c>
      <c r="BF129" s="232">
        <f>IF(N129="snížená",J129,0)</f>
        <v>0</v>
      </c>
      <c r="BG129" s="232">
        <f>IF(N129="zákl. přenesená",J129,0)</f>
        <v>0</v>
      </c>
      <c r="BH129" s="232">
        <f>IF(N129="sníž. přenesená",J129,0)</f>
        <v>0</v>
      </c>
      <c r="BI129" s="232">
        <f>IF(N129="nulová",J129,0)</f>
        <v>0</v>
      </c>
      <c r="BJ129" s="14" t="s">
        <v>80</v>
      </c>
      <c r="BK129" s="232">
        <f>ROUND(I129*H129,2)</f>
        <v>0</v>
      </c>
      <c r="BL129" s="14" t="s">
        <v>199</v>
      </c>
      <c r="BM129" s="231" t="s">
        <v>261</v>
      </c>
    </row>
    <row r="130" s="2" customFormat="1" ht="24.15" customHeight="1">
      <c r="A130" s="35"/>
      <c r="B130" s="36"/>
      <c r="C130" s="245" t="s">
        <v>234</v>
      </c>
      <c r="D130" s="245" t="s">
        <v>313</v>
      </c>
      <c r="E130" s="246" t="s">
        <v>2072</v>
      </c>
      <c r="F130" s="247" t="s">
        <v>2073</v>
      </c>
      <c r="G130" s="248" t="s">
        <v>313</v>
      </c>
      <c r="H130" s="249">
        <v>1200</v>
      </c>
      <c r="I130" s="250"/>
      <c r="J130" s="251">
        <f>ROUND(I130*H130,2)</f>
        <v>0</v>
      </c>
      <c r="K130" s="252"/>
      <c r="L130" s="253"/>
      <c r="M130" s="254" t="s">
        <v>1</v>
      </c>
      <c r="N130" s="255" t="s">
        <v>38</v>
      </c>
      <c r="O130" s="88"/>
      <c r="P130" s="229">
        <f>O130*H130</f>
        <v>0</v>
      </c>
      <c r="Q130" s="229">
        <v>0</v>
      </c>
      <c r="R130" s="229">
        <f>Q130*H130</f>
        <v>0</v>
      </c>
      <c r="S130" s="229">
        <v>0</v>
      </c>
      <c r="T130" s="230">
        <f>S130*H130</f>
        <v>0</v>
      </c>
      <c r="U130" s="35"/>
      <c r="V130" s="35"/>
      <c r="W130" s="35"/>
      <c r="X130" s="35"/>
      <c r="Y130" s="35"/>
      <c r="Z130" s="35"/>
      <c r="AA130" s="35"/>
      <c r="AB130" s="35"/>
      <c r="AC130" s="35"/>
      <c r="AD130" s="35"/>
      <c r="AE130" s="35"/>
      <c r="AR130" s="231" t="s">
        <v>230</v>
      </c>
      <c r="AT130" s="231" t="s">
        <v>313</v>
      </c>
      <c r="AU130" s="231" t="s">
        <v>80</v>
      </c>
      <c r="AY130" s="14" t="s">
        <v>200</v>
      </c>
      <c r="BE130" s="232">
        <f>IF(N130="základní",J130,0)</f>
        <v>0</v>
      </c>
      <c r="BF130" s="232">
        <f>IF(N130="snížená",J130,0)</f>
        <v>0</v>
      </c>
      <c r="BG130" s="232">
        <f>IF(N130="zákl. přenesená",J130,0)</f>
        <v>0</v>
      </c>
      <c r="BH130" s="232">
        <f>IF(N130="sníž. přenesená",J130,0)</f>
        <v>0</v>
      </c>
      <c r="BI130" s="232">
        <f>IF(N130="nulová",J130,0)</f>
        <v>0</v>
      </c>
      <c r="BJ130" s="14" t="s">
        <v>80</v>
      </c>
      <c r="BK130" s="232">
        <f>ROUND(I130*H130,2)</f>
        <v>0</v>
      </c>
      <c r="BL130" s="14" t="s">
        <v>199</v>
      </c>
      <c r="BM130" s="231" t="s">
        <v>269</v>
      </c>
    </row>
    <row r="131" s="2" customFormat="1" ht="37.8" customHeight="1">
      <c r="A131" s="35"/>
      <c r="B131" s="36"/>
      <c r="C131" s="219" t="s">
        <v>238</v>
      </c>
      <c r="D131" s="219" t="s">
        <v>201</v>
      </c>
      <c r="E131" s="220" t="s">
        <v>2070</v>
      </c>
      <c r="F131" s="221" t="s">
        <v>2071</v>
      </c>
      <c r="G131" s="222" t="s">
        <v>313</v>
      </c>
      <c r="H131" s="223">
        <v>1200</v>
      </c>
      <c r="I131" s="224"/>
      <c r="J131" s="225">
        <f>ROUND(I131*H131,2)</f>
        <v>0</v>
      </c>
      <c r="K131" s="226"/>
      <c r="L131" s="41"/>
      <c r="M131" s="227" t="s">
        <v>1</v>
      </c>
      <c r="N131" s="228" t="s">
        <v>38</v>
      </c>
      <c r="O131" s="88"/>
      <c r="P131" s="229">
        <f>O131*H131</f>
        <v>0</v>
      </c>
      <c r="Q131" s="229">
        <v>0</v>
      </c>
      <c r="R131" s="229">
        <f>Q131*H131</f>
        <v>0</v>
      </c>
      <c r="S131" s="229">
        <v>0</v>
      </c>
      <c r="T131" s="230">
        <f>S131*H131</f>
        <v>0</v>
      </c>
      <c r="U131" s="35"/>
      <c r="V131" s="35"/>
      <c r="W131" s="35"/>
      <c r="X131" s="35"/>
      <c r="Y131" s="35"/>
      <c r="Z131" s="35"/>
      <c r="AA131" s="35"/>
      <c r="AB131" s="35"/>
      <c r="AC131" s="35"/>
      <c r="AD131" s="35"/>
      <c r="AE131" s="35"/>
      <c r="AR131" s="231" t="s">
        <v>199</v>
      </c>
      <c r="AT131" s="231" t="s">
        <v>201</v>
      </c>
      <c r="AU131" s="231" t="s">
        <v>80</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199</v>
      </c>
      <c r="BM131" s="231" t="s">
        <v>277</v>
      </c>
    </row>
    <row r="132" s="2" customFormat="1" ht="24.15" customHeight="1">
      <c r="A132" s="35"/>
      <c r="B132" s="36"/>
      <c r="C132" s="245" t="s">
        <v>242</v>
      </c>
      <c r="D132" s="245" t="s">
        <v>313</v>
      </c>
      <c r="E132" s="246" t="s">
        <v>2076</v>
      </c>
      <c r="F132" s="247" t="s">
        <v>2077</v>
      </c>
      <c r="G132" s="248" t="s">
        <v>313</v>
      </c>
      <c r="H132" s="249">
        <v>1200</v>
      </c>
      <c r="I132" s="250"/>
      <c r="J132" s="251">
        <f>ROUND(I132*H132,2)</f>
        <v>0</v>
      </c>
      <c r="K132" s="252"/>
      <c r="L132" s="253"/>
      <c r="M132" s="254" t="s">
        <v>1</v>
      </c>
      <c r="N132" s="255" t="s">
        <v>38</v>
      </c>
      <c r="O132" s="88"/>
      <c r="P132" s="229">
        <f>O132*H132</f>
        <v>0</v>
      </c>
      <c r="Q132" s="229">
        <v>0</v>
      </c>
      <c r="R132" s="229">
        <f>Q132*H132</f>
        <v>0</v>
      </c>
      <c r="S132" s="229">
        <v>0</v>
      </c>
      <c r="T132" s="230">
        <f>S132*H132</f>
        <v>0</v>
      </c>
      <c r="U132" s="35"/>
      <c r="V132" s="35"/>
      <c r="W132" s="35"/>
      <c r="X132" s="35"/>
      <c r="Y132" s="35"/>
      <c r="Z132" s="35"/>
      <c r="AA132" s="35"/>
      <c r="AB132" s="35"/>
      <c r="AC132" s="35"/>
      <c r="AD132" s="35"/>
      <c r="AE132" s="35"/>
      <c r="AR132" s="231" t="s">
        <v>230</v>
      </c>
      <c r="AT132" s="231" t="s">
        <v>313</v>
      </c>
      <c r="AU132" s="231" t="s">
        <v>80</v>
      </c>
      <c r="AY132" s="14" t="s">
        <v>200</v>
      </c>
      <c r="BE132" s="232">
        <f>IF(N132="základní",J132,0)</f>
        <v>0</v>
      </c>
      <c r="BF132" s="232">
        <f>IF(N132="snížená",J132,0)</f>
        <v>0</v>
      </c>
      <c r="BG132" s="232">
        <f>IF(N132="zákl. přenesená",J132,0)</f>
        <v>0</v>
      </c>
      <c r="BH132" s="232">
        <f>IF(N132="sníž. přenesená",J132,0)</f>
        <v>0</v>
      </c>
      <c r="BI132" s="232">
        <f>IF(N132="nulová",J132,0)</f>
        <v>0</v>
      </c>
      <c r="BJ132" s="14" t="s">
        <v>80</v>
      </c>
      <c r="BK132" s="232">
        <f>ROUND(I132*H132,2)</f>
        <v>0</v>
      </c>
      <c r="BL132" s="14" t="s">
        <v>199</v>
      </c>
      <c r="BM132" s="231" t="s">
        <v>376</v>
      </c>
    </row>
    <row r="133" s="2" customFormat="1" ht="14.4" customHeight="1">
      <c r="A133" s="35"/>
      <c r="B133" s="36"/>
      <c r="C133" s="219" t="s">
        <v>246</v>
      </c>
      <c r="D133" s="219" t="s">
        <v>201</v>
      </c>
      <c r="E133" s="220" t="s">
        <v>2074</v>
      </c>
      <c r="F133" s="221" t="s">
        <v>2075</v>
      </c>
      <c r="G133" s="222" t="s">
        <v>313</v>
      </c>
      <c r="H133" s="223">
        <v>1200</v>
      </c>
      <c r="I133" s="224"/>
      <c r="J133" s="225">
        <f>ROUND(I133*H133,2)</f>
        <v>0</v>
      </c>
      <c r="K133" s="226"/>
      <c r="L133" s="41"/>
      <c r="M133" s="227" t="s">
        <v>1</v>
      </c>
      <c r="N133" s="228" t="s">
        <v>38</v>
      </c>
      <c r="O133" s="88"/>
      <c r="P133" s="229">
        <f>O133*H133</f>
        <v>0</v>
      </c>
      <c r="Q133" s="229">
        <v>0</v>
      </c>
      <c r="R133" s="229">
        <f>Q133*H133</f>
        <v>0</v>
      </c>
      <c r="S133" s="229">
        <v>0</v>
      </c>
      <c r="T133" s="230">
        <f>S133*H133</f>
        <v>0</v>
      </c>
      <c r="U133" s="35"/>
      <c r="V133" s="35"/>
      <c r="W133" s="35"/>
      <c r="X133" s="35"/>
      <c r="Y133" s="35"/>
      <c r="Z133" s="35"/>
      <c r="AA133" s="35"/>
      <c r="AB133" s="35"/>
      <c r="AC133" s="35"/>
      <c r="AD133" s="35"/>
      <c r="AE133" s="35"/>
      <c r="AR133" s="231" t="s">
        <v>199</v>
      </c>
      <c r="AT133" s="231" t="s">
        <v>201</v>
      </c>
      <c r="AU133" s="231" t="s">
        <v>80</v>
      </c>
      <c r="AY133" s="14" t="s">
        <v>200</v>
      </c>
      <c r="BE133" s="232">
        <f>IF(N133="základní",J133,0)</f>
        <v>0</v>
      </c>
      <c r="BF133" s="232">
        <f>IF(N133="snížená",J133,0)</f>
        <v>0</v>
      </c>
      <c r="BG133" s="232">
        <f>IF(N133="zákl. přenesená",J133,0)</f>
        <v>0</v>
      </c>
      <c r="BH133" s="232">
        <f>IF(N133="sníž. přenesená",J133,0)</f>
        <v>0</v>
      </c>
      <c r="BI133" s="232">
        <f>IF(N133="nulová",J133,0)</f>
        <v>0</v>
      </c>
      <c r="BJ133" s="14" t="s">
        <v>80</v>
      </c>
      <c r="BK133" s="232">
        <f>ROUND(I133*H133,2)</f>
        <v>0</v>
      </c>
      <c r="BL133" s="14" t="s">
        <v>199</v>
      </c>
      <c r="BM133" s="231" t="s">
        <v>383</v>
      </c>
    </row>
    <row r="134" s="2" customFormat="1" ht="14.4" customHeight="1">
      <c r="A134" s="35"/>
      <c r="B134" s="36"/>
      <c r="C134" s="219" t="s">
        <v>250</v>
      </c>
      <c r="D134" s="219" t="s">
        <v>201</v>
      </c>
      <c r="E134" s="220" t="s">
        <v>2059</v>
      </c>
      <c r="F134" s="221" t="s">
        <v>2060</v>
      </c>
      <c r="G134" s="222" t="s">
        <v>958</v>
      </c>
      <c r="H134" s="223">
        <v>1</v>
      </c>
      <c r="I134" s="224"/>
      <c r="J134" s="225">
        <f>ROUND(I134*H134,2)</f>
        <v>0</v>
      </c>
      <c r="K134" s="226"/>
      <c r="L134" s="41"/>
      <c r="M134" s="227" t="s">
        <v>1</v>
      </c>
      <c r="N134" s="228" t="s">
        <v>38</v>
      </c>
      <c r="O134" s="88"/>
      <c r="P134" s="229">
        <f>O134*H134</f>
        <v>0</v>
      </c>
      <c r="Q134" s="229">
        <v>0</v>
      </c>
      <c r="R134" s="229">
        <f>Q134*H134</f>
        <v>0</v>
      </c>
      <c r="S134" s="229">
        <v>0</v>
      </c>
      <c r="T134" s="230">
        <f>S134*H134</f>
        <v>0</v>
      </c>
      <c r="U134" s="35"/>
      <c r="V134" s="35"/>
      <c r="W134" s="35"/>
      <c r="X134" s="35"/>
      <c r="Y134" s="35"/>
      <c r="Z134" s="35"/>
      <c r="AA134" s="35"/>
      <c r="AB134" s="35"/>
      <c r="AC134" s="35"/>
      <c r="AD134" s="35"/>
      <c r="AE134" s="35"/>
      <c r="AR134" s="231" t="s">
        <v>199</v>
      </c>
      <c r="AT134" s="231" t="s">
        <v>201</v>
      </c>
      <c r="AU134" s="231" t="s">
        <v>80</v>
      </c>
      <c r="AY134" s="14" t="s">
        <v>200</v>
      </c>
      <c r="BE134" s="232">
        <f>IF(N134="základní",J134,0)</f>
        <v>0</v>
      </c>
      <c r="BF134" s="232">
        <f>IF(N134="snížená",J134,0)</f>
        <v>0</v>
      </c>
      <c r="BG134" s="232">
        <f>IF(N134="zákl. přenesená",J134,0)</f>
        <v>0</v>
      </c>
      <c r="BH134" s="232">
        <f>IF(N134="sníž. přenesená",J134,0)</f>
        <v>0</v>
      </c>
      <c r="BI134" s="232">
        <f>IF(N134="nulová",J134,0)</f>
        <v>0</v>
      </c>
      <c r="BJ134" s="14" t="s">
        <v>80</v>
      </c>
      <c r="BK134" s="232">
        <f>ROUND(I134*H134,2)</f>
        <v>0</v>
      </c>
      <c r="BL134" s="14" t="s">
        <v>199</v>
      </c>
      <c r="BM134" s="231" t="s">
        <v>391</v>
      </c>
    </row>
    <row r="135" s="11" customFormat="1" ht="25.92" customHeight="1">
      <c r="A135" s="11"/>
      <c r="B135" s="205"/>
      <c r="C135" s="206"/>
      <c r="D135" s="207" t="s">
        <v>72</v>
      </c>
      <c r="E135" s="208" t="s">
        <v>1595</v>
      </c>
      <c r="F135" s="208" t="s">
        <v>1596</v>
      </c>
      <c r="G135" s="206"/>
      <c r="H135" s="206"/>
      <c r="I135" s="209"/>
      <c r="J135" s="210">
        <f>BK135</f>
        <v>0</v>
      </c>
      <c r="K135" s="206"/>
      <c r="L135" s="211"/>
      <c r="M135" s="212"/>
      <c r="N135" s="213"/>
      <c r="O135" s="213"/>
      <c r="P135" s="214">
        <f>SUM(P136:P165)</f>
        <v>0</v>
      </c>
      <c r="Q135" s="213"/>
      <c r="R135" s="214">
        <f>SUM(R136:R165)</f>
        <v>0</v>
      </c>
      <c r="S135" s="213"/>
      <c r="T135" s="215">
        <f>SUM(T136:T165)</f>
        <v>0</v>
      </c>
      <c r="U135" s="11"/>
      <c r="V135" s="11"/>
      <c r="W135" s="11"/>
      <c r="X135" s="11"/>
      <c r="Y135" s="11"/>
      <c r="Z135" s="11"/>
      <c r="AA135" s="11"/>
      <c r="AB135" s="11"/>
      <c r="AC135" s="11"/>
      <c r="AD135" s="11"/>
      <c r="AE135" s="11"/>
      <c r="AR135" s="216" t="s">
        <v>82</v>
      </c>
      <c r="AT135" s="217" t="s">
        <v>72</v>
      </c>
      <c r="AU135" s="217" t="s">
        <v>73</v>
      </c>
      <c r="AY135" s="216" t="s">
        <v>200</v>
      </c>
      <c r="BK135" s="218">
        <f>SUM(BK136:BK165)</f>
        <v>0</v>
      </c>
    </row>
    <row r="136" s="2" customFormat="1" ht="24.15" customHeight="1">
      <c r="A136" s="35"/>
      <c r="B136" s="36"/>
      <c r="C136" s="245" t="s">
        <v>254</v>
      </c>
      <c r="D136" s="245" t="s">
        <v>313</v>
      </c>
      <c r="E136" s="246" t="s">
        <v>1172</v>
      </c>
      <c r="F136" s="247" t="s">
        <v>1173</v>
      </c>
      <c r="G136" s="248" t="s">
        <v>313</v>
      </c>
      <c r="H136" s="249">
        <v>150</v>
      </c>
      <c r="I136" s="250"/>
      <c r="J136" s="251">
        <f>ROUND(I136*H136,2)</f>
        <v>0</v>
      </c>
      <c r="K136" s="252"/>
      <c r="L136" s="253"/>
      <c r="M136" s="254" t="s">
        <v>1</v>
      </c>
      <c r="N136" s="255" t="s">
        <v>38</v>
      </c>
      <c r="O136" s="88"/>
      <c r="P136" s="229">
        <f>O136*H136</f>
        <v>0</v>
      </c>
      <c r="Q136" s="229">
        <v>0</v>
      </c>
      <c r="R136" s="229">
        <f>Q136*H136</f>
        <v>0</v>
      </c>
      <c r="S136" s="229">
        <v>0</v>
      </c>
      <c r="T136" s="230">
        <f>S136*H136</f>
        <v>0</v>
      </c>
      <c r="U136" s="35"/>
      <c r="V136" s="35"/>
      <c r="W136" s="35"/>
      <c r="X136" s="35"/>
      <c r="Y136" s="35"/>
      <c r="Z136" s="35"/>
      <c r="AA136" s="35"/>
      <c r="AB136" s="35"/>
      <c r="AC136" s="35"/>
      <c r="AD136" s="35"/>
      <c r="AE136" s="35"/>
      <c r="AR136" s="231" t="s">
        <v>415</v>
      </c>
      <c r="AT136" s="231" t="s">
        <v>313</v>
      </c>
      <c r="AU136" s="231" t="s">
        <v>80</v>
      </c>
      <c r="AY136" s="14" t="s">
        <v>200</v>
      </c>
      <c r="BE136" s="232">
        <f>IF(N136="základní",J136,0)</f>
        <v>0</v>
      </c>
      <c r="BF136" s="232">
        <f>IF(N136="snížená",J136,0)</f>
        <v>0</v>
      </c>
      <c r="BG136" s="232">
        <f>IF(N136="zákl. přenesená",J136,0)</f>
        <v>0</v>
      </c>
      <c r="BH136" s="232">
        <f>IF(N136="sníž. přenesená",J136,0)</f>
        <v>0</v>
      </c>
      <c r="BI136" s="232">
        <f>IF(N136="nulová",J136,0)</f>
        <v>0</v>
      </c>
      <c r="BJ136" s="14" t="s">
        <v>80</v>
      </c>
      <c r="BK136" s="232">
        <f>ROUND(I136*H136,2)</f>
        <v>0</v>
      </c>
      <c r="BL136" s="14" t="s">
        <v>261</v>
      </c>
      <c r="BM136" s="231" t="s">
        <v>399</v>
      </c>
    </row>
    <row r="137" s="2" customFormat="1" ht="24.15" customHeight="1">
      <c r="A137" s="35"/>
      <c r="B137" s="36"/>
      <c r="C137" s="219" t="s">
        <v>8</v>
      </c>
      <c r="D137" s="219" t="s">
        <v>201</v>
      </c>
      <c r="E137" s="220" t="s">
        <v>1169</v>
      </c>
      <c r="F137" s="221" t="s">
        <v>1170</v>
      </c>
      <c r="G137" s="222" t="s">
        <v>313</v>
      </c>
      <c r="H137" s="223">
        <v>150</v>
      </c>
      <c r="I137" s="224"/>
      <c r="J137" s="225">
        <f>ROUND(I137*H137,2)</f>
        <v>0</v>
      </c>
      <c r="K137" s="226"/>
      <c r="L137" s="41"/>
      <c r="M137" s="227" t="s">
        <v>1</v>
      </c>
      <c r="N137" s="228" t="s">
        <v>38</v>
      </c>
      <c r="O137" s="88"/>
      <c r="P137" s="229">
        <f>O137*H137</f>
        <v>0</v>
      </c>
      <c r="Q137" s="229">
        <v>0</v>
      </c>
      <c r="R137" s="229">
        <f>Q137*H137</f>
        <v>0</v>
      </c>
      <c r="S137" s="229">
        <v>0</v>
      </c>
      <c r="T137" s="230">
        <f>S137*H137</f>
        <v>0</v>
      </c>
      <c r="U137" s="35"/>
      <c r="V137" s="35"/>
      <c r="W137" s="35"/>
      <c r="X137" s="35"/>
      <c r="Y137" s="35"/>
      <c r="Z137" s="35"/>
      <c r="AA137" s="35"/>
      <c r="AB137" s="35"/>
      <c r="AC137" s="35"/>
      <c r="AD137" s="35"/>
      <c r="AE137" s="35"/>
      <c r="AR137" s="231" t="s">
        <v>261</v>
      </c>
      <c r="AT137" s="231" t="s">
        <v>201</v>
      </c>
      <c r="AU137" s="231" t="s">
        <v>80</v>
      </c>
      <c r="AY137" s="14" t="s">
        <v>200</v>
      </c>
      <c r="BE137" s="232">
        <f>IF(N137="základní",J137,0)</f>
        <v>0</v>
      </c>
      <c r="BF137" s="232">
        <f>IF(N137="snížená",J137,0)</f>
        <v>0</v>
      </c>
      <c r="BG137" s="232">
        <f>IF(N137="zákl. přenesená",J137,0)</f>
        <v>0</v>
      </c>
      <c r="BH137" s="232">
        <f>IF(N137="sníž. přenesená",J137,0)</f>
        <v>0</v>
      </c>
      <c r="BI137" s="232">
        <f>IF(N137="nulová",J137,0)</f>
        <v>0</v>
      </c>
      <c r="BJ137" s="14" t="s">
        <v>80</v>
      </c>
      <c r="BK137" s="232">
        <f>ROUND(I137*H137,2)</f>
        <v>0</v>
      </c>
      <c r="BL137" s="14" t="s">
        <v>261</v>
      </c>
      <c r="BM137" s="231" t="s">
        <v>407</v>
      </c>
    </row>
    <row r="138" s="2" customFormat="1" ht="24.15" customHeight="1">
      <c r="A138" s="35"/>
      <c r="B138" s="36"/>
      <c r="C138" s="245" t="s">
        <v>261</v>
      </c>
      <c r="D138" s="245" t="s">
        <v>313</v>
      </c>
      <c r="E138" s="246" t="s">
        <v>2136</v>
      </c>
      <c r="F138" s="247" t="s">
        <v>2137</v>
      </c>
      <c r="G138" s="248" t="s">
        <v>313</v>
      </c>
      <c r="H138" s="249">
        <v>250</v>
      </c>
      <c r="I138" s="250"/>
      <c r="J138" s="251">
        <f>ROUND(I138*H138,2)</f>
        <v>0</v>
      </c>
      <c r="K138" s="252"/>
      <c r="L138" s="253"/>
      <c r="M138" s="254" t="s">
        <v>1</v>
      </c>
      <c r="N138" s="255" t="s">
        <v>38</v>
      </c>
      <c r="O138" s="88"/>
      <c r="P138" s="229">
        <f>O138*H138</f>
        <v>0</v>
      </c>
      <c r="Q138" s="229">
        <v>0</v>
      </c>
      <c r="R138" s="229">
        <f>Q138*H138</f>
        <v>0</v>
      </c>
      <c r="S138" s="229">
        <v>0</v>
      </c>
      <c r="T138" s="230">
        <f>S138*H138</f>
        <v>0</v>
      </c>
      <c r="U138" s="35"/>
      <c r="V138" s="35"/>
      <c r="W138" s="35"/>
      <c r="X138" s="35"/>
      <c r="Y138" s="35"/>
      <c r="Z138" s="35"/>
      <c r="AA138" s="35"/>
      <c r="AB138" s="35"/>
      <c r="AC138" s="35"/>
      <c r="AD138" s="35"/>
      <c r="AE138" s="35"/>
      <c r="AR138" s="231" t="s">
        <v>415</v>
      </c>
      <c r="AT138" s="231" t="s">
        <v>313</v>
      </c>
      <c r="AU138" s="231" t="s">
        <v>80</v>
      </c>
      <c r="AY138" s="14" t="s">
        <v>200</v>
      </c>
      <c r="BE138" s="232">
        <f>IF(N138="základní",J138,0)</f>
        <v>0</v>
      </c>
      <c r="BF138" s="232">
        <f>IF(N138="snížená",J138,0)</f>
        <v>0</v>
      </c>
      <c r="BG138" s="232">
        <f>IF(N138="zákl. přenesená",J138,0)</f>
        <v>0</v>
      </c>
      <c r="BH138" s="232">
        <f>IF(N138="sníž. přenesená",J138,0)</f>
        <v>0</v>
      </c>
      <c r="BI138" s="232">
        <f>IF(N138="nulová",J138,0)</f>
        <v>0</v>
      </c>
      <c r="BJ138" s="14" t="s">
        <v>80</v>
      </c>
      <c r="BK138" s="232">
        <f>ROUND(I138*H138,2)</f>
        <v>0</v>
      </c>
      <c r="BL138" s="14" t="s">
        <v>261</v>
      </c>
      <c r="BM138" s="231" t="s">
        <v>415</v>
      </c>
    </row>
    <row r="139" s="2" customFormat="1" ht="24.15" customHeight="1">
      <c r="A139" s="35"/>
      <c r="B139" s="36"/>
      <c r="C139" s="219" t="s">
        <v>265</v>
      </c>
      <c r="D139" s="219" t="s">
        <v>201</v>
      </c>
      <c r="E139" s="220" t="s">
        <v>1175</v>
      </c>
      <c r="F139" s="221" t="s">
        <v>1176</v>
      </c>
      <c r="G139" s="222" t="s">
        <v>313</v>
      </c>
      <c r="H139" s="223">
        <v>250</v>
      </c>
      <c r="I139" s="224"/>
      <c r="J139" s="225">
        <f>ROUND(I139*H139,2)</f>
        <v>0</v>
      </c>
      <c r="K139" s="226"/>
      <c r="L139" s="41"/>
      <c r="M139" s="227" t="s">
        <v>1</v>
      </c>
      <c r="N139" s="228" t="s">
        <v>38</v>
      </c>
      <c r="O139" s="88"/>
      <c r="P139" s="229">
        <f>O139*H139</f>
        <v>0</v>
      </c>
      <c r="Q139" s="229">
        <v>0</v>
      </c>
      <c r="R139" s="229">
        <f>Q139*H139</f>
        <v>0</v>
      </c>
      <c r="S139" s="229">
        <v>0</v>
      </c>
      <c r="T139" s="230">
        <f>S139*H139</f>
        <v>0</v>
      </c>
      <c r="U139" s="35"/>
      <c r="V139" s="35"/>
      <c r="W139" s="35"/>
      <c r="X139" s="35"/>
      <c r="Y139" s="35"/>
      <c r="Z139" s="35"/>
      <c r="AA139" s="35"/>
      <c r="AB139" s="35"/>
      <c r="AC139" s="35"/>
      <c r="AD139" s="35"/>
      <c r="AE139" s="35"/>
      <c r="AR139" s="231" t="s">
        <v>261</v>
      </c>
      <c r="AT139" s="231" t="s">
        <v>201</v>
      </c>
      <c r="AU139" s="231" t="s">
        <v>80</v>
      </c>
      <c r="AY139" s="14" t="s">
        <v>200</v>
      </c>
      <c r="BE139" s="232">
        <f>IF(N139="základní",J139,0)</f>
        <v>0</v>
      </c>
      <c r="BF139" s="232">
        <f>IF(N139="snížená",J139,0)</f>
        <v>0</v>
      </c>
      <c r="BG139" s="232">
        <f>IF(N139="zákl. přenesená",J139,0)</f>
        <v>0</v>
      </c>
      <c r="BH139" s="232">
        <f>IF(N139="sníž. přenesená",J139,0)</f>
        <v>0</v>
      </c>
      <c r="BI139" s="232">
        <f>IF(N139="nulová",J139,0)</f>
        <v>0</v>
      </c>
      <c r="BJ139" s="14" t="s">
        <v>80</v>
      </c>
      <c r="BK139" s="232">
        <f>ROUND(I139*H139,2)</f>
        <v>0</v>
      </c>
      <c r="BL139" s="14" t="s">
        <v>261</v>
      </c>
      <c r="BM139" s="231" t="s">
        <v>423</v>
      </c>
    </row>
    <row r="140" s="2" customFormat="1" ht="24.15" customHeight="1">
      <c r="A140" s="35"/>
      <c r="B140" s="36"/>
      <c r="C140" s="245" t="s">
        <v>269</v>
      </c>
      <c r="D140" s="245" t="s">
        <v>313</v>
      </c>
      <c r="E140" s="246" t="s">
        <v>2138</v>
      </c>
      <c r="F140" s="247" t="s">
        <v>2139</v>
      </c>
      <c r="G140" s="248" t="s">
        <v>313</v>
      </c>
      <c r="H140" s="249">
        <v>1400</v>
      </c>
      <c r="I140" s="250"/>
      <c r="J140" s="251">
        <f>ROUND(I140*H140,2)</f>
        <v>0</v>
      </c>
      <c r="K140" s="252"/>
      <c r="L140" s="253"/>
      <c r="M140" s="254" t="s">
        <v>1</v>
      </c>
      <c r="N140" s="255" t="s">
        <v>38</v>
      </c>
      <c r="O140" s="88"/>
      <c r="P140" s="229">
        <f>O140*H140</f>
        <v>0</v>
      </c>
      <c r="Q140" s="229">
        <v>0</v>
      </c>
      <c r="R140" s="229">
        <f>Q140*H140</f>
        <v>0</v>
      </c>
      <c r="S140" s="229">
        <v>0</v>
      </c>
      <c r="T140" s="230">
        <f>S140*H140</f>
        <v>0</v>
      </c>
      <c r="U140" s="35"/>
      <c r="V140" s="35"/>
      <c r="W140" s="35"/>
      <c r="X140" s="35"/>
      <c r="Y140" s="35"/>
      <c r="Z140" s="35"/>
      <c r="AA140" s="35"/>
      <c r="AB140" s="35"/>
      <c r="AC140" s="35"/>
      <c r="AD140" s="35"/>
      <c r="AE140" s="35"/>
      <c r="AR140" s="231" t="s">
        <v>415</v>
      </c>
      <c r="AT140" s="231" t="s">
        <v>313</v>
      </c>
      <c r="AU140" s="231" t="s">
        <v>80</v>
      </c>
      <c r="AY140" s="14" t="s">
        <v>200</v>
      </c>
      <c r="BE140" s="232">
        <f>IF(N140="základní",J140,0)</f>
        <v>0</v>
      </c>
      <c r="BF140" s="232">
        <f>IF(N140="snížená",J140,0)</f>
        <v>0</v>
      </c>
      <c r="BG140" s="232">
        <f>IF(N140="zákl. přenesená",J140,0)</f>
        <v>0</v>
      </c>
      <c r="BH140" s="232">
        <f>IF(N140="sníž. přenesená",J140,0)</f>
        <v>0</v>
      </c>
      <c r="BI140" s="232">
        <f>IF(N140="nulová",J140,0)</f>
        <v>0</v>
      </c>
      <c r="BJ140" s="14" t="s">
        <v>80</v>
      </c>
      <c r="BK140" s="232">
        <f>ROUND(I140*H140,2)</f>
        <v>0</v>
      </c>
      <c r="BL140" s="14" t="s">
        <v>261</v>
      </c>
      <c r="BM140" s="231" t="s">
        <v>431</v>
      </c>
    </row>
    <row r="141" s="2" customFormat="1" ht="24.15" customHeight="1">
      <c r="A141" s="35"/>
      <c r="B141" s="36"/>
      <c r="C141" s="219" t="s">
        <v>273</v>
      </c>
      <c r="D141" s="219" t="s">
        <v>201</v>
      </c>
      <c r="E141" s="220" t="s">
        <v>1175</v>
      </c>
      <c r="F141" s="221" t="s">
        <v>1176</v>
      </c>
      <c r="G141" s="222" t="s">
        <v>313</v>
      </c>
      <c r="H141" s="223">
        <v>1400</v>
      </c>
      <c r="I141" s="224"/>
      <c r="J141" s="225">
        <f>ROUND(I141*H141,2)</f>
        <v>0</v>
      </c>
      <c r="K141" s="226"/>
      <c r="L141" s="41"/>
      <c r="M141" s="227" t="s">
        <v>1</v>
      </c>
      <c r="N141" s="228" t="s">
        <v>38</v>
      </c>
      <c r="O141" s="88"/>
      <c r="P141" s="229">
        <f>O141*H141</f>
        <v>0</v>
      </c>
      <c r="Q141" s="229">
        <v>0</v>
      </c>
      <c r="R141" s="229">
        <f>Q141*H141</f>
        <v>0</v>
      </c>
      <c r="S141" s="229">
        <v>0</v>
      </c>
      <c r="T141" s="230">
        <f>S141*H141</f>
        <v>0</v>
      </c>
      <c r="U141" s="35"/>
      <c r="V141" s="35"/>
      <c r="W141" s="35"/>
      <c r="X141" s="35"/>
      <c r="Y141" s="35"/>
      <c r="Z141" s="35"/>
      <c r="AA141" s="35"/>
      <c r="AB141" s="35"/>
      <c r="AC141" s="35"/>
      <c r="AD141" s="35"/>
      <c r="AE141" s="35"/>
      <c r="AR141" s="231" t="s">
        <v>261</v>
      </c>
      <c r="AT141" s="231" t="s">
        <v>201</v>
      </c>
      <c r="AU141" s="231" t="s">
        <v>80</v>
      </c>
      <c r="AY141" s="14" t="s">
        <v>200</v>
      </c>
      <c r="BE141" s="232">
        <f>IF(N141="základní",J141,0)</f>
        <v>0</v>
      </c>
      <c r="BF141" s="232">
        <f>IF(N141="snížená",J141,0)</f>
        <v>0</v>
      </c>
      <c r="BG141" s="232">
        <f>IF(N141="zákl. přenesená",J141,0)</f>
        <v>0</v>
      </c>
      <c r="BH141" s="232">
        <f>IF(N141="sníž. přenesená",J141,0)</f>
        <v>0</v>
      </c>
      <c r="BI141" s="232">
        <f>IF(N141="nulová",J141,0)</f>
        <v>0</v>
      </c>
      <c r="BJ141" s="14" t="s">
        <v>80</v>
      </c>
      <c r="BK141" s="232">
        <f>ROUND(I141*H141,2)</f>
        <v>0</v>
      </c>
      <c r="BL141" s="14" t="s">
        <v>261</v>
      </c>
      <c r="BM141" s="231" t="s">
        <v>439</v>
      </c>
    </row>
    <row r="142" s="2" customFormat="1" ht="49.05" customHeight="1">
      <c r="A142" s="35"/>
      <c r="B142" s="36"/>
      <c r="C142" s="245" t="s">
        <v>277</v>
      </c>
      <c r="D142" s="245" t="s">
        <v>313</v>
      </c>
      <c r="E142" s="246" t="s">
        <v>2140</v>
      </c>
      <c r="F142" s="247" t="s">
        <v>2141</v>
      </c>
      <c r="G142" s="248" t="s">
        <v>958</v>
      </c>
      <c r="H142" s="249">
        <v>1</v>
      </c>
      <c r="I142" s="250"/>
      <c r="J142" s="251">
        <f>ROUND(I142*H142,2)</f>
        <v>0</v>
      </c>
      <c r="K142" s="252"/>
      <c r="L142" s="253"/>
      <c r="M142" s="254" t="s">
        <v>1</v>
      </c>
      <c r="N142" s="255" t="s">
        <v>38</v>
      </c>
      <c r="O142" s="88"/>
      <c r="P142" s="229">
        <f>O142*H142</f>
        <v>0</v>
      </c>
      <c r="Q142" s="229">
        <v>0</v>
      </c>
      <c r="R142" s="229">
        <f>Q142*H142</f>
        <v>0</v>
      </c>
      <c r="S142" s="229">
        <v>0</v>
      </c>
      <c r="T142" s="230">
        <f>S142*H142</f>
        <v>0</v>
      </c>
      <c r="U142" s="35"/>
      <c r="V142" s="35"/>
      <c r="W142" s="35"/>
      <c r="X142" s="35"/>
      <c r="Y142" s="35"/>
      <c r="Z142" s="35"/>
      <c r="AA142" s="35"/>
      <c r="AB142" s="35"/>
      <c r="AC142" s="35"/>
      <c r="AD142" s="35"/>
      <c r="AE142" s="35"/>
      <c r="AR142" s="231" t="s">
        <v>415</v>
      </c>
      <c r="AT142" s="231" t="s">
        <v>313</v>
      </c>
      <c r="AU142" s="231" t="s">
        <v>80</v>
      </c>
      <c r="AY142" s="14" t="s">
        <v>200</v>
      </c>
      <c r="BE142" s="232">
        <f>IF(N142="základní",J142,0)</f>
        <v>0</v>
      </c>
      <c r="BF142" s="232">
        <f>IF(N142="snížená",J142,0)</f>
        <v>0</v>
      </c>
      <c r="BG142" s="232">
        <f>IF(N142="zákl. přenesená",J142,0)</f>
        <v>0</v>
      </c>
      <c r="BH142" s="232">
        <f>IF(N142="sníž. přenesená",J142,0)</f>
        <v>0</v>
      </c>
      <c r="BI142" s="232">
        <f>IF(N142="nulová",J142,0)</f>
        <v>0</v>
      </c>
      <c r="BJ142" s="14" t="s">
        <v>80</v>
      </c>
      <c r="BK142" s="232">
        <f>ROUND(I142*H142,2)</f>
        <v>0</v>
      </c>
      <c r="BL142" s="14" t="s">
        <v>261</v>
      </c>
      <c r="BM142" s="231" t="s">
        <v>447</v>
      </c>
    </row>
    <row r="143" s="2" customFormat="1" ht="24.15" customHeight="1">
      <c r="A143" s="35"/>
      <c r="B143" s="36"/>
      <c r="C143" s="219" t="s">
        <v>7</v>
      </c>
      <c r="D143" s="219" t="s">
        <v>201</v>
      </c>
      <c r="E143" s="220" t="s">
        <v>2142</v>
      </c>
      <c r="F143" s="221" t="s">
        <v>2143</v>
      </c>
      <c r="G143" s="222" t="s">
        <v>958</v>
      </c>
      <c r="H143" s="223">
        <v>1</v>
      </c>
      <c r="I143" s="224"/>
      <c r="J143" s="225">
        <f>ROUND(I143*H143,2)</f>
        <v>0</v>
      </c>
      <c r="K143" s="226"/>
      <c r="L143" s="41"/>
      <c r="M143" s="227" t="s">
        <v>1</v>
      </c>
      <c r="N143" s="228" t="s">
        <v>38</v>
      </c>
      <c r="O143" s="88"/>
      <c r="P143" s="229">
        <f>O143*H143</f>
        <v>0</v>
      </c>
      <c r="Q143" s="229">
        <v>0</v>
      </c>
      <c r="R143" s="229">
        <f>Q143*H143</f>
        <v>0</v>
      </c>
      <c r="S143" s="229">
        <v>0</v>
      </c>
      <c r="T143" s="230">
        <f>S143*H143</f>
        <v>0</v>
      </c>
      <c r="U143" s="35"/>
      <c r="V143" s="35"/>
      <c r="W143" s="35"/>
      <c r="X143" s="35"/>
      <c r="Y143" s="35"/>
      <c r="Z143" s="35"/>
      <c r="AA143" s="35"/>
      <c r="AB143" s="35"/>
      <c r="AC143" s="35"/>
      <c r="AD143" s="35"/>
      <c r="AE143" s="35"/>
      <c r="AR143" s="231" t="s">
        <v>261</v>
      </c>
      <c r="AT143" s="231" t="s">
        <v>201</v>
      </c>
      <c r="AU143" s="231" t="s">
        <v>80</v>
      </c>
      <c r="AY143" s="14" t="s">
        <v>200</v>
      </c>
      <c r="BE143" s="232">
        <f>IF(N143="základní",J143,0)</f>
        <v>0</v>
      </c>
      <c r="BF143" s="232">
        <f>IF(N143="snížená",J143,0)</f>
        <v>0</v>
      </c>
      <c r="BG143" s="232">
        <f>IF(N143="zákl. přenesená",J143,0)</f>
        <v>0</v>
      </c>
      <c r="BH143" s="232">
        <f>IF(N143="sníž. přenesená",J143,0)</f>
        <v>0</v>
      </c>
      <c r="BI143" s="232">
        <f>IF(N143="nulová",J143,0)</f>
        <v>0</v>
      </c>
      <c r="BJ143" s="14" t="s">
        <v>80</v>
      </c>
      <c r="BK143" s="232">
        <f>ROUND(I143*H143,2)</f>
        <v>0</v>
      </c>
      <c r="BL143" s="14" t="s">
        <v>261</v>
      </c>
      <c r="BM143" s="231" t="s">
        <v>455</v>
      </c>
    </row>
    <row r="144" s="2" customFormat="1" ht="37.8" customHeight="1">
      <c r="A144" s="35"/>
      <c r="B144" s="36"/>
      <c r="C144" s="245" t="s">
        <v>376</v>
      </c>
      <c r="D144" s="245" t="s">
        <v>313</v>
      </c>
      <c r="E144" s="246" t="s">
        <v>2144</v>
      </c>
      <c r="F144" s="247" t="s">
        <v>2145</v>
      </c>
      <c r="G144" s="248" t="s">
        <v>958</v>
      </c>
      <c r="H144" s="249">
        <v>1</v>
      </c>
      <c r="I144" s="250"/>
      <c r="J144" s="251">
        <f>ROUND(I144*H144,2)</f>
        <v>0</v>
      </c>
      <c r="K144" s="252"/>
      <c r="L144" s="253"/>
      <c r="M144" s="254" t="s">
        <v>1</v>
      </c>
      <c r="N144" s="255" t="s">
        <v>38</v>
      </c>
      <c r="O144" s="88"/>
      <c r="P144" s="229">
        <f>O144*H144</f>
        <v>0</v>
      </c>
      <c r="Q144" s="229">
        <v>0</v>
      </c>
      <c r="R144" s="229">
        <f>Q144*H144</f>
        <v>0</v>
      </c>
      <c r="S144" s="229">
        <v>0</v>
      </c>
      <c r="T144" s="230">
        <f>S144*H144</f>
        <v>0</v>
      </c>
      <c r="U144" s="35"/>
      <c r="V144" s="35"/>
      <c r="W144" s="35"/>
      <c r="X144" s="35"/>
      <c r="Y144" s="35"/>
      <c r="Z144" s="35"/>
      <c r="AA144" s="35"/>
      <c r="AB144" s="35"/>
      <c r="AC144" s="35"/>
      <c r="AD144" s="35"/>
      <c r="AE144" s="35"/>
      <c r="AR144" s="231" t="s">
        <v>415</v>
      </c>
      <c r="AT144" s="231" t="s">
        <v>313</v>
      </c>
      <c r="AU144" s="231" t="s">
        <v>80</v>
      </c>
      <c r="AY144" s="14" t="s">
        <v>200</v>
      </c>
      <c r="BE144" s="232">
        <f>IF(N144="základní",J144,0)</f>
        <v>0</v>
      </c>
      <c r="BF144" s="232">
        <f>IF(N144="snížená",J144,0)</f>
        <v>0</v>
      </c>
      <c r="BG144" s="232">
        <f>IF(N144="zákl. přenesená",J144,0)</f>
        <v>0</v>
      </c>
      <c r="BH144" s="232">
        <f>IF(N144="sníž. přenesená",J144,0)</f>
        <v>0</v>
      </c>
      <c r="BI144" s="232">
        <f>IF(N144="nulová",J144,0)</f>
        <v>0</v>
      </c>
      <c r="BJ144" s="14" t="s">
        <v>80</v>
      </c>
      <c r="BK144" s="232">
        <f>ROUND(I144*H144,2)</f>
        <v>0</v>
      </c>
      <c r="BL144" s="14" t="s">
        <v>261</v>
      </c>
      <c r="BM144" s="231" t="s">
        <v>463</v>
      </c>
    </row>
    <row r="145" s="2" customFormat="1" ht="24.15" customHeight="1">
      <c r="A145" s="35"/>
      <c r="B145" s="36"/>
      <c r="C145" s="219" t="s">
        <v>380</v>
      </c>
      <c r="D145" s="219" t="s">
        <v>201</v>
      </c>
      <c r="E145" s="220" t="s">
        <v>2146</v>
      </c>
      <c r="F145" s="221" t="s">
        <v>2147</v>
      </c>
      <c r="G145" s="222" t="s">
        <v>958</v>
      </c>
      <c r="H145" s="223">
        <v>1</v>
      </c>
      <c r="I145" s="224"/>
      <c r="J145" s="225">
        <f>ROUND(I145*H145,2)</f>
        <v>0</v>
      </c>
      <c r="K145" s="226"/>
      <c r="L145" s="41"/>
      <c r="M145" s="227" t="s">
        <v>1</v>
      </c>
      <c r="N145" s="228" t="s">
        <v>38</v>
      </c>
      <c r="O145" s="88"/>
      <c r="P145" s="229">
        <f>O145*H145</f>
        <v>0</v>
      </c>
      <c r="Q145" s="229">
        <v>0</v>
      </c>
      <c r="R145" s="229">
        <f>Q145*H145</f>
        <v>0</v>
      </c>
      <c r="S145" s="229">
        <v>0</v>
      </c>
      <c r="T145" s="230">
        <f>S145*H145</f>
        <v>0</v>
      </c>
      <c r="U145" s="35"/>
      <c r="V145" s="35"/>
      <c r="W145" s="35"/>
      <c r="X145" s="35"/>
      <c r="Y145" s="35"/>
      <c r="Z145" s="35"/>
      <c r="AA145" s="35"/>
      <c r="AB145" s="35"/>
      <c r="AC145" s="35"/>
      <c r="AD145" s="35"/>
      <c r="AE145" s="35"/>
      <c r="AR145" s="231" t="s">
        <v>261</v>
      </c>
      <c r="AT145" s="231" t="s">
        <v>201</v>
      </c>
      <c r="AU145" s="231" t="s">
        <v>80</v>
      </c>
      <c r="AY145" s="14" t="s">
        <v>200</v>
      </c>
      <c r="BE145" s="232">
        <f>IF(N145="základní",J145,0)</f>
        <v>0</v>
      </c>
      <c r="BF145" s="232">
        <f>IF(N145="snížená",J145,0)</f>
        <v>0</v>
      </c>
      <c r="BG145" s="232">
        <f>IF(N145="zákl. přenesená",J145,0)</f>
        <v>0</v>
      </c>
      <c r="BH145" s="232">
        <f>IF(N145="sníž. přenesená",J145,0)</f>
        <v>0</v>
      </c>
      <c r="BI145" s="232">
        <f>IF(N145="nulová",J145,0)</f>
        <v>0</v>
      </c>
      <c r="BJ145" s="14" t="s">
        <v>80</v>
      </c>
      <c r="BK145" s="232">
        <f>ROUND(I145*H145,2)</f>
        <v>0</v>
      </c>
      <c r="BL145" s="14" t="s">
        <v>261</v>
      </c>
      <c r="BM145" s="231" t="s">
        <v>471</v>
      </c>
    </row>
    <row r="146" s="2" customFormat="1" ht="24.15" customHeight="1">
      <c r="A146" s="35"/>
      <c r="B146" s="36"/>
      <c r="C146" s="245" t="s">
        <v>383</v>
      </c>
      <c r="D146" s="245" t="s">
        <v>313</v>
      </c>
      <c r="E146" s="246" t="s">
        <v>2148</v>
      </c>
      <c r="F146" s="247" t="s">
        <v>2149</v>
      </c>
      <c r="G146" s="248" t="s">
        <v>958</v>
      </c>
      <c r="H146" s="249">
        <v>2</v>
      </c>
      <c r="I146" s="250"/>
      <c r="J146" s="251">
        <f>ROUND(I146*H146,2)</f>
        <v>0</v>
      </c>
      <c r="K146" s="252"/>
      <c r="L146" s="253"/>
      <c r="M146" s="254" t="s">
        <v>1</v>
      </c>
      <c r="N146" s="255" t="s">
        <v>38</v>
      </c>
      <c r="O146" s="88"/>
      <c r="P146" s="229">
        <f>O146*H146</f>
        <v>0</v>
      </c>
      <c r="Q146" s="229">
        <v>0</v>
      </c>
      <c r="R146" s="229">
        <f>Q146*H146</f>
        <v>0</v>
      </c>
      <c r="S146" s="229">
        <v>0</v>
      </c>
      <c r="T146" s="230">
        <f>S146*H146</f>
        <v>0</v>
      </c>
      <c r="U146" s="35"/>
      <c r="V146" s="35"/>
      <c r="W146" s="35"/>
      <c r="X146" s="35"/>
      <c r="Y146" s="35"/>
      <c r="Z146" s="35"/>
      <c r="AA146" s="35"/>
      <c r="AB146" s="35"/>
      <c r="AC146" s="35"/>
      <c r="AD146" s="35"/>
      <c r="AE146" s="35"/>
      <c r="AR146" s="231" t="s">
        <v>415</v>
      </c>
      <c r="AT146" s="231" t="s">
        <v>313</v>
      </c>
      <c r="AU146" s="231" t="s">
        <v>80</v>
      </c>
      <c r="AY146" s="14" t="s">
        <v>200</v>
      </c>
      <c r="BE146" s="232">
        <f>IF(N146="základní",J146,0)</f>
        <v>0</v>
      </c>
      <c r="BF146" s="232">
        <f>IF(N146="snížená",J146,0)</f>
        <v>0</v>
      </c>
      <c r="BG146" s="232">
        <f>IF(N146="zákl. přenesená",J146,0)</f>
        <v>0</v>
      </c>
      <c r="BH146" s="232">
        <f>IF(N146="sníž. přenesená",J146,0)</f>
        <v>0</v>
      </c>
      <c r="BI146" s="232">
        <f>IF(N146="nulová",J146,0)</f>
        <v>0</v>
      </c>
      <c r="BJ146" s="14" t="s">
        <v>80</v>
      </c>
      <c r="BK146" s="232">
        <f>ROUND(I146*H146,2)</f>
        <v>0</v>
      </c>
      <c r="BL146" s="14" t="s">
        <v>261</v>
      </c>
      <c r="BM146" s="231" t="s">
        <v>479</v>
      </c>
    </row>
    <row r="147" s="2" customFormat="1" ht="24.15" customHeight="1">
      <c r="A147" s="35"/>
      <c r="B147" s="36"/>
      <c r="C147" s="245" t="s">
        <v>387</v>
      </c>
      <c r="D147" s="245" t="s">
        <v>313</v>
      </c>
      <c r="E147" s="246" t="s">
        <v>2150</v>
      </c>
      <c r="F147" s="247" t="s">
        <v>2151</v>
      </c>
      <c r="G147" s="248" t="s">
        <v>958</v>
      </c>
      <c r="H147" s="249">
        <v>18</v>
      </c>
      <c r="I147" s="250"/>
      <c r="J147" s="251">
        <f>ROUND(I147*H147,2)</f>
        <v>0</v>
      </c>
      <c r="K147" s="252"/>
      <c r="L147" s="253"/>
      <c r="M147" s="254" t="s">
        <v>1</v>
      </c>
      <c r="N147" s="255" t="s">
        <v>38</v>
      </c>
      <c r="O147" s="88"/>
      <c r="P147" s="229">
        <f>O147*H147</f>
        <v>0</v>
      </c>
      <c r="Q147" s="229">
        <v>0</v>
      </c>
      <c r="R147" s="229">
        <f>Q147*H147</f>
        <v>0</v>
      </c>
      <c r="S147" s="229">
        <v>0</v>
      </c>
      <c r="T147" s="230">
        <f>S147*H147</f>
        <v>0</v>
      </c>
      <c r="U147" s="35"/>
      <c r="V147" s="35"/>
      <c r="W147" s="35"/>
      <c r="X147" s="35"/>
      <c r="Y147" s="35"/>
      <c r="Z147" s="35"/>
      <c r="AA147" s="35"/>
      <c r="AB147" s="35"/>
      <c r="AC147" s="35"/>
      <c r="AD147" s="35"/>
      <c r="AE147" s="35"/>
      <c r="AR147" s="231" t="s">
        <v>415</v>
      </c>
      <c r="AT147" s="231" t="s">
        <v>313</v>
      </c>
      <c r="AU147" s="231" t="s">
        <v>80</v>
      </c>
      <c r="AY147" s="14" t="s">
        <v>200</v>
      </c>
      <c r="BE147" s="232">
        <f>IF(N147="základní",J147,0)</f>
        <v>0</v>
      </c>
      <c r="BF147" s="232">
        <f>IF(N147="snížená",J147,0)</f>
        <v>0</v>
      </c>
      <c r="BG147" s="232">
        <f>IF(N147="zákl. přenesená",J147,0)</f>
        <v>0</v>
      </c>
      <c r="BH147" s="232">
        <f>IF(N147="sníž. přenesená",J147,0)</f>
        <v>0</v>
      </c>
      <c r="BI147" s="232">
        <f>IF(N147="nulová",J147,0)</f>
        <v>0</v>
      </c>
      <c r="BJ147" s="14" t="s">
        <v>80</v>
      </c>
      <c r="BK147" s="232">
        <f>ROUND(I147*H147,2)</f>
        <v>0</v>
      </c>
      <c r="BL147" s="14" t="s">
        <v>261</v>
      </c>
      <c r="BM147" s="231" t="s">
        <v>487</v>
      </c>
    </row>
    <row r="148" s="2" customFormat="1" ht="24.15" customHeight="1">
      <c r="A148" s="35"/>
      <c r="B148" s="36"/>
      <c r="C148" s="245" t="s">
        <v>391</v>
      </c>
      <c r="D148" s="245" t="s">
        <v>313</v>
      </c>
      <c r="E148" s="246" t="s">
        <v>2152</v>
      </c>
      <c r="F148" s="247" t="s">
        <v>2153</v>
      </c>
      <c r="G148" s="248" t="s">
        <v>958</v>
      </c>
      <c r="H148" s="249">
        <v>30</v>
      </c>
      <c r="I148" s="250"/>
      <c r="J148" s="251">
        <f>ROUND(I148*H148,2)</f>
        <v>0</v>
      </c>
      <c r="K148" s="252"/>
      <c r="L148" s="253"/>
      <c r="M148" s="254" t="s">
        <v>1</v>
      </c>
      <c r="N148" s="255" t="s">
        <v>38</v>
      </c>
      <c r="O148" s="88"/>
      <c r="P148" s="229">
        <f>O148*H148</f>
        <v>0</v>
      </c>
      <c r="Q148" s="229">
        <v>0</v>
      </c>
      <c r="R148" s="229">
        <f>Q148*H148</f>
        <v>0</v>
      </c>
      <c r="S148" s="229">
        <v>0</v>
      </c>
      <c r="T148" s="230">
        <f>S148*H148</f>
        <v>0</v>
      </c>
      <c r="U148" s="35"/>
      <c r="V148" s="35"/>
      <c r="W148" s="35"/>
      <c r="X148" s="35"/>
      <c r="Y148" s="35"/>
      <c r="Z148" s="35"/>
      <c r="AA148" s="35"/>
      <c r="AB148" s="35"/>
      <c r="AC148" s="35"/>
      <c r="AD148" s="35"/>
      <c r="AE148" s="35"/>
      <c r="AR148" s="231" t="s">
        <v>415</v>
      </c>
      <c r="AT148" s="231" t="s">
        <v>313</v>
      </c>
      <c r="AU148" s="231" t="s">
        <v>80</v>
      </c>
      <c r="AY148" s="14" t="s">
        <v>200</v>
      </c>
      <c r="BE148" s="232">
        <f>IF(N148="základní",J148,0)</f>
        <v>0</v>
      </c>
      <c r="BF148" s="232">
        <f>IF(N148="snížená",J148,0)</f>
        <v>0</v>
      </c>
      <c r="BG148" s="232">
        <f>IF(N148="zákl. přenesená",J148,0)</f>
        <v>0</v>
      </c>
      <c r="BH148" s="232">
        <f>IF(N148="sníž. přenesená",J148,0)</f>
        <v>0</v>
      </c>
      <c r="BI148" s="232">
        <f>IF(N148="nulová",J148,0)</f>
        <v>0</v>
      </c>
      <c r="BJ148" s="14" t="s">
        <v>80</v>
      </c>
      <c r="BK148" s="232">
        <f>ROUND(I148*H148,2)</f>
        <v>0</v>
      </c>
      <c r="BL148" s="14" t="s">
        <v>261</v>
      </c>
      <c r="BM148" s="231" t="s">
        <v>495</v>
      </c>
    </row>
    <row r="149" s="2" customFormat="1" ht="14.4" customHeight="1">
      <c r="A149" s="35"/>
      <c r="B149" s="36"/>
      <c r="C149" s="219" t="s">
        <v>395</v>
      </c>
      <c r="D149" s="219" t="s">
        <v>201</v>
      </c>
      <c r="E149" s="220" t="s">
        <v>520</v>
      </c>
      <c r="F149" s="221" t="s">
        <v>2154</v>
      </c>
      <c r="G149" s="222" t="s">
        <v>958</v>
      </c>
      <c r="H149" s="223">
        <v>50</v>
      </c>
      <c r="I149" s="224"/>
      <c r="J149" s="225">
        <f>ROUND(I149*H149,2)</f>
        <v>0</v>
      </c>
      <c r="K149" s="226"/>
      <c r="L149" s="41"/>
      <c r="M149" s="227" t="s">
        <v>1</v>
      </c>
      <c r="N149" s="228" t="s">
        <v>38</v>
      </c>
      <c r="O149" s="88"/>
      <c r="P149" s="229">
        <f>O149*H149</f>
        <v>0</v>
      </c>
      <c r="Q149" s="229">
        <v>0</v>
      </c>
      <c r="R149" s="229">
        <f>Q149*H149</f>
        <v>0</v>
      </c>
      <c r="S149" s="229">
        <v>0</v>
      </c>
      <c r="T149" s="230">
        <f>S149*H149</f>
        <v>0</v>
      </c>
      <c r="U149" s="35"/>
      <c r="V149" s="35"/>
      <c r="W149" s="35"/>
      <c r="X149" s="35"/>
      <c r="Y149" s="35"/>
      <c r="Z149" s="35"/>
      <c r="AA149" s="35"/>
      <c r="AB149" s="35"/>
      <c r="AC149" s="35"/>
      <c r="AD149" s="35"/>
      <c r="AE149" s="35"/>
      <c r="AR149" s="231" t="s">
        <v>261</v>
      </c>
      <c r="AT149" s="231" t="s">
        <v>201</v>
      </c>
      <c r="AU149" s="231" t="s">
        <v>80</v>
      </c>
      <c r="AY149" s="14" t="s">
        <v>200</v>
      </c>
      <c r="BE149" s="232">
        <f>IF(N149="základní",J149,0)</f>
        <v>0</v>
      </c>
      <c r="BF149" s="232">
        <f>IF(N149="snížená",J149,0)</f>
        <v>0</v>
      </c>
      <c r="BG149" s="232">
        <f>IF(N149="zákl. přenesená",J149,0)</f>
        <v>0</v>
      </c>
      <c r="BH149" s="232">
        <f>IF(N149="sníž. přenesená",J149,0)</f>
        <v>0</v>
      </c>
      <c r="BI149" s="232">
        <f>IF(N149="nulová",J149,0)</f>
        <v>0</v>
      </c>
      <c r="BJ149" s="14" t="s">
        <v>80</v>
      </c>
      <c r="BK149" s="232">
        <f>ROUND(I149*H149,2)</f>
        <v>0</v>
      </c>
      <c r="BL149" s="14" t="s">
        <v>261</v>
      </c>
      <c r="BM149" s="231" t="s">
        <v>503</v>
      </c>
    </row>
    <row r="150" s="2" customFormat="1" ht="24.15" customHeight="1">
      <c r="A150" s="35"/>
      <c r="B150" s="36"/>
      <c r="C150" s="245" t="s">
        <v>399</v>
      </c>
      <c r="D150" s="245" t="s">
        <v>313</v>
      </c>
      <c r="E150" s="246" t="s">
        <v>2155</v>
      </c>
      <c r="F150" s="247" t="s">
        <v>2156</v>
      </c>
      <c r="G150" s="248" t="s">
        <v>958</v>
      </c>
      <c r="H150" s="249">
        <v>14</v>
      </c>
      <c r="I150" s="250"/>
      <c r="J150" s="251">
        <f>ROUND(I150*H150,2)</f>
        <v>0</v>
      </c>
      <c r="K150" s="252"/>
      <c r="L150" s="253"/>
      <c r="M150" s="254" t="s">
        <v>1</v>
      </c>
      <c r="N150" s="255" t="s">
        <v>38</v>
      </c>
      <c r="O150" s="88"/>
      <c r="P150" s="229">
        <f>O150*H150</f>
        <v>0</v>
      </c>
      <c r="Q150" s="229">
        <v>0</v>
      </c>
      <c r="R150" s="229">
        <f>Q150*H150</f>
        <v>0</v>
      </c>
      <c r="S150" s="229">
        <v>0</v>
      </c>
      <c r="T150" s="230">
        <f>S150*H150</f>
        <v>0</v>
      </c>
      <c r="U150" s="35"/>
      <c r="V150" s="35"/>
      <c r="W150" s="35"/>
      <c r="X150" s="35"/>
      <c r="Y150" s="35"/>
      <c r="Z150" s="35"/>
      <c r="AA150" s="35"/>
      <c r="AB150" s="35"/>
      <c r="AC150" s="35"/>
      <c r="AD150" s="35"/>
      <c r="AE150" s="35"/>
      <c r="AR150" s="231" t="s">
        <v>415</v>
      </c>
      <c r="AT150" s="231" t="s">
        <v>313</v>
      </c>
      <c r="AU150" s="231" t="s">
        <v>80</v>
      </c>
      <c r="AY150" s="14" t="s">
        <v>200</v>
      </c>
      <c r="BE150" s="232">
        <f>IF(N150="základní",J150,0)</f>
        <v>0</v>
      </c>
      <c r="BF150" s="232">
        <f>IF(N150="snížená",J150,0)</f>
        <v>0</v>
      </c>
      <c r="BG150" s="232">
        <f>IF(N150="zákl. přenesená",J150,0)</f>
        <v>0</v>
      </c>
      <c r="BH150" s="232">
        <f>IF(N150="sníž. přenesená",J150,0)</f>
        <v>0</v>
      </c>
      <c r="BI150" s="232">
        <f>IF(N150="nulová",J150,0)</f>
        <v>0</v>
      </c>
      <c r="BJ150" s="14" t="s">
        <v>80</v>
      </c>
      <c r="BK150" s="232">
        <f>ROUND(I150*H150,2)</f>
        <v>0</v>
      </c>
      <c r="BL150" s="14" t="s">
        <v>261</v>
      </c>
      <c r="BM150" s="231" t="s">
        <v>511</v>
      </c>
    </row>
    <row r="151" s="2" customFormat="1" ht="24.15" customHeight="1">
      <c r="A151" s="35"/>
      <c r="B151" s="36"/>
      <c r="C151" s="219" t="s">
        <v>403</v>
      </c>
      <c r="D151" s="219" t="s">
        <v>201</v>
      </c>
      <c r="E151" s="220" t="s">
        <v>2157</v>
      </c>
      <c r="F151" s="221" t="s">
        <v>2158</v>
      </c>
      <c r="G151" s="222" t="s">
        <v>958</v>
      </c>
      <c r="H151" s="223">
        <v>14</v>
      </c>
      <c r="I151" s="224"/>
      <c r="J151" s="225">
        <f>ROUND(I151*H151,2)</f>
        <v>0</v>
      </c>
      <c r="K151" s="226"/>
      <c r="L151" s="41"/>
      <c r="M151" s="227" t="s">
        <v>1</v>
      </c>
      <c r="N151" s="228" t="s">
        <v>38</v>
      </c>
      <c r="O151" s="88"/>
      <c r="P151" s="229">
        <f>O151*H151</f>
        <v>0</v>
      </c>
      <c r="Q151" s="229">
        <v>0</v>
      </c>
      <c r="R151" s="229">
        <f>Q151*H151</f>
        <v>0</v>
      </c>
      <c r="S151" s="229">
        <v>0</v>
      </c>
      <c r="T151" s="230">
        <f>S151*H151</f>
        <v>0</v>
      </c>
      <c r="U151" s="35"/>
      <c r="V151" s="35"/>
      <c r="W151" s="35"/>
      <c r="X151" s="35"/>
      <c r="Y151" s="35"/>
      <c r="Z151" s="35"/>
      <c r="AA151" s="35"/>
      <c r="AB151" s="35"/>
      <c r="AC151" s="35"/>
      <c r="AD151" s="35"/>
      <c r="AE151" s="35"/>
      <c r="AR151" s="231" t="s">
        <v>261</v>
      </c>
      <c r="AT151" s="231" t="s">
        <v>201</v>
      </c>
      <c r="AU151" s="231" t="s">
        <v>80</v>
      </c>
      <c r="AY151" s="14" t="s">
        <v>200</v>
      </c>
      <c r="BE151" s="232">
        <f>IF(N151="základní",J151,0)</f>
        <v>0</v>
      </c>
      <c r="BF151" s="232">
        <f>IF(N151="snížená",J151,0)</f>
        <v>0</v>
      </c>
      <c r="BG151" s="232">
        <f>IF(N151="zákl. přenesená",J151,0)</f>
        <v>0</v>
      </c>
      <c r="BH151" s="232">
        <f>IF(N151="sníž. přenesená",J151,0)</f>
        <v>0</v>
      </c>
      <c r="BI151" s="232">
        <f>IF(N151="nulová",J151,0)</f>
        <v>0</v>
      </c>
      <c r="BJ151" s="14" t="s">
        <v>80</v>
      </c>
      <c r="BK151" s="232">
        <f>ROUND(I151*H151,2)</f>
        <v>0</v>
      </c>
      <c r="BL151" s="14" t="s">
        <v>261</v>
      </c>
      <c r="BM151" s="231" t="s">
        <v>519</v>
      </c>
    </row>
    <row r="152" s="2" customFormat="1" ht="24.15" customHeight="1">
      <c r="A152" s="35"/>
      <c r="B152" s="36"/>
      <c r="C152" s="245" t="s">
        <v>407</v>
      </c>
      <c r="D152" s="245" t="s">
        <v>313</v>
      </c>
      <c r="E152" s="246" t="s">
        <v>2159</v>
      </c>
      <c r="F152" s="247" t="s">
        <v>2160</v>
      </c>
      <c r="G152" s="248" t="s">
        <v>958</v>
      </c>
      <c r="H152" s="249">
        <v>2</v>
      </c>
      <c r="I152" s="250"/>
      <c r="J152" s="251">
        <f>ROUND(I152*H152,2)</f>
        <v>0</v>
      </c>
      <c r="K152" s="252"/>
      <c r="L152" s="253"/>
      <c r="M152" s="254" t="s">
        <v>1</v>
      </c>
      <c r="N152" s="255" t="s">
        <v>38</v>
      </c>
      <c r="O152" s="88"/>
      <c r="P152" s="229">
        <f>O152*H152</f>
        <v>0</v>
      </c>
      <c r="Q152" s="229">
        <v>0</v>
      </c>
      <c r="R152" s="229">
        <f>Q152*H152</f>
        <v>0</v>
      </c>
      <c r="S152" s="229">
        <v>0</v>
      </c>
      <c r="T152" s="230">
        <f>S152*H152</f>
        <v>0</v>
      </c>
      <c r="U152" s="35"/>
      <c r="V152" s="35"/>
      <c r="W152" s="35"/>
      <c r="X152" s="35"/>
      <c r="Y152" s="35"/>
      <c r="Z152" s="35"/>
      <c r="AA152" s="35"/>
      <c r="AB152" s="35"/>
      <c r="AC152" s="35"/>
      <c r="AD152" s="35"/>
      <c r="AE152" s="35"/>
      <c r="AR152" s="231" t="s">
        <v>415</v>
      </c>
      <c r="AT152" s="231" t="s">
        <v>313</v>
      </c>
      <c r="AU152" s="231" t="s">
        <v>80</v>
      </c>
      <c r="AY152" s="14" t="s">
        <v>200</v>
      </c>
      <c r="BE152" s="232">
        <f>IF(N152="základní",J152,0)</f>
        <v>0</v>
      </c>
      <c r="BF152" s="232">
        <f>IF(N152="snížená",J152,0)</f>
        <v>0</v>
      </c>
      <c r="BG152" s="232">
        <f>IF(N152="zákl. přenesená",J152,0)</f>
        <v>0</v>
      </c>
      <c r="BH152" s="232">
        <f>IF(N152="sníž. přenesená",J152,0)</f>
        <v>0</v>
      </c>
      <c r="BI152" s="232">
        <f>IF(N152="nulová",J152,0)</f>
        <v>0</v>
      </c>
      <c r="BJ152" s="14" t="s">
        <v>80</v>
      </c>
      <c r="BK152" s="232">
        <f>ROUND(I152*H152,2)</f>
        <v>0</v>
      </c>
      <c r="BL152" s="14" t="s">
        <v>261</v>
      </c>
      <c r="BM152" s="231" t="s">
        <v>527</v>
      </c>
    </row>
    <row r="153" s="2" customFormat="1" ht="14.4" customHeight="1">
      <c r="A153" s="35"/>
      <c r="B153" s="36"/>
      <c r="C153" s="219" t="s">
        <v>411</v>
      </c>
      <c r="D153" s="219" t="s">
        <v>201</v>
      </c>
      <c r="E153" s="220" t="s">
        <v>500</v>
      </c>
      <c r="F153" s="221" t="s">
        <v>2161</v>
      </c>
      <c r="G153" s="222" t="s">
        <v>958</v>
      </c>
      <c r="H153" s="223">
        <v>2</v>
      </c>
      <c r="I153" s="224"/>
      <c r="J153" s="225">
        <f>ROUND(I153*H153,2)</f>
        <v>0</v>
      </c>
      <c r="K153" s="226"/>
      <c r="L153" s="41"/>
      <c r="M153" s="227" t="s">
        <v>1</v>
      </c>
      <c r="N153" s="228" t="s">
        <v>38</v>
      </c>
      <c r="O153" s="88"/>
      <c r="P153" s="229">
        <f>O153*H153</f>
        <v>0</v>
      </c>
      <c r="Q153" s="229">
        <v>0</v>
      </c>
      <c r="R153" s="229">
        <f>Q153*H153</f>
        <v>0</v>
      </c>
      <c r="S153" s="229">
        <v>0</v>
      </c>
      <c r="T153" s="230">
        <f>S153*H153</f>
        <v>0</v>
      </c>
      <c r="U153" s="35"/>
      <c r="V153" s="35"/>
      <c r="W153" s="35"/>
      <c r="X153" s="35"/>
      <c r="Y153" s="35"/>
      <c r="Z153" s="35"/>
      <c r="AA153" s="35"/>
      <c r="AB153" s="35"/>
      <c r="AC153" s="35"/>
      <c r="AD153" s="35"/>
      <c r="AE153" s="35"/>
      <c r="AR153" s="231" t="s">
        <v>261</v>
      </c>
      <c r="AT153" s="231" t="s">
        <v>201</v>
      </c>
      <c r="AU153" s="231" t="s">
        <v>80</v>
      </c>
      <c r="AY153" s="14" t="s">
        <v>200</v>
      </c>
      <c r="BE153" s="232">
        <f>IF(N153="základní",J153,0)</f>
        <v>0</v>
      </c>
      <c r="BF153" s="232">
        <f>IF(N153="snížená",J153,0)</f>
        <v>0</v>
      </c>
      <c r="BG153" s="232">
        <f>IF(N153="zákl. přenesená",J153,0)</f>
        <v>0</v>
      </c>
      <c r="BH153" s="232">
        <f>IF(N153="sníž. přenesená",J153,0)</f>
        <v>0</v>
      </c>
      <c r="BI153" s="232">
        <f>IF(N153="nulová",J153,0)</f>
        <v>0</v>
      </c>
      <c r="BJ153" s="14" t="s">
        <v>80</v>
      </c>
      <c r="BK153" s="232">
        <f>ROUND(I153*H153,2)</f>
        <v>0</v>
      </c>
      <c r="BL153" s="14" t="s">
        <v>261</v>
      </c>
      <c r="BM153" s="231" t="s">
        <v>535</v>
      </c>
    </row>
    <row r="154" s="2" customFormat="1" ht="14.4" customHeight="1">
      <c r="A154" s="35"/>
      <c r="B154" s="36"/>
      <c r="C154" s="245" t="s">
        <v>415</v>
      </c>
      <c r="D154" s="245" t="s">
        <v>313</v>
      </c>
      <c r="E154" s="246" t="s">
        <v>2162</v>
      </c>
      <c r="F154" s="247" t="s">
        <v>2163</v>
      </c>
      <c r="G154" s="248" t="s">
        <v>958</v>
      </c>
      <c r="H154" s="249">
        <v>2</v>
      </c>
      <c r="I154" s="250"/>
      <c r="J154" s="251">
        <f>ROUND(I154*H154,2)</f>
        <v>0</v>
      </c>
      <c r="K154" s="252"/>
      <c r="L154" s="253"/>
      <c r="M154" s="254" t="s">
        <v>1</v>
      </c>
      <c r="N154" s="255" t="s">
        <v>38</v>
      </c>
      <c r="O154" s="88"/>
      <c r="P154" s="229">
        <f>O154*H154</f>
        <v>0</v>
      </c>
      <c r="Q154" s="229">
        <v>0</v>
      </c>
      <c r="R154" s="229">
        <f>Q154*H154</f>
        <v>0</v>
      </c>
      <c r="S154" s="229">
        <v>0</v>
      </c>
      <c r="T154" s="230">
        <f>S154*H154</f>
        <v>0</v>
      </c>
      <c r="U154" s="35"/>
      <c r="V154" s="35"/>
      <c r="W154" s="35"/>
      <c r="X154" s="35"/>
      <c r="Y154" s="35"/>
      <c r="Z154" s="35"/>
      <c r="AA154" s="35"/>
      <c r="AB154" s="35"/>
      <c r="AC154" s="35"/>
      <c r="AD154" s="35"/>
      <c r="AE154" s="35"/>
      <c r="AR154" s="231" t="s">
        <v>415</v>
      </c>
      <c r="AT154" s="231" t="s">
        <v>313</v>
      </c>
      <c r="AU154" s="231" t="s">
        <v>80</v>
      </c>
      <c r="AY154" s="14" t="s">
        <v>200</v>
      </c>
      <c r="BE154" s="232">
        <f>IF(N154="základní",J154,0)</f>
        <v>0</v>
      </c>
      <c r="BF154" s="232">
        <f>IF(N154="snížená",J154,0)</f>
        <v>0</v>
      </c>
      <c r="BG154" s="232">
        <f>IF(N154="zákl. přenesená",J154,0)</f>
        <v>0</v>
      </c>
      <c r="BH154" s="232">
        <f>IF(N154="sníž. přenesená",J154,0)</f>
        <v>0</v>
      </c>
      <c r="BI154" s="232">
        <f>IF(N154="nulová",J154,0)</f>
        <v>0</v>
      </c>
      <c r="BJ154" s="14" t="s">
        <v>80</v>
      </c>
      <c r="BK154" s="232">
        <f>ROUND(I154*H154,2)</f>
        <v>0</v>
      </c>
      <c r="BL154" s="14" t="s">
        <v>261</v>
      </c>
      <c r="BM154" s="231" t="s">
        <v>210</v>
      </c>
    </row>
    <row r="155" s="2" customFormat="1" ht="24.15" customHeight="1">
      <c r="A155" s="35"/>
      <c r="B155" s="36"/>
      <c r="C155" s="219" t="s">
        <v>419</v>
      </c>
      <c r="D155" s="219" t="s">
        <v>201</v>
      </c>
      <c r="E155" s="220" t="s">
        <v>2164</v>
      </c>
      <c r="F155" s="221" t="s">
        <v>2165</v>
      </c>
      <c r="G155" s="222" t="s">
        <v>958</v>
      </c>
      <c r="H155" s="223">
        <v>2</v>
      </c>
      <c r="I155" s="224"/>
      <c r="J155" s="225">
        <f>ROUND(I155*H155,2)</f>
        <v>0</v>
      </c>
      <c r="K155" s="226"/>
      <c r="L155" s="41"/>
      <c r="M155" s="227" t="s">
        <v>1</v>
      </c>
      <c r="N155" s="228" t="s">
        <v>38</v>
      </c>
      <c r="O155" s="88"/>
      <c r="P155" s="229">
        <f>O155*H155</f>
        <v>0</v>
      </c>
      <c r="Q155" s="229">
        <v>0</v>
      </c>
      <c r="R155" s="229">
        <f>Q155*H155</f>
        <v>0</v>
      </c>
      <c r="S155" s="229">
        <v>0</v>
      </c>
      <c r="T155" s="230">
        <f>S155*H155</f>
        <v>0</v>
      </c>
      <c r="U155" s="35"/>
      <c r="V155" s="35"/>
      <c r="W155" s="35"/>
      <c r="X155" s="35"/>
      <c r="Y155" s="35"/>
      <c r="Z155" s="35"/>
      <c r="AA155" s="35"/>
      <c r="AB155" s="35"/>
      <c r="AC155" s="35"/>
      <c r="AD155" s="35"/>
      <c r="AE155" s="35"/>
      <c r="AR155" s="231" t="s">
        <v>261</v>
      </c>
      <c r="AT155" s="231" t="s">
        <v>201</v>
      </c>
      <c r="AU155" s="231" t="s">
        <v>80</v>
      </c>
      <c r="AY155" s="14" t="s">
        <v>200</v>
      </c>
      <c r="BE155" s="232">
        <f>IF(N155="základní",J155,0)</f>
        <v>0</v>
      </c>
      <c r="BF155" s="232">
        <f>IF(N155="snížená",J155,0)</f>
        <v>0</v>
      </c>
      <c r="BG155" s="232">
        <f>IF(N155="zákl. přenesená",J155,0)</f>
        <v>0</v>
      </c>
      <c r="BH155" s="232">
        <f>IF(N155="sníž. přenesená",J155,0)</f>
        <v>0</v>
      </c>
      <c r="BI155" s="232">
        <f>IF(N155="nulová",J155,0)</f>
        <v>0</v>
      </c>
      <c r="BJ155" s="14" t="s">
        <v>80</v>
      </c>
      <c r="BK155" s="232">
        <f>ROUND(I155*H155,2)</f>
        <v>0</v>
      </c>
      <c r="BL155" s="14" t="s">
        <v>261</v>
      </c>
      <c r="BM155" s="231" t="s">
        <v>550</v>
      </c>
    </row>
    <row r="156" s="2" customFormat="1" ht="49.05" customHeight="1">
      <c r="A156" s="35"/>
      <c r="B156" s="36"/>
      <c r="C156" s="245" t="s">
        <v>423</v>
      </c>
      <c r="D156" s="245" t="s">
        <v>313</v>
      </c>
      <c r="E156" s="246" t="s">
        <v>2166</v>
      </c>
      <c r="F156" s="247" t="s">
        <v>2167</v>
      </c>
      <c r="G156" s="248" t="s">
        <v>958</v>
      </c>
      <c r="H156" s="249">
        <v>4</v>
      </c>
      <c r="I156" s="250"/>
      <c r="J156" s="251">
        <f>ROUND(I156*H156,2)</f>
        <v>0</v>
      </c>
      <c r="K156" s="252"/>
      <c r="L156" s="253"/>
      <c r="M156" s="254" t="s">
        <v>1</v>
      </c>
      <c r="N156" s="255" t="s">
        <v>38</v>
      </c>
      <c r="O156" s="88"/>
      <c r="P156" s="229">
        <f>O156*H156</f>
        <v>0</v>
      </c>
      <c r="Q156" s="229">
        <v>0</v>
      </c>
      <c r="R156" s="229">
        <f>Q156*H156</f>
        <v>0</v>
      </c>
      <c r="S156" s="229">
        <v>0</v>
      </c>
      <c r="T156" s="230">
        <f>S156*H156</f>
        <v>0</v>
      </c>
      <c r="U156" s="35"/>
      <c r="V156" s="35"/>
      <c r="W156" s="35"/>
      <c r="X156" s="35"/>
      <c r="Y156" s="35"/>
      <c r="Z156" s="35"/>
      <c r="AA156" s="35"/>
      <c r="AB156" s="35"/>
      <c r="AC156" s="35"/>
      <c r="AD156" s="35"/>
      <c r="AE156" s="35"/>
      <c r="AR156" s="231" t="s">
        <v>415</v>
      </c>
      <c r="AT156" s="231" t="s">
        <v>313</v>
      </c>
      <c r="AU156" s="231" t="s">
        <v>80</v>
      </c>
      <c r="AY156" s="14" t="s">
        <v>200</v>
      </c>
      <c r="BE156" s="232">
        <f>IF(N156="základní",J156,0)</f>
        <v>0</v>
      </c>
      <c r="BF156" s="232">
        <f>IF(N156="snížená",J156,0)</f>
        <v>0</v>
      </c>
      <c r="BG156" s="232">
        <f>IF(N156="zákl. přenesená",J156,0)</f>
        <v>0</v>
      </c>
      <c r="BH156" s="232">
        <f>IF(N156="sníž. přenesená",J156,0)</f>
        <v>0</v>
      </c>
      <c r="BI156" s="232">
        <f>IF(N156="nulová",J156,0)</f>
        <v>0</v>
      </c>
      <c r="BJ156" s="14" t="s">
        <v>80</v>
      </c>
      <c r="BK156" s="232">
        <f>ROUND(I156*H156,2)</f>
        <v>0</v>
      </c>
      <c r="BL156" s="14" t="s">
        <v>261</v>
      </c>
      <c r="BM156" s="231" t="s">
        <v>558</v>
      </c>
    </row>
    <row r="157" s="2" customFormat="1" ht="14.4" customHeight="1">
      <c r="A157" s="35"/>
      <c r="B157" s="36"/>
      <c r="C157" s="219" t="s">
        <v>427</v>
      </c>
      <c r="D157" s="219" t="s">
        <v>201</v>
      </c>
      <c r="E157" s="220" t="s">
        <v>1350</v>
      </c>
      <c r="F157" s="221" t="s">
        <v>2168</v>
      </c>
      <c r="G157" s="222" t="s">
        <v>958</v>
      </c>
      <c r="H157" s="223">
        <v>4</v>
      </c>
      <c r="I157" s="224"/>
      <c r="J157" s="225">
        <f>ROUND(I157*H157,2)</f>
        <v>0</v>
      </c>
      <c r="K157" s="226"/>
      <c r="L157" s="41"/>
      <c r="M157" s="227" t="s">
        <v>1</v>
      </c>
      <c r="N157" s="228" t="s">
        <v>38</v>
      </c>
      <c r="O157" s="88"/>
      <c r="P157" s="229">
        <f>O157*H157</f>
        <v>0</v>
      </c>
      <c r="Q157" s="229">
        <v>0</v>
      </c>
      <c r="R157" s="229">
        <f>Q157*H157</f>
        <v>0</v>
      </c>
      <c r="S157" s="229">
        <v>0</v>
      </c>
      <c r="T157" s="230">
        <f>S157*H157</f>
        <v>0</v>
      </c>
      <c r="U157" s="35"/>
      <c r="V157" s="35"/>
      <c r="W157" s="35"/>
      <c r="X157" s="35"/>
      <c r="Y157" s="35"/>
      <c r="Z157" s="35"/>
      <c r="AA157" s="35"/>
      <c r="AB157" s="35"/>
      <c r="AC157" s="35"/>
      <c r="AD157" s="35"/>
      <c r="AE157" s="35"/>
      <c r="AR157" s="231" t="s">
        <v>261</v>
      </c>
      <c r="AT157" s="231" t="s">
        <v>201</v>
      </c>
      <c r="AU157" s="231" t="s">
        <v>80</v>
      </c>
      <c r="AY157" s="14" t="s">
        <v>200</v>
      </c>
      <c r="BE157" s="232">
        <f>IF(N157="základní",J157,0)</f>
        <v>0</v>
      </c>
      <c r="BF157" s="232">
        <f>IF(N157="snížená",J157,0)</f>
        <v>0</v>
      </c>
      <c r="BG157" s="232">
        <f>IF(N157="zákl. přenesená",J157,0)</f>
        <v>0</v>
      </c>
      <c r="BH157" s="232">
        <f>IF(N157="sníž. přenesená",J157,0)</f>
        <v>0</v>
      </c>
      <c r="BI157" s="232">
        <f>IF(N157="nulová",J157,0)</f>
        <v>0</v>
      </c>
      <c r="BJ157" s="14" t="s">
        <v>80</v>
      </c>
      <c r="BK157" s="232">
        <f>ROUND(I157*H157,2)</f>
        <v>0</v>
      </c>
      <c r="BL157" s="14" t="s">
        <v>261</v>
      </c>
      <c r="BM157" s="231" t="s">
        <v>566</v>
      </c>
    </row>
    <row r="158" s="2" customFormat="1" ht="14.4" customHeight="1">
      <c r="A158" s="35"/>
      <c r="B158" s="36"/>
      <c r="C158" s="245" t="s">
        <v>431</v>
      </c>
      <c r="D158" s="245" t="s">
        <v>313</v>
      </c>
      <c r="E158" s="246" t="s">
        <v>2169</v>
      </c>
      <c r="F158" s="247" t="s">
        <v>2170</v>
      </c>
      <c r="G158" s="248" t="s">
        <v>958</v>
      </c>
      <c r="H158" s="249">
        <v>2</v>
      </c>
      <c r="I158" s="250"/>
      <c r="J158" s="251">
        <f>ROUND(I158*H158,2)</f>
        <v>0</v>
      </c>
      <c r="K158" s="252"/>
      <c r="L158" s="253"/>
      <c r="M158" s="254" t="s">
        <v>1</v>
      </c>
      <c r="N158" s="255" t="s">
        <v>38</v>
      </c>
      <c r="O158" s="88"/>
      <c r="P158" s="229">
        <f>O158*H158</f>
        <v>0</v>
      </c>
      <c r="Q158" s="229">
        <v>0</v>
      </c>
      <c r="R158" s="229">
        <f>Q158*H158</f>
        <v>0</v>
      </c>
      <c r="S158" s="229">
        <v>0</v>
      </c>
      <c r="T158" s="230">
        <f>S158*H158</f>
        <v>0</v>
      </c>
      <c r="U158" s="35"/>
      <c r="V158" s="35"/>
      <c r="W158" s="35"/>
      <c r="X158" s="35"/>
      <c r="Y158" s="35"/>
      <c r="Z158" s="35"/>
      <c r="AA158" s="35"/>
      <c r="AB158" s="35"/>
      <c r="AC158" s="35"/>
      <c r="AD158" s="35"/>
      <c r="AE158" s="35"/>
      <c r="AR158" s="231" t="s">
        <v>415</v>
      </c>
      <c r="AT158" s="231" t="s">
        <v>313</v>
      </c>
      <c r="AU158" s="231" t="s">
        <v>80</v>
      </c>
      <c r="AY158" s="14" t="s">
        <v>200</v>
      </c>
      <c r="BE158" s="232">
        <f>IF(N158="základní",J158,0)</f>
        <v>0</v>
      </c>
      <c r="BF158" s="232">
        <f>IF(N158="snížená",J158,0)</f>
        <v>0</v>
      </c>
      <c r="BG158" s="232">
        <f>IF(N158="zákl. přenesená",J158,0)</f>
        <v>0</v>
      </c>
      <c r="BH158" s="232">
        <f>IF(N158="sníž. přenesená",J158,0)</f>
        <v>0</v>
      </c>
      <c r="BI158" s="232">
        <f>IF(N158="nulová",J158,0)</f>
        <v>0</v>
      </c>
      <c r="BJ158" s="14" t="s">
        <v>80</v>
      </c>
      <c r="BK158" s="232">
        <f>ROUND(I158*H158,2)</f>
        <v>0</v>
      </c>
      <c r="BL158" s="14" t="s">
        <v>261</v>
      </c>
      <c r="BM158" s="231" t="s">
        <v>574</v>
      </c>
    </row>
    <row r="159" s="2" customFormat="1" ht="14.4" customHeight="1">
      <c r="A159" s="35"/>
      <c r="B159" s="36"/>
      <c r="C159" s="219" t="s">
        <v>435</v>
      </c>
      <c r="D159" s="219" t="s">
        <v>201</v>
      </c>
      <c r="E159" s="220" t="s">
        <v>2171</v>
      </c>
      <c r="F159" s="221" t="s">
        <v>2172</v>
      </c>
      <c r="G159" s="222" t="s">
        <v>958</v>
      </c>
      <c r="H159" s="223">
        <v>2</v>
      </c>
      <c r="I159" s="224"/>
      <c r="J159" s="225">
        <f>ROUND(I159*H159,2)</f>
        <v>0</v>
      </c>
      <c r="K159" s="226"/>
      <c r="L159" s="41"/>
      <c r="M159" s="227" t="s">
        <v>1</v>
      </c>
      <c r="N159" s="228" t="s">
        <v>38</v>
      </c>
      <c r="O159" s="88"/>
      <c r="P159" s="229">
        <f>O159*H159</f>
        <v>0</v>
      </c>
      <c r="Q159" s="229">
        <v>0</v>
      </c>
      <c r="R159" s="229">
        <f>Q159*H159</f>
        <v>0</v>
      </c>
      <c r="S159" s="229">
        <v>0</v>
      </c>
      <c r="T159" s="230">
        <f>S159*H159</f>
        <v>0</v>
      </c>
      <c r="U159" s="35"/>
      <c r="V159" s="35"/>
      <c r="W159" s="35"/>
      <c r="X159" s="35"/>
      <c r="Y159" s="35"/>
      <c r="Z159" s="35"/>
      <c r="AA159" s="35"/>
      <c r="AB159" s="35"/>
      <c r="AC159" s="35"/>
      <c r="AD159" s="35"/>
      <c r="AE159" s="35"/>
      <c r="AR159" s="231" t="s">
        <v>261</v>
      </c>
      <c r="AT159" s="231" t="s">
        <v>201</v>
      </c>
      <c r="AU159" s="231" t="s">
        <v>80</v>
      </c>
      <c r="AY159" s="14" t="s">
        <v>200</v>
      </c>
      <c r="BE159" s="232">
        <f>IF(N159="základní",J159,0)</f>
        <v>0</v>
      </c>
      <c r="BF159" s="232">
        <f>IF(N159="snížená",J159,0)</f>
        <v>0</v>
      </c>
      <c r="BG159" s="232">
        <f>IF(N159="zákl. přenesená",J159,0)</f>
        <v>0</v>
      </c>
      <c r="BH159" s="232">
        <f>IF(N159="sníž. přenesená",J159,0)</f>
        <v>0</v>
      </c>
      <c r="BI159" s="232">
        <f>IF(N159="nulová",J159,0)</f>
        <v>0</v>
      </c>
      <c r="BJ159" s="14" t="s">
        <v>80</v>
      </c>
      <c r="BK159" s="232">
        <f>ROUND(I159*H159,2)</f>
        <v>0</v>
      </c>
      <c r="BL159" s="14" t="s">
        <v>261</v>
      </c>
      <c r="BM159" s="231" t="s">
        <v>582</v>
      </c>
    </row>
    <row r="160" s="2" customFormat="1" ht="62.7" customHeight="1">
      <c r="A160" s="35"/>
      <c r="B160" s="36"/>
      <c r="C160" s="219" t="s">
        <v>439</v>
      </c>
      <c r="D160" s="219" t="s">
        <v>201</v>
      </c>
      <c r="E160" s="220" t="s">
        <v>1148</v>
      </c>
      <c r="F160" s="221" t="s">
        <v>1149</v>
      </c>
      <c r="G160" s="222" t="s">
        <v>958</v>
      </c>
      <c r="H160" s="223">
        <v>36</v>
      </c>
      <c r="I160" s="224"/>
      <c r="J160" s="225">
        <f>ROUND(I160*H160,2)</f>
        <v>0</v>
      </c>
      <c r="K160" s="226"/>
      <c r="L160" s="41"/>
      <c r="M160" s="227" t="s">
        <v>1</v>
      </c>
      <c r="N160" s="228" t="s">
        <v>38</v>
      </c>
      <c r="O160" s="88"/>
      <c r="P160" s="229">
        <f>O160*H160</f>
        <v>0</v>
      </c>
      <c r="Q160" s="229">
        <v>0</v>
      </c>
      <c r="R160" s="229">
        <f>Q160*H160</f>
        <v>0</v>
      </c>
      <c r="S160" s="229">
        <v>0</v>
      </c>
      <c r="T160" s="230">
        <f>S160*H160</f>
        <v>0</v>
      </c>
      <c r="U160" s="35"/>
      <c r="V160" s="35"/>
      <c r="W160" s="35"/>
      <c r="X160" s="35"/>
      <c r="Y160" s="35"/>
      <c r="Z160" s="35"/>
      <c r="AA160" s="35"/>
      <c r="AB160" s="35"/>
      <c r="AC160" s="35"/>
      <c r="AD160" s="35"/>
      <c r="AE160" s="35"/>
      <c r="AR160" s="231" t="s">
        <v>261</v>
      </c>
      <c r="AT160" s="231" t="s">
        <v>201</v>
      </c>
      <c r="AU160" s="231" t="s">
        <v>80</v>
      </c>
      <c r="AY160" s="14" t="s">
        <v>200</v>
      </c>
      <c r="BE160" s="232">
        <f>IF(N160="základní",J160,0)</f>
        <v>0</v>
      </c>
      <c r="BF160" s="232">
        <f>IF(N160="snížená",J160,0)</f>
        <v>0</v>
      </c>
      <c r="BG160" s="232">
        <f>IF(N160="zákl. přenesená",J160,0)</f>
        <v>0</v>
      </c>
      <c r="BH160" s="232">
        <f>IF(N160="sníž. přenesená",J160,0)</f>
        <v>0</v>
      </c>
      <c r="BI160" s="232">
        <f>IF(N160="nulová",J160,0)</f>
        <v>0</v>
      </c>
      <c r="BJ160" s="14" t="s">
        <v>80</v>
      </c>
      <c r="BK160" s="232">
        <f>ROUND(I160*H160,2)</f>
        <v>0</v>
      </c>
      <c r="BL160" s="14" t="s">
        <v>261</v>
      </c>
      <c r="BM160" s="231" t="s">
        <v>590</v>
      </c>
    </row>
    <row r="161" s="2" customFormat="1" ht="62.7" customHeight="1">
      <c r="A161" s="35"/>
      <c r="B161" s="36"/>
      <c r="C161" s="219" t="s">
        <v>443</v>
      </c>
      <c r="D161" s="219" t="s">
        <v>201</v>
      </c>
      <c r="E161" s="220" t="s">
        <v>1151</v>
      </c>
      <c r="F161" s="221" t="s">
        <v>1152</v>
      </c>
      <c r="G161" s="222" t="s">
        <v>958</v>
      </c>
      <c r="H161" s="223">
        <v>4</v>
      </c>
      <c r="I161" s="224"/>
      <c r="J161" s="225">
        <f>ROUND(I161*H161,2)</f>
        <v>0</v>
      </c>
      <c r="K161" s="226"/>
      <c r="L161" s="41"/>
      <c r="M161" s="227" t="s">
        <v>1</v>
      </c>
      <c r="N161" s="228" t="s">
        <v>38</v>
      </c>
      <c r="O161" s="88"/>
      <c r="P161" s="229">
        <f>O161*H161</f>
        <v>0</v>
      </c>
      <c r="Q161" s="229">
        <v>0</v>
      </c>
      <c r="R161" s="229">
        <f>Q161*H161</f>
        <v>0</v>
      </c>
      <c r="S161" s="229">
        <v>0</v>
      </c>
      <c r="T161" s="230">
        <f>S161*H161</f>
        <v>0</v>
      </c>
      <c r="U161" s="35"/>
      <c r="V161" s="35"/>
      <c r="W161" s="35"/>
      <c r="X161" s="35"/>
      <c r="Y161" s="35"/>
      <c r="Z161" s="35"/>
      <c r="AA161" s="35"/>
      <c r="AB161" s="35"/>
      <c r="AC161" s="35"/>
      <c r="AD161" s="35"/>
      <c r="AE161" s="35"/>
      <c r="AR161" s="231" t="s">
        <v>261</v>
      </c>
      <c r="AT161" s="231" t="s">
        <v>201</v>
      </c>
      <c r="AU161" s="231" t="s">
        <v>80</v>
      </c>
      <c r="AY161" s="14" t="s">
        <v>200</v>
      </c>
      <c r="BE161" s="232">
        <f>IF(N161="základní",J161,0)</f>
        <v>0</v>
      </c>
      <c r="BF161" s="232">
        <f>IF(N161="snížená",J161,0)</f>
        <v>0</v>
      </c>
      <c r="BG161" s="232">
        <f>IF(N161="zákl. přenesená",J161,0)</f>
        <v>0</v>
      </c>
      <c r="BH161" s="232">
        <f>IF(N161="sníž. přenesená",J161,0)</f>
        <v>0</v>
      </c>
      <c r="BI161" s="232">
        <f>IF(N161="nulová",J161,0)</f>
        <v>0</v>
      </c>
      <c r="BJ161" s="14" t="s">
        <v>80</v>
      </c>
      <c r="BK161" s="232">
        <f>ROUND(I161*H161,2)</f>
        <v>0</v>
      </c>
      <c r="BL161" s="14" t="s">
        <v>261</v>
      </c>
      <c r="BM161" s="231" t="s">
        <v>598</v>
      </c>
    </row>
    <row r="162" s="2" customFormat="1" ht="14.4" customHeight="1">
      <c r="A162" s="35"/>
      <c r="B162" s="36"/>
      <c r="C162" s="245" t="s">
        <v>447</v>
      </c>
      <c r="D162" s="245" t="s">
        <v>313</v>
      </c>
      <c r="E162" s="246" t="s">
        <v>1323</v>
      </c>
      <c r="F162" s="247" t="s">
        <v>1324</v>
      </c>
      <c r="G162" s="248" t="s">
        <v>1325</v>
      </c>
      <c r="H162" s="249">
        <v>1</v>
      </c>
      <c r="I162" s="250"/>
      <c r="J162" s="251">
        <f>ROUND(I162*H162,2)</f>
        <v>0</v>
      </c>
      <c r="K162" s="252"/>
      <c r="L162" s="253"/>
      <c r="M162" s="254" t="s">
        <v>1</v>
      </c>
      <c r="N162" s="255" t="s">
        <v>38</v>
      </c>
      <c r="O162" s="88"/>
      <c r="P162" s="229">
        <f>O162*H162</f>
        <v>0</v>
      </c>
      <c r="Q162" s="229">
        <v>0</v>
      </c>
      <c r="R162" s="229">
        <f>Q162*H162</f>
        <v>0</v>
      </c>
      <c r="S162" s="229">
        <v>0</v>
      </c>
      <c r="T162" s="230">
        <f>S162*H162</f>
        <v>0</v>
      </c>
      <c r="U162" s="35"/>
      <c r="V162" s="35"/>
      <c r="W162" s="35"/>
      <c r="X162" s="35"/>
      <c r="Y162" s="35"/>
      <c r="Z162" s="35"/>
      <c r="AA162" s="35"/>
      <c r="AB162" s="35"/>
      <c r="AC162" s="35"/>
      <c r="AD162" s="35"/>
      <c r="AE162" s="35"/>
      <c r="AR162" s="231" t="s">
        <v>415</v>
      </c>
      <c r="AT162" s="231" t="s">
        <v>313</v>
      </c>
      <c r="AU162" s="231" t="s">
        <v>80</v>
      </c>
      <c r="AY162" s="14" t="s">
        <v>200</v>
      </c>
      <c r="BE162" s="232">
        <f>IF(N162="základní",J162,0)</f>
        <v>0</v>
      </c>
      <c r="BF162" s="232">
        <f>IF(N162="snížená",J162,0)</f>
        <v>0</v>
      </c>
      <c r="BG162" s="232">
        <f>IF(N162="zákl. přenesená",J162,0)</f>
        <v>0</v>
      </c>
      <c r="BH162" s="232">
        <f>IF(N162="sníž. přenesená",J162,0)</f>
        <v>0</v>
      </c>
      <c r="BI162" s="232">
        <f>IF(N162="nulová",J162,0)</f>
        <v>0</v>
      </c>
      <c r="BJ162" s="14" t="s">
        <v>80</v>
      </c>
      <c r="BK162" s="232">
        <f>ROUND(I162*H162,2)</f>
        <v>0</v>
      </c>
      <c r="BL162" s="14" t="s">
        <v>261</v>
      </c>
      <c r="BM162" s="231" t="s">
        <v>606</v>
      </c>
    </row>
    <row r="163" s="2" customFormat="1" ht="14.4" customHeight="1">
      <c r="A163" s="35"/>
      <c r="B163" s="36"/>
      <c r="C163" s="219" t="s">
        <v>451</v>
      </c>
      <c r="D163" s="219" t="s">
        <v>201</v>
      </c>
      <c r="E163" s="220" t="s">
        <v>1326</v>
      </c>
      <c r="F163" s="221" t="s">
        <v>1327</v>
      </c>
      <c r="G163" s="222" t="s">
        <v>958</v>
      </c>
      <c r="H163" s="223">
        <v>70</v>
      </c>
      <c r="I163" s="224"/>
      <c r="J163" s="225">
        <f>ROUND(I163*H163,2)</f>
        <v>0</v>
      </c>
      <c r="K163" s="226"/>
      <c r="L163" s="41"/>
      <c r="M163" s="227" t="s">
        <v>1</v>
      </c>
      <c r="N163" s="228" t="s">
        <v>38</v>
      </c>
      <c r="O163" s="88"/>
      <c r="P163" s="229">
        <f>O163*H163</f>
        <v>0</v>
      </c>
      <c r="Q163" s="229">
        <v>0</v>
      </c>
      <c r="R163" s="229">
        <f>Q163*H163</f>
        <v>0</v>
      </c>
      <c r="S163" s="229">
        <v>0</v>
      </c>
      <c r="T163" s="230">
        <f>S163*H163</f>
        <v>0</v>
      </c>
      <c r="U163" s="35"/>
      <c r="V163" s="35"/>
      <c r="W163" s="35"/>
      <c r="X163" s="35"/>
      <c r="Y163" s="35"/>
      <c r="Z163" s="35"/>
      <c r="AA163" s="35"/>
      <c r="AB163" s="35"/>
      <c r="AC163" s="35"/>
      <c r="AD163" s="35"/>
      <c r="AE163" s="35"/>
      <c r="AR163" s="231" t="s">
        <v>261</v>
      </c>
      <c r="AT163" s="231" t="s">
        <v>201</v>
      </c>
      <c r="AU163" s="231" t="s">
        <v>80</v>
      </c>
      <c r="AY163" s="14" t="s">
        <v>200</v>
      </c>
      <c r="BE163" s="232">
        <f>IF(N163="základní",J163,0)</f>
        <v>0</v>
      </c>
      <c r="BF163" s="232">
        <f>IF(N163="snížená",J163,0)</f>
        <v>0</v>
      </c>
      <c r="BG163" s="232">
        <f>IF(N163="zákl. přenesená",J163,0)</f>
        <v>0</v>
      </c>
      <c r="BH163" s="232">
        <f>IF(N163="sníž. přenesená",J163,0)</f>
        <v>0</v>
      </c>
      <c r="BI163" s="232">
        <f>IF(N163="nulová",J163,0)</f>
        <v>0</v>
      </c>
      <c r="BJ163" s="14" t="s">
        <v>80</v>
      </c>
      <c r="BK163" s="232">
        <f>ROUND(I163*H163,2)</f>
        <v>0</v>
      </c>
      <c r="BL163" s="14" t="s">
        <v>261</v>
      </c>
      <c r="BM163" s="231" t="s">
        <v>614</v>
      </c>
    </row>
    <row r="164" s="2" customFormat="1" ht="24.15" customHeight="1">
      <c r="A164" s="35"/>
      <c r="B164" s="36"/>
      <c r="C164" s="245" t="s">
        <v>455</v>
      </c>
      <c r="D164" s="245" t="s">
        <v>313</v>
      </c>
      <c r="E164" s="246" t="s">
        <v>1367</v>
      </c>
      <c r="F164" s="247" t="s">
        <v>1368</v>
      </c>
      <c r="G164" s="248" t="s">
        <v>958</v>
      </c>
      <c r="H164" s="249">
        <v>21</v>
      </c>
      <c r="I164" s="250"/>
      <c r="J164" s="251">
        <f>ROUND(I164*H164,2)</f>
        <v>0</v>
      </c>
      <c r="K164" s="252"/>
      <c r="L164" s="253"/>
      <c r="M164" s="254" t="s">
        <v>1</v>
      </c>
      <c r="N164" s="255" t="s">
        <v>38</v>
      </c>
      <c r="O164" s="88"/>
      <c r="P164" s="229">
        <f>O164*H164</f>
        <v>0</v>
      </c>
      <c r="Q164" s="229">
        <v>0</v>
      </c>
      <c r="R164" s="229">
        <f>Q164*H164</f>
        <v>0</v>
      </c>
      <c r="S164" s="229">
        <v>0</v>
      </c>
      <c r="T164" s="230">
        <f>S164*H164</f>
        <v>0</v>
      </c>
      <c r="U164" s="35"/>
      <c r="V164" s="35"/>
      <c r="W164" s="35"/>
      <c r="X164" s="35"/>
      <c r="Y164" s="35"/>
      <c r="Z164" s="35"/>
      <c r="AA164" s="35"/>
      <c r="AB164" s="35"/>
      <c r="AC164" s="35"/>
      <c r="AD164" s="35"/>
      <c r="AE164" s="35"/>
      <c r="AR164" s="231" t="s">
        <v>415</v>
      </c>
      <c r="AT164" s="231" t="s">
        <v>313</v>
      </c>
      <c r="AU164" s="231" t="s">
        <v>80</v>
      </c>
      <c r="AY164" s="14" t="s">
        <v>200</v>
      </c>
      <c r="BE164" s="232">
        <f>IF(N164="základní",J164,0)</f>
        <v>0</v>
      </c>
      <c r="BF164" s="232">
        <f>IF(N164="snížená",J164,0)</f>
        <v>0</v>
      </c>
      <c r="BG164" s="232">
        <f>IF(N164="zákl. přenesená",J164,0)</f>
        <v>0</v>
      </c>
      <c r="BH164" s="232">
        <f>IF(N164="sníž. přenesená",J164,0)</f>
        <v>0</v>
      </c>
      <c r="BI164" s="232">
        <f>IF(N164="nulová",J164,0)</f>
        <v>0</v>
      </c>
      <c r="BJ164" s="14" t="s">
        <v>80</v>
      </c>
      <c r="BK164" s="232">
        <f>ROUND(I164*H164,2)</f>
        <v>0</v>
      </c>
      <c r="BL164" s="14" t="s">
        <v>261</v>
      </c>
      <c r="BM164" s="231" t="s">
        <v>622</v>
      </c>
    </row>
    <row r="165" s="2" customFormat="1" ht="76.35" customHeight="1">
      <c r="A165" s="35"/>
      <c r="B165" s="36"/>
      <c r="C165" s="219" t="s">
        <v>459</v>
      </c>
      <c r="D165" s="219" t="s">
        <v>201</v>
      </c>
      <c r="E165" s="220" t="s">
        <v>746</v>
      </c>
      <c r="F165" s="221" t="s">
        <v>747</v>
      </c>
      <c r="G165" s="222" t="s">
        <v>313</v>
      </c>
      <c r="H165" s="223">
        <v>525</v>
      </c>
      <c r="I165" s="224"/>
      <c r="J165" s="225">
        <f>ROUND(I165*H165,2)</f>
        <v>0</v>
      </c>
      <c r="K165" s="226"/>
      <c r="L165" s="41"/>
      <c r="M165" s="227" t="s">
        <v>1</v>
      </c>
      <c r="N165" s="228" t="s">
        <v>38</v>
      </c>
      <c r="O165" s="88"/>
      <c r="P165" s="229">
        <f>O165*H165</f>
        <v>0</v>
      </c>
      <c r="Q165" s="229">
        <v>0</v>
      </c>
      <c r="R165" s="229">
        <f>Q165*H165</f>
        <v>0</v>
      </c>
      <c r="S165" s="229">
        <v>0</v>
      </c>
      <c r="T165" s="230">
        <f>S165*H165</f>
        <v>0</v>
      </c>
      <c r="U165" s="35"/>
      <c r="V165" s="35"/>
      <c r="W165" s="35"/>
      <c r="X165" s="35"/>
      <c r="Y165" s="35"/>
      <c r="Z165" s="35"/>
      <c r="AA165" s="35"/>
      <c r="AB165" s="35"/>
      <c r="AC165" s="35"/>
      <c r="AD165" s="35"/>
      <c r="AE165" s="35"/>
      <c r="AR165" s="231" t="s">
        <v>261</v>
      </c>
      <c r="AT165" s="231" t="s">
        <v>201</v>
      </c>
      <c r="AU165" s="231" t="s">
        <v>80</v>
      </c>
      <c r="AY165" s="14" t="s">
        <v>200</v>
      </c>
      <c r="BE165" s="232">
        <f>IF(N165="základní",J165,0)</f>
        <v>0</v>
      </c>
      <c r="BF165" s="232">
        <f>IF(N165="snížená",J165,0)</f>
        <v>0</v>
      </c>
      <c r="BG165" s="232">
        <f>IF(N165="zákl. přenesená",J165,0)</f>
        <v>0</v>
      </c>
      <c r="BH165" s="232">
        <f>IF(N165="sníž. přenesená",J165,0)</f>
        <v>0</v>
      </c>
      <c r="BI165" s="232">
        <f>IF(N165="nulová",J165,0)</f>
        <v>0</v>
      </c>
      <c r="BJ165" s="14" t="s">
        <v>80</v>
      </c>
      <c r="BK165" s="232">
        <f>ROUND(I165*H165,2)</f>
        <v>0</v>
      </c>
      <c r="BL165" s="14" t="s">
        <v>261</v>
      </c>
      <c r="BM165" s="231" t="s">
        <v>630</v>
      </c>
    </row>
    <row r="166" s="11" customFormat="1" ht="25.92" customHeight="1">
      <c r="A166" s="11"/>
      <c r="B166" s="205"/>
      <c r="C166" s="206"/>
      <c r="D166" s="207" t="s">
        <v>72</v>
      </c>
      <c r="E166" s="208" t="s">
        <v>2088</v>
      </c>
      <c r="F166" s="208" t="s">
        <v>2089</v>
      </c>
      <c r="G166" s="206"/>
      <c r="H166" s="206"/>
      <c r="I166" s="209"/>
      <c r="J166" s="210">
        <f>BK166</f>
        <v>0</v>
      </c>
      <c r="K166" s="206"/>
      <c r="L166" s="211"/>
      <c r="M166" s="212"/>
      <c r="N166" s="213"/>
      <c r="O166" s="213"/>
      <c r="P166" s="214">
        <f>SUM(P167:P179)</f>
        <v>0</v>
      </c>
      <c r="Q166" s="213"/>
      <c r="R166" s="214">
        <f>SUM(R167:R179)</f>
        <v>0</v>
      </c>
      <c r="S166" s="213"/>
      <c r="T166" s="215">
        <f>SUM(T167:T179)</f>
        <v>0</v>
      </c>
      <c r="U166" s="11"/>
      <c r="V166" s="11"/>
      <c r="W166" s="11"/>
      <c r="X166" s="11"/>
      <c r="Y166" s="11"/>
      <c r="Z166" s="11"/>
      <c r="AA166" s="11"/>
      <c r="AB166" s="11"/>
      <c r="AC166" s="11"/>
      <c r="AD166" s="11"/>
      <c r="AE166" s="11"/>
      <c r="AR166" s="216" t="s">
        <v>82</v>
      </c>
      <c r="AT166" s="217" t="s">
        <v>72</v>
      </c>
      <c r="AU166" s="217" t="s">
        <v>73</v>
      </c>
      <c r="AY166" s="216" t="s">
        <v>200</v>
      </c>
      <c r="BK166" s="218">
        <f>SUM(BK167:BK179)</f>
        <v>0</v>
      </c>
    </row>
    <row r="167" s="2" customFormat="1" ht="62.7" customHeight="1">
      <c r="A167" s="35"/>
      <c r="B167" s="36"/>
      <c r="C167" s="219" t="s">
        <v>463</v>
      </c>
      <c r="D167" s="219" t="s">
        <v>201</v>
      </c>
      <c r="E167" s="220" t="s">
        <v>2173</v>
      </c>
      <c r="F167" s="221" t="s">
        <v>2174</v>
      </c>
      <c r="G167" s="222" t="s">
        <v>958</v>
      </c>
      <c r="H167" s="223">
        <v>17</v>
      </c>
      <c r="I167" s="224"/>
      <c r="J167" s="225">
        <f>ROUND(I167*H167,2)</f>
        <v>0</v>
      </c>
      <c r="K167" s="226"/>
      <c r="L167" s="41"/>
      <c r="M167" s="227" t="s">
        <v>1</v>
      </c>
      <c r="N167" s="228" t="s">
        <v>38</v>
      </c>
      <c r="O167" s="88"/>
      <c r="P167" s="229">
        <f>O167*H167</f>
        <v>0</v>
      </c>
      <c r="Q167" s="229">
        <v>0</v>
      </c>
      <c r="R167" s="229">
        <f>Q167*H167</f>
        <v>0</v>
      </c>
      <c r="S167" s="229">
        <v>0</v>
      </c>
      <c r="T167" s="230">
        <f>S167*H167</f>
        <v>0</v>
      </c>
      <c r="U167" s="35"/>
      <c r="V167" s="35"/>
      <c r="W167" s="35"/>
      <c r="X167" s="35"/>
      <c r="Y167" s="35"/>
      <c r="Z167" s="35"/>
      <c r="AA167" s="35"/>
      <c r="AB167" s="35"/>
      <c r="AC167" s="35"/>
      <c r="AD167" s="35"/>
      <c r="AE167" s="35"/>
      <c r="AR167" s="231" t="s">
        <v>261</v>
      </c>
      <c r="AT167" s="231" t="s">
        <v>201</v>
      </c>
      <c r="AU167" s="231" t="s">
        <v>80</v>
      </c>
      <c r="AY167" s="14" t="s">
        <v>200</v>
      </c>
      <c r="BE167" s="232">
        <f>IF(N167="základní",J167,0)</f>
        <v>0</v>
      </c>
      <c r="BF167" s="232">
        <f>IF(N167="snížená",J167,0)</f>
        <v>0</v>
      </c>
      <c r="BG167" s="232">
        <f>IF(N167="zákl. přenesená",J167,0)</f>
        <v>0</v>
      </c>
      <c r="BH167" s="232">
        <f>IF(N167="sníž. přenesená",J167,0)</f>
        <v>0</v>
      </c>
      <c r="BI167" s="232">
        <f>IF(N167="nulová",J167,0)</f>
        <v>0</v>
      </c>
      <c r="BJ167" s="14" t="s">
        <v>80</v>
      </c>
      <c r="BK167" s="232">
        <f>ROUND(I167*H167,2)</f>
        <v>0</v>
      </c>
      <c r="BL167" s="14" t="s">
        <v>261</v>
      </c>
      <c r="BM167" s="231" t="s">
        <v>638</v>
      </c>
    </row>
    <row r="168" s="2" customFormat="1" ht="62.7" customHeight="1">
      <c r="A168" s="35"/>
      <c r="B168" s="36"/>
      <c r="C168" s="245" t="s">
        <v>467</v>
      </c>
      <c r="D168" s="245" t="s">
        <v>313</v>
      </c>
      <c r="E168" s="246" t="s">
        <v>2175</v>
      </c>
      <c r="F168" s="247" t="s">
        <v>2176</v>
      </c>
      <c r="G168" s="248" t="s">
        <v>958</v>
      </c>
      <c r="H168" s="249">
        <v>9</v>
      </c>
      <c r="I168" s="250"/>
      <c r="J168" s="251">
        <f>ROUND(I168*H168,2)</f>
        <v>0</v>
      </c>
      <c r="K168" s="252"/>
      <c r="L168" s="253"/>
      <c r="M168" s="254" t="s">
        <v>1</v>
      </c>
      <c r="N168" s="255" t="s">
        <v>38</v>
      </c>
      <c r="O168" s="88"/>
      <c r="P168" s="229">
        <f>O168*H168</f>
        <v>0</v>
      </c>
      <c r="Q168" s="229">
        <v>0</v>
      </c>
      <c r="R168" s="229">
        <f>Q168*H168</f>
        <v>0</v>
      </c>
      <c r="S168" s="229">
        <v>0</v>
      </c>
      <c r="T168" s="230">
        <f>S168*H168</f>
        <v>0</v>
      </c>
      <c r="U168" s="35"/>
      <c r="V168" s="35"/>
      <c r="W168" s="35"/>
      <c r="X168" s="35"/>
      <c r="Y168" s="35"/>
      <c r="Z168" s="35"/>
      <c r="AA168" s="35"/>
      <c r="AB168" s="35"/>
      <c r="AC168" s="35"/>
      <c r="AD168" s="35"/>
      <c r="AE168" s="35"/>
      <c r="AR168" s="231" t="s">
        <v>415</v>
      </c>
      <c r="AT168" s="231" t="s">
        <v>313</v>
      </c>
      <c r="AU168" s="231" t="s">
        <v>80</v>
      </c>
      <c r="AY168" s="14" t="s">
        <v>200</v>
      </c>
      <c r="BE168" s="232">
        <f>IF(N168="základní",J168,0)</f>
        <v>0</v>
      </c>
      <c r="BF168" s="232">
        <f>IF(N168="snížená",J168,0)</f>
        <v>0</v>
      </c>
      <c r="BG168" s="232">
        <f>IF(N168="zákl. přenesená",J168,0)</f>
        <v>0</v>
      </c>
      <c r="BH168" s="232">
        <f>IF(N168="sníž. přenesená",J168,0)</f>
        <v>0</v>
      </c>
      <c r="BI168" s="232">
        <f>IF(N168="nulová",J168,0)</f>
        <v>0</v>
      </c>
      <c r="BJ168" s="14" t="s">
        <v>80</v>
      </c>
      <c r="BK168" s="232">
        <f>ROUND(I168*H168,2)</f>
        <v>0</v>
      </c>
      <c r="BL168" s="14" t="s">
        <v>261</v>
      </c>
      <c r="BM168" s="231" t="s">
        <v>646</v>
      </c>
    </row>
    <row r="169" s="2" customFormat="1" ht="76.35" customHeight="1">
      <c r="A169" s="35"/>
      <c r="B169" s="36"/>
      <c r="C169" s="245" t="s">
        <v>471</v>
      </c>
      <c r="D169" s="245" t="s">
        <v>313</v>
      </c>
      <c r="E169" s="246" t="s">
        <v>2177</v>
      </c>
      <c r="F169" s="247" t="s">
        <v>2178</v>
      </c>
      <c r="G169" s="248" t="s">
        <v>958</v>
      </c>
      <c r="H169" s="249">
        <v>8</v>
      </c>
      <c r="I169" s="250"/>
      <c r="J169" s="251">
        <f>ROUND(I169*H169,2)</f>
        <v>0</v>
      </c>
      <c r="K169" s="252"/>
      <c r="L169" s="253"/>
      <c r="M169" s="254" t="s">
        <v>1</v>
      </c>
      <c r="N169" s="255" t="s">
        <v>38</v>
      </c>
      <c r="O169" s="88"/>
      <c r="P169" s="229">
        <f>O169*H169</f>
        <v>0</v>
      </c>
      <c r="Q169" s="229">
        <v>0</v>
      </c>
      <c r="R169" s="229">
        <f>Q169*H169</f>
        <v>0</v>
      </c>
      <c r="S169" s="229">
        <v>0</v>
      </c>
      <c r="T169" s="230">
        <f>S169*H169</f>
        <v>0</v>
      </c>
      <c r="U169" s="35"/>
      <c r="V169" s="35"/>
      <c r="W169" s="35"/>
      <c r="X169" s="35"/>
      <c r="Y169" s="35"/>
      <c r="Z169" s="35"/>
      <c r="AA169" s="35"/>
      <c r="AB169" s="35"/>
      <c r="AC169" s="35"/>
      <c r="AD169" s="35"/>
      <c r="AE169" s="35"/>
      <c r="AR169" s="231" t="s">
        <v>415</v>
      </c>
      <c r="AT169" s="231" t="s">
        <v>313</v>
      </c>
      <c r="AU169" s="231" t="s">
        <v>80</v>
      </c>
      <c r="AY169" s="14" t="s">
        <v>200</v>
      </c>
      <c r="BE169" s="232">
        <f>IF(N169="základní",J169,0)</f>
        <v>0</v>
      </c>
      <c r="BF169" s="232">
        <f>IF(N169="snížená",J169,0)</f>
        <v>0</v>
      </c>
      <c r="BG169" s="232">
        <f>IF(N169="zákl. přenesená",J169,0)</f>
        <v>0</v>
      </c>
      <c r="BH169" s="232">
        <f>IF(N169="sníž. přenesená",J169,0)</f>
        <v>0</v>
      </c>
      <c r="BI169" s="232">
        <f>IF(N169="nulová",J169,0)</f>
        <v>0</v>
      </c>
      <c r="BJ169" s="14" t="s">
        <v>80</v>
      </c>
      <c r="BK169" s="232">
        <f>ROUND(I169*H169,2)</f>
        <v>0</v>
      </c>
      <c r="BL169" s="14" t="s">
        <v>261</v>
      </c>
      <c r="BM169" s="231" t="s">
        <v>654</v>
      </c>
    </row>
    <row r="170" s="2" customFormat="1" ht="37.8" customHeight="1">
      <c r="A170" s="35"/>
      <c r="B170" s="36"/>
      <c r="C170" s="219" t="s">
        <v>475</v>
      </c>
      <c r="D170" s="219" t="s">
        <v>201</v>
      </c>
      <c r="E170" s="220" t="s">
        <v>2179</v>
      </c>
      <c r="F170" s="221" t="s">
        <v>2180</v>
      </c>
      <c r="G170" s="222" t="s">
        <v>958</v>
      </c>
      <c r="H170" s="223">
        <v>17</v>
      </c>
      <c r="I170" s="224"/>
      <c r="J170" s="225">
        <f>ROUND(I170*H170,2)</f>
        <v>0</v>
      </c>
      <c r="K170" s="226"/>
      <c r="L170" s="41"/>
      <c r="M170" s="227" t="s">
        <v>1</v>
      </c>
      <c r="N170" s="228" t="s">
        <v>38</v>
      </c>
      <c r="O170" s="88"/>
      <c r="P170" s="229">
        <f>O170*H170</f>
        <v>0</v>
      </c>
      <c r="Q170" s="229">
        <v>0</v>
      </c>
      <c r="R170" s="229">
        <f>Q170*H170</f>
        <v>0</v>
      </c>
      <c r="S170" s="229">
        <v>0</v>
      </c>
      <c r="T170" s="230">
        <f>S170*H170</f>
        <v>0</v>
      </c>
      <c r="U170" s="35"/>
      <c r="V170" s="35"/>
      <c r="W170" s="35"/>
      <c r="X170" s="35"/>
      <c r="Y170" s="35"/>
      <c r="Z170" s="35"/>
      <c r="AA170" s="35"/>
      <c r="AB170" s="35"/>
      <c r="AC170" s="35"/>
      <c r="AD170" s="35"/>
      <c r="AE170" s="35"/>
      <c r="AR170" s="231" t="s">
        <v>261</v>
      </c>
      <c r="AT170" s="231" t="s">
        <v>201</v>
      </c>
      <c r="AU170" s="231" t="s">
        <v>80</v>
      </c>
      <c r="AY170" s="14" t="s">
        <v>200</v>
      </c>
      <c r="BE170" s="232">
        <f>IF(N170="základní",J170,0)</f>
        <v>0</v>
      </c>
      <c r="BF170" s="232">
        <f>IF(N170="snížená",J170,0)</f>
        <v>0</v>
      </c>
      <c r="BG170" s="232">
        <f>IF(N170="zákl. přenesená",J170,0)</f>
        <v>0</v>
      </c>
      <c r="BH170" s="232">
        <f>IF(N170="sníž. přenesená",J170,0)</f>
        <v>0</v>
      </c>
      <c r="BI170" s="232">
        <f>IF(N170="nulová",J170,0)</f>
        <v>0</v>
      </c>
      <c r="BJ170" s="14" t="s">
        <v>80</v>
      </c>
      <c r="BK170" s="232">
        <f>ROUND(I170*H170,2)</f>
        <v>0</v>
      </c>
      <c r="BL170" s="14" t="s">
        <v>261</v>
      </c>
      <c r="BM170" s="231" t="s">
        <v>662</v>
      </c>
    </row>
    <row r="171" s="2" customFormat="1" ht="49.05" customHeight="1">
      <c r="A171" s="35"/>
      <c r="B171" s="36"/>
      <c r="C171" s="245" t="s">
        <v>479</v>
      </c>
      <c r="D171" s="245" t="s">
        <v>313</v>
      </c>
      <c r="E171" s="246" t="s">
        <v>2181</v>
      </c>
      <c r="F171" s="247" t="s">
        <v>2182</v>
      </c>
      <c r="G171" s="248" t="s">
        <v>958</v>
      </c>
      <c r="H171" s="249">
        <v>17</v>
      </c>
      <c r="I171" s="250"/>
      <c r="J171" s="251">
        <f>ROUND(I171*H171,2)</f>
        <v>0</v>
      </c>
      <c r="K171" s="252"/>
      <c r="L171" s="253"/>
      <c r="M171" s="254" t="s">
        <v>1</v>
      </c>
      <c r="N171" s="255" t="s">
        <v>38</v>
      </c>
      <c r="O171" s="88"/>
      <c r="P171" s="229">
        <f>O171*H171</f>
        <v>0</v>
      </c>
      <c r="Q171" s="229">
        <v>0</v>
      </c>
      <c r="R171" s="229">
        <f>Q171*H171</f>
        <v>0</v>
      </c>
      <c r="S171" s="229">
        <v>0</v>
      </c>
      <c r="T171" s="230">
        <f>S171*H171</f>
        <v>0</v>
      </c>
      <c r="U171" s="35"/>
      <c r="V171" s="35"/>
      <c r="W171" s="35"/>
      <c r="X171" s="35"/>
      <c r="Y171" s="35"/>
      <c r="Z171" s="35"/>
      <c r="AA171" s="35"/>
      <c r="AB171" s="35"/>
      <c r="AC171" s="35"/>
      <c r="AD171" s="35"/>
      <c r="AE171" s="35"/>
      <c r="AR171" s="231" t="s">
        <v>415</v>
      </c>
      <c r="AT171" s="231" t="s">
        <v>313</v>
      </c>
      <c r="AU171" s="231" t="s">
        <v>80</v>
      </c>
      <c r="AY171" s="14" t="s">
        <v>200</v>
      </c>
      <c r="BE171" s="232">
        <f>IF(N171="základní",J171,0)</f>
        <v>0</v>
      </c>
      <c r="BF171" s="232">
        <f>IF(N171="snížená",J171,0)</f>
        <v>0</v>
      </c>
      <c r="BG171" s="232">
        <f>IF(N171="zákl. přenesená",J171,0)</f>
        <v>0</v>
      </c>
      <c r="BH171" s="232">
        <f>IF(N171="sníž. přenesená",J171,0)</f>
        <v>0</v>
      </c>
      <c r="BI171" s="232">
        <f>IF(N171="nulová",J171,0)</f>
        <v>0</v>
      </c>
      <c r="BJ171" s="14" t="s">
        <v>80</v>
      </c>
      <c r="BK171" s="232">
        <f>ROUND(I171*H171,2)</f>
        <v>0</v>
      </c>
      <c r="BL171" s="14" t="s">
        <v>261</v>
      </c>
      <c r="BM171" s="231" t="s">
        <v>670</v>
      </c>
    </row>
    <row r="172" s="2" customFormat="1" ht="37.8" customHeight="1">
      <c r="A172" s="35"/>
      <c r="B172" s="36"/>
      <c r="C172" s="219" t="s">
        <v>483</v>
      </c>
      <c r="D172" s="219" t="s">
        <v>201</v>
      </c>
      <c r="E172" s="220" t="s">
        <v>2102</v>
      </c>
      <c r="F172" s="221" t="s">
        <v>2183</v>
      </c>
      <c r="G172" s="222" t="s">
        <v>958</v>
      </c>
      <c r="H172" s="223">
        <v>2</v>
      </c>
      <c r="I172" s="224"/>
      <c r="J172" s="225">
        <f>ROUND(I172*H172,2)</f>
        <v>0</v>
      </c>
      <c r="K172" s="226"/>
      <c r="L172" s="41"/>
      <c r="M172" s="227" t="s">
        <v>1</v>
      </c>
      <c r="N172" s="228" t="s">
        <v>38</v>
      </c>
      <c r="O172" s="88"/>
      <c r="P172" s="229">
        <f>O172*H172</f>
        <v>0</v>
      </c>
      <c r="Q172" s="229">
        <v>0</v>
      </c>
      <c r="R172" s="229">
        <f>Q172*H172</f>
        <v>0</v>
      </c>
      <c r="S172" s="229">
        <v>0</v>
      </c>
      <c r="T172" s="230">
        <f>S172*H172</f>
        <v>0</v>
      </c>
      <c r="U172" s="35"/>
      <c r="V172" s="35"/>
      <c r="W172" s="35"/>
      <c r="X172" s="35"/>
      <c r="Y172" s="35"/>
      <c r="Z172" s="35"/>
      <c r="AA172" s="35"/>
      <c r="AB172" s="35"/>
      <c r="AC172" s="35"/>
      <c r="AD172" s="35"/>
      <c r="AE172" s="35"/>
      <c r="AR172" s="231" t="s">
        <v>261</v>
      </c>
      <c r="AT172" s="231" t="s">
        <v>201</v>
      </c>
      <c r="AU172" s="231" t="s">
        <v>80</v>
      </c>
      <c r="AY172" s="14" t="s">
        <v>200</v>
      </c>
      <c r="BE172" s="232">
        <f>IF(N172="základní",J172,0)</f>
        <v>0</v>
      </c>
      <c r="BF172" s="232">
        <f>IF(N172="snížená",J172,0)</f>
        <v>0</v>
      </c>
      <c r="BG172" s="232">
        <f>IF(N172="zákl. přenesená",J172,0)</f>
        <v>0</v>
      </c>
      <c r="BH172" s="232">
        <f>IF(N172="sníž. přenesená",J172,0)</f>
        <v>0</v>
      </c>
      <c r="BI172" s="232">
        <f>IF(N172="nulová",J172,0)</f>
        <v>0</v>
      </c>
      <c r="BJ172" s="14" t="s">
        <v>80</v>
      </c>
      <c r="BK172" s="232">
        <f>ROUND(I172*H172,2)</f>
        <v>0</v>
      </c>
      <c r="BL172" s="14" t="s">
        <v>261</v>
      </c>
      <c r="BM172" s="231" t="s">
        <v>678</v>
      </c>
    </row>
    <row r="173" s="2" customFormat="1" ht="37.8" customHeight="1">
      <c r="A173" s="35"/>
      <c r="B173" s="36"/>
      <c r="C173" s="245" t="s">
        <v>487</v>
      </c>
      <c r="D173" s="245" t="s">
        <v>313</v>
      </c>
      <c r="E173" s="246" t="s">
        <v>2184</v>
      </c>
      <c r="F173" s="247" t="s">
        <v>2185</v>
      </c>
      <c r="G173" s="248" t="s">
        <v>958</v>
      </c>
      <c r="H173" s="249">
        <v>2</v>
      </c>
      <c r="I173" s="250"/>
      <c r="J173" s="251">
        <f>ROUND(I173*H173,2)</f>
        <v>0</v>
      </c>
      <c r="K173" s="252"/>
      <c r="L173" s="253"/>
      <c r="M173" s="254" t="s">
        <v>1</v>
      </c>
      <c r="N173" s="255" t="s">
        <v>38</v>
      </c>
      <c r="O173" s="88"/>
      <c r="P173" s="229">
        <f>O173*H173</f>
        <v>0</v>
      </c>
      <c r="Q173" s="229">
        <v>0</v>
      </c>
      <c r="R173" s="229">
        <f>Q173*H173</f>
        <v>0</v>
      </c>
      <c r="S173" s="229">
        <v>0</v>
      </c>
      <c r="T173" s="230">
        <f>S173*H173</f>
        <v>0</v>
      </c>
      <c r="U173" s="35"/>
      <c r="V173" s="35"/>
      <c r="W173" s="35"/>
      <c r="X173" s="35"/>
      <c r="Y173" s="35"/>
      <c r="Z173" s="35"/>
      <c r="AA173" s="35"/>
      <c r="AB173" s="35"/>
      <c r="AC173" s="35"/>
      <c r="AD173" s="35"/>
      <c r="AE173" s="35"/>
      <c r="AR173" s="231" t="s">
        <v>415</v>
      </c>
      <c r="AT173" s="231" t="s">
        <v>313</v>
      </c>
      <c r="AU173" s="231" t="s">
        <v>80</v>
      </c>
      <c r="AY173" s="14" t="s">
        <v>200</v>
      </c>
      <c r="BE173" s="232">
        <f>IF(N173="základní",J173,0)</f>
        <v>0</v>
      </c>
      <c r="BF173" s="232">
        <f>IF(N173="snížená",J173,0)</f>
        <v>0</v>
      </c>
      <c r="BG173" s="232">
        <f>IF(N173="zákl. přenesená",J173,0)</f>
        <v>0</v>
      </c>
      <c r="BH173" s="232">
        <f>IF(N173="sníž. přenesená",J173,0)</f>
        <v>0</v>
      </c>
      <c r="BI173" s="232">
        <f>IF(N173="nulová",J173,0)</f>
        <v>0</v>
      </c>
      <c r="BJ173" s="14" t="s">
        <v>80</v>
      </c>
      <c r="BK173" s="232">
        <f>ROUND(I173*H173,2)</f>
        <v>0</v>
      </c>
      <c r="BL173" s="14" t="s">
        <v>261</v>
      </c>
      <c r="BM173" s="231" t="s">
        <v>685</v>
      </c>
    </row>
    <row r="174" s="2" customFormat="1" ht="24.15" customHeight="1">
      <c r="A174" s="35"/>
      <c r="B174" s="36"/>
      <c r="C174" s="219" t="s">
        <v>491</v>
      </c>
      <c r="D174" s="219" t="s">
        <v>201</v>
      </c>
      <c r="E174" s="220" t="s">
        <v>2186</v>
      </c>
      <c r="F174" s="221" t="s">
        <v>2187</v>
      </c>
      <c r="G174" s="222" t="s">
        <v>958</v>
      </c>
      <c r="H174" s="223">
        <v>2</v>
      </c>
      <c r="I174" s="224"/>
      <c r="J174" s="225">
        <f>ROUND(I174*H174,2)</f>
        <v>0</v>
      </c>
      <c r="K174" s="226"/>
      <c r="L174" s="41"/>
      <c r="M174" s="227" t="s">
        <v>1</v>
      </c>
      <c r="N174" s="228" t="s">
        <v>38</v>
      </c>
      <c r="O174" s="88"/>
      <c r="P174" s="229">
        <f>O174*H174</f>
        <v>0</v>
      </c>
      <c r="Q174" s="229">
        <v>0</v>
      </c>
      <c r="R174" s="229">
        <f>Q174*H174</f>
        <v>0</v>
      </c>
      <c r="S174" s="229">
        <v>0</v>
      </c>
      <c r="T174" s="230">
        <f>S174*H174</f>
        <v>0</v>
      </c>
      <c r="U174" s="35"/>
      <c r="V174" s="35"/>
      <c r="W174" s="35"/>
      <c r="X174" s="35"/>
      <c r="Y174" s="35"/>
      <c r="Z174" s="35"/>
      <c r="AA174" s="35"/>
      <c r="AB174" s="35"/>
      <c r="AC174" s="35"/>
      <c r="AD174" s="35"/>
      <c r="AE174" s="35"/>
      <c r="AR174" s="231" t="s">
        <v>261</v>
      </c>
      <c r="AT174" s="231" t="s">
        <v>201</v>
      </c>
      <c r="AU174" s="231" t="s">
        <v>80</v>
      </c>
      <c r="AY174" s="14" t="s">
        <v>200</v>
      </c>
      <c r="BE174" s="232">
        <f>IF(N174="základní",J174,0)</f>
        <v>0</v>
      </c>
      <c r="BF174" s="232">
        <f>IF(N174="snížená",J174,0)</f>
        <v>0</v>
      </c>
      <c r="BG174" s="232">
        <f>IF(N174="zákl. přenesená",J174,0)</f>
        <v>0</v>
      </c>
      <c r="BH174" s="232">
        <f>IF(N174="sníž. přenesená",J174,0)</f>
        <v>0</v>
      </c>
      <c r="BI174" s="232">
        <f>IF(N174="nulová",J174,0)</f>
        <v>0</v>
      </c>
      <c r="BJ174" s="14" t="s">
        <v>80</v>
      </c>
      <c r="BK174" s="232">
        <f>ROUND(I174*H174,2)</f>
        <v>0</v>
      </c>
      <c r="BL174" s="14" t="s">
        <v>261</v>
      </c>
      <c r="BM174" s="231" t="s">
        <v>693</v>
      </c>
    </row>
    <row r="175" s="2" customFormat="1" ht="37.8" customHeight="1">
      <c r="A175" s="35"/>
      <c r="B175" s="36"/>
      <c r="C175" s="245" t="s">
        <v>495</v>
      </c>
      <c r="D175" s="245" t="s">
        <v>313</v>
      </c>
      <c r="E175" s="246" t="s">
        <v>2188</v>
      </c>
      <c r="F175" s="247" t="s">
        <v>2189</v>
      </c>
      <c r="G175" s="248" t="s">
        <v>958</v>
      </c>
      <c r="H175" s="249">
        <v>2</v>
      </c>
      <c r="I175" s="250"/>
      <c r="J175" s="251">
        <f>ROUND(I175*H175,2)</f>
        <v>0</v>
      </c>
      <c r="K175" s="252"/>
      <c r="L175" s="253"/>
      <c r="M175" s="254" t="s">
        <v>1</v>
      </c>
      <c r="N175" s="255" t="s">
        <v>38</v>
      </c>
      <c r="O175" s="88"/>
      <c r="P175" s="229">
        <f>O175*H175</f>
        <v>0</v>
      </c>
      <c r="Q175" s="229">
        <v>0</v>
      </c>
      <c r="R175" s="229">
        <f>Q175*H175</f>
        <v>0</v>
      </c>
      <c r="S175" s="229">
        <v>0</v>
      </c>
      <c r="T175" s="230">
        <f>S175*H175</f>
        <v>0</v>
      </c>
      <c r="U175" s="35"/>
      <c r="V175" s="35"/>
      <c r="W175" s="35"/>
      <c r="X175" s="35"/>
      <c r="Y175" s="35"/>
      <c r="Z175" s="35"/>
      <c r="AA175" s="35"/>
      <c r="AB175" s="35"/>
      <c r="AC175" s="35"/>
      <c r="AD175" s="35"/>
      <c r="AE175" s="35"/>
      <c r="AR175" s="231" t="s">
        <v>415</v>
      </c>
      <c r="AT175" s="231" t="s">
        <v>313</v>
      </c>
      <c r="AU175" s="231" t="s">
        <v>80</v>
      </c>
      <c r="AY175" s="14" t="s">
        <v>200</v>
      </c>
      <c r="BE175" s="232">
        <f>IF(N175="základní",J175,0)</f>
        <v>0</v>
      </c>
      <c r="BF175" s="232">
        <f>IF(N175="snížená",J175,0)</f>
        <v>0</v>
      </c>
      <c r="BG175" s="232">
        <f>IF(N175="zákl. přenesená",J175,0)</f>
        <v>0</v>
      </c>
      <c r="BH175" s="232">
        <f>IF(N175="sníž. přenesená",J175,0)</f>
        <v>0</v>
      </c>
      <c r="BI175" s="232">
        <f>IF(N175="nulová",J175,0)</f>
        <v>0</v>
      </c>
      <c r="BJ175" s="14" t="s">
        <v>80</v>
      </c>
      <c r="BK175" s="232">
        <f>ROUND(I175*H175,2)</f>
        <v>0</v>
      </c>
      <c r="BL175" s="14" t="s">
        <v>261</v>
      </c>
      <c r="BM175" s="231" t="s">
        <v>701</v>
      </c>
    </row>
    <row r="176" s="2" customFormat="1" ht="37.8" customHeight="1">
      <c r="A176" s="35"/>
      <c r="B176" s="36"/>
      <c r="C176" s="219" t="s">
        <v>499</v>
      </c>
      <c r="D176" s="219" t="s">
        <v>201</v>
      </c>
      <c r="E176" s="220" t="s">
        <v>2190</v>
      </c>
      <c r="F176" s="221" t="s">
        <v>2191</v>
      </c>
      <c r="G176" s="222" t="s">
        <v>958</v>
      </c>
      <c r="H176" s="223">
        <v>30</v>
      </c>
      <c r="I176" s="224"/>
      <c r="J176" s="225">
        <f>ROUND(I176*H176,2)</f>
        <v>0</v>
      </c>
      <c r="K176" s="226"/>
      <c r="L176" s="41"/>
      <c r="M176" s="227" t="s">
        <v>1</v>
      </c>
      <c r="N176" s="228" t="s">
        <v>38</v>
      </c>
      <c r="O176" s="88"/>
      <c r="P176" s="229">
        <f>O176*H176</f>
        <v>0</v>
      </c>
      <c r="Q176" s="229">
        <v>0</v>
      </c>
      <c r="R176" s="229">
        <f>Q176*H176</f>
        <v>0</v>
      </c>
      <c r="S176" s="229">
        <v>0</v>
      </c>
      <c r="T176" s="230">
        <f>S176*H176</f>
        <v>0</v>
      </c>
      <c r="U176" s="35"/>
      <c r="V176" s="35"/>
      <c r="W176" s="35"/>
      <c r="X176" s="35"/>
      <c r="Y176" s="35"/>
      <c r="Z176" s="35"/>
      <c r="AA176" s="35"/>
      <c r="AB176" s="35"/>
      <c r="AC176" s="35"/>
      <c r="AD176" s="35"/>
      <c r="AE176" s="35"/>
      <c r="AR176" s="231" t="s">
        <v>261</v>
      </c>
      <c r="AT176" s="231" t="s">
        <v>201</v>
      </c>
      <c r="AU176" s="231" t="s">
        <v>80</v>
      </c>
      <c r="AY176" s="14" t="s">
        <v>200</v>
      </c>
      <c r="BE176" s="232">
        <f>IF(N176="základní",J176,0)</f>
        <v>0</v>
      </c>
      <c r="BF176" s="232">
        <f>IF(N176="snížená",J176,0)</f>
        <v>0</v>
      </c>
      <c r="BG176" s="232">
        <f>IF(N176="zákl. přenesená",J176,0)</f>
        <v>0</v>
      </c>
      <c r="BH176" s="232">
        <f>IF(N176="sníž. přenesená",J176,0)</f>
        <v>0</v>
      </c>
      <c r="BI176" s="232">
        <f>IF(N176="nulová",J176,0)</f>
        <v>0</v>
      </c>
      <c r="BJ176" s="14" t="s">
        <v>80</v>
      </c>
      <c r="BK176" s="232">
        <f>ROUND(I176*H176,2)</f>
        <v>0</v>
      </c>
      <c r="BL176" s="14" t="s">
        <v>261</v>
      </c>
      <c r="BM176" s="231" t="s">
        <v>709</v>
      </c>
    </row>
    <row r="177" s="2" customFormat="1" ht="14.4" customHeight="1">
      <c r="A177" s="35"/>
      <c r="B177" s="36"/>
      <c r="C177" s="219" t="s">
        <v>503</v>
      </c>
      <c r="D177" s="219" t="s">
        <v>201</v>
      </c>
      <c r="E177" s="220" t="s">
        <v>2192</v>
      </c>
      <c r="F177" s="221" t="s">
        <v>2193</v>
      </c>
      <c r="G177" s="222" t="s">
        <v>313</v>
      </c>
      <c r="H177" s="223">
        <v>1400</v>
      </c>
      <c r="I177" s="224"/>
      <c r="J177" s="225">
        <f>ROUND(I177*H177,2)</f>
        <v>0</v>
      </c>
      <c r="K177" s="226"/>
      <c r="L177" s="41"/>
      <c r="M177" s="227" t="s">
        <v>1</v>
      </c>
      <c r="N177" s="228" t="s">
        <v>38</v>
      </c>
      <c r="O177" s="88"/>
      <c r="P177" s="229">
        <f>O177*H177</f>
        <v>0</v>
      </c>
      <c r="Q177" s="229">
        <v>0</v>
      </c>
      <c r="R177" s="229">
        <f>Q177*H177</f>
        <v>0</v>
      </c>
      <c r="S177" s="229">
        <v>0</v>
      </c>
      <c r="T177" s="230">
        <f>S177*H177</f>
        <v>0</v>
      </c>
      <c r="U177" s="35"/>
      <c r="V177" s="35"/>
      <c r="W177" s="35"/>
      <c r="X177" s="35"/>
      <c r="Y177" s="35"/>
      <c r="Z177" s="35"/>
      <c r="AA177" s="35"/>
      <c r="AB177" s="35"/>
      <c r="AC177" s="35"/>
      <c r="AD177" s="35"/>
      <c r="AE177" s="35"/>
      <c r="AR177" s="231" t="s">
        <v>261</v>
      </c>
      <c r="AT177" s="231" t="s">
        <v>201</v>
      </c>
      <c r="AU177" s="231" t="s">
        <v>80</v>
      </c>
      <c r="AY177" s="14" t="s">
        <v>200</v>
      </c>
      <c r="BE177" s="232">
        <f>IF(N177="základní",J177,0)</f>
        <v>0</v>
      </c>
      <c r="BF177" s="232">
        <f>IF(N177="snížená",J177,0)</f>
        <v>0</v>
      </c>
      <c r="BG177" s="232">
        <f>IF(N177="zákl. přenesená",J177,0)</f>
        <v>0</v>
      </c>
      <c r="BH177" s="232">
        <f>IF(N177="sníž. přenesená",J177,0)</f>
        <v>0</v>
      </c>
      <c r="BI177" s="232">
        <f>IF(N177="nulová",J177,0)</f>
        <v>0</v>
      </c>
      <c r="BJ177" s="14" t="s">
        <v>80</v>
      </c>
      <c r="BK177" s="232">
        <f>ROUND(I177*H177,2)</f>
        <v>0</v>
      </c>
      <c r="BL177" s="14" t="s">
        <v>261</v>
      </c>
      <c r="BM177" s="231" t="s">
        <v>717</v>
      </c>
    </row>
    <row r="178" s="2" customFormat="1" ht="14.4" customHeight="1">
      <c r="A178" s="35"/>
      <c r="B178" s="36"/>
      <c r="C178" s="245" t="s">
        <v>507</v>
      </c>
      <c r="D178" s="245" t="s">
        <v>313</v>
      </c>
      <c r="E178" s="246" t="s">
        <v>2090</v>
      </c>
      <c r="F178" s="247" t="s">
        <v>2194</v>
      </c>
      <c r="G178" s="248" t="s">
        <v>958</v>
      </c>
      <c r="H178" s="249">
        <v>17</v>
      </c>
      <c r="I178" s="250"/>
      <c r="J178" s="251">
        <f>ROUND(I178*H178,2)</f>
        <v>0</v>
      </c>
      <c r="K178" s="252"/>
      <c r="L178" s="253"/>
      <c r="M178" s="254" t="s">
        <v>1</v>
      </c>
      <c r="N178" s="255" t="s">
        <v>38</v>
      </c>
      <c r="O178" s="88"/>
      <c r="P178" s="229">
        <f>O178*H178</f>
        <v>0</v>
      </c>
      <c r="Q178" s="229">
        <v>0</v>
      </c>
      <c r="R178" s="229">
        <f>Q178*H178</f>
        <v>0</v>
      </c>
      <c r="S178" s="229">
        <v>0</v>
      </c>
      <c r="T178" s="230">
        <f>S178*H178</f>
        <v>0</v>
      </c>
      <c r="U178" s="35"/>
      <c r="V178" s="35"/>
      <c r="W178" s="35"/>
      <c r="X178" s="35"/>
      <c r="Y178" s="35"/>
      <c r="Z178" s="35"/>
      <c r="AA178" s="35"/>
      <c r="AB178" s="35"/>
      <c r="AC178" s="35"/>
      <c r="AD178" s="35"/>
      <c r="AE178" s="35"/>
      <c r="AR178" s="231" t="s">
        <v>415</v>
      </c>
      <c r="AT178" s="231" t="s">
        <v>313</v>
      </c>
      <c r="AU178" s="231" t="s">
        <v>80</v>
      </c>
      <c r="AY178" s="14" t="s">
        <v>200</v>
      </c>
      <c r="BE178" s="232">
        <f>IF(N178="základní",J178,0)</f>
        <v>0</v>
      </c>
      <c r="BF178" s="232">
        <f>IF(N178="snížená",J178,0)</f>
        <v>0</v>
      </c>
      <c r="BG178" s="232">
        <f>IF(N178="zákl. přenesená",J178,0)</f>
        <v>0</v>
      </c>
      <c r="BH178" s="232">
        <f>IF(N178="sníž. přenesená",J178,0)</f>
        <v>0</v>
      </c>
      <c r="BI178" s="232">
        <f>IF(N178="nulová",J178,0)</f>
        <v>0</v>
      </c>
      <c r="BJ178" s="14" t="s">
        <v>80</v>
      </c>
      <c r="BK178" s="232">
        <f>ROUND(I178*H178,2)</f>
        <v>0</v>
      </c>
      <c r="BL178" s="14" t="s">
        <v>261</v>
      </c>
      <c r="BM178" s="231" t="s">
        <v>725</v>
      </c>
    </row>
    <row r="179" s="2" customFormat="1" ht="14.4" customHeight="1">
      <c r="A179" s="35"/>
      <c r="B179" s="36"/>
      <c r="C179" s="219" t="s">
        <v>511</v>
      </c>
      <c r="D179" s="219" t="s">
        <v>201</v>
      </c>
      <c r="E179" s="220" t="s">
        <v>2092</v>
      </c>
      <c r="F179" s="221" t="s">
        <v>2195</v>
      </c>
      <c r="G179" s="222" t="s">
        <v>958</v>
      </c>
      <c r="H179" s="223">
        <v>17</v>
      </c>
      <c r="I179" s="224"/>
      <c r="J179" s="225">
        <f>ROUND(I179*H179,2)</f>
        <v>0</v>
      </c>
      <c r="K179" s="226"/>
      <c r="L179" s="41"/>
      <c r="M179" s="227" t="s">
        <v>1</v>
      </c>
      <c r="N179" s="228" t="s">
        <v>38</v>
      </c>
      <c r="O179" s="88"/>
      <c r="P179" s="229">
        <f>O179*H179</f>
        <v>0</v>
      </c>
      <c r="Q179" s="229">
        <v>0</v>
      </c>
      <c r="R179" s="229">
        <f>Q179*H179</f>
        <v>0</v>
      </c>
      <c r="S179" s="229">
        <v>0</v>
      </c>
      <c r="T179" s="230">
        <f>S179*H179</f>
        <v>0</v>
      </c>
      <c r="U179" s="35"/>
      <c r="V179" s="35"/>
      <c r="W179" s="35"/>
      <c r="X179" s="35"/>
      <c r="Y179" s="35"/>
      <c r="Z179" s="35"/>
      <c r="AA179" s="35"/>
      <c r="AB179" s="35"/>
      <c r="AC179" s="35"/>
      <c r="AD179" s="35"/>
      <c r="AE179" s="35"/>
      <c r="AR179" s="231" t="s">
        <v>261</v>
      </c>
      <c r="AT179" s="231" t="s">
        <v>201</v>
      </c>
      <c r="AU179" s="231" t="s">
        <v>80</v>
      </c>
      <c r="AY179" s="14" t="s">
        <v>200</v>
      </c>
      <c r="BE179" s="232">
        <f>IF(N179="základní",J179,0)</f>
        <v>0</v>
      </c>
      <c r="BF179" s="232">
        <f>IF(N179="snížená",J179,0)</f>
        <v>0</v>
      </c>
      <c r="BG179" s="232">
        <f>IF(N179="zákl. přenesená",J179,0)</f>
        <v>0</v>
      </c>
      <c r="BH179" s="232">
        <f>IF(N179="sníž. přenesená",J179,0)</f>
        <v>0</v>
      </c>
      <c r="BI179" s="232">
        <f>IF(N179="nulová",J179,0)</f>
        <v>0</v>
      </c>
      <c r="BJ179" s="14" t="s">
        <v>80</v>
      </c>
      <c r="BK179" s="232">
        <f>ROUND(I179*H179,2)</f>
        <v>0</v>
      </c>
      <c r="BL179" s="14" t="s">
        <v>261</v>
      </c>
      <c r="BM179" s="231" t="s">
        <v>733</v>
      </c>
    </row>
    <row r="180" s="11" customFormat="1" ht="25.92" customHeight="1">
      <c r="A180" s="11"/>
      <c r="B180" s="205"/>
      <c r="C180" s="206"/>
      <c r="D180" s="207" t="s">
        <v>72</v>
      </c>
      <c r="E180" s="208" t="s">
        <v>1649</v>
      </c>
      <c r="F180" s="208" t="s">
        <v>1650</v>
      </c>
      <c r="G180" s="206"/>
      <c r="H180" s="206"/>
      <c r="I180" s="209"/>
      <c r="J180" s="210">
        <f>BK180</f>
        <v>0</v>
      </c>
      <c r="K180" s="206"/>
      <c r="L180" s="211"/>
      <c r="M180" s="212"/>
      <c r="N180" s="213"/>
      <c r="O180" s="213"/>
      <c r="P180" s="214">
        <f>SUM(P181:P186)</f>
        <v>0</v>
      </c>
      <c r="Q180" s="213"/>
      <c r="R180" s="214">
        <f>SUM(R181:R186)</f>
        <v>0</v>
      </c>
      <c r="S180" s="213"/>
      <c r="T180" s="215">
        <f>SUM(T181:T186)</f>
        <v>0</v>
      </c>
      <c r="U180" s="11"/>
      <c r="V180" s="11"/>
      <c r="W180" s="11"/>
      <c r="X180" s="11"/>
      <c r="Y180" s="11"/>
      <c r="Z180" s="11"/>
      <c r="AA180" s="11"/>
      <c r="AB180" s="11"/>
      <c r="AC180" s="11"/>
      <c r="AD180" s="11"/>
      <c r="AE180" s="11"/>
      <c r="AR180" s="216" t="s">
        <v>82</v>
      </c>
      <c r="AT180" s="217" t="s">
        <v>72</v>
      </c>
      <c r="AU180" s="217" t="s">
        <v>73</v>
      </c>
      <c r="AY180" s="216" t="s">
        <v>200</v>
      </c>
      <c r="BK180" s="218">
        <f>SUM(BK181:BK186)</f>
        <v>0</v>
      </c>
    </row>
    <row r="181" s="2" customFormat="1" ht="62.7" customHeight="1">
      <c r="A181" s="35"/>
      <c r="B181" s="36"/>
      <c r="C181" s="219" t="s">
        <v>515</v>
      </c>
      <c r="D181" s="219" t="s">
        <v>201</v>
      </c>
      <c r="E181" s="220" t="s">
        <v>759</v>
      </c>
      <c r="F181" s="221" t="s">
        <v>760</v>
      </c>
      <c r="G181" s="222" t="s">
        <v>958</v>
      </c>
      <c r="H181" s="223">
        <v>1</v>
      </c>
      <c r="I181" s="224"/>
      <c r="J181" s="225">
        <f>ROUND(I181*H181,2)</f>
        <v>0</v>
      </c>
      <c r="K181" s="226"/>
      <c r="L181" s="41"/>
      <c r="M181" s="227" t="s">
        <v>1</v>
      </c>
      <c r="N181" s="228" t="s">
        <v>38</v>
      </c>
      <c r="O181" s="88"/>
      <c r="P181" s="229">
        <f>O181*H181</f>
        <v>0</v>
      </c>
      <c r="Q181" s="229">
        <v>0</v>
      </c>
      <c r="R181" s="229">
        <f>Q181*H181</f>
        <v>0</v>
      </c>
      <c r="S181" s="229">
        <v>0</v>
      </c>
      <c r="T181" s="230">
        <f>S181*H181</f>
        <v>0</v>
      </c>
      <c r="U181" s="35"/>
      <c r="V181" s="35"/>
      <c r="W181" s="35"/>
      <c r="X181" s="35"/>
      <c r="Y181" s="35"/>
      <c r="Z181" s="35"/>
      <c r="AA181" s="35"/>
      <c r="AB181" s="35"/>
      <c r="AC181" s="35"/>
      <c r="AD181" s="35"/>
      <c r="AE181" s="35"/>
      <c r="AR181" s="231" t="s">
        <v>261</v>
      </c>
      <c r="AT181" s="231" t="s">
        <v>201</v>
      </c>
      <c r="AU181" s="231" t="s">
        <v>80</v>
      </c>
      <c r="AY181" s="14" t="s">
        <v>200</v>
      </c>
      <c r="BE181" s="232">
        <f>IF(N181="základní",J181,0)</f>
        <v>0</v>
      </c>
      <c r="BF181" s="232">
        <f>IF(N181="snížená",J181,0)</f>
        <v>0</v>
      </c>
      <c r="BG181" s="232">
        <f>IF(N181="zákl. přenesená",J181,0)</f>
        <v>0</v>
      </c>
      <c r="BH181" s="232">
        <f>IF(N181="sníž. přenesená",J181,0)</f>
        <v>0</v>
      </c>
      <c r="BI181" s="232">
        <f>IF(N181="nulová",J181,0)</f>
        <v>0</v>
      </c>
      <c r="BJ181" s="14" t="s">
        <v>80</v>
      </c>
      <c r="BK181" s="232">
        <f>ROUND(I181*H181,2)</f>
        <v>0</v>
      </c>
      <c r="BL181" s="14" t="s">
        <v>261</v>
      </c>
      <c r="BM181" s="231" t="s">
        <v>741</v>
      </c>
    </row>
    <row r="182" s="2" customFormat="1" ht="24.15" customHeight="1">
      <c r="A182" s="35"/>
      <c r="B182" s="36"/>
      <c r="C182" s="219" t="s">
        <v>519</v>
      </c>
      <c r="D182" s="219" t="s">
        <v>201</v>
      </c>
      <c r="E182" s="220" t="s">
        <v>763</v>
      </c>
      <c r="F182" s="221" t="s">
        <v>764</v>
      </c>
      <c r="G182" s="222" t="s">
        <v>958</v>
      </c>
      <c r="H182" s="223">
        <v>9</v>
      </c>
      <c r="I182" s="224"/>
      <c r="J182" s="225">
        <f>ROUND(I182*H182,2)</f>
        <v>0</v>
      </c>
      <c r="K182" s="226"/>
      <c r="L182" s="41"/>
      <c r="M182" s="227" t="s">
        <v>1</v>
      </c>
      <c r="N182" s="228" t="s">
        <v>38</v>
      </c>
      <c r="O182" s="88"/>
      <c r="P182" s="229">
        <f>O182*H182</f>
        <v>0</v>
      </c>
      <c r="Q182" s="229">
        <v>0</v>
      </c>
      <c r="R182" s="229">
        <f>Q182*H182</f>
        <v>0</v>
      </c>
      <c r="S182" s="229">
        <v>0</v>
      </c>
      <c r="T182" s="230">
        <f>S182*H182</f>
        <v>0</v>
      </c>
      <c r="U182" s="35"/>
      <c r="V182" s="35"/>
      <c r="W182" s="35"/>
      <c r="X182" s="35"/>
      <c r="Y182" s="35"/>
      <c r="Z182" s="35"/>
      <c r="AA182" s="35"/>
      <c r="AB182" s="35"/>
      <c r="AC182" s="35"/>
      <c r="AD182" s="35"/>
      <c r="AE182" s="35"/>
      <c r="AR182" s="231" t="s">
        <v>261</v>
      </c>
      <c r="AT182" s="231" t="s">
        <v>201</v>
      </c>
      <c r="AU182" s="231" t="s">
        <v>80</v>
      </c>
      <c r="AY182" s="14" t="s">
        <v>200</v>
      </c>
      <c r="BE182" s="232">
        <f>IF(N182="základní",J182,0)</f>
        <v>0</v>
      </c>
      <c r="BF182" s="232">
        <f>IF(N182="snížená",J182,0)</f>
        <v>0</v>
      </c>
      <c r="BG182" s="232">
        <f>IF(N182="zákl. přenesená",J182,0)</f>
        <v>0</v>
      </c>
      <c r="BH182" s="232">
        <f>IF(N182="sníž. přenesená",J182,0)</f>
        <v>0</v>
      </c>
      <c r="BI182" s="232">
        <f>IF(N182="nulová",J182,0)</f>
        <v>0</v>
      </c>
      <c r="BJ182" s="14" t="s">
        <v>80</v>
      </c>
      <c r="BK182" s="232">
        <f>ROUND(I182*H182,2)</f>
        <v>0</v>
      </c>
      <c r="BL182" s="14" t="s">
        <v>261</v>
      </c>
      <c r="BM182" s="231" t="s">
        <v>762</v>
      </c>
    </row>
    <row r="183" s="2" customFormat="1" ht="37.8" customHeight="1">
      <c r="A183" s="35"/>
      <c r="B183" s="36"/>
      <c r="C183" s="219" t="s">
        <v>523</v>
      </c>
      <c r="D183" s="219" t="s">
        <v>201</v>
      </c>
      <c r="E183" s="220" t="s">
        <v>1462</v>
      </c>
      <c r="F183" s="221" t="s">
        <v>1463</v>
      </c>
      <c r="G183" s="222" t="s">
        <v>958</v>
      </c>
      <c r="H183" s="223">
        <v>1</v>
      </c>
      <c r="I183" s="224"/>
      <c r="J183" s="225">
        <f>ROUND(I183*H183,2)</f>
        <v>0</v>
      </c>
      <c r="K183" s="226"/>
      <c r="L183" s="41"/>
      <c r="M183" s="227" t="s">
        <v>1</v>
      </c>
      <c r="N183" s="228" t="s">
        <v>38</v>
      </c>
      <c r="O183" s="88"/>
      <c r="P183" s="229">
        <f>O183*H183</f>
        <v>0</v>
      </c>
      <c r="Q183" s="229">
        <v>0</v>
      </c>
      <c r="R183" s="229">
        <f>Q183*H183</f>
        <v>0</v>
      </c>
      <c r="S183" s="229">
        <v>0</v>
      </c>
      <c r="T183" s="230">
        <f>S183*H183</f>
        <v>0</v>
      </c>
      <c r="U183" s="35"/>
      <c r="V183" s="35"/>
      <c r="W183" s="35"/>
      <c r="X183" s="35"/>
      <c r="Y183" s="35"/>
      <c r="Z183" s="35"/>
      <c r="AA183" s="35"/>
      <c r="AB183" s="35"/>
      <c r="AC183" s="35"/>
      <c r="AD183" s="35"/>
      <c r="AE183" s="35"/>
      <c r="AR183" s="231" t="s">
        <v>261</v>
      </c>
      <c r="AT183" s="231" t="s">
        <v>201</v>
      </c>
      <c r="AU183" s="231" t="s">
        <v>80</v>
      </c>
      <c r="AY183" s="14" t="s">
        <v>200</v>
      </c>
      <c r="BE183" s="232">
        <f>IF(N183="základní",J183,0)</f>
        <v>0</v>
      </c>
      <c r="BF183" s="232">
        <f>IF(N183="snížená",J183,0)</f>
        <v>0</v>
      </c>
      <c r="BG183" s="232">
        <f>IF(N183="zákl. přenesená",J183,0)</f>
        <v>0</v>
      </c>
      <c r="BH183" s="232">
        <f>IF(N183="sníž. přenesená",J183,0)</f>
        <v>0</v>
      </c>
      <c r="BI183" s="232">
        <f>IF(N183="nulová",J183,0)</f>
        <v>0</v>
      </c>
      <c r="BJ183" s="14" t="s">
        <v>80</v>
      </c>
      <c r="BK183" s="232">
        <f>ROUND(I183*H183,2)</f>
        <v>0</v>
      </c>
      <c r="BL183" s="14" t="s">
        <v>261</v>
      </c>
      <c r="BM183" s="231" t="s">
        <v>770</v>
      </c>
    </row>
    <row r="184" s="2" customFormat="1" ht="14.4" customHeight="1">
      <c r="A184" s="35"/>
      <c r="B184" s="36"/>
      <c r="C184" s="219" t="s">
        <v>527</v>
      </c>
      <c r="D184" s="219" t="s">
        <v>201</v>
      </c>
      <c r="E184" s="220" t="s">
        <v>1465</v>
      </c>
      <c r="F184" s="221" t="s">
        <v>2130</v>
      </c>
      <c r="G184" s="222" t="s">
        <v>1467</v>
      </c>
      <c r="H184" s="223">
        <v>15</v>
      </c>
      <c r="I184" s="224"/>
      <c r="J184" s="225">
        <f>ROUND(I184*H184,2)</f>
        <v>0</v>
      </c>
      <c r="K184" s="226"/>
      <c r="L184" s="41"/>
      <c r="M184" s="227" t="s">
        <v>1</v>
      </c>
      <c r="N184" s="228" t="s">
        <v>38</v>
      </c>
      <c r="O184" s="88"/>
      <c r="P184" s="229">
        <f>O184*H184</f>
        <v>0</v>
      </c>
      <c r="Q184" s="229">
        <v>0</v>
      </c>
      <c r="R184" s="229">
        <f>Q184*H184</f>
        <v>0</v>
      </c>
      <c r="S184" s="229">
        <v>0</v>
      </c>
      <c r="T184" s="230">
        <f>S184*H184</f>
        <v>0</v>
      </c>
      <c r="U184" s="35"/>
      <c r="V184" s="35"/>
      <c r="W184" s="35"/>
      <c r="X184" s="35"/>
      <c r="Y184" s="35"/>
      <c r="Z184" s="35"/>
      <c r="AA184" s="35"/>
      <c r="AB184" s="35"/>
      <c r="AC184" s="35"/>
      <c r="AD184" s="35"/>
      <c r="AE184" s="35"/>
      <c r="AR184" s="231" t="s">
        <v>261</v>
      </c>
      <c r="AT184" s="231" t="s">
        <v>201</v>
      </c>
      <c r="AU184" s="231" t="s">
        <v>80</v>
      </c>
      <c r="AY184" s="14" t="s">
        <v>200</v>
      </c>
      <c r="BE184" s="232">
        <f>IF(N184="základní",J184,0)</f>
        <v>0</v>
      </c>
      <c r="BF184" s="232">
        <f>IF(N184="snížená",J184,0)</f>
        <v>0</v>
      </c>
      <c r="BG184" s="232">
        <f>IF(N184="zákl. přenesená",J184,0)</f>
        <v>0</v>
      </c>
      <c r="BH184" s="232">
        <f>IF(N184="sníž. přenesená",J184,0)</f>
        <v>0</v>
      </c>
      <c r="BI184" s="232">
        <f>IF(N184="nulová",J184,0)</f>
        <v>0</v>
      </c>
      <c r="BJ184" s="14" t="s">
        <v>80</v>
      </c>
      <c r="BK184" s="232">
        <f>ROUND(I184*H184,2)</f>
        <v>0</v>
      </c>
      <c r="BL184" s="14" t="s">
        <v>261</v>
      </c>
      <c r="BM184" s="231" t="s">
        <v>778</v>
      </c>
    </row>
    <row r="185" s="2" customFormat="1" ht="14.4" customHeight="1">
      <c r="A185" s="35"/>
      <c r="B185" s="36"/>
      <c r="C185" s="219" t="s">
        <v>531</v>
      </c>
      <c r="D185" s="219" t="s">
        <v>201</v>
      </c>
      <c r="E185" s="220" t="s">
        <v>1469</v>
      </c>
      <c r="F185" s="221" t="s">
        <v>1489</v>
      </c>
      <c r="G185" s="222" t="s">
        <v>1467</v>
      </c>
      <c r="H185" s="223">
        <v>4</v>
      </c>
      <c r="I185" s="224"/>
      <c r="J185" s="225">
        <f>ROUND(I185*H185,2)</f>
        <v>0</v>
      </c>
      <c r="K185" s="226"/>
      <c r="L185" s="41"/>
      <c r="M185" s="227" t="s">
        <v>1</v>
      </c>
      <c r="N185" s="228" t="s">
        <v>38</v>
      </c>
      <c r="O185" s="88"/>
      <c r="P185" s="229">
        <f>O185*H185</f>
        <v>0</v>
      </c>
      <c r="Q185" s="229">
        <v>0</v>
      </c>
      <c r="R185" s="229">
        <f>Q185*H185</f>
        <v>0</v>
      </c>
      <c r="S185" s="229">
        <v>0</v>
      </c>
      <c r="T185" s="230">
        <f>S185*H185</f>
        <v>0</v>
      </c>
      <c r="U185" s="35"/>
      <c r="V185" s="35"/>
      <c r="W185" s="35"/>
      <c r="X185" s="35"/>
      <c r="Y185" s="35"/>
      <c r="Z185" s="35"/>
      <c r="AA185" s="35"/>
      <c r="AB185" s="35"/>
      <c r="AC185" s="35"/>
      <c r="AD185" s="35"/>
      <c r="AE185" s="35"/>
      <c r="AR185" s="231" t="s">
        <v>261</v>
      </c>
      <c r="AT185" s="231" t="s">
        <v>201</v>
      </c>
      <c r="AU185" s="231" t="s">
        <v>80</v>
      </c>
      <c r="AY185" s="14" t="s">
        <v>200</v>
      </c>
      <c r="BE185" s="232">
        <f>IF(N185="základní",J185,0)</f>
        <v>0</v>
      </c>
      <c r="BF185" s="232">
        <f>IF(N185="snížená",J185,0)</f>
        <v>0</v>
      </c>
      <c r="BG185" s="232">
        <f>IF(N185="zákl. přenesená",J185,0)</f>
        <v>0</v>
      </c>
      <c r="BH185" s="232">
        <f>IF(N185="sníž. přenesená",J185,0)</f>
        <v>0</v>
      </c>
      <c r="BI185" s="232">
        <f>IF(N185="nulová",J185,0)</f>
        <v>0</v>
      </c>
      <c r="BJ185" s="14" t="s">
        <v>80</v>
      </c>
      <c r="BK185" s="232">
        <f>ROUND(I185*H185,2)</f>
        <v>0</v>
      </c>
      <c r="BL185" s="14" t="s">
        <v>261</v>
      </c>
      <c r="BM185" s="231" t="s">
        <v>786</v>
      </c>
    </row>
    <row r="186" s="2" customFormat="1" ht="14.4" customHeight="1">
      <c r="A186" s="35"/>
      <c r="B186" s="36"/>
      <c r="C186" s="219" t="s">
        <v>535</v>
      </c>
      <c r="D186" s="219" t="s">
        <v>201</v>
      </c>
      <c r="E186" s="220" t="s">
        <v>2196</v>
      </c>
      <c r="F186" s="221" t="s">
        <v>2197</v>
      </c>
      <c r="G186" s="222" t="s">
        <v>958</v>
      </c>
      <c r="H186" s="223">
        <v>1</v>
      </c>
      <c r="I186" s="224"/>
      <c r="J186" s="225">
        <f>ROUND(I186*H186,2)</f>
        <v>0</v>
      </c>
      <c r="K186" s="226"/>
      <c r="L186" s="41"/>
      <c r="M186" s="233" t="s">
        <v>1</v>
      </c>
      <c r="N186" s="234" t="s">
        <v>38</v>
      </c>
      <c r="O186" s="235"/>
      <c r="P186" s="236">
        <f>O186*H186</f>
        <v>0</v>
      </c>
      <c r="Q186" s="236">
        <v>0</v>
      </c>
      <c r="R186" s="236">
        <f>Q186*H186</f>
        <v>0</v>
      </c>
      <c r="S186" s="236">
        <v>0</v>
      </c>
      <c r="T186" s="237">
        <f>S186*H186</f>
        <v>0</v>
      </c>
      <c r="U186" s="35"/>
      <c r="V186" s="35"/>
      <c r="W186" s="35"/>
      <c r="X186" s="35"/>
      <c r="Y186" s="35"/>
      <c r="Z186" s="35"/>
      <c r="AA186" s="35"/>
      <c r="AB186" s="35"/>
      <c r="AC186" s="35"/>
      <c r="AD186" s="35"/>
      <c r="AE186" s="35"/>
      <c r="AR186" s="231" t="s">
        <v>261</v>
      </c>
      <c r="AT186" s="231" t="s">
        <v>201</v>
      </c>
      <c r="AU186" s="231" t="s">
        <v>80</v>
      </c>
      <c r="AY186" s="14" t="s">
        <v>200</v>
      </c>
      <c r="BE186" s="232">
        <f>IF(N186="základní",J186,0)</f>
        <v>0</v>
      </c>
      <c r="BF186" s="232">
        <f>IF(N186="snížená",J186,0)</f>
        <v>0</v>
      </c>
      <c r="BG186" s="232">
        <f>IF(N186="zákl. přenesená",J186,0)</f>
        <v>0</v>
      </c>
      <c r="BH186" s="232">
        <f>IF(N186="sníž. přenesená",J186,0)</f>
        <v>0</v>
      </c>
      <c r="BI186" s="232">
        <f>IF(N186="nulová",J186,0)</f>
        <v>0</v>
      </c>
      <c r="BJ186" s="14" t="s">
        <v>80</v>
      </c>
      <c r="BK186" s="232">
        <f>ROUND(I186*H186,2)</f>
        <v>0</v>
      </c>
      <c r="BL186" s="14" t="s">
        <v>261</v>
      </c>
      <c r="BM186" s="231" t="s">
        <v>794</v>
      </c>
    </row>
    <row r="187" s="2" customFormat="1" ht="6.96" customHeight="1">
      <c r="A187" s="35"/>
      <c r="B187" s="63"/>
      <c r="C187" s="64"/>
      <c r="D187" s="64"/>
      <c r="E187" s="64"/>
      <c r="F187" s="64"/>
      <c r="G187" s="64"/>
      <c r="H187" s="64"/>
      <c r="I187" s="64"/>
      <c r="J187" s="64"/>
      <c r="K187" s="64"/>
      <c r="L187" s="41"/>
      <c r="M187" s="35"/>
      <c r="O187" s="35"/>
      <c r="P187" s="35"/>
      <c r="Q187" s="35"/>
      <c r="R187" s="35"/>
      <c r="S187" s="35"/>
      <c r="T187" s="35"/>
      <c r="U187" s="35"/>
      <c r="V187" s="35"/>
      <c r="W187" s="35"/>
      <c r="X187" s="35"/>
      <c r="Y187" s="35"/>
      <c r="Z187" s="35"/>
      <c r="AA187" s="35"/>
      <c r="AB187" s="35"/>
      <c r="AC187" s="35"/>
      <c r="AD187" s="35"/>
      <c r="AE187" s="35"/>
    </row>
  </sheetData>
  <sheetProtection sheet="1" autoFilter="0" formatColumns="0" formatRows="0" objects="1" scenarios="1" spinCount="100000" saltValue="oXw53L2/ijsarXA9ibDDCX2SCgMWTbjP0Q2pwLBGiZEn/boxs4gT1kA4+PyJ8RnXY3LnDAJKSGfMP8FhYdoiqA==" hashValue="gkPd6MzLfktkTEyMK8dS5XSvNf+qJWWnsfeVQQVcAz3ZDtme6ZyXQN+F0cBjhsvb804JVO82HGSwdiT20YwBVQ==" algorithmName="SHA-512" password="CC35"/>
  <autoFilter ref="C119:K186"/>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91</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c r="B8" s="17"/>
      <c r="D8" s="148" t="s">
        <v>172</v>
      </c>
      <c r="L8" s="17"/>
    </row>
    <row r="9" s="1" customFormat="1" ht="16.5" customHeight="1">
      <c r="B9" s="17"/>
      <c r="E9" s="149" t="s">
        <v>173</v>
      </c>
      <c r="F9" s="1"/>
      <c r="G9" s="1"/>
      <c r="H9" s="1"/>
      <c r="L9" s="17"/>
    </row>
    <row r="10" s="1" customFormat="1" ht="12" customHeight="1">
      <c r="B10" s="17"/>
      <c r="D10" s="148" t="s">
        <v>174</v>
      </c>
      <c r="L10" s="17"/>
    </row>
    <row r="11" s="2" customFormat="1" ht="16.5" customHeight="1">
      <c r="A11" s="35"/>
      <c r="B11" s="41"/>
      <c r="C11" s="35"/>
      <c r="D11" s="35"/>
      <c r="E11" s="150" t="s">
        <v>175</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176</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177</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13. 10. 2020</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1</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21</v>
      </c>
      <c r="F19" s="35"/>
      <c r="G19" s="35"/>
      <c r="H19" s="35"/>
      <c r="I19" s="148" t="s">
        <v>26</v>
      </c>
      <c r="J19" s="138" t="s">
        <v>1</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27</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26</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29</v>
      </c>
      <c r="E24" s="35"/>
      <c r="F24" s="35"/>
      <c r="G24" s="35"/>
      <c r="H24" s="35"/>
      <c r="I24" s="148" t="s">
        <v>25</v>
      </c>
      <c r="J24" s="138" t="s">
        <v>1</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21</v>
      </c>
      <c r="F25" s="35"/>
      <c r="G25" s="35"/>
      <c r="H25" s="35"/>
      <c r="I25" s="148" t="s">
        <v>26</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31</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21</v>
      </c>
      <c r="F28" s="35"/>
      <c r="G28" s="35"/>
      <c r="H28" s="35"/>
      <c r="I28" s="148" t="s">
        <v>26</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32</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33</v>
      </c>
      <c r="E34" s="35"/>
      <c r="F34" s="35"/>
      <c r="G34" s="35"/>
      <c r="H34" s="35"/>
      <c r="I34" s="35"/>
      <c r="J34" s="159">
        <f>ROUND(J125,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35</v>
      </c>
      <c r="G36" s="35"/>
      <c r="H36" s="35"/>
      <c r="I36" s="160" t="s">
        <v>34</v>
      </c>
      <c r="J36" s="160" t="s">
        <v>36</v>
      </c>
      <c r="K36" s="35"/>
      <c r="L36" s="60"/>
      <c r="S36" s="35"/>
      <c r="T36" s="35"/>
      <c r="U36" s="35"/>
      <c r="V36" s="35"/>
      <c r="W36" s="35"/>
      <c r="X36" s="35"/>
      <c r="Y36" s="35"/>
      <c r="Z36" s="35"/>
      <c r="AA36" s="35"/>
      <c r="AB36" s="35"/>
      <c r="AC36" s="35"/>
      <c r="AD36" s="35"/>
      <c r="AE36" s="35"/>
    </row>
    <row r="37" s="2" customFormat="1" ht="14.4" customHeight="1">
      <c r="A37" s="35"/>
      <c r="B37" s="41"/>
      <c r="C37" s="35"/>
      <c r="D37" s="150" t="s">
        <v>37</v>
      </c>
      <c r="E37" s="148" t="s">
        <v>38</v>
      </c>
      <c r="F37" s="161">
        <f>ROUND((SUM(BE125:BE146)),  2)</f>
        <v>0</v>
      </c>
      <c r="G37" s="35"/>
      <c r="H37" s="35"/>
      <c r="I37" s="162">
        <v>0.20999999999999999</v>
      </c>
      <c r="J37" s="161">
        <f>ROUND(((SUM(BE125:BE146))*I37),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39</v>
      </c>
      <c r="F38" s="161">
        <f>ROUND((SUM(BF125:BF146)),  2)</f>
        <v>0</v>
      </c>
      <c r="G38" s="35"/>
      <c r="H38" s="35"/>
      <c r="I38" s="162">
        <v>0.14999999999999999</v>
      </c>
      <c r="J38" s="161">
        <f>ROUND(((SUM(BF125:BF146))*I38),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40</v>
      </c>
      <c r="F39" s="161">
        <f>ROUND((SUM(BG125:BG146)),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41</v>
      </c>
      <c r="F40" s="161">
        <f>ROUND((SUM(BH125:BH146)),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42</v>
      </c>
      <c r="F41" s="161">
        <f>ROUND((SUM(BI125:BI146)),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43</v>
      </c>
      <c r="E43" s="165"/>
      <c r="F43" s="165"/>
      <c r="G43" s="166" t="s">
        <v>44</v>
      </c>
      <c r="H43" s="167" t="s">
        <v>45</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172</v>
      </c>
      <c r="D86" s="19"/>
      <c r="E86" s="19"/>
      <c r="F86" s="19"/>
      <c r="G86" s="19"/>
      <c r="H86" s="19"/>
      <c r="I86" s="19"/>
      <c r="J86" s="19"/>
      <c r="K86" s="19"/>
      <c r="L86" s="17"/>
    </row>
    <row r="87" s="1" customFormat="1" ht="16.5" customHeight="1">
      <c r="B87" s="18"/>
      <c r="C87" s="19"/>
      <c r="D87" s="19"/>
      <c r="E87" s="181" t="s">
        <v>173</v>
      </c>
      <c r="F87" s="19"/>
      <c r="G87" s="19"/>
      <c r="H87" s="19"/>
      <c r="I87" s="19"/>
      <c r="J87" s="19"/>
      <c r="K87" s="19"/>
      <c r="L87" s="17"/>
    </row>
    <row r="88" s="1" customFormat="1" ht="12" customHeight="1">
      <c r="B88" s="18"/>
      <c r="C88" s="29" t="s">
        <v>174</v>
      </c>
      <c r="D88" s="19"/>
      <c r="E88" s="19"/>
      <c r="F88" s="19"/>
      <c r="G88" s="19"/>
      <c r="H88" s="19"/>
      <c r="I88" s="19"/>
      <c r="J88" s="19"/>
      <c r="K88" s="19"/>
      <c r="L88" s="17"/>
    </row>
    <row r="89" s="2" customFormat="1" ht="16.5" customHeight="1">
      <c r="A89" s="35"/>
      <c r="B89" s="36"/>
      <c r="C89" s="37"/>
      <c r="D89" s="37"/>
      <c r="E89" s="182" t="s">
        <v>175</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176</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02.1 - SZZ Liběchov - Demontáže - technolog. část</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13. 10. 2020</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 xml:space="preserve"> </v>
      </c>
      <c r="G95" s="37"/>
      <c r="H95" s="37"/>
      <c r="I95" s="29" t="s">
        <v>29</v>
      </c>
      <c r="J95" s="33" t="str">
        <f>E25</f>
        <v xml:space="preserve"> </v>
      </c>
      <c r="K95" s="37"/>
      <c r="L95" s="60"/>
      <c r="S95" s="35"/>
      <c r="T95" s="35"/>
      <c r="U95" s="35"/>
      <c r="V95" s="35"/>
      <c r="W95" s="35"/>
      <c r="X95" s="35"/>
      <c r="Y95" s="35"/>
      <c r="Z95" s="35"/>
      <c r="AA95" s="35"/>
      <c r="AB95" s="35"/>
      <c r="AC95" s="35"/>
      <c r="AD95" s="35"/>
      <c r="AE95" s="35"/>
    </row>
    <row r="96" s="2" customFormat="1" ht="15.15" customHeight="1">
      <c r="A96" s="35"/>
      <c r="B96" s="36"/>
      <c r="C96" s="29" t="s">
        <v>27</v>
      </c>
      <c r="D96" s="37"/>
      <c r="E96" s="37"/>
      <c r="F96" s="24" t="str">
        <f>IF(E22="","",E22)</f>
        <v>Vyplň údaj</v>
      </c>
      <c r="G96" s="37"/>
      <c r="H96" s="37"/>
      <c r="I96" s="29" t="s">
        <v>31</v>
      </c>
      <c r="J96" s="33" t="str">
        <f>E28</f>
        <v xml:space="preserve"> </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179</v>
      </c>
      <c r="D98" s="184"/>
      <c r="E98" s="184"/>
      <c r="F98" s="184"/>
      <c r="G98" s="184"/>
      <c r="H98" s="184"/>
      <c r="I98" s="184"/>
      <c r="J98" s="185" t="s">
        <v>180</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181</v>
      </c>
      <c r="D100" s="37"/>
      <c r="E100" s="37"/>
      <c r="F100" s="37"/>
      <c r="G100" s="37"/>
      <c r="H100" s="37"/>
      <c r="I100" s="37"/>
      <c r="J100" s="107">
        <f>J125</f>
        <v>0</v>
      </c>
      <c r="K100" s="37"/>
      <c r="L100" s="60"/>
      <c r="S100" s="35"/>
      <c r="T100" s="35"/>
      <c r="U100" s="35"/>
      <c r="V100" s="35"/>
      <c r="W100" s="35"/>
      <c r="X100" s="35"/>
      <c r="Y100" s="35"/>
      <c r="Z100" s="35"/>
      <c r="AA100" s="35"/>
      <c r="AB100" s="35"/>
      <c r="AC100" s="35"/>
      <c r="AD100" s="35"/>
      <c r="AE100" s="35"/>
      <c r="AU100" s="14" t="s">
        <v>182</v>
      </c>
    </row>
    <row r="101" s="9" customFormat="1" ht="24.96" customHeight="1">
      <c r="A101" s="9"/>
      <c r="B101" s="187"/>
      <c r="C101" s="188"/>
      <c r="D101" s="189" t="s">
        <v>183</v>
      </c>
      <c r="E101" s="190"/>
      <c r="F101" s="190"/>
      <c r="G101" s="190"/>
      <c r="H101" s="190"/>
      <c r="I101" s="190"/>
      <c r="J101" s="191">
        <f>J126</f>
        <v>0</v>
      </c>
      <c r="K101" s="188"/>
      <c r="L101" s="192"/>
      <c r="S101" s="9"/>
      <c r="T101" s="9"/>
      <c r="U101" s="9"/>
      <c r="V101" s="9"/>
      <c r="W101" s="9"/>
      <c r="X101" s="9"/>
      <c r="Y101" s="9"/>
      <c r="Z101" s="9"/>
      <c r="AA101" s="9"/>
      <c r="AB101" s="9"/>
      <c r="AC101" s="9"/>
      <c r="AD101" s="9"/>
      <c r="AE101" s="9"/>
    </row>
    <row r="102" s="2" customFormat="1" ht="21.84" customHeight="1">
      <c r="A102" s="35"/>
      <c r="B102" s="36"/>
      <c r="C102" s="37"/>
      <c r="D102" s="37"/>
      <c r="E102" s="37"/>
      <c r="F102" s="37"/>
      <c r="G102" s="37"/>
      <c r="H102" s="37"/>
      <c r="I102" s="37"/>
      <c r="J102" s="37"/>
      <c r="K102" s="37"/>
      <c r="L102" s="60"/>
      <c r="S102" s="35"/>
      <c r="T102" s="35"/>
      <c r="U102" s="35"/>
      <c r="V102" s="35"/>
      <c r="W102" s="35"/>
      <c r="X102" s="35"/>
      <c r="Y102" s="35"/>
      <c r="Z102" s="35"/>
      <c r="AA102" s="35"/>
      <c r="AB102" s="35"/>
      <c r="AC102" s="35"/>
      <c r="AD102" s="35"/>
      <c r="AE102" s="35"/>
    </row>
    <row r="103" s="2" customFormat="1" ht="6.96" customHeight="1">
      <c r="A103" s="35"/>
      <c r="B103" s="63"/>
      <c r="C103" s="64"/>
      <c r="D103" s="64"/>
      <c r="E103" s="64"/>
      <c r="F103" s="64"/>
      <c r="G103" s="64"/>
      <c r="H103" s="64"/>
      <c r="I103" s="64"/>
      <c r="J103" s="64"/>
      <c r="K103" s="64"/>
      <c r="L103" s="60"/>
      <c r="S103" s="35"/>
      <c r="T103" s="35"/>
      <c r="U103" s="35"/>
      <c r="V103" s="35"/>
      <c r="W103" s="35"/>
      <c r="X103" s="35"/>
      <c r="Y103" s="35"/>
      <c r="Z103" s="35"/>
      <c r="AA103" s="35"/>
      <c r="AB103" s="35"/>
      <c r="AC103" s="35"/>
      <c r="AD103" s="35"/>
      <c r="AE103" s="35"/>
    </row>
    <row r="107" s="2" customFormat="1" ht="6.96" customHeight="1">
      <c r="A107" s="35"/>
      <c r="B107" s="65"/>
      <c r="C107" s="66"/>
      <c r="D107" s="66"/>
      <c r="E107" s="66"/>
      <c r="F107" s="66"/>
      <c r="G107" s="66"/>
      <c r="H107" s="66"/>
      <c r="I107" s="66"/>
      <c r="J107" s="66"/>
      <c r="K107" s="66"/>
      <c r="L107" s="60"/>
      <c r="S107" s="35"/>
      <c r="T107" s="35"/>
      <c r="U107" s="35"/>
      <c r="V107" s="35"/>
      <c r="W107" s="35"/>
      <c r="X107" s="35"/>
      <c r="Y107" s="35"/>
      <c r="Z107" s="35"/>
      <c r="AA107" s="35"/>
      <c r="AB107" s="35"/>
      <c r="AC107" s="35"/>
      <c r="AD107" s="35"/>
      <c r="AE107" s="35"/>
    </row>
    <row r="108" s="2" customFormat="1" ht="24.96" customHeight="1">
      <c r="A108" s="35"/>
      <c r="B108" s="36"/>
      <c r="C108" s="20" t="s">
        <v>184</v>
      </c>
      <c r="D108" s="37"/>
      <c r="E108" s="37"/>
      <c r="F108" s="37"/>
      <c r="G108" s="37"/>
      <c r="H108" s="37"/>
      <c r="I108" s="37"/>
      <c r="J108" s="37"/>
      <c r="K108" s="37"/>
      <c r="L108" s="60"/>
      <c r="S108" s="35"/>
      <c r="T108" s="35"/>
      <c r="U108" s="35"/>
      <c r="V108" s="35"/>
      <c r="W108" s="35"/>
      <c r="X108" s="35"/>
      <c r="Y108" s="35"/>
      <c r="Z108" s="35"/>
      <c r="AA108" s="35"/>
      <c r="AB108" s="35"/>
      <c r="AC108" s="35"/>
      <c r="AD108" s="35"/>
      <c r="AE108" s="35"/>
    </row>
    <row r="109" s="2" customFormat="1" ht="6.96" customHeight="1">
      <c r="A109" s="35"/>
      <c r="B109" s="36"/>
      <c r="C109" s="37"/>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2" customHeight="1">
      <c r="A110" s="35"/>
      <c r="B110" s="36"/>
      <c r="C110" s="29" t="s">
        <v>16</v>
      </c>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16.5" customHeight="1">
      <c r="A111" s="35"/>
      <c r="B111" s="36"/>
      <c r="C111" s="37"/>
      <c r="D111" s="37"/>
      <c r="E111" s="181" t="str">
        <f>E7</f>
        <v>Oprava zabezpečovacího zařízení v žst. Liběchov</v>
      </c>
      <c r="F111" s="29"/>
      <c r="G111" s="29"/>
      <c r="H111" s="29"/>
      <c r="I111" s="37"/>
      <c r="J111" s="37"/>
      <c r="K111" s="37"/>
      <c r="L111" s="60"/>
      <c r="S111" s="35"/>
      <c r="T111" s="35"/>
      <c r="U111" s="35"/>
      <c r="V111" s="35"/>
      <c r="W111" s="35"/>
      <c r="X111" s="35"/>
      <c r="Y111" s="35"/>
      <c r="Z111" s="35"/>
      <c r="AA111" s="35"/>
      <c r="AB111" s="35"/>
      <c r="AC111" s="35"/>
      <c r="AD111" s="35"/>
      <c r="AE111" s="35"/>
    </row>
    <row r="112" s="1" customFormat="1" ht="12" customHeight="1">
      <c r="B112" s="18"/>
      <c r="C112" s="29" t="s">
        <v>172</v>
      </c>
      <c r="D112" s="19"/>
      <c r="E112" s="19"/>
      <c r="F112" s="19"/>
      <c r="G112" s="19"/>
      <c r="H112" s="19"/>
      <c r="I112" s="19"/>
      <c r="J112" s="19"/>
      <c r="K112" s="19"/>
      <c r="L112" s="17"/>
    </row>
    <row r="113" s="1" customFormat="1" ht="16.5" customHeight="1">
      <c r="B113" s="18"/>
      <c r="C113" s="19"/>
      <c r="D113" s="19"/>
      <c r="E113" s="181" t="s">
        <v>173</v>
      </c>
      <c r="F113" s="19"/>
      <c r="G113" s="19"/>
      <c r="H113" s="19"/>
      <c r="I113" s="19"/>
      <c r="J113" s="19"/>
      <c r="K113" s="19"/>
      <c r="L113" s="17"/>
    </row>
    <row r="114" s="1" customFormat="1" ht="12" customHeight="1">
      <c r="B114" s="18"/>
      <c r="C114" s="29" t="s">
        <v>174</v>
      </c>
      <c r="D114" s="19"/>
      <c r="E114" s="19"/>
      <c r="F114" s="19"/>
      <c r="G114" s="19"/>
      <c r="H114" s="19"/>
      <c r="I114" s="19"/>
      <c r="J114" s="19"/>
      <c r="K114" s="19"/>
      <c r="L114" s="17"/>
    </row>
    <row r="115" s="2" customFormat="1" ht="16.5" customHeight="1">
      <c r="A115" s="35"/>
      <c r="B115" s="36"/>
      <c r="C115" s="37"/>
      <c r="D115" s="37"/>
      <c r="E115" s="182" t="s">
        <v>175</v>
      </c>
      <c r="F115" s="37"/>
      <c r="G115" s="37"/>
      <c r="H115" s="37"/>
      <c r="I115" s="37"/>
      <c r="J115" s="37"/>
      <c r="K115" s="37"/>
      <c r="L115" s="60"/>
      <c r="S115" s="35"/>
      <c r="T115" s="35"/>
      <c r="U115" s="35"/>
      <c r="V115" s="35"/>
      <c r="W115" s="35"/>
      <c r="X115" s="35"/>
      <c r="Y115" s="35"/>
      <c r="Z115" s="35"/>
      <c r="AA115" s="35"/>
      <c r="AB115" s="35"/>
      <c r="AC115" s="35"/>
      <c r="AD115" s="35"/>
      <c r="AE115" s="35"/>
    </row>
    <row r="116" s="2" customFormat="1" ht="12" customHeight="1">
      <c r="A116" s="35"/>
      <c r="B116" s="36"/>
      <c r="C116" s="29" t="s">
        <v>176</v>
      </c>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2" customFormat="1" ht="16.5" customHeight="1">
      <c r="A117" s="35"/>
      <c r="B117" s="36"/>
      <c r="C117" s="37"/>
      <c r="D117" s="37"/>
      <c r="E117" s="73" t="str">
        <f>E13</f>
        <v>02.1 - SZZ Liběchov - Demontáže - technolog. část</v>
      </c>
      <c r="F117" s="37"/>
      <c r="G117" s="37"/>
      <c r="H117" s="37"/>
      <c r="I117" s="37"/>
      <c r="J117" s="37"/>
      <c r="K117" s="37"/>
      <c r="L117" s="60"/>
      <c r="S117" s="35"/>
      <c r="T117" s="35"/>
      <c r="U117" s="35"/>
      <c r="V117" s="35"/>
      <c r="W117" s="35"/>
      <c r="X117" s="35"/>
      <c r="Y117" s="35"/>
      <c r="Z117" s="35"/>
      <c r="AA117" s="35"/>
      <c r="AB117" s="35"/>
      <c r="AC117" s="35"/>
      <c r="AD117" s="35"/>
      <c r="AE117" s="35"/>
    </row>
    <row r="118" s="2" customFormat="1" ht="6.96"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20</v>
      </c>
      <c r="D119" s="37"/>
      <c r="E119" s="37"/>
      <c r="F119" s="24" t="str">
        <f>F16</f>
        <v xml:space="preserve"> </v>
      </c>
      <c r="G119" s="37"/>
      <c r="H119" s="37"/>
      <c r="I119" s="29" t="s">
        <v>22</v>
      </c>
      <c r="J119" s="76" t="str">
        <f>IF(J16="","",J16)</f>
        <v>13. 10. 2020</v>
      </c>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5.15" customHeight="1">
      <c r="A121" s="35"/>
      <c r="B121" s="36"/>
      <c r="C121" s="29" t="s">
        <v>24</v>
      </c>
      <c r="D121" s="37"/>
      <c r="E121" s="37"/>
      <c r="F121" s="24" t="str">
        <f>E19</f>
        <v xml:space="preserve"> </v>
      </c>
      <c r="G121" s="37"/>
      <c r="H121" s="37"/>
      <c r="I121" s="29" t="s">
        <v>29</v>
      </c>
      <c r="J121" s="33" t="str">
        <f>E25</f>
        <v xml:space="preserve"> </v>
      </c>
      <c r="K121" s="37"/>
      <c r="L121" s="60"/>
      <c r="S121" s="35"/>
      <c r="T121" s="35"/>
      <c r="U121" s="35"/>
      <c r="V121" s="35"/>
      <c r="W121" s="35"/>
      <c r="X121" s="35"/>
      <c r="Y121" s="35"/>
      <c r="Z121" s="35"/>
      <c r="AA121" s="35"/>
      <c r="AB121" s="35"/>
      <c r="AC121" s="35"/>
      <c r="AD121" s="35"/>
      <c r="AE121" s="35"/>
    </row>
    <row r="122" s="2" customFormat="1" ht="15.15" customHeight="1">
      <c r="A122" s="35"/>
      <c r="B122" s="36"/>
      <c r="C122" s="29" t="s">
        <v>27</v>
      </c>
      <c r="D122" s="37"/>
      <c r="E122" s="37"/>
      <c r="F122" s="24" t="str">
        <f>IF(E22="","",E22)</f>
        <v>Vyplň údaj</v>
      </c>
      <c r="G122" s="37"/>
      <c r="H122" s="37"/>
      <c r="I122" s="29" t="s">
        <v>31</v>
      </c>
      <c r="J122" s="33" t="str">
        <f>E28</f>
        <v xml:space="preserve"> </v>
      </c>
      <c r="K122" s="37"/>
      <c r="L122" s="60"/>
      <c r="S122" s="35"/>
      <c r="T122" s="35"/>
      <c r="U122" s="35"/>
      <c r="V122" s="35"/>
      <c r="W122" s="35"/>
      <c r="X122" s="35"/>
      <c r="Y122" s="35"/>
      <c r="Z122" s="35"/>
      <c r="AA122" s="35"/>
      <c r="AB122" s="35"/>
      <c r="AC122" s="35"/>
      <c r="AD122" s="35"/>
      <c r="AE122" s="35"/>
    </row>
    <row r="123" s="2" customFormat="1" ht="10.32"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10" customFormat="1" ht="29.28" customHeight="1">
      <c r="A124" s="193"/>
      <c r="B124" s="194"/>
      <c r="C124" s="195" t="s">
        <v>185</v>
      </c>
      <c r="D124" s="196" t="s">
        <v>58</v>
      </c>
      <c r="E124" s="196" t="s">
        <v>54</v>
      </c>
      <c r="F124" s="196" t="s">
        <v>55</v>
      </c>
      <c r="G124" s="196" t="s">
        <v>186</v>
      </c>
      <c r="H124" s="196" t="s">
        <v>187</v>
      </c>
      <c r="I124" s="196" t="s">
        <v>188</v>
      </c>
      <c r="J124" s="197" t="s">
        <v>180</v>
      </c>
      <c r="K124" s="198" t="s">
        <v>189</v>
      </c>
      <c r="L124" s="199"/>
      <c r="M124" s="97" t="s">
        <v>1</v>
      </c>
      <c r="N124" s="98" t="s">
        <v>37</v>
      </c>
      <c r="O124" s="98" t="s">
        <v>190</v>
      </c>
      <c r="P124" s="98" t="s">
        <v>191</v>
      </c>
      <c r="Q124" s="98" t="s">
        <v>192</v>
      </c>
      <c r="R124" s="98" t="s">
        <v>193</v>
      </c>
      <c r="S124" s="98" t="s">
        <v>194</v>
      </c>
      <c r="T124" s="99" t="s">
        <v>195</v>
      </c>
      <c r="U124" s="193"/>
      <c r="V124" s="193"/>
      <c r="W124" s="193"/>
      <c r="X124" s="193"/>
      <c r="Y124" s="193"/>
      <c r="Z124" s="193"/>
      <c r="AA124" s="193"/>
      <c r="AB124" s="193"/>
      <c r="AC124" s="193"/>
      <c r="AD124" s="193"/>
      <c r="AE124" s="193"/>
    </row>
    <row r="125" s="2" customFormat="1" ht="22.8" customHeight="1">
      <c r="A125" s="35"/>
      <c r="B125" s="36"/>
      <c r="C125" s="104" t="s">
        <v>196</v>
      </c>
      <c r="D125" s="37"/>
      <c r="E125" s="37"/>
      <c r="F125" s="37"/>
      <c r="G125" s="37"/>
      <c r="H125" s="37"/>
      <c r="I125" s="37"/>
      <c r="J125" s="200">
        <f>BK125</f>
        <v>0</v>
      </c>
      <c r="K125" s="37"/>
      <c r="L125" s="41"/>
      <c r="M125" s="100"/>
      <c r="N125" s="201"/>
      <c r="O125" s="101"/>
      <c r="P125" s="202">
        <f>P126</f>
        <v>0</v>
      </c>
      <c r="Q125" s="101"/>
      <c r="R125" s="202">
        <f>R126</f>
        <v>0</v>
      </c>
      <c r="S125" s="101"/>
      <c r="T125" s="203">
        <f>T126</f>
        <v>0</v>
      </c>
      <c r="U125" s="35"/>
      <c r="V125" s="35"/>
      <c r="W125" s="35"/>
      <c r="X125" s="35"/>
      <c r="Y125" s="35"/>
      <c r="Z125" s="35"/>
      <c r="AA125" s="35"/>
      <c r="AB125" s="35"/>
      <c r="AC125" s="35"/>
      <c r="AD125" s="35"/>
      <c r="AE125" s="35"/>
      <c r="AT125" s="14" t="s">
        <v>72</v>
      </c>
      <c r="AU125" s="14" t="s">
        <v>182</v>
      </c>
      <c r="BK125" s="204">
        <f>BK126</f>
        <v>0</v>
      </c>
    </row>
    <row r="126" s="11" customFormat="1" ht="25.92" customHeight="1">
      <c r="A126" s="11"/>
      <c r="B126" s="205"/>
      <c r="C126" s="206"/>
      <c r="D126" s="207" t="s">
        <v>72</v>
      </c>
      <c r="E126" s="208" t="s">
        <v>197</v>
      </c>
      <c r="F126" s="208" t="s">
        <v>198</v>
      </c>
      <c r="G126" s="206"/>
      <c r="H126" s="206"/>
      <c r="I126" s="209"/>
      <c r="J126" s="210">
        <f>BK126</f>
        <v>0</v>
      </c>
      <c r="K126" s="206"/>
      <c r="L126" s="211"/>
      <c r="M126" s="212"/>
      <c r="N126" s="213"/>
      <c r="O126" s="213"/>
      <c r="P126" s="214">
        <f>SUM(P127:P146)</f>
        <v>0</v>
      </c>
      <c r="Q126" s="213"/>
      <c r="R126" s="214">
        <f>SUM(R127:R146)</f>
        <v>0</v>
      </c>
      <c r="S126" s="213"/>
      <c r="T126" s="215">
        <f>SUM(T127:T146)</f>
        <v>0</v>
      </c>
      <c r="U126" s="11"/>
      <c r="V126" s="11"/>
      <c r="W126" s="11"/>
      <c r="X126" s="11"/>
      <c r="Y126" s="11"/>
      <c r="Z126" s="11"/>
      <c r="AA126" s="11"/>
      <c r="AB126" s="11"/>
      <c r="AC126" s="11"/>
      <c r="AD126" s="11"/>
      <c r="AE126" s="11"/>
      <c r="AR126" s="216" t="s">
        <v>199</v>
      </c>
      <c r="AT126" s="217" t="s">
        <v>72</v>
      </c>
      <c r="AU126" s="217" t="s">
        <v>73</v>
      </c>
      <c r="AY126" s="216" t="s">
        <v>200</v>
      </c>
      <c r="BK126" s="218">
        <f>SUM(BK127:BK146)</f>
        <v>0</v>
      </c>
    </row>
    <row r="127" s="2" customFormat="1" ht="14.4" customHeight="1">
      <c r="A127" s="35"/>
      <c r="B127" s="36"/>
      <c r="C127" s="219" t="s">
        <v>80</v>
      </c>
      <c r="D127" s="219" t="s">
        <v>201</v>
      </c>
      <c r="E127" s="220" t="s">
        <v>202</v>
      </c>
      <c r="F127" s="221" t="s">
        <v>203</v>
      </c>
      <c r="G127" s="222" t="s">
        <v>204</v>
      </c>
      <c r="H127" s="223">
        <v>80</v>
      </c>
      <c r="I127" s="224"/>
      <c r="J127" s="225">
        <f>ROUND(I127*H127,2)</f>
        <v>0</v>
      </c>
      <c r="K127" s="226"/>
      <c r="L127" s="41"/>
      <c r="M127" s="227" t="s">
        <v>1</v>
      </c>
      <c r="N127" s="228" t="s">
        <v>38</v>
      </c>
      <c r="O127" s="88"/>
      <c r="P127" s="229">
        <f>O127*H127</f>
        <v>0</v>
      </c>
      <c r="Q127" s="229">
        <v>0</v>
      </c>
      <c r="R127" s="229">
        <f>Q127*H127</f>
        <v>0</v>
      </c>
      <c r="S127" s="229">
        <v>0</v>
      </c>
      <c r="T127" s="230">
        <f>S127*H127</f>
        <v>0</v>
      </c>
      <c r="U127" s="35"/>
      <c r="V127" s="35"/>
      <c r="W127" s="35"/>
      <c r="X127" s="35"/>
      <c r="Y127" s="35"/>
      <c r="Z127" s="35"/>
      <c r="AA127" s="35"/>
      <c r="AB127" s="35"/>
      <c r="AC127" s="35"/>
      <c r="AD127" s="35"/>
      <c r="AE127" s="35"/>
      <c r="AR127" s="231" t="s">
        <v>205</v>
      </c>
      <c r="AT127" s="231" t="s">
        <v>201</v>
      </c>
      <c r="AU127" s="231" t="s">
        <v>80</v>
      </c>
      <c r="AY127" s="14" t="s">
        <v>200</v>
      </c>
      <c r="BE127" s="232">
        <f>IF(N127="základní",J127,0)</f>
        <v>0</v>
      </c>
      <c r="BF127" s="232">
        <f>IF(N127="snížená",J127,0)</f>
        <v>0</v>
      </c>
      <c r="BG127" s="232">
        <f>IF(N127="zákl. přenesená",J127,0)</f>
        <v>0</v>
      </c>
      <c r="BH127" s="232">
        <f>IF(N127="sníž. přenesená",J127,0)</f>
        <v>0</v>
      </c>
      <c r="BI127" s="232">
        <f>IF(N127="nulová",J127,0)</f>
        <v>0</v>
      </c>
      <c r="BJ127" s="14" t="s">
        <v>80</v>
      </c>
      <c r="BK127" s="232">
        <f>ROUND(I127*H127,2)</f>
        <v>0</v>
      </c>
      <c r="BL127" s="14" t="s">
        <v>205</v>
      </c>
      <c r="BM127" s="231" t="s">
        <v>206</v>
      </c>
    </row>
    <row r="128" s="2" customFormat="1" ht="24.15" customHeight="1">
      <c r="A128" s="35"/>
      <c r="B128" s="36"/>
      <c r="C128" s="219" t="s">
        <v>82</v>
      </c>
      <c r="D128" s="219" t="s">
        <v>201</v>
      </c>
      <c r="E128" s="220" t="s">
        <v>207</v>
      </c>
      <c r="F128" s="221" t="s">
        <v>208</v>
      </c>
      <c r="G128" s="222" t="s">
        <v>209</v>
      </c>
      <c r="H128" s="223">
        <v>2</v>
      </c>
      <c r="I128" s="224"/>
      <c r="J128" s="225">
        <f>ROUND(I128*H128,2)</f>
        <v>0</v>
      </c>
      <c r="K128" s="226"/>
      <c r="L128" s="41"/>
      <c r="M128" s="227" t="s">
        <v>1</v>
      </c>
      <c r="N128" s="228" t="s">
        <v>38</v>
      </c>
      <c r="O128" s="88"/>
      <c r="P128" s="229">
        <f>O128*H128</f>
        <v>0</v>
      </c>
      <c r="Q128" s="229">
        <v>0</v>
      </c>
      <c r="R128" s="229">
        <f>Q128*H128</f>
        <v>0</v>
      </c>
      <c r="S128" s="229">
        <v>0</v>
      </c>
      <c r="T128" s="230">
        <f>S128*H128</f>
        <v>0</v>
      </c>
      <c r="U128" s="35"/>
      <c r="V128" s="35"/>
      <c r="W128" s="35"/>
      <c r="X128" s="35"/>
      <c r="Y128" s="35"/>
      <c r="Z128" s="35"/>
      <c r="AA128" s="35"/>
      <c r="AB128" s="35"/>
      <c r="AC128" s="35"/>
      <c r="AD128" s="35"/>
      <c r="AE128" s="35"/>
      <c r="AR128" s="231" t="s">
        <v>210</v>
      </c>
      <c r="AT128" s="231" t="s">
        <v>201</v>
      </c>
      <c r="AU128" s="231" t="s">
        <v>80</v>
      </c>
      <c r="AY128" s="14" t="s">
        <v>200</v>
      </c>
      <c r="BE128" s="232">
        <f>IF(N128="základní",J128,0)</f>
        <v>0</v>
      </c>
      <c r="BF128" s="232">
        <f>IF(N128="snížená",J128,0)</f>
        <v>0</v>
      </c>
      <c r="BG128" s="232">
        <f>IF(N128="zákl. přenesená",J128,0)</f>
        <v>0</v>
      </c>
      <c r="BH128" s="232">
        <f>IF(N128="sníž. přenesená",J128,0)</f>
        <v>0</v>
      </c>
      <c r="BI128" s="232">
        <f>IF(N128="nulová",J128,0)</f>
        <v>0</v>
      </c>
      <c r="BJ128" s="14" t="s">
        <v>80</v>
      </c>
      <c r="BK128" s="232">
        <f>ROUND(I128*H128,2)</f>
        <v>0</v>
      </c>
      <c r="BL128" s="14" t="s">
        <v>210</v>
      </c>
      <c r="BM128" s="231" t="s">
        <v>211</v>
      </c>
    </row>
    <row r="129" s="2" customFormat="1" ht="24.15" customHeight="1">
      <c r="A129" s="35"/>
      <c r="B129" s="36"/>
      <c r="C129" s="219" t="s">
        <v>90</v>
      </c>
      <c r="D129" s="219" t="s">
        <v>201</v>
      </c>
      <c r="E129" s="220" t="s">
        <v>212</v>
      </c>
      <c r="F129" s="221" t="s">
        <v>213</v>
      </c>
      <c r="G129" s="222" t="s">
        <v>209</v>
      </c>
      <c r="H129" s="223">
        <v>1</v>
      </c>
      <c r="I129" s="224"/>
      <c r="J129" s="225">
        <f>ROUND(I129*H129,2)</f>
        <v>0</v>
      </c>
      <c r="K129" s="226"/>
      <c r="L129" s="41"/>
      <c r="M129" s="227" t="s">
        <v>1</v>
      </c>
      <c r="N129" s="228" t="s">
        <v>38</v>
      </c>
      <c r="O129" s="88"/>
      <c r="P129" s="229">
        <f>O129*H129</f>
        <v>0</v>
      </c>
      <c r="Q129" s="229">
        <v>0</v>
      </c>
      <c r="R129" s="229">
        <f>Q129*H129</f>
        <v>0</v>
      </c>
      <c r="S129" s="229">
        <v>0</v>
      </c>
      <c r="T129" s="230">
        <f>S129*H129</f>
        <v>0</v>
      </c>
      <c r="U129" s="35"/>
      <c r="V129" s="35"/>
      <c r="W129" s="35"/>
      <c r="X129" s="35"/>
      <c r="Y129" s="35"/>
      <c r="Z129" s="35"/>
      <c r="AA129" s="35"/>
      <c r="AB129" s="35"/>
      <c r="AC129" s="35"/>
      <c r="AD129" s="35"/>
      <c r="AE129" s="35"/>
      <c r="AR129" s="231" t="s">
        <v>210</v>
      </c>
      <c r="AT129" s="231" t="s">
        <v>201</v>
      </c>
      <c r="AU129" s="231" t="s">
        <v>80</v>
      </c>
      <c r="AY129" s="14" t="s">
        <v>200</v>
      </c>
      <c r="BE129" s="232">
        <f>IF(N129="základní",J129,0)</f>
        <v>0</v>
      </c>
      <c r="BF129" s="232">
        <f>IF(N129="snížená",J129,0)</f>
        <v>0</v>
      </c>
      <c r="BG129" s="232">
        <f>IF(N129="zákl. přenesená",J129,0)</f>
        <v>0</v>
      </c>
      <c r="BH129" s="232">
        <f>IF(N129="sníž. přenesená",J129,0)</f>
        <v>0</v>
      </c>
      <c r="BI129" s="232">
        <f>IF(N129="nulová",J129,0)</f>
        <v>0</v>
      </c>
      <c r="BJ129" s="14" t="s">
        <v>80</v>
      </c>
      <c r="BK129" s="232">
        <f>ROUND(I129*H129,2)</f>
        <v>0</v>
      </c>
      <c r="BL129" s="14" t="s">
        <v>210</v>
      </c>
      <c r="BM129" s="231" t="s">
        <v>214</v>
      </c>
    </row>
    <row r="130" s="2" customFormat="1" ht="24.15" customHeight="1">
      <c r="A130" s="35"/>
      <c r="B130" s="36"/>
      <c r="C130" s="219" t="s">
        <v>199</v>
      </c>
      <c r="D130" s="219" t="s">
        <v>201</v>
      </c>
      <c r="E130" s="220" t="s">
        <v>215</v>
      </c>
      <c r="F130" s="221" t="s">
        <v>216</v>
      </c>
      <c r="G130" s="222" t="s">
        <v>209</v>
      </c>
      <c r="H130" s="223">
        <v>2</v>
      </c>
      <c r="I130" s="224"/>
      <c r="J130" s="225">
        <f>ROUND(I130*H130,2)</f>
        <v>0</v>
      </c>
      <c r="K130" s="226"/>
      <c r="L130" s="41"/>
      <c r="M130" s="227" t="s">
        <v>1</v>
      </c>
      <c r="N130" s="228" t="s">
        <v>38</v>
      </c>
      <c r="O130" s="88"/>
      <c r="P130" s="229">
        <f>O130*H130</f>
        <v>0</v>
      </c>
      <c r="Q130" s="229">
        <v>0</v>
      </c>
      <c r="R130" s="229">
        <f>Q130*H130</f>
        <v>0</v>
      </c>
      <c r="S130" s="229">
        <v>0</v>
      </c>
      <c r="T130" s="230">
        <f>S130*H130</f>
        <v>0</v>
      </c>
      <c r="U130" s="35"/>
      <c r="V130" s="35"/>
      <c r="W130" s="35"/>
      <c r="X130" s="35"/>
      <c r="Y130" s="35"/>
      <c r="Z130" s="35"/>
      <c r="AA130" s="35"/>
      <c r="AB130" s="35"/>
      <c r="AC130" s="35"/>
      <c r="AD130" s="35"/>
      <c r="AE130" s="35"/>
      <c r="AR130" s="231" t="s">
        <v>210</v>
      </c>
      <c r="AT130" s="231" t="s">
        <v>201</v>
      </c>
      <c r="AU130" s="231" t="s">
        <v>80</v>
      </c>
      <c r="AY130" s="14" t="s">
        <v>200</v>
      </c>
      <c r="BE130" s="232">
        <f>IF(N130="základní",J130,0)</f>
        <v>0</v>
      </c>
      <c r="BF130" s="232">
        <f>IF(N130="snížená",J130,0)</f>
        <v>0</v>
      </c>
      <c r="BG130" s="232">
        <f>IF(N130="zákl. přenesená",J130,0)</f>
        <v>0</v>
      </c>
      <c r="BH130" s="232">
        <f>IF(N130="sníž. přenesená",J130,0)</f>
        <v>0</v>
      </c>
      <c r="BI130" s="232">
        <f>IF(N130="nulová",J130,0)</f>
        <v>0</v>
      </c>
      <c r="BJ130" s="14" t="s">
        <v>80</v>
      </c>
      <c r="BK130" s="232">
        <f>ROUND(I130*H130,2)</f>
        <v>0</v>
      </c>
      <c r="BL130" s="14" t="s">
        <v>210</v>
      </c>
      <c r="BM130" s="231" t="s">
        <v>217</v>
      </c>
    </row>
    <row r="131" s="2" customFormat="1" ht="14.4" customHeight="1">
      <c r="A131" s="35"/>
      <c r="B131" s="36"/>
      <c r="C131" s="219" t="s">
        <v>218</v>
      </c>
      <c r="D131" s="219" t="s">
        <v>201</v>
      </c>
      <c r="E131" s="220" t="s">
        <v>219</v>
      </c>
      <c r="F131" s="221" t="s">
        <v>220</v>
      </c>
      <c r="G131" s="222" t="s">
        <v>209</v>
      </c>
      <c r="H131" s="223">
        <v>2</v>
      </c>
      <c r="I131" s="224"/>
      <c r="J131" s="225">
        <f>ROUND(I131*H131,2)</f>
        <v>0</v>
      </c>
      <c r="K131" s="226"/>
      <c r="L131" s="41"/>
      <c r="M131" s="227" t="s">
        <v>1</v>
      </c>
      <c r="N131" s="228" t="s">
        <v>38</v>
      </c>
      <c r="O131" s="88"/>
      <c r="P131" s="229">
        <f>O131*H131</f>
        <v>0</v>
      </c>
      <c r="Q131" s="229">
        <v>0</v>
      </c>
      <c r="R131" s="229">
        <f>Q131*H131</f>
        <v>0</v>
      </c>
      <c r="S131" s="229">
        <v>0</v>
      </c>
      <c r="T131" s="230">
        <f>S131*H131</f>
        <v>0</v>
      </c>
      <c r="U131" s="35"/>
      <c r="V131" s="35"/>
      <c r="W131" s="35"/>
      <c r="X131" s="35"/>
      <c r="Y131" s="35"/>
      <c r="Z131" s="35"/>
      <c r="AA131" s="35"/>
      <c r="AB131" s="35"/>
      <c r="AC131" s="35"/>
      <c r="AD131" s="35"/>
      <c r="AE131" s="35"/>
      <c r="AR131" s="231" t="s">
        <v>210</v>
      </c>
      <c r="AT131" s="231" t="s">
        <v>201</v>
      </c>
      <c r="AU131" s="231" t="s">
        <v>80</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210</v>
      </c>
      <c r="BM131" s="231" t="s">
        <v>221</v>
      </c>
    </row>
    <row r="132" s="2" customFormat="1" ht="14.4" customHeight="1">
      <c r="A132" s="35"/>
      <c r="B132" s="36"/>
      <c r="C132" s="219" t="s">
        <v>222</v>
      </c>
      <c r="D132" s="219" t="s">
        <v>201</v>
      </c>
      <c r="E132" s="220" t="s">
        <v>223</v>
      </c>
      <c r="F132" s="221" t="s">
        <v>224</v>
      </c>
      <c r="G132" s="222" t="s">
        <v>209</v>
      </c>
      <c r="H132" s="223">
        <v>3</v>
      </c>
      <c r="I132" s="224"/>
      <c r="J132" s="225">
        <f>ROUND(I132*H132,2)</f>
        <v>0</v>
      </c>
      <c r="K132" s="226"/>
      <c r="L132" s="41"/>
      <c r="M132" s="227" t="s">
        <v>1</v>
      </c>
      <c r="N132" s="228" t="s">
        <v>38</v>
      </c>
      <c r="O132" s="88"/>
      <c r="P132" s="229">
        <f>O132*H132</f>
        <v>0</v>
      </c>
      <c r="Q132" s="229">
        <v>0</v>
      </c>
      <c r="R132" s="229">
        <f>Q132*H132</f>
        <v>0</v>
      </c>
      <c r="S132" s="229">
        <v>0</v>
      </c>
      <c r="T132" s="230">
        <f>S132*H132</f>
        <v>0</v>
      </c>
      <c r="U132" s="35"/>
      <c r="V132" s="35"/>
      <c r="W132" s="35"/>
      <c r="X132" s="35"/>
      <c r="Y132" s="35"/>
      <c r="Z132" s="35"/>
      <c r="AA132" s="35"/>
      <c r="AB132" s="35"/>
      <c r="AC132" s="35"/>
      <c r="AD132" s="35"/>
      <c r="AE132" s="35"/>
      <c r="AR132" s="231" t="s">
        <v>210</v>
      </c>
      <c r="AT132" s="231" t="s">
        <v>201</v>
      </c>
      <c r="AU132" s="231" t="s">
        <v>80</v>
      </c>
      <c r="AY132" s="14" t="s">
        <v>200</v>
      </c>
      <c r="BE132" s="232">
        <f>IF(N132="základní",J132,0)</f>
        <v>0</v>
      </c>
      <c r="BF132" s="232">
        <f>IF(N132="snížená",J132,0)</f>
        <v>0</v>
      </c>
      <c r="BG132" s="232">
        <f>IF(N132="zákl. přenesená",J132,0)</f>
        <v>0</v>
      </c>
      <c r="BH132" s="232">
        <f>IF(N132="sníž. přenesená",J132,0)</f>
        <v>0</v>
      </c>
      <c r="BI132" s="232">
        <f>IF(N132="nulová",J132,0)</f>
        <v>0</v>
      </c>
      <c r="BJ132" s="14" t="s">
        <v>80</v>
      </c>
      <c r="BK132" s="232">
        <f>ROUND(I132*H132,2)</f>
        <v>0</v>
      </c>
      <c r="BL132" s="14" t="s">
        <v>210</v>
      </c>
      <c r="BM132" s="231" t="s">
        <v>225</v>
      </c>
    </row>
    <row r="133" s="2" customFormat="1" ht="24.15" customHeight="1">
      <c r="A133" s="35"/>
      <c r="B133" s="36"/>
      <c r="C133" s="219" t="s">
        <v>226</v>
      </c>
      <c r="D133" s="219" t="s">
        <v>201</v>
      </c>
      <c r="E133" s="220" t="s">
        <v>227</v>
      </c>
      <c r="F133" s="221" t="s">
        <v>228</v>
      </c>
      <c r="G133" s="222" t="s">
        <v>209</v>
      </c>
      <c r="H133" s="223">
        <v>1</v>
      </c>
      <c r="I133" s="224"/>
      <c r="J133" s="225">
        <f>ROUND(I133*H133,2)</f>
        <v>0</v>
      </c>
      <c r="K133" s="226"/>
      <c r="L133" s="41"/>
      <c r="M133" s="227" t="s">
        <v>1</v>
      </c>
      <c r="N133" s="228" t="s">
        <v>38</v>
      </c>
      <c r="O133" s="88"/>
      <c r="P133" s="229">
        <f>O133*H133</f>
        <v>0</v>
      </c>
      <c r="Q133" s="229">
        <v>0</v>
      </c>
      <c r="R133" s="229">
        <f>Q133*H133</f>
        <v>0</v>
      </c>
      <c r="S133" s="229">
        <v>0</v>
      </c>
      <c r="T133" s="230">
        <f>S133*H133</f>
        <v>0</v>
      </c>
      <c r="U133" s="35"/>
      <c r="V133" s="35"/>
      <c r="W133" s="35"/>
      <c r="X133" s="35"/>
      <c r="Y133" s="35"/>
      <c r="Z133" s="35"/>
      <c r="AA133" s="35"/>
      <c r="AB133" s="35"/>
      <c r="AC133" s="35"/>
      <c r="AD133" s="35"/>
      <c r="AE133" s="35"/>
      <c r="AR133" s="231" t="s">
        <v>210</v>
      </c>
      <c r="AT133" s="231" t="s">
        <v>201</v>
      </c>
      <c r="AU133" s="231" t="s">
        <v>80</v>
      </c>
      <c r="AY133" s="14" t="s">
        <v>200</v>
      </c>
      <c r="BE133" s="232">
        <f>IF(N133="základní",J133,0)</f>
        <v>0</v>
      </c>
      <c r="BF133" s="232">
        <f>IF(N133="snížená",J133,0)</f>
        <v>0</v>
      </c>
      <c r="BG133" s="232">
        <f>IF(N133="zákl. přenesená",J133,0)</f>
        <v>0</v>
      </c>
      <c r="BH133" s="232">
        <f>IF(N133="sníž. přenesená",J133,0)</f>
        <v>0</v>
      </c>
      <c r="BI133" s="232">
        <f>IF(N133="nulová",J133,0)</f>
        <v>0</v>
      </c>
      <c r="BJ133" s="14" t="s">
        <v>80</v>
      </c>
      <c r="BK133" s="232">
        <f>ROUND(I133*H133,2)</f>
        <v>0</v>
      </c>
      <c r="BL133" s="14" t="s">
        <v>210</v>
      </c>
      <c r="BM133" s="231" t="s">
        <v>229</v>
      </c>
    </row>
    <row r="134" s="2" customFormat="1" ht="37.8" customHeight="1">
      <c r="A134" s="35"/>
      <c r="B134" s="36"/>
      <c r="C134" s="219" t="s">
        <v>230</v>
      </c>
      <c r="D134" s="219" t="s">
        <v>201</v>
      </c>
      <c r="E134" s="220" t="s">
        <v>231</v>
      </c>
      <c r="F134" s="221" t="s">
        <v>232</v>
      </c>
      <c r="G134" s="222" t="s">
        <v>209</v>
      </c>
      <c r="H134" s="223">
        <v>11</v>
      </c>
      <c r="I134" s="224"/>
      <c r="J134" s="225">
        <f>ROUND(I134*H134,2)</f>
        <v>0</v>
      </c>
      <c r="K134" s="226"/>
      <c r="L134" s="41"/>
      <c r="M134" s="227" t="s">
        <v>1</v>
      </c>
      <c r="N134" s="228" t="s">
        <v>38</v>
      </c>
      <c r="O134" s="88"/>
      <c r="P134" s="229">
        <f>O134*H134</f>
        <v>0</v>
      </c>
      <c r="Q134" s="229">
        <v>0</v>
      </c>
      <c r="R134" s="229">
        <f>Q134*H134</f>
        <v>0</v>
      </c>
      <c r="S134" s="229">
        <v>0</v>
      </c>
      <c r="T134" s="230">
        <f>S134*H134</f>
        <v>0</v>
      </c>
      <c r="U134" s="35"/>
      <c r="V134" s="35"/>
      <c r="W134" s="35"/>
      <c r="X134" s="35"/>
      <c r="Y134" s="35"/>
      <c r="Z134" s="35"/>
      <c r="AA134" s="35"/>
      <c r="AB134" s="35"/>
      <c r="AC134" s="35"/>
      <c r="AD134" s="35"/>
      <c r="AE134" s="35"/>
      <c r="AR134" s="231" t="s">
        <v>210</v>
      </c>
      <c r="AT134" s="231" t="s">
        <v>201</v>
      </c>
      <c r="AU134" s="231" t="s">
        <v>80</v>
      </c>
      <c r="AY134" s="14" t="s">
        <v>200</v>
      </c>
      <c r="BE134" s="232">
        <f>IF(N134="základní",J134,0)</f>
        <v>0</v>
      </c>
      <c r="BF134" s="232">
        <f>IF(N134="snížená",J134,0)</f>
        <v>0</v>
      </c>
      <c r="BG134" s="232">
        <f>IF(N134="zákl. přenesená",J134,0)</f>
        <v>0</v>
      </c>
      <c r="BH134" s="232">
        <f>IF(N134="sníž. přenesená",J134,0)</f>
        <v>0</v>
      </c>
      <c r="BI134" s="232">
        <f>IF(N134="nulová",J134,0)</f>
        <v>0</v>
      </c>
      <c r="BJ134" s="14" t="s">
        <v>80</v>
      </c>
      <c r="BK134" s="232">
        <f>ROUND(I134*H134,2)</f>
        <v>0</v>
      </c>
      <c r="BL134" s="14" t="s">
        <v>210</v>
      </c>
      <c r="BM134" s="231" t="s">
        <v>233</v>
      </c>
    </row>
    <row r="135" s="2" customFormat="1" ht="37.8" customHeight="1">
      <c r="A135" s="35"/>
      <c r="B135" s="36"/>
      <c r="C135" s="219" t="s">
        <v>234</v>
      </c>
      <c r="D135" s="219" t="s">
        <v>201</v>
      </c>
      <c r="E135" s="220" t="s">
        <v>235</v>
      </c>
      <c r="F135" s="221" t="s">
        <v>236</v>
      </c>
      <c r="G135" s="222" t="s">
        <v>209</v>
      </c>
      <c r="H135" s="223">
        <v>1</v>
      </c>
      <c r="I135" s="224"/>
      <c r="J135" s="225">
        <f>ROUND(I135*H135,2)</f>
        <v>0</v>
      </c>
      <c r="K135" s="226"/>
      <c r="L135" s="41"/>
      <c r="M135" s="227" t="s">
        <v>1</v>
      </c>
      <c r="N135" s="228" t="s">
        <v>38</v>
      </c>
      <c r="O135" s="88"/>
      <c r="P135" s="229">
        <f>O135*H135</f>
        <v>0</v>
      </c>
      <c r="Q135" s="229">
        <v>0</v>
      </c>
      <c r="R135" s="229">
        <f>Q135*H135</f>
        <v>0</v>
      </c>
      <c r="S135" s="229">
        <v>0</v>
      </c>
      <c r="T135" s="230">
        <f>S135*H135</f>
        <v>0</v>
      </c>
      <c r="U135" s="35"/>
      <c r="V135" s="35"/>
      <c r="W135" s="35"/>
      <c r="X135" s="35"/>
      <c r="Y135" s="35"/>
      <c r="Z135" s="35"/>
      <c r="AA135" s="35"/>
      <c r="AB135" s="35"/>
      <c r="AC135" s="35"/>
      <c r="AD135" s="35"/>
      <c r="AE135" s="35"/>
      <c r="AR135" s="231" t="s">
        <v>210</v>
      </c>
      <c r="AT135" s="231" t="s">
        <v>201</v>
      </c>
      <c r="AU135" s="231" t="s">
        <v>80</v>
      </c>
      <c r="AY135" s="14" t="s">
        <v>200</v>
      </c>
      <c r="BE135" s="232">
        <f>IF(N135="základní",J135,0)</f>
        <v>0</v>
      </c>
      <c r="BF135" s="232">
        <f>IF(N135="snížená",J135,0)</f>
        <v>0</v>
      </c>
      <c r="BG135" s="232">
        <f>IF(N135="zákl. přenesená",J135,0)</f>
        <v>0</v>
      </c>
      <c r="BH135" s="232">
        <f>IF(N135="sníž. přenesená",J135,0)</f>
        <v>0</v>
      </c>
      <c r="BI135" s="232">
        <f>IF(N135="nulová",J135,0)</f>
        <v>0</v>
      </c>
      <c r="BJ135" s="14" t="s">
        <v>80</v>
      </c>
      <c r="BK135" s="232">
        <f>ROUND(I135*H135,2)</f>
        <v>0</v>
      </c>
      <c r="BL135" s="14" t="s">
        <v>210</v>
      </c>
      <c r="BM135" s="231" t="s">
        <v>237</v>
      </c>
    </row>
    <row r="136" s="2" customFormat="1" ht="24.15" customHeight="1">
      <c r="A136" s="35"/>
      <c r="B136" s="36"/>
      <c r="C136" s="219" t="s">
        <v>238</v>
      </c>
      <c r="D136" s="219" t="s">
        <v>201</v>
      </c>
      <c r="E136" s="220" t="s">
        <v>239</v>
      </c>
      <c r="F136" s="221" t="s">
        <v>240</v>
      </c>
      <c r="G136" s="222" t="s">
        <v>209</v>
      </c>
      <c r="H136" s="223">
        <v>1</v>
      </c>
      <c r="I136" s="224"/>
      <c r="J136" s="225">
        <f>ROUND(I136*H136,2)</f>
        <v>0</v>
      </c>
      <c r="K136" s="226"/>
      <c r="L136" s="41"/>
      <c r="M136" s="227" t="s">
        <v>1</v>
      </c>
      <c r="N136" s="228" t="s">
        <v>38</v>
      </c>
      <c r="O136" s="88"/>
      <c r="P136" s="229">
        <f>O136*H136</f>
        <v>0</v>
      </c>
      <c r="Q136" s="229">
        <v>0</v>
      </c>
      <c r="R136" s="229">
        <f>Q136*H136</f>
        <v>0</v>
      </c>
      <c r="S136" s="229">
        <v>0</v>
      </c>
      <c r="T136" s="230">
        <f>S136*H136</f>
        <v>0</v>
      </c>
      <c r="U136" s="35"/>
      <c r="V136" s="35"/>
      <c r="W136" s="35"/>
      <c r="X136" s="35"/>
      <c r="Y136" s="35"/>
      <c r="Z136" s="35"/>
      <c r="AA136" s="35"/>
      <c r="AB136" s="35"/>
      <c r="AC136" s="35"/>
      <c r="AD136" s="35"/>
      <c r="AE136" s="35"/>
      <c r="AR136" s="231" t="s">
        <v>210</v>
      </c>
      <c r="AT136" s="231" t="s">
        <v>201</v>
      </c>
      <c r="AU136" s="231" t="s">
        <v>80</v>
      </c>
      <c r="AY136" s="14" t="s">
        <v>200</v>
      </c>
      <c r="BE136" s="232">
        <f>IF(N136="základní",J136,0)</f>
        <v>0</v>
      </c>
      <c r="BF136" s="232">
        <f>IF(N136="snížená",J136,0)</f>
        <v>0</v>
      </c>
      <c r="BG136" s="232">
        <f>IF(N136="zákl. přenesená",J136,0)</f>
        <v>0</v>
      </c>
      <c r="BH136" s="232">
        <f>IF(N136="sníž. přenesená",J136,0)</f>
        <v>0</v>
      </c>
      <c r="BI136" s="232">
        <f>IF(N136="nulová",J136,0)</f>
        <v>0</v>
      </c>
      <c r="BJ136" s="14" t="s">
        <v>80</v>
      </c>
      <c r="BK136" s="232">
        <f>ROUND(I136*H136,2)</f>
        <v>0</v>
      </c>
      <c r="BL136" s="14" t="s">
        <v>210</v>
      </c>
      <c r="BM136" s="231" t="s">
        <v>241</v>
      </c>
    </row>
    <row r="137" s="2" customFormat="1" ht="14.4" customHeight="1">
      <c r="A137" s="35"/>
      <c r="B137" s="36"/>
      <c r="C137" s="219" t="s">
        <v>242</v>
      </c>
      <c r="D137" s="219" t="s">
        <v>201</v>
      </c>
      <c r="E137" s="220" t="s">
        <v>243</v>
      </c>
      <c r="F137" s="221" t="s">
        <v>244</v>
      </c>
      <c r="G137" s="222" t="s">
        <v>209</v>
      </c>
      <c r="H137" s="223">
        <v>1</v>
      </c>
      <c r="I137" s="224"/>
      <c r="J137" s="225">
        <f>ROUND(I137*H137,2)</f>
        <v>0</v>
      </c>
      <c r="K137" s="226"/>
      <c r="L137" s="41"/>
      <c r="M137" s="227" t="s">
        <v>1</v>
      </c>
      <c r="N137" s="228" t="s">
        <v>38</v>
      </c>
      <c r="O137" s="88"/>
      <c r="P137" s="229">
        <f>O137*H137</f>
        <v>0</v>
      </c>
      <c r="Q137" s="229">
        <v>0</v>
      </c>
      <c r="R137" s="229">
        <f>Q137*H137</f>
        <v>0</v>
      </c>
      <c r="S137" s="229">
        <v>0</v>
      </c>
      <c r="T137" s="230">
        <f>S137*H137</f>
        <v>0</v>
      </c>
      <c r="U137" s="35"/>
      <c r="V137" s="35"/>
      <c r="W137" s="35"/>
      <c r="X137" s="35"/>
      <c r="Y137" s="35"/>
      <c r="Z137" s="35"/>
      <c r="AA137" s="35"/>
      <c r="AB137" s="35"/>
      <c r="AC137" s="35"/>
      <c r="AD137" s="35"/>
      <c r="AE137" s="35"/>
      <c r="AR137" s="231" t="s">
        <v>210</v>
      </c>
      <c r="AT137" s="231" t="s">
        <v>201</v>
      </c>
      <c r="AU137" s="231" t="s">
        <v>80</v>
      </c>
      <c r="AY137" s="14" t="s">
        <v>200</v>
      </c>
      <c r="BE137" s="232">
        <f>IF(N137="základní",J137,0)</f>
        <v>0</v>
      </c>
      <c r="BF137" s="232">
        <f>IF(N137="snížená",J137,0)</f>
        <v>0</v>
      </c>
      <c r="BG137" s="232">
        <f>IF(N137="zákl. přenesená",J137,0)</f>
        <v>0</v>
      </c>
      <c r="BH137" s="232">
        <f>IF(N137="sníž. přenesená",J137,0)</f>
        <v>0</v>
      </c>
      <c r="BI137" s="232">
        <f>IF(N137="nulová",J137,0)</f>
        <v>0</v>
      </c>
      <c r="BJ137" s="14" t="s">
        <v>80</v>
      </c>
      <c r="BK137" s="232">
        <f>ROUND(I137*H137,2)</f>
        <v>0</v>
      </c>
      <c r="BL137" s="14" t="s">
        <v>210</v>
      </c>
      <c r="BM137" s="231" t="s">
        <v>245</v>
      </c>
    </row>
    <row r="138" s="2" customFormat="1" ht="24.15" customHeight="1">
      <c r="A138" s="35"/>
      <c r="B138" s="36"/>
      <c r="C138" s="219" t="s">
        <v>246</v>
      </c>
      <c r="D138" s="219" t="s">
        <v>201</v>
      </c>
      <c r="E138" s="220" t="s">
        <v>247</v>
      </c>
      <c r="F138" s="221" t="s">
        <v>248</v>
      </c>
      <c r="G138" s="222" t="s">
        <v>209</v>
      </c>
      <c r="H138" s="223">
        <v>14</v>
      </c>
      <c r="I138" s="224"/>
      <c r="J138" s="225">
        <f>ROUND(I138*H138,2)</f>
        <v>0</v>
      </c>
      <c r="K138" s="226"/>
      <c r="L138" s="41"/>
      <c r="M138" s="227" t="s">
        <v>1</v>
      </c>
      <c r="N138" s="228" t="s">
        <v>38</v>
      </c>
      <c r="O138" s="88"/>
      <c r="P138" s="229">
        <f>O138*H138</f>
        <v>0</v>
      </c>
      <c r="Q138" s="229">
        <v>0</v>
      </c>
      <c r="R138" s="229">
        <f>Q138*H138</f>
        <v>0</v>
      </c>
      <c r="S138" s="229">
        <v>0</v>
      </c>
      <c r="T138" s="230">
        <f>S138*H138</f>
        <v>0</v>
      </c>
      <c r="U138" s="35"/>
      <c r="V138" s="35"/>
      <c r="W138" s="35"/>
      <c r="X138" s="35"/>
      <c r="Y138" s="35"/>
      <c r="Z138" s="35"/>
      <c r="AA138" s="35"/>
      <c r="AB138" s="35"/>
      <c r="AC138" s="35"/>
      <c r="AD138" s="35"/>
      <c r="AE138" s="35"/>
      <c r="AR138" s="231" t="s">
        <v>210</v>
      </c>
      <c r="AT138" s="231" t="s">
        <v>201</v>
      </c>
      <c r="AU138" s="231" t="s">
        <v>80</v>
      </c>
      <c r="AY138" s="14" t="s">
        <v>200</v>
      </c>
      <c r="BE138" s="232">
        <f>IF(N138="základní",J138,0)</f>
        <v>0</v>
      </c>
      <c r="BF138" s="232">
        <f>IF(N138="snížená",J138,0)</f>
        <v>0</v>
      </c>
      <c r="BG138" s="232">
        <f>IF(N138="zákl. přenesená",J138,0)</f>
        <v>0</v>
      </c>
      <c r="BH138" s="232">
        <f>IF(N138="sníž. přenesená",J138,0)</f>
        <v>0</v>
      </c>
      <c r="BI138" s="232">
        <f>IF(N138="nulová",J138,0)</f>
        <v>0</v>
      </c>
      <c r="BJ138" s="14" t="s">
        <v>80</v>
      </c>
      <c r="BK138" s="232">
        <f>ROUND(I138*H138,2)</f>
        <v>0</v>
      </c>
      <c r="BL138" s="14" t="s">
        <v>210</v>
      </c>
      <c r="BM138" s="231" t="s">
        <v>249</v>
      </c>
    </row>
    <row r="139" s="2" customFormat="1" ht="14.4" customHeight="1">
      <c r="A139" s="35"/>
      <c r="B139" s="36"/>
      <c r="C139" s="219" t="s">
        <v>250</v>
      </c>
      <c r="D139" s="219" t="s">
        <v>201</v>
      </c>
      <c r="E139" s="220" t="s">
        <v>251</v>
      </c>
      <c r="F139" s="221" t="s">
        <v>252</v>
      </c>
      <c r="G139" s="222" t="s">
        <v>209</v>
      </c>
      <c r="H139" s="223">
        <v>14</v>
      </c>
      <c r="I139" s="224"/>
      <c r="J139" s="225">
        <f>ROUND(I139*H139,2)</f>
        <v>0</v>
      </c>
      <c r="K139" s="226"/>
      <c r="L139" s="41"/>
      <c r="M139" s="227" t="s">
        <v>1</v>
      </c>
      <c r="N139" s="228" t="s">
        <v>38</v>
      </c>
      <c r="O139" s="88"/>
      <c r="P139" s="229">
        <f>O139*H139</f>
        <v>0</v>
      </c>
      <c r="Q139" s="229">
        <v>0</v>
      </c>
      <c r="R139" s="229">
        <f>Q139*H139</f>
        <v>0</v>
      </c>
      <c r="S139" s="229">
        <v>0</v>
      </c>
      <c r="T139" s="230">
        <f>S139*H139</f>
        <v>0</v>
      </c>
      <c r="U139" s="35"/>
      <c r="V139" s="35"/>
      <c r="W139" s="35"/>
      <c r="X139" s="35"/>
      <c r="Y139" s="35"/>
      <c r="Z139" s="35"/>
      <c r="AA139" s="35"/>
      <c r="AB139" s="35"/>
      <c r="AC139" s="35"/>
      <c r="AD139" s="35"/>
      <c r="AE139" s="35"/>
      <c r="AR139" s="231" t="s">
        <v>210</v>
      </c>
      <c r="AT139" s="231" t="s">
        <v>201</v>
      </c>
      <c r="AU139" s="231" t="s">
        <v>80</v>
      </c>
      <c r="AY139" s="14" t="s">
        <v>200</v>
      </c>
      <c r="BE139" s="232">
        <f>IF(N139="základní",J139,0)</f>
        <v>0</v>
      </c>
      <c r="BF139" s="232">
        <f>IF(N139="snížená",J139,0)</f>
        <v>0</v>
      </c>
      <c r="BG139" s="232">
        <f>IF(N139="zákl. přenesená",J139,0)</f>
        <v>0</v>
      </c>
      <c r="BH139" s="232">
        <f>IF(N139="sníž. přenesená",J139,0)</f>
        <v>0</v>
      </c>
      <c r="BI139" s="232">
        <f>IF(N139="nulová",J139,0)</f>
        <v>0</v>
      </c>
      <c r="BJ139" s="14" t="s">
        <v>80</v>
      </c>
      <c r="BK139" s="232">
        <f>ROUND(I139*H139,2)</f>
        <v>0</v>
      </c>
      <c r="BL139" s="14" t="s">
        <v>210</v>
      </c>
      <c r="BM139" s="231" t="s">
        <v>253</v>
      </c>
    </row>
    <row r="140" s="2" customFormat="1" ht="14.4" customHeight="1">
      <c r="A140" s="35"/>
      <c r="B140" s="36"/>
      <c r="C140" s="219" t="s">
        <v>254</v>
      </c>
      <c r="D140" s="219" t="s">
        <v>201</v>
      </c>
      <c r="E140" s="220" t="s">
        <v>255</v>
      </c>
      <c r="F140" s="221" t="s">
        <v>256</v>
      </c>
      <c r="G140" s="222" t="s">
        <v>209</v>
      </c>
      <c r="H140" s="223">
        <v>1</v>
      </c>
      <c r="I140" s="224"/>
      <c r="J140" s="225">
        <f>ROUND(I140*H140,2)</f>
        <v>0</v>
      </c>
      <c r="K140" s="226"/>
      <c r="L140" s="41"/>
      <c r="M140" s="227" t="s">
        <v>1</v>
      </c>
      <c r="N140" s="228" t="s">
        <v>38</v>
      </c>
      <c r="O140" s="88"/>
      <c r="P140" s="229">
        <f>O140*H140</f>
        <v>0</v>
      </c>
      <c r="Q140" s="229">
        <v>0</v>
      </c>
      <c r="R140" s="229">
        <f>Q140*H140</f>
        <v>0</v>
      </c>
      <c r="S140" s="229">
        <v>0</v>
      </c>
      <c r="T140" s="230">
        <f>S140*H140</f>
        <v>0</v>
      </c>
      <c r="U140" s="35"/>
      <c r="V140" s="35"/>
      <c r="W140" s="35"/>
      <c r="X140" s="35"/>
      <c r="Y140" s="35"/>
      <c r="Z140" s="35"/>
      <c r="AA140" s="35"/>
      <c r="AB140" s="35"/>
      <c r="AC140" s="35"/>
      <c r="AD140" s="35"/>
      <c r="AE140" s="35"/>
      <c r="AR140" s="231" t="s">
        <v>210</v>
      </c>
      <c r="AT140" s="231" t="s">
        <v>201</v>
      </c>
      <c r="AU140" s="231" t="s">
        <v>80</v>
      </c>
      <c r="AY140" s="14" t="s">
        <v>200</v>
      </c>
      <c r="BE140" s="232">
        <f>IF(N140="základní",J140,0)</f>
        <v>0</v>
      </c>
      <c r="BF140" s="232">
        <f>IF(N140="snížená",J140,0)</f>
        <v>0</v>
      </c>
      <c r="BG140" s="232">
        <f>IF(N140="zákl. přenesená",J140,0)</f>
        <v>0</v>
      </c>
      <c r="BH140" s="232">
        <f>IF(N140="sníž. přenesená",J140,0)</f>
        <v>0</v>
      </c>
      <c r="BI140" s="232">
        <f>IF(N140="nulová",J140,0)</f>
        <v>0</v>
      </c>
      <c r="BJ140" s="14" t="s">
        <v>80</v>
      </c>
      <c r="BK140" s="232">
        <f>ROUND(I140*H140,2)</f>
        <v>0</v>
      </c>
      <c r="BL140" s="14" t="s">
        <v>210</v>
      </c>
      <c r="BM140" s="231" t="s">
        <v>257</v>
      </c>
    </row>
    <row r="141" s="2" customFormat="1" ht="14.4" customHeight="1">
      <c r="A141" s="35"/>
      <c r="B141" s="36"/>
      <c r="C141" s="219" t="s">
        <v>8</v>
      </c>
      <c r="D141" s="219" t="s">
        <v>201</v>
      </c>
      <c r="E141" s="220" t="s">
        <v>258</v>
      </c>
      <c r="F141" s="221" t="s">
        <v>259</v>
      </c>
      <c r="G141" s="222" t="s">
        <v>209</v>
      </c>
      <c r="H141" s="223">
        <v>1</v>
      </c>
      <c r="I141" s="224"/>
      <c r="J141" s="225">
        <f>ROUND(I141*H141,2)</f>
        <v>0</v>
      </c>
      <c r="K141" s="226"/>
      <c r="L141" s="41"/>
      <c r="M141" s="227" t="s">
        <v>1</v>
      </c>
      <c r="N141" s="228" t="s">
        <v>38</v>
      </c>
      <c r="O141" s="88"/>
      <c r="P141" s="229">
        <f>O141*H141</f>
        <v>0</v>
      </c>
      <c r="Q141" s="229">
        <v>0</v>
      </c>
      <c r="R141" s="229">
        <f>Q141*H141</f>
        <v>0</v>
      </c>
      <c r="S141" s="229">
        <v>0</v>
      </c>
      <c r="T141" s="230">
        <f>S141*H141</f>
        <v>0</v>
      </c>
      <c r="U141" s="35"/>
      <c r="V141" s="35"/>
      <c r="W141" s="35"/>
      <c r="X141" s="35"/>
      <c r="Y141" s="35"/>
      <c r="Z141" s="35"/>
      <c r="AA141" s="35"/>
      <c r="AB141" s="35"/>
      <c r="AC141" s="35"/>
      <c r="AD141" s="35"/>
      <c r="AE141" s="35"/>
      <c r="AR141" s="231" t="s">
        <v>210</v>
      </c>
      <c r="AT141" s="231" t="s">
        <v>201</v>
      </c>
      <c r="AU141" s="231" t="s">
        <v>80</v>
      </c>
      <c r="AY141" s="14" t="s">
        <v>200</v>
      </c>
      <c r="BE141" s="232">
        <f>IF(N141="základní",J141,0)</f>
        <v>0</v>
      </c>
      <c r="BF141" s="232">
        <f>IF(N141="snížená",J141,0)</f>
        <v>0</v>
      </c>
      <c r="BG141" s="232">
        <f>IF(N141="zákl. přenesená",J141,0)</f>
        <v>0</v>
      </c>
      <c r="BH141" s="232">
        <f>IF(N141="sníž. přenesená",J141,0)</f>
        <v>0</v>
      </c>
      <c r="BI141" s="232">
        <f>IF(N141="nulová",J141,0)</f>
        <v>0</v>
      </c>
      <c r="BJ141" s="14" t="s">
        <v>80</v>
      </c>
      <c r="BK141" s="232">
        <f>ROUND(I141*H141,2)</f>
        <v>0</v>
      </c>
      <c r="BL141" s="14" t="s">
        <v>210</v>
      </c>
      <c r="BM141" s="231" t="s">
        <v>260</v>
      </c>
    </row>
    <row r="142" s="2" customFormat="1" ht="14.4" customHeight="1">
      <c r="A142" s="35"/>
      <c r="B142" s="36"/>
      <c r="C142" s="219" t="s">
        <v>261</v>
      </c>
      <c r="D142" s="219" t="s">
        <v>201</v>
      </c>
      <c r="E142" s="220" t="s">
        <v>262</v>
      </c>
      <c r="F142" s="221" t="s">
        <v>263</v>
      </c>
      <c r="G142" s="222" t="s">
        <v>209</v>
      </c>
      <c r="H142" s="223">
        <v>1</v>
      </c>
      <c r="I142" s="224"/>
      <c r="J142" s="225">
        <f>ROUND(I142*H142,2)</f>
        <v>0</v>
      </c>
      <c r="K142" s="226"/>
      <c r="L142" s="41"/>
      <c r="M142" s="227" t="s">
        <v>1</v>
      </c>
      <c r="N142" s="228" t="s">
        <v>38</v>
      </c>
      <c r="O142" s="88"/>
      <c r="P142" s="229">
        <f>O142*H142</f>
        <v>0</v>
      </c>
      <c r="Q142" s="229">
        <v>0</v>
      </c>
      <c r="R142" s="229">
        <f>Q142*H142</f>
        <v>0</v>
      </c>
      <c r="S142" s="229">
        <v>0</v>
      </c>
      <c r="T142" s="230">
        <f>S142*H142</f>
        <v>0</v>
      </c>
      <c r="U142" s="35"/>
      <c r="V142" s="35"/>
      <c r="W142" s="35"/>
      <c r="X142" s="35"/>
      <c r="Y142" s="35"/>
      <c r="Z142" s="35"/>
      <c r="AA142" s="35"/>
      <c r="AB142" s="35"/>
      <c r="AC142" s="35"/>
      <c r="AD142" s="35"/>
      <c r="AE142" s="35"/>
      <c r="AR142" s="231" t="s">
        <v>210</v>
      </c>
      <c r="AT142" s="231" t="s">
        <v>201</v>
      </c>
      <c r="AU142" s="231" t="s">
        <v>80</v>
      </c>
      <c r="AY142" s="14" t="s">
        <v>200</v>
      </c>
      <c r="BE142" s="232">
        <f>IF(N142="základní",J142,0)</f>
        <v>0</v>
      </c>
      <c r="BF142" s="232">
        <f>IF(N142="snížená",J142,0)</f>
        <v>0</v>
      </c>
      <c r="BG142" s="232">
        <f>IF(N142="zákl. přenesená",J142,0)</f>
        <v>0</v>
      </c>
      <c r="BH142" s="232">
        <f>IF(N142="sníž. přenesená",J142,0)</f>
        <v>0</v>
      </c>
      <c r="BI142" s="232">
        <f>IF(N142="nulová",J142,0)</f>
        <v>0</v>
      </c>
      <c r="BJ142" s="14" t="s">
        <v>80</v>
      </c>
      <c r="BK142" s="232">
        <f>ROUND(I142*H142,2)</f>
        <v>0</v>
      </c>
      <c r="BL142" s="14" t="s">
        <v>210</v>
      </c>
      <c r="BM142" s="231" t="s">
        <v>264</v>
      </c>
    </row>
    <row r="143" s="2" customFormat="1" ht="14.4" customHeight="1">
      <c r="A143" s="35"/>
      <c r="B143" s="36"/>
      <c r="C143" s="219" t="s">
        <v>265</v>
      </c>
      <c r="D143" s="219" t="s">
        <v>201</v>
      </c>
      <c r="E143" s="220" t="s">
        <v>266</v>
      </c>
      <c r="F143" s="221" t="s">
        <v>267</v>
      </c>
      <c r="G143" s="222" t="s">
        <v>209</v>
      </c>
      <c r="H143" s="223">
        <v>6</v>
      </c>
      <c r="I143" s="224"/>
      <c r="J143" s="225">
        <f>ROUND(I143*H143,2)</f>
        <v>0</v>
      </c>
      <c r="K143" s="226"/>
      <c r="L143" s="41"/>
      <c r="M143" s="227" t="s">
        <v>1</v>
      </c>
      <c r="N143" s="228" t="s">
        <v>38</v>
      </c>
      <c r="O143" s="88"/>
      <c r="P143" s="229">
        <f>O143*H143</f>
        <v>0</v>
      </c>
      <c r="Q143" s="229">
        <v>0</v>
      </c>
      <c r="R143" s="229">
        <f>Q143*H143</f>
        <v>0</v>
      </c>
      <c r="S143" s="229">
        <v>0</v>
      </c>
      <c r="T143" s="230">
        <f>S143*H143</f>
        <v>0</v>
      </c>
      <c r="U143" s="35"/>
      <c r="V143" s="35"/>
      <c r="W143" s="35"/>
      <c r="X143" s="35"/>
      <c r="Y143" s="35"/>
      <c r="Z143" s="35"/>
      <c r="AA143" s="35"/>
      <c r="AB143" s="35"/>
      <c r="AC143" s="35"/>
      <c r="AD143" s="35"/>
      <c r="AE143" s="35"/>
      <c r="AR143" s="231" t="s">
        <v>210</v>
      </c>
      <c r="AT143" s="231" t="s">
        <v>201</v>
      </c>
      <c r="AU143" s="231" t="s">
        <v>80</v>
      </c>
      <c r="AY143" s="14" t="s">
        <v>200</v>
      </c>
      <c r="BE143" s="232">
        <f>IF(N143="základní",J143,0)</f>
        <v>0</v>
      </c>
      <c r="BF143" s="232">
        <f>IF(N143="snížená",J143,0)</f>
        <v>0</v>
      </c>
      <c r="BG143" s="232">
        <f>IF(N143="zákl. přenesená",J143,0)</f>
        <v>0</v>
      </c>
      <c r="BH143" s="232">
        <f>IF(N143="sníž. přenesená",J143,0)</f>
        <v>0</v>
      </c>
      <c r="BI143" s="232">
        <f>IF(N143="nulová",J143,0)</f>
        <v>0</v>
      </c>
      <c r="BJ143" s="14" t="s">
        <v>80</v>
      </c>
      <c r="BK143" s="232">
        <f>ROUND(I143*H143,2)</f>
        <v>0</v>
      </c>
      <c r="BL143" s="14" t="s">
        <v>210</v>
      </c>
      <c r="BM143" s="231" t="s">
        <v>268</v>
      </c>
    </row>
    <row r="144" s="2" customFormat="1" ht="14.4" customHeight="1">
      <c r="A144" s="35"/>
      <c r="B144" s="36"/>
      <c r="C144" s="219" t="s">
        <v>269</v>
      </c>
      <c r="D144" s="219" t="s">
        <v>201</v>
      </c>
      <c r="E144" s="220" t="s">
        <v>270</v>
      </c>
      <c r="F144" s="221" t="s">
        <v>271</v>
      </c>
      <c r="G144" s="222" t="s">
        <v>209</v>
      </c>
      <c r="H144" s="223">
        <v>38</v>
      </c>
      <c r="I144" s="224"/>
      <c r="J144" s="225">
        <f>ROUND(I144*H144,2)</f>
        <v>0</v>
      </c>
      <c r="K144" s="226"/>
      <c r="L144" s="41"/>
      <c r="M144" s="227" t="s">
        <v>1</v>
      </c>
      <c r="N144" s="228" t="s">
        <v>38</v>
      </c>
      <c r="O144" s="88"/>
      <c r="P144" s="229">
        <f>O144*H144</f>
        <v>0</v>
      </c>
      <c r="Q144" s="229">
        <v>0</v>
      </c>
      <c r="R144" s="229">
        <f>Q144*H144</f>
        <v>0</v>
      </c>
      <c r="S144" s="229">
        <v>0</v>
      </c>
      <c r="T144" s="230">
        <f>S144*H144</f>
        <v>0</v>
      </c>
      <c r="U144" s="35"/>
      <c r="V144" s="35"/>
      <c r="W144" s="35"/>
      <c r="X144" s="35"/>
      <c r="Y144" s="35"/>
      <c r="Z144" s="35"/>
      <c r="AA144" s="35"/>
      <c r="AB144" s="35"/>
      <c r="AC144" s="35"/>
      <c r="AD144" s="35"/>
      <c r="AE144" s="35"/>
      <c r="AR144" s="231" t="s">
        <v>210</v>
      </c>
      <c r="AT144" s="231" t="s">
        <v>201</v>
      </c>
      <c r="AU144" s="231" t="s">
        <v>80</v>
      </c>
      <c r="AY144" s="14" t="s">
        <v>200</v>
      </c>
      <c r="BE144" s="232">
        <f>IF(N144="základní",J144,0)</f>
        <v>0</v>
      </c>
      <c r="BF144" s="232">
        <f>IF(N144="snížená",J144,0)</f>
        <v>0</v>
      </c>
      <c r="BG144" s="232">
        <f>IF(N144="zákl. přenesená",J144,0)</f>
        <v>0</v>
      </c>
      <c r="BH144" s="232">
        <f>IF(N144="sníž. přenesená",J144,0)</f>
        <v>0</v>
      </c>
      <c r="BI144" s="232">
        <f>IF(N144="nulová",J144,0)</f>
        <v>0</v>
      </c>
      <c r="BJ144" s="14" t="s">
        <v>80</v>
      </c>
      <c r="BK144" s="232">
        <f>ROUND(I144*H144,2)</f>
        <v>0</v>
      </c>
      <c r="BL144" s="14" t="s">
        <v>210</v>
      </c>
      <c r="BM144" s="231" t="s">
        <v>272</v>
      </c>
    </row>
    <row r="145" s="2" customFormat="1" ht="14.4" customHeight="1">
      <c r="A145" s="35"/>
      <c r="B145" s="36"/>
      <c r="C145" s="219" t="s">
        <v>273</v>
      </c>
      <c r="D145" s="219" t="s">
        <v>201</v>
      </c>
      <c r="E145" s="220" t="s">
        <v>274</v>
      </c>
      <c r="F145" s="221" t="s">
        <v>275</v>
      </c>
      <c r="G145" s="222" t="s">
        <v>209</v>
      </c>
      <c r="H145" s="223">
        <v>8</v>
      </c>
      <c r="I145" s="224"/>
      <c r="J145" s="225">
        <f>ROUND(I145*H145,2)</f>
        <v>0</v>
      </c>
      <c r="K145" s="226"/>
      <c r="L145" s="41"/>
      <c r="M145" s="227" t="s">
        <v>1</v>
      </c>
      <c r="N145" s="228" t="s">
        <v>38</v>
      </c>
      <c r="O145" s="88"/>
      <c r="P145" s="229">
        <f>O145*H145</f>
        <v>0</v>
      </c>
      <c r="Q145" s="229">
        <v>0</v>
      </c>
      <c r="R145" s="229">
        <f>Q145*H145</f>
        <v>0</v>
      </c>
      <c r="S145" s="229">
        <v>0</v>
      </c>
      <c r="T145" s="230">
        <f>S145*H145</f>
        <v>0</v>
      </c>
      <c r="U145" s="35"/>
      <c r="V145" s="35"/>
      <c r="W145" s="35"/>
      <c r="X145" s="35"/>
      <c r="Y145" s="35"/>
      <c r="Z145" s="35"/>
      <c r="AA145" s="35"/>
      <c r="AB145" s="35"/>
      <c r="AC145" s="35"/>
      <c r="AD145" s="35"/>
      <c r="AE145" s="35"/>
      <c r="AR145" s="231" t="s">
        <v>210</v>
      </c>
      <c r="AT145" s="231" t="s">
        <v>201</v>
      </c>
      <c r="AU145" s="231" t="s">
        <v>80</v>
      </c>
      <c r="AY145" s="14" t="s">
        <v>200</v>
      </c>
      <c r="BE145" s="232">
        <f>IF(N145="základní",J145,0)</f>
        <v>0</v>
      </c>
      <c r="BF145" s="232">
        <f>IF(N145="snížená",J145,0)</f>
        <v>0</v>
      </c>
      <c r="BG145" s="232">
        <f>IF(N145="zákl. přenesená",J145,0)</f>
        <v>0</v>
      </c>
      <c r="BH145" s="232">
        <f>IF(N145="sníž. přenesená",J145,0)</f>
        <v>0</v>
      </c>
      <c r="BI145" s="232">
        <f>IF(N145="nulová",J145,0)</f>
        <v>0</v>
      </c>
      <c r="BJ145" s="14" t="s">
        <v>80</v>
      </c>
      <c r="BK145" s="232">
        <f>ROUND(I145*H145,2)</f>
        <v>0</v>
      </c>
      <c r="BL145" s="14" t="s">
        <v>210</v>
      </c>
      <c r="BM145" s="231" t="s">
        <v>276</v>
      </c>
    </row>
    <row r="146" s="2" customFormat="1" ht="14.4" customHeight="1">
      <c r="A146" s="35"/>
      <c r="B146" s="36"/>
      <c r="C146" s="219" t="s">
        <v>277</v>
      </c>
      <c r="D146" s="219" t="s">
        <v>201</v>
      </c>
      <c r="E146" s="220" t="s">
        <v>278</v>
      </c>
      <c r="F146" s="221" t="s">
        <v>279</v>
      </c>
      <c r="G146" s="222" t="s">
        <v>209</v>
      </c>
      <c r="H146" s="223">
        <v>4</v>
      </c>
      <c r="I146" s="224"/>
      <c r="J146" s="225">
        <f>ROUND(I146*H146,2)</f>
        <v>0</v>
      </c>
      <c r="K146" s="226"/>
      <c r="L146" s="41"/>
      <c r="M146" s="233" t="s">
        <v>1</v>
      </c>
      <c r="N146" s="234" t="s">
        <v>38</v>
      </c>
      <c r="O146" s="235"/>
      <c r="P146" s="236">
        <f>O146*H146</f>
        <v>0</v>
      </c>
      <c r="Q146" s="236">
        <v>0</v>
      </c>
      <c r="R146" s="236">
        <f>Q146*H146</f>
        <v>0</v>
      </c>
      <c r="S146" s="236">
        <v>0</v>
      </c>
      <c r="T146" s="237">
        <f>S146*H146</f>
        <v>0</v>
      </c>
      <c r="U146" s="35"/>
      <c r="V146" s="35"/>
      <c r="W146" s="35"/>
      <c r="X146" s="35"/>
      <c r="Y146" s="35"/>
      <c r="Z146" s="35"/>
      <c r="AA146" s="35"/>
      <c r="AB146" s="35"/>
      <c r="AC146" s="35"/>
      <c r="AD146" s="35"/>
      <c r="AE146" s="35"/>
      <c r="AR146" s="231" t="s">
        <v>210</v>
      </c>
      <c r="AT146" s="231" t="s">
        <v>201</v>
      </c>
      <c r="AU146" s="231" t="s">
        <v>80</v>
      </c>
      <c r="AY146" s="14" t="s">
        <v>200</v>
      </c>
      <c r="BE146" s="232">
        <f>IF(N146="základní",J146,0)</f>
        <v>0</v>
      </c>
      <c r="BF146" s="232">
        <f>IF(N146="snížená",J146,0)</f>
        <v>0</v>
      </c>
      <c r="BG146" s="232">
        <f>IF(N146="zákl. přenesená",J146,0)</f>
        <v>0</v>
      </c>
      <c r="BH146" s="232">
        <f>IF(N146="sníž. přenesená",J146,0)</f>
        <v>0</v>
      </c>
      <c r="BI146" s="232">
        <f>IF(N146="nulová",J146,0)</f>
        <v>0</v>
      </c>
      <c r="BJ146" s="14" t="s">
        <v>80</v>
      </c>
      <c r="BK146" s="232">
        <f>ROUND(I146*H146,2)</f>
        <v>0</v>
      </c>
      <c r="BL146" s="14" t="s">
        <v>210</v>
      </c>
      <c r="BM146" s="231" t="s">
        <v>280</v>
      </c>
    </row>
    <row r="147" s="2" customFormat="1" ht="6.96" customHeight="1">
      <c r="A147" s="35"/>
      <c r="B147" s="63"/>
      <c r="C147" s="64"/>
      <c r="D147" s="64"/>
      <c r="E147" s="64"/>
      <c r="F147" s="64"/>
      <c r="G147" s="64"/>
      <c r="H147" s="64"/>
      <c r="I147" s="64"/>
      <c r="J147" s="64"/>
      <c r="K147" s="64"/>
      <c r="L147" s="41"/>
      <c r="M147" s="35"/>
      <c r="O147" s="35"/>
      <c r="P147" s="35"/>
      <c r="Q147" s="35"/>
      <c r="R147" s="35"/>
      <c r="S147" s="35"/>
      <c r="T147" s="35"/>
      <c r="U147" s="35"/>
      <c r="V147" s="35"/>
      <c r="W147" s="35"/>
      <c r="X147" s="35"/>
      <c r="Y147" s="35"/>
      <c r="Z147" s="35"/>
      <c r="AA147" s="35"/>
      <c r="AB147" s="35"/>
      <c r="AC147" s="35"/>
      <c r="AD147" s="35"/>
      <c r="AE147" s="35"/>
    </row>
  </sheetData>
  <sheetProtection sheet="1" autoFilter="0" formatColumns="0" formatRows="0" objects="1" scenarios="1" spinCount="100000" saltValue="Tyvl+vVrSts8yb5mzXhd9862dXMiN1a6n778uOOTXwcCR9fpco2WrsV5x1vYGgVo6Les3AsKGxymPjxBsMwxzQ==" hashValue="NC17WyXZ6Pbvwd/omvttkSCnD7RjErzB+AcLiSaoCgIuiLAYMqKrcVcE7SBNKDj68jym4G2K9llysLexeDe0AQ==" algorithmName="SHA-512" password="CC35"/>
  <autoFilter ref="C124:K146"/>
  <mergeCells count="15">
    <mergeCell ref="E7:H7"/>
    <mergeCell ref="E11:H11"/>
    <mergeCell ref="E9:H9"/>
    <mergeCell ref="E13:H13"/>
    <mergeCell ref="E22:H22"/>
    <mergeCell ref="E31:H31"/>
    <mergeCell ref="E85:H85"/>
    <mergeCell ref="E89:H89"/>
    <mergeCell ref="E87:H87"/>
    <mergeCell ref="E91:H91"/>
    <mergeCell ref="E111:H111"/>
    <mergeCell ref="E115:H115"/>
    <mergeCell ref="E113:H113"/>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158</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s="2" customFormat="1" ht="12" customHeight="1">
      <c r="A8" s="35"/>
      <c r="B8" s="41"/>
      <c r="C8" s="35"/>
      <c r="D8" s="148" t="s">
        <v>172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51" t="s">
        <v>2198</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48" t="s">
        <v>18</v>
      </c>
      <c r="E11" s="35"/>
      <c r="F11" s="138" t="s">
        <v>1</v>
      </c>
      <c r="G11" s="35"/>
      <c r="H11" s="35"/>
      <c r="I11" s="148" t="s">
        <v>19</v>
      </c>
      <c r="J11" s="138" t="s">
        <v>1</v>
      </c>
      <c r="K11" s="35"/>
      <c r="L11" s="60"/>
      <c r="S11" s="35"/>
      <c r="T11" s="35"/>
      <c r="U11" s="35"/>
      <c r="V11" s="35"/>
      <c r="W11" s="35"/>
      <c r="X11" s="35"/>
      <c r="Y11" s="35"/>
      <c r="Z11" s="35"/>
      <c r="AA11" s="35"/>
      <c r="AB11" s="35"/>
      <c r="AC11" s="35"/>
      <c r="AD11" s="35"/>
      <c r="AE11" s="35"/>
    </row>
    <row r="12" s="2" customFormat="1" ht="12" customHeight="1">
      <c r="A12" s="35"/>
      <c r="B12" s="41"/>
      <c r="C12" s="35"/>
      <c r="D12" s="148" t="s">
        <v>20</v>
      </c>
      <c r="E12" s="35"/>
      <c r="F12" s="138" t="s">
        <v>21</v>
      </c>
      <c r="G12" s="35"/>
      <c r="H12" s="35"/>
      <c r="I12" s="148" t="s">
        <v>22</v>
      </c>
      <c r="J12" s="152" t="str">
        <f>'Rekapitulace stavby'!AN8</f>
        <v>13. 10. 2020</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48" t="s">
        <v>24</v>
      </c>
      <c r="E14" s="35"/>
      <c r="F14" s="35"/>
      <c r="G14" s="35"/>
      <c r="H14" s="35"/>
      <c r="I14" s="148" t="s">
        <v>25</v>
      </c>
      <c r="J14" s="138"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38" t="str">
        <f>IF('Rekapitulace stavby'!E11="","",'Rekapitulace stavby'!E11)</f>
        <v xml:space="preserve"> </v>
      </c>
      <c r="F15" s="35"/>
      <c r="G15" s="35"/>
      <c r="H15" s="35"/>
      <c r="I15" s="148" t="s">
        <v>26</v>
      </c>
      <c r="J15" s="138"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48" t="s">
        <v>27</v>
      </c>
      <c r="E17" s="35"/>
      <c r="F17" s="35"/>
      <c r="G17" s="35"/>
      <c r="H17" s="35"/>
      <c r="I17" s="148"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38"/>
      <c r="G18" s="138"/>
      <c r="H18" s="138"/>
      <c r="I18" s="148"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48" t="s">
        <v>29</v>
      </c>
      <c r="E20" s="35"/>
      <c r="F20" s="35"/>
      <c r="G20" s="35"/>
      <c r="H20" s="35"/>
      <c r="I20" s="148" t="s">
        <v>25</v>
      </c>
      <c r="J20" s="138"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38" t="str">
        <f>IF('Rekapitulace stavby'!E17="","",'Rekapitulace stavby'!E17)</f>
        <v xml:space="preserve"> </v>
      </c>
      <c r="F21" s="35"/>
      <c r="G21" s="35"/>
      <c r="H21" s="35"/>
      <c r="I21" s="148" t="s">
        <v>26</v>
      </c>
      <c r="J21" s="138"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48" t="s">
        <v>31</v>
      </c>
      <c r="E23" s="35"/>
      <c r="F23" s="35"/>
      <c r="G23" s="35"/>
      <c r="H23" s="35"/>
      <c r="I23" s="148" t="s">
        <v>25</v>
      </c>
      <c r="J23" s="138"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38" t="str">
        <f>IF('Rekapitulace stavby'!E20="","",'Rekapitulace stavby'!E20)</f>
        <v xml:space="preserve"> </v>
      </c>
      <c r="F24" s="35"/>
      <c r="G24" s="35"/>
      <c r="H24" s="35"/>
      <c r="I24" s="148" t="s">
        <v>26</v>
      </c>
      <c r="J24" s="138"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48"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53"/>
      <c r="B27" s="154"/>
      <c r="C27" s="153"/>
      <c r="D27" s="153"/>
      <c r="E27" s="155" t="s">
        <v>1</v>
      </c>
      <c r="F27" s="155"/>
      <c r="G27" s="155"/>
      <c r="H27" s="155"/>
      <c r="I27" s="153"/>
      <c r="J27" s="153"/>
      <c r="K27" s="153"/>
      <c r="L27" s="156"/>
      <c r="S27" s="153"/>
      <c r="T27" s="153"/>
      <c r="U27" s="153"/>
      <c r="V27" s="153"/>
      <c r="W27" s="153"/>
      <c r="X27" s="153"/>
      <c r="Y27" s="153"/>
      <c r="Z27" s="153"/>
      <c r="AA27" s="153"/>
      <c r="AB27" s="153"/>
      <c r="AC27" s="153"/>
      <c r="AD27" s="153"/>
      <c r="AE27" s="153"/>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57"/>
      <c r="E29" s="157"/>
      <c r="F29" s="157"/>
      <c r="G29" s="157"/>
      <c r="H29" s="157"/>
      <c r="I29" s="157"/>
      <c r="J29" s="157"/>
      <c r="K29" s="157"/>
      <c r="L29" s="60"/>
      <c r="S29" s="35"/>
      <c r="T29" s="35"/>
      <c r="U29" s="35"/>
      <c r="V29" s="35"/>
      <c r="W29" s="35"/>
      <c r="X29" s="35"/>
      <c r="Y29" s="35"/>
      <c r="Z29" s="35"/>
      <c r="AA29" s="35"/>
      <c r="AB29" s="35"/>
      <c r="AC29" s="35"/>
      <c r="AD29" s="35"/>
      <c r="AE29" s="35"/>
    </row>
    <row r="30" s="2" customFormat="1" ht="25.44" customHeight="1">
      <c r="A30" s="35"/>
      <c r="B30" s="41"/>
      <c r="C30" s="35"/>
      <c r="D30" s="158" t="s">
        <v>33</v>
      </c>
      <c r="E30" s="35"/>
      <c r="F30" s="35"/>
      <c r="G30" s="35"/>
      <c r="H30" s="35"/>
      <c r="I30" s="35"/>
      <c r="J30" s="159">
        <f>ROUND(J118, 2)</f>
        <v>0</v>
      </c>
      <c r="K30" s="35"/>
      <c r="L30" s="60"/>
      <c r="S30" s="35"/>
      <c r="T30" s="35"/>
      <c r="U30" s="35"/>
      <c r="V30" s="35"/>
      <c r="W30" s="35"/>
      <c r="X30" s="35"/>
      <c r="Y30" s="35"/>
      <c r="Z30" s="35"/>
      <c r="AA30" s="35"/>
      <c r="AB30" s="35"/>
      <c r="AC30" s="35"/>
      <c r="AD30" s="35"/>
      <c r="AE30" s="35"/>
    </row>
    <row r="31" s="2" customFormat="1" ht="6.96" customHeight="1">
      <c r="A31" s="35"/>
      <c r="B31" s="41"/>
      <c r="C31" s="35"/>
      <c r="D31" s="157"/>
      <c r="E31" s="157"/>
      <c r="F31" s="157"/>
      <c r="G31" s="157"/>
      <c r="H31" s="157"/>
      <c r="I31" s="157"/>
      <c r="J31" s="157"/>
      <c r="K31" s="157"/>
      <c r="L31" s="60"/>
      <c r="S31" s="35"/>
      <c r="T31" s="35"/>
      <c r="U31" s="35"/>
      <c r="V31" s="35"/>
      <c r="W31" s="35"/>
      <c r="X31" s="35"/>
      <c r="Y31" s="35"/>
      <c r="Z31" s="35"/>
      <c r="AA31" s="35"/>
      <c r="AB31" s="35"/>
      <c r="AC31" s="35"/>
      <c r="AD31" s="35"/>
      <c r="AE31" s="35"/>
    </row>
    <row r="32" s="2" customFormat="1" ht="14.4" customHeight="1">
      <c r="A32" s="35"/>
      <c r="B32" s="41"/>
      <c r="C32" s="35"/>
      <c r="D32" s="35"/>
      <c r="E32" s="35"/>
      <c r="F32" s="160" t="s">
        <v>35</v>
      </c>
      <c r="G32" s="35"/>
      <c r="H32" s="35"/>
      <c r="I32" s="160" t="s">
        <v>34</v>
      </c>
      <c r="J32" s="160"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48" t="s">
        <v>38</v>
      </c>
      <c r="F33" s="161">
        <f>ROUND((SUM(BE118:BE151)),  2)</f>
        <v>0</v>
      </c>
      <c r="G33" s="35"/>
      <c r="H33" s="35"/>
      <c r="I33" s="162">
        <v>0.20999999999999999</v>
      </c>
      <c r="J33" s="161">
        <f>ROUND(((SUM(BE118:BE151))*I33),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48" t="s">
        <v>39</v>
      </c>
      <c r="F34" s="161">
        <f>ROUND((SUM(BF118:BF151)),  2)</f>
        <v>0</v>
      </c>
      <c r="G34" s="35"/>
      <c r="H34" s="35"/>
      <c r="I34" s="162">
        <v>0.14999999999999999</v>
      </c>
      <c r="J34" s="161">
        <f>ROUND(((SUM(BF118:BF151))*I34),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48" t="s">
        <v>40</v>
      </c>
      <c r="F35" s="161">
        <f>ROUND((SUM(BG118:BG151)),  2)</f>
        <v>0</v>
      </c>
      <c r="G35" s="35"/>
      <c r="H35" s="35"/>
      <c r="I35" s="162">
        <v>0.20999999999999999</v>
      </c>
      <c r="J35" s="16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8" t="s">
        <v>41</v>
      </c>
      <c r="F36" s="161">
        <f>ROUND((SUM(BH118:BH151)),  2)</f>
        <v>0</v>
      </c>
      <c r="G36" s="35"/>
      <c r="H36" s="35"/>
      <c r="I36" s="162">
        <v>0.14999999999999999</v>
      </c>
      <c r="J36" s="16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8" t="s">
        <v>42</v>
      </c>
      <c r="F37" s="161">
        <f>ROUND((SUM(BI118:BI151)),  2)</f>
        <v>0</v>
      </c>
      <c r="G37" s="35"/>
      <c r="H37" s="35"/>
      <c r="I37" s="162">
        <v>0</v>
      </c>
      <c r="J37" s="16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63"/>
      <c r="D39" s="164" t="s">
        <v>43</v>
      </c>
      <c r="E39" s="165"/>
      <c r="F39" s="165"/>
      <c r="G39" s="166" t="s">
        <v>44</v>
      </c>
      <c r="H39" s="167" t="s">
        <v>45</v>
      </c>
      <c r="I39" s="165"/>
      <c r="J39" s="168">
        <f>SUM(J30:J37)</f>
        <v>0</v>
      </c>
      <c r="K39" s="16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172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SO 01-36-02 - DOÚO</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13. 10. 2020</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83" t="s">
        <v>179</v>
      </c>
      <c r="D94" s="184"/>
      <c r="E94" s="184"/>
      <c r="F94" s="184"/>
      <c r="G94" s="184"/>
      <c r="H94" s="184"/>
      <c r="I94" s="184"/>
      <c r="J94" s="185" t="s">
        <v>180</v>
      </c>
      <c r="K94" s="184"/>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86" t="s">
        <v>181</v>
      </c>
      <c r="D96" s="37"/>
      <c r="E96" s="37"/>
      <c r="F96" s="37"/>
      <c r="G96" s="37"/>
      <c r="H96" s="37"/>
      <c r="I96" s="37"/>
      <c r="J96" s="107">
        <f>J118</f>
        <v>0</v>
      </c>
      <c r="K96" s="37"/>
      <c r="L96" s="60"/>
      <c r="S96" s="35"/>
      <c r="T96" s="35"/>
      <c r="U96" s="35"/>
      <c r="V96" s="35"/>
      <c r="W96" s="35"/>
      <c r="X96" s="35"/>
      <c r="Y96" s="35"/>
      <c r="Z96" s="35"/>
      <c r="AA96" s="35"/>
      <c r="AB96" s="35"/>
      <c r="AC96" s="35"/>
      <c r="AD96" s="35"/>
      <c r="AE96" s="35"/>
      <c r="AU96" s="14" t="s">
        <v>182</v>
      </c>
    </row>
    <row r="97" s="9" customFormat="1" ht="24.96" customHeight="1">
      <c r="A97" s="9"/>
      <c r="B97" s="187"/>
      <c r="C97" s="188"/>
      <c r="D97" s="189" t="s">
        <v>2062</v>
      </c>
      <c r="E97" s="190"/>
      <c r="F97" s="190"/>
      <c r="G97" s="190"/>
      <c r="H97" s="190"/>
      <c r="I97" s="190"/>
      <c r="J97" s="191">
        <f>J119</f>
        <v>0</v>
      </c>
      <c r="K97" s="188"/>
      <c r="L97" s="192"/>
      <c r="S97" s="9"/>
      <c r="T97" s="9"/>
      <c r="U97" s="9"/>
      <c r="V97" s="9"/>
      <c r="W97" s="9"/>
      <c r="X97" s="9"/>
      <c r="Y97" s="9"/>
      <c r="Z97" s="9"/>
      <c r="AA97" s="9"/>
      <c r="AB97" s="9"/>
      <c r="AC97" s="9"/>
      <c r="AD97" s="9"/>
      <c r="AE97" s="9"/>
    </row>
    <row r="98" s="9" customFormat="1" ht="24.96" customHeight="1">
      <c r="A98" s="9"/>
      <c r="B98" s="187"/>
      <c r="C98" s="188"/>
      <c r="D98" s="189" t="s">
        <v>1593</v>
      </c>
      <c r="E98" s="190"/>
      <c r="F98" s="190"/>
      <c r="G98" s="190"/>
      <c r="H98" s="190"/>
      <c r="I98" s="190"/>
      <c r="J98" s="191">
        <f>J130</f>
        <v>0</v>
      </c>
      <c r="K98" s="188"/>
      <c r="L98" s="192"/>
      <c r="S98" s="9"/>
      <c r="T98" s="9"/>
      <c r="U98" s="9"/>
      <c r="V98" s="9"/>
      <c r="W98" s="9"/>
      <c r="X98" s="9"/>
      <c r="Y98" s="9"/>
      <c r="Z98" s="9"/>
      <c r="AA98" s="9"/>
      <c r="AB98" s="9"/>
      <c r="AC98" s="9"/>
      <c r="AD98" s="9"/>
      <c r="AE98" s="9"/>
    </row>
    <row r="99" s="2" customFormat="1" ht="21.84"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6.96" customHeight="1">
      <c r="A100" s="35"/>
      <c r="B100" s="63"/>
      <c r="C100" s="64"/>
      <c r="D100" s="64"/>
      <c r="E100" s="64"/>
      <c r="F100" s="64"/>
      <c r="G100" s="64"/>
      <c r="H100" s="64"/>
      <c r="I100" s="64"/>
      <c r="J100" s="64"/>
      <c r="K100" s="64"/>
      <c r="L100" s="60"/>
      <c r="S100" s="35"/>
      <c r="T100" s="35"/>
      <c r="U100" s="35"/>
      <c r="V100" s="35"/>
      <c r="W100" s="35"/>
      <c r="X100" s="35"/>
      <c r="Y100" s="35"/>
      <c r="Z100" s="35"/>
      <c r="AA100" s="35"/>
      <c r="AB100" s="35"/>
      <c r="AC100" s="35"/>
      <c r="AD100" s="35"/>
      <c r="AE100" s="35"/>
    </row>
    <row r="104" s="2" customFormat="1" ht="6.96" customHeight="1">
      <c r="A104" s="35"/>
      <c r="B104" s="65"/>
      <c r="C104" s="66"/>
      <c r="D104" s="66"/>
      <c r="E104" s="66"/>
      <c r="F104" s="66"/>
      <c r="G104" s="66"/>
      <c r="H104" s="66"/>
      <c r="I104" s="66"/>
      <c r="J104" s="66"/>
      <c r="K104" s="66"/>
      <c r="L104" s="60"/>
      <c r="S104" s="35"/>
      <c r="T104" s="35"/>
      <c r="U104" s="35"/>
      <c r="V104" s="35"/>
      <c r="W104" s="35"/>
      <c r="X104" s="35"/>
      <c r="Y104" s="35"/>
      <c r="Z104" s="35"/>
      <c r="AA104" s="35"/>
      <c r="AB104" s="35"/>
      <c r="AC104" s="35"/>
      <c r="AD104" s="35"/>
      <c r="AE104" s="35"/>
    </row>
    <row r="105" s="2" customFormat="1" ht="24.96" customHeight="1">
      <c r="A105" s="35"/>
      <c r="B105" s="36"/>
      <c r="C105" s="20" t="s">
        <v>184</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16</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181" t="str">
        <f>E7</f>
        <v>Oprava zabezpečovacího zařízení v žst. Liběchov</v>
      </c>
      <c r="F108" s="29"/>
      <c r="G108" s="29"/>
      <c r="H108" s="29"/>
      <c r="I108" s="37"/>
      <c r="J108" s="37"/>
      <c r="K108" s="37"/>
      <c r="L108" s="60"/>
      <c r="S108" s="35"/>
      <c r="T108" s="35"/>
      <c r="U108" s="35"/>
      <c r="V108" s="35"/>
      <c r="W108" s="35"/>
      <c r="X108" s="35"/>
      <c r="Y108" s="35"/>
      <c r="Z108" s="35"/>
      <c r="AA108" s="35"/>
      <c r="AB108" s="35"/>
      <c r="AC108" s="35"/>
      <c r="AD108" s="35"/>
      <c r="AE108" s="35"/>
    </row>
    <row r="109" s="2" customFormat="1" ht="12" customHeight="1">
      <c r="A109" s="35"/>
      <c r="B109" s="36"/>
      <c r="C109" s="29" t="s">
        <v>172</v>
      </c>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6.5" customHeight="1">
      <c r="A110" s="35"/>
      <c r="B110" s="36"/>
      <c r="C110" s="37"/>
      <c r="D110" s="37"/>
      <c r="E110" s="73" t="str">
        <f>E9</f>
        <v>SO 01-36-02 - DOÚO</v>
      </c>
      <c r="F110" s="37"/>
      <c r="G110" s="37"/>
      <c r="H110" s="37"/>
      <c r="I110" s="37"/>
      <c r="J110" s="37"/>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2" customHeight="1">
      <c r="A112" s="35"/>
      <c r="B112" s="36"/>
      <c r="C112" s="29" t="s">
        <v>20</v>
      </c>
      <c r="D112" s="37"/>
      <c r="E112" s="37"/>
      <c r="F112" s="24" t="str">
        <f>F12</f>
        <v xml:space="preserve"> </v>
      </c>
      <c r="G112" s="37"/>
      <c r="H112" s="37"/>
      <c r="I112" s="29" t="s">
        <v>22</v>
      </c>
      <c r="J112" s="76" t="str">
        <f>IF(J12="","",J12)</f>
        <v>13. 10. 2020</v>
      </c>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5.15" customHeight="1">
      <c r="A114" s="35"/>
      <c r="B114" s="36"/>
      <c r="C114" s="29" t="s">
        <v>24</v>
      </c>
      <c r="D114" s="37"/>
      <c r="E114" s="37"/>
      <c r="F114" s="24" t="str">
        <f>E15</f>
        <v xml:space="preserve"> </v>
      </c>
      <c r="G114" s="37"/>
      <c r="H114" s="37"/>
      <c r="I114" s="29" t="s">
        <v>29</v>
      </c>
      <c r="J114" s="33" t="str">
        <f>E21</f>
        <v xml:space="preserve"> </v>
      </c>
      <c r="K114" s="37"/>
      <c r="L114" s="60"/>
      <c r="S114" s="35"/>
      <c r="T114" s="35"/>
      <c r="U114" s="35"/>
      <c r="V114" s="35"/>
      <c r="W114" s="35"/>
      <c r="X114" s="35"/>
      <c r="Y114" s="35"/>
      <c r="Z114" s="35"/>
      <c r="AA114" s="35"/>
      <c r="AB114" s="35"/>
      <c r="AC114" s="35"/>
      <c r="AD114" s="35"/>
      <c r="AE114" s="35"/>
    </row>
    <row r="115" s="2" customFormat="1" ht="15.15" customHeight="1">
      <c r="A115" s="35"/>
      <c r="B115" s="36"/>
      <c r="C115" s="29" t="s">
        <v>27</v>
      </c>
      <c r="D115" s="37"/>
      <c r="E115" s="37"/>
      <c r="F115" s="24" t="str">
        <f>IF(E18="","",E18)</f>
        <v>Vyplň údaj</v>
      </c>
      <c r="G115" s="37"/>
      <c r="H115" s="37"/>
      <c r="I115" s="29" t="s">
        <v>31</v>
      </c>
      <c r="J115" s="33" t="str">
        <f>E24</f>
        <v xml:space="preserve"> </v>
      </c>
      <c r="K115" s="37"/>
      <c r="L115" s="60"/>
      <c r="S115" s="35"/>
      <c r="T115" s="35"/>
      <c r="U115" s="35"/>
      <c r="V115" s="35"/>
      <c r="W115" s="35"/>
      <c r="X115" s="35"/>
      <c r="Y115" s="35"/>
      <c r="Z115" s="35"/>
      <c r="AA115" s="35"/>
      <c r="AB115" s="35"/>
      <c r="AC115" s="35"/>
      <c r="AD115" s="35"/>
      <c r="AE115" s="35"/>
    </row>
    <row r="116" s="2" customFormat="1" ht="10.32" customHeight="1">
      <c r="A116" s="35"/>
      <c r="B116" s="36"/>
      <c r="C116" s="37"/>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10" customFormat="1" ht="29.28" customHeight="1">
      <c r="A117" s="193"/>
      <c r="B117" s="194"/>
      <c r="C117" s="195" t="s">
        <v>185</v>
      </c>
      <c r="D117" s="196" t="s">
        <v>58</v>
      </c>
      <c r="E117" s="196" t="s">
        <v>54</v>
      </c>
      <c r="F117" s="196" t="s">
        <v>55</v>
      </c>
      <c r="G117" s="196" t="s">
        <v>186</v>
      </c>
      <c r="H117" s="196" t="s">
        <v>187</v>
      </c>
      <c r="I117" s="196" t="s">
        <v>188</v>
      </c>
      <c r="J117" s="197" t="s">
        <v>180</v>
      </c>
      <c r="K117" s="198" t="s">
        <v>189</v>
      </c>
      <c r="L117" s="199"/>
      <c r="M117" s="97" t="s">
        <v>1</v>
      </c>
      <c r="N117" s="98" t="s">
        <v>37</v>
      </c>
      <c r="O117" s="98" t="s">
        <v>190</v>
      </c>
      <c r="P117" s="98" t="s">
        <v>191</v>
      </c>
      <c r="Q117" s="98" t="s">
        <v>192</v>
      </c>
      <c r="R117" s="98" t="s">
        <v>193</v>
      </c>
      <c r="S117" s="98" t="s">
        <v>194</v>
      </c>
      <c r="T117" s="99" t="s">
        <v>195</v>
      </c>
      <c r="U117" s="193"/>
      <c r="V117" s="193"/>
      <c r="W117" s="193"/>
      <c r="X117" s="193"/>
      <c r="Y117" s="193"/>
      <c r="Z117" s="193"/>
      <c r="AA117" s="193"/>
      <c r="AB117" s="193"/>
      <c r="AC117" s="193"/>
      <c r="AD117" s="193"/>
      <c r="AE117" s="193"/>
    </row>
    <row r="118" s="2" customFormat="1" ht="22.8" customHeight="1">
      <c r="A118" s="35"/>
      <c r="B118" s="36"/>
      <c r="C118" s="104" t="s">
        <v>196</v>
      </c>
      <c r="D118" s="37"/>
      <c r="E118" s="37"/>
      <c r="F118" s="37"/>
      <c r="G118" s="37"/>
      <c r="H118" s="37"/>
      <c r="I118" s="37"/>
      <c r="J118" s="200">
        <f>BK118</f>
        <v>0</v>
      </c>
      <c r="K118" s="37"/>
      <c r="L118" s="41"/>
      <c r="M118" s="100"/>
      <c r="N118" s="201"/>
      <c r="O118" s="101"/>
      <c r="P118" s="202">
        <f>P119+P130</f>
        <v>0</v>
      </c>
      <c r="Q118" s="101"/>
      <c r="R118" s="202">
        <f>R119+R130</f>
        <v>0</v>
      </c>
      <c r="S118" s="101"/>
      <c r="T118" s="203">
        <f>T119+T130</f>
        <v>0</v>
      </c>
      <c r="U118" s="35"/>
      <c r="V118" s="35"/>
      <c r="W118" s="35"/>
      <c r="X118" s="35"/>
      <c r="Y118" s="35"/>
      <c r="Z118" s="35"/>
      <c r="AA118" s="35"/>
      <c r="AB118" s="35"/>
      <c r="AC118" s="35"/>
      <c r="AD118" s="35"/>
      <c r="AE118" s="35"/>
      <c r="AT118" s="14" t="s">
        <v>72</v>
      </c>
      <c r="AU118" s="14" t="s">
        <v>182</v>
      </c>
      <c r="BK118" s="204">
        <f>BK119+BK130</f>
        <v>0</v>
      </c>
    </row>
    <row r="119" s="11" customFormat="1" ht="25.92" customHeight="1">
      <c r="A119" s="11"/>
      <c r="B119" s="205"/>
      <c r="C119" s="206"/>
      <c r="D119" s="207" t="s">
        <v>72</v>
      </c>
      <c r="E119" s="208" t="s">
        <v>80</v>
      </c>
      <c r="F119" s="208" t="s">
        <v>1059</v>
      </c>
      <c r="G119" s="206"/>
      <c r="H119" s="206"/>
      <c r="I119" s="209"/>
      <c r="J119" s="210">
        <f>BK119</f>
        <v>0</v>
      </c>
      <c r="K119" s="206"/>
      <c r="L119" s="211"/>
      <c r="M119" s="212"/>
      <c r="N119" s="213"/>
      <c r="O119" s="213"/>
      <c r="P119" s="214">
        <f>SUM(P120:P129)</f>
        <v>0</v>
      </c>
      <c r="Q119" s="213"/>
      <c r="R119" s="214">
        <f>SUM(R120:R129)</f>
        <v>0</v>
      </c>
      <c r="S119" s="213"/>
      <c r="T119" s="215">
        <f>SUM(T120:T129)</f>
        <v>0</v>
      </c>
      <c r="U119" s="11"/>
      <c r="V119" s="11"/>
      <c r="W119" s="11"/>
      <c r="X119" s="11"/>
      <c r="Y119" s="11"/>
      <c r="Z119" s="11"/>
      <c r="AA119" s="11"/>
      <c r="AB119" s="11"/>
      <c r="AC119" s="11"/>
      <c r="AD119" s="11"/>
      <c r="AE119" s="11"/>
      <c r="AR119" s="216" t="s">
        <v>80</v>
      </c>
      <c r="AT119" s="217" t="s">
        <v>72</v>
      </c>
      <c r="AU119" s="217" t="s">
        <v>73</v>
      </c>
      <c r="AY119" s="216" t="s">
        <v>200</v>
      </c>
      <c r="BK119" s="218">
        <f>SUM(BK120:BK129)</f>
        <v>0</v>
      </c>
    </row>
    <row r="120" s="2" customFormat="1" ht="49.05" customHeight="1">
      <c r="A120" s="35"/>
      <c r="B120" s="36"/>
      <c r="C120" s="219" t="s">
        <v>80</v>
      </c>
      <c r="D120" s="219" t="s">
        <v>201</v>
      </c>
      <c r="E120" s="220" t="s">
        <v>1312</v>
      </c>
      <c r="F120" s="221" t="s">
        <v>1313</v>
      </c>
      <c r="G120" s="222" t="s">
        <v>1314</v>
      </c>
      <c r="H120" s="223">
        <v>406</v>
      </c>
      <c r="I120" s="224"/>
      <c r="J120" s="225">
        <f>ROUND(I120*H120,2)</f>
        <v>0</v>
      </c>
      <c r="K120" s="226"/>
      <c r="L120" s="41"/>
      <c r="M120" s="227" t="s">
        <v>1</v>
      </c>
      <c r="N120" s="228" t="s">
        <v>38</v>
      </c>
      <c r="O120" s="88"/>
      <c r="P120" s="229">
        <f>O120*H120</f>
        <v>0</v>
      </c>
      <c r="Q120" s="229">
        <v>0</v>
      </c>
      <c r="R120" s="229">
        <f>Q120*H120</f>
        <v>0</v>
      </c>
      <c r="S120" s="229">
        <v>0</v>
      </c>
      <c r="T120" s="230">
        <f>S120*H120</f>
        <v>0</v>
      </c>
      <c r="U120" s="35"/>
      <c r="V120" s="35"/>
      <c r="W120" s="35"/>
      <c r="X120" s="35"/>
      <c r="Y120" s="35"/>
      <c r="Z120" s="35"/>
      <c r="AA120" s="35"/>
      <c r="AB120" s="35"/>
      <c r="AC120" s="35"/>
      <c r="AD120" s="35"/>
      <c r="AE120" s="35"/>
      <c r="AR120" s="231" t="s">
        <v>199</v>
      </c>
      <c r="AT120" s="231" t="s">
        <v>201</v>
      </c>
      <c r="AU120" s="231" t="s">
        <v>80</v>
      </c>
      <c r="AY120" s="14" t="s">
        <v>200</v>
      </c>
      <c r="BE120" s="232">
        <f>IF(N120="základní",J120,0)</f>
        <v>0</v>
      </c>
      <c r="BF120" s="232">
        <f>IF(N120="snížená",J120,0)</f>
        <v>0</v>
      </c>
      <c r="BG120" s="232">
        <f>IF(N120="zákl. přenesená",J120,0)</f>
        <v>0</v>
      </c>
      <c r="BH120" s="232">
        <f>IF(N120="sníž. přenesená",J120,0)</f>
        <v>0</v>
      </c>
      <c r="BI120" s="232">
        <f>IF(N120="nulová",J120,0)</f>
        <v>0</v>
      </c>
      <c r="BJ120" s="14" t="s">
        <v>80</v>
      </c>
      <c r="BK120" s="232">
        <f>ROUND(I120*H120,2)</f>
        <v>0</v>
      </c>
      <c r="BL120" s="14" t="s">
        <v>199</v>
      </c>
      <c r="BM120" s="231" t="s">
        <v>82</v>
      </c>
    </row>
    <row r="121" s="2" customFormat="1" ht="37.8" customHeight="1">
      <c r="A121" s="35"/>
      <c r="B121" s="36"/>
      <c r="C121" s="219" t="s">
        <v>82</v>
      </c>
      <c r="D121" s="219" t="s">
        <v>201</v>
      </c>
      <c r="E121" s="220" t="s">
        <v>1063</v>
      </c>
      <c r="F121" s="221" t="s">
        <v>1315</v>
      </c>
      <c r="G121" s="222" t="s">
        <v>1314</v>
      </c>
      <c r="H121" s="223">
        <v>406</v>
      </c>
      <c r="I121" s="224"/>
      <c r="J121" s="225">
        <f>ROUND(I121*H121,2)</f>
        <v>0</v>
      </c>
      <c r="K121" s="226"/>
      <c r="L121" s="41"/>
      <c r="M121" s="227" t="s">
        <v>1</v>
      </c>
      <c r="N121" s="228" t="s">
        <v>38</v>
      </c>
      <c r="O121" s="88"/>
      <c r="P121" s="229">
        <f>O121*H121</f>
        <v>0</v>
      </c>
      <c r="Q121" s="229">
        <v>0</v>
      </c>
      <c r="R121" s="229">
        <f>Q121*H121</f>
        <v>0</v>
      </c>
      <c r="S121" s="229">
        <v>0</v>
      </c>
      <c r="T121" s="230">
        <f>S121*H121</f>
        <v>0</v>
      </c>
      <c r="U121" s="35"/>
      <c r="V121" s="35"/>
      <c r="W121" s="35"/>
      <c r="X121" s="35"/>
      <c r="Y121" s="35"/>
      <c r="Z121" s="35"/>
      <c r="AA121" s="35"/>
      <c r="AB121" s="35"/>
      <c r="AC121" s="35"/>
      <c r="AD121" s="35"/>
      <c r="AE121" s="35"/>
      <c r="AR121" s="231" t="s">
        <v>199</v>
      </c>
      <c r="AT121" s="231" t="s">
        <v>201</v>
      </c>
      <c r="AU121" s="231" t="s">
        <v>80</v>
      </c>
      <c r="AY121" s="14" t="s">
        <v>200</v>
      </c>
      <c r="BE121" s="232">
        <f>IF(N121="základní",J121,0)</f>
        <v>0</v>
      </c>
      <c r="BF121" s="232">
        <f>IF(N121="snížená",J121,0)</f>
        <v>0</v>
      </c>
      <c r="BG121" s="232">
        <f>IF(N121="zákl. přenesená",J121,0)</f>
        <v>0</v>
      </c>
      <c r="BH121" s="232">
        <f>IF(N121="sníž. přenesená",J121,0)</f>
        <v>0</v>
      </c>
      <c r="BI121" s="232">
        <f>IF(N121="nulová",J121,0)</f>
        <v>0</v>
      </c>
      <c r="BJ121" s="14" t="s">
        <v>80</v>
      </c>
      <c r="BK121" s="232">
        <f>ROUND(I121*H121,2)</f>
        <v>0</v>
      </c>
      <c r="BL121" s="14" t="s">
        <v>199</v>
      </c>
      <c r="BM121" s="231" t="s">
        <v>199</v>
      </c>
    </row>
    <row r="122" s="2" customFormat="1" ht="24.15" customHeight="1">
      <c r="A122" s="35"/>
      <c r="B122" s="36"/>
      <c r="C122" s="219" t="s">
        <v>90</v>
      </c>
      <c r="D122" s="219" t="s">
        <v>201</v>
      </c>
      <c r="E122" s="220" t="s">
        <v>1316</v>
      </c>
      <c r="F122" s="221" t="s">
        <v>1317</v>
      </c>
      <c r="G122" s="222" t="s">
        <v>1318</v>
      </c>
      <c r="H122" s="223">
        <v>508</v>
      </c>
      <c r="I122" s="224"/>
      <c r="J122" s="225">
        <f>ROUND(I122*H122,2)</f>
        <v>0</v>
      </c>
      <c r="K122" s="226"/>
      <c r="L122" s="41"/>
      <c r="M122" s="227" t="s">
        <v>1</v>
      </c>
      <c r="N122" s="228" t="s">
        <v>38</v>
      </c>
      <c r="O122" s="88"/>
      <c r="P122" s="229">
        <f>O122*H122</f>
        <v>0</v>
      </c>
      <c r="Q122" s="229">
        <v>0</v>
      </c>
      <c r="R122" s="229">
        <f>Q122*H122</f>
        <v>0</v>
      </c>
      <c r="S122" s="229">
        <v>0</v>
      </c>
      <c r="T122" s="230">
        <f>S122*H122</f>
        <v>0</v>
      </c>
      <c r="U122" s="35"/>
      <c r="V122" s="35"/>
      <c r="W122" s="35"/>
      <c r="X122" s="35"/>
      <c r="Y122" s="35"/>
      <c r="Z122" s="35"/>
      <c r="AA122" s="35"/>
      <c r="AB122" s="35"/>
      <c r="AC122" s="35"/>
      <c r="AD122" s="35"/>
      <c r="AE122" s="35"/>
      <c r="AR122" s="231" t="s">
        <v>199</v>
      </c>
      <c r="AT122" s="231" t="s">
        <v>201</v>
      </c>
      <c r="AU122" s="231" t="s">
        <v>80</v>
      </c>
      <c r="AY122" s="14" t="s">
        <v>200</v>
      </c>
      <c r="BE122" s="232">
        <f>IF(N122="základní",J122,0)</f>
        <v>0</v>
      </c>
      <c r="BF122" s="232">
        <f>IF(N122="snížená",J122,0)</f>
        <v>0</v>
      </c>
      <c r="BG122" s="232">
        <f>IF(N122="zákl. přenesená",J122,0)</f>
        <v>0</v>
      </c>
      <c r="BH122" s="232">
        <f>IF(N122="sníž. přenesená",J122,0)</f>
        <v>0</v>
      </c>
      <c r="BI122" s="232">
        <f>IF(N122="nulová",J122,0)</f>
        <v>0</v>
      </c>
      <c r="BJ122" s="14" t="s">
        <v>80</v>
      </c>
      <c r="BK122" s="232">
        <f>ROUND(I122*H122,2)</f>
        <v>0</v>
      </c>
      <c r="BL122" s="14" t="s">
        <v>199</v>
      </c>
      <c r="BM122" s="231" t="s">
        <v>222</v>
      </c>
    </row>
    <row r="123" s="2" customFormat="1" ht="37.8" customHeight="1">
      <c r="A123" s="35"/>
      <c r="B123" s="36"/>
      <c r="C123" s="219" t="s">
        <v>199</v>
      </c>
      <c r="D123" s="219" t="s">
        <v>201</v>
      </c>
      <c r="E123" s="220" t="s">
        <v>2066</v>
      </c>
      <c r="F123" s="221" t="s">
        <v>2067</v>
      </c>
      <c r="G123" s="222" t="s">
        <v>313</v>
      </c>
      <c r="H123" s="223">
        <v>45</v>
      </c>
      <c r="I123" s="224"/>
      <c r="J123" s="225">
        <f>ROUND(I123*H123,2)</f>
        <v>0</v>
      </c>
      <c r="K123" s="226"/>
      <c r="L123" s="41"/>
      <c r="M123" s="227" t="s">
        <v>1</v>
      </c>
      <c r="N123" s="228" t="s">
        <v>38</v>
      </c>
      <c r="O123" s="88"/>
      <c r="P123" s="229">
        <f>O123*H123</f>
        <v>0</v>
      </c>
      <c r="Q123" s="229">
        <v>0</v>
      </c>
      <c r="R123" s="229">
        <f>Q123*H123</f>
        <v>0</v>
      </c>
      <c r="S123" s="229">
        <v>0</v>
      </c>
      <c r="T123" s="230">
        <f>S123*H123</f>
        <v>0</v>
      </c>
      <c r="U123" s="35"/>
      <c r="V123" s="35"/>
      <c r="W123" s="35"/>
      <c r="X123" s="35"/>
      <c r="Y123" s="35"/>
      <c r="Z123" s="35"/>
      <c r="AA123" s="35"/>
      <c r="AB123" s="35"/>
      <c r="AC123" s="35"/>
      <c r="AD123" s="35"/>
      <c r="AE123" s="35"/>
      <c r="AR123" s="231" t="s">
        <v>199</v>
      </c>
      <c r="AT123" s="231" t="s">
        <v>201</v>
      </c>
      <c r="AU123" s="231" t="s">
        <v>80</v>
      </c>
      <c r="AY123" s="14" t="s">
        <v>200</v>
      </c>
      <c r="BE123" s="232">
        <f>IF(N123="základní",J123,0)</f>
        <v>0</v>
      </c>
      <c r="BF123" s="232">
        <f>IF(N123="snížená",J123,0)</f>
        <v>0</v>
      </c>
      <c r="BG123" s="232">
        <f>IF(N123="zákl. přenesená",J123,0)</f>
        <v>0</v>
      </c>
      <c r="BH123" s="232">
        <f>IF(N123="sníž. přenesená",J123,0)</f>
        <v>0</v>
      </c>
      <c r="BI123" s="232">
        <f>IF(N123="nulová",J123,0)</f>
        <v>0</v>
      </c>
      <c r="BJ123" s="14" t="s">
        <v>80</v>
      </c>
      <c r="BK123" s="232">
        <f>ROUND(I123*H123,2)</f>
        <v>0</v>
      </c>
      <c r="BL123" s="14" t="s">
        <v>199</v>
      </c>
      <c r="BM123" s="231" t="s">
        <v>230</v>
      </c>
    </row>
    <row r="124" s="2" customFormat="1" ht="14.4" customHeight="1">
      <c r="A124" s="35"/>
      <c r="B124" s="36"/>
      <c r="C124" s="245" t="s">
        <v>218</v>
      </c>
      <c r="D124" s="245" t="s">
        <v>313</v>
      </c>
      <c r="E124" s="246" t="s">
        <v>2068</v>
      </c>
      <c r="F124" s="247" t="s">
        <v>2069</v>
      </c>
      <c r="G124" s="248" t="s">
        <v>313</v>
      </c>
      <c r="H124" s="249">
        <v>8</v>
      </c>
      <c r="I124" s="250"/>
      <c r="J124" s="251">
        <f>ROUND(I124*H124,2)</f>
        <v>0</v>
      </c>
      <c r="K124" s="252"/>
      <c r="L124" s="253"/>
      <c r="M124" s="254" t="s">
        <v>1</v>
      </c>
      <c r="N124" s="255" t="s">
        <v>38</v>
      </c>
      <c r="O124" s="88"/>
      <c r="P124" s="229">
        <f>O124*H124</f>
        <v>0</v>
      </c>
      <c r="Q124" s="229">
        <v>0</v>
      </c>
      <c r="R124" s="229">
        <f>Q124*H124</f>
        <v>0</v>
      </c>
      <c r="S124" s="229">
        <v>0</v>
      </c>
      <c r="T124" s="230">
        <f>S124*H124</f>
        <v>0</v>
      </c>
      <c r="U124" s="35"/>
      <c r="V124" s="35"/>
      <c r="W124" s="35"/>
      <c r="X124" s="35"/>
      <c r="Y124" s="35"/>
      <c r="Z124" s="35"/>
      <c r="AA124" s="35"/>
      <c r="AB124" s="35"/>
      <c r="AC124" s="35"/>
      <c r="AD124" s="35"/>
      <c r="AE124" s="35"/>
      <c r="AR124" s="231" t="s">
        <v>230</v>
      </c>
      <c r="AT124" s="231" t="s">
        <v>313</v>
      </c>
      <c r="AU124" s="231" t="s">
        <v>80</v>
      </c>
      <c r="AY124" s="14" t="s">
        <v>200</v>
      </c>
      <c r="BE124" s="232">
        <f>IF(N124="základní",J124,0)</f>
        <v>0</v>
      </c>
      <c r="BF124" s="232">
        <f>IF(N124="snížená",J124,0)</f>
        <v>0</v>
      </c>
      <c r="BG124" s="232">
        <f>IF(N124="zákl. přenesená",J124,0)</f>
        <v>0</v>
      </c>
      <c r="BH124" s="232">
        <f>IF(N124="sníž. přenesená",J124,0)</f>
        <v>0</v>
      </c>
      <c r="BI124" s="232">
        <f>IF(N124="nulová",J124,0)</f>
        <v>0</v>
      </c>
      <c r="BJ124" s="14" t="s">
        <v>80</v>
      </c>
      <c r="BK124" s="232">
        <f>ROUND(I124*H124,2)</f>
        <v>0</v>
      </c>
      <c r="BL124" s="14" t="s">
        <v>199</v>
      </c>
      <c r="BM124" s="231" t="s">
        <v>238</v>
      </c>
    </row>
    <row r="125" s="2" customFormat="1" ht="24.15" customHeight="1">
      <c r="A125" s="35"/>
      <c r="B125" s="36"/>
      <c r="C125" s="245" t="s">
        <v>222</v>
      </c>
      <c r="D125" s="245" t="s">
        <v>313</v>
      </c>
      <c r="E125" s="246" t="s">
        <v>2072</v>
      </c>
      <c r="F125" s="247" t="s">
        <v>2073</v>
      </c>
      <c r="G125" s="248" t="s">
        <v>313</v>
      </c>
      <c r="H125" s="249">
        <v>1500</v>
      </c>
      <c r="I125" s="250"/>
      <c r="J125" s="251">
        <f>ROUND(I125*H125,2)</f>
        <v>0</v>
      </c>
      <c r="K125" s="252"/>
      <c r="L125" s="253"/>
      <c r="M125" s="254" t="s">
        <v>1</v>
      </c>
      <c r="N125" s="255" t="s">
        <v>38</v>
      </c>
      <c r="O125" s="88"/>
      <c r="P125" s="229">
        <f>O125*H125</f>
        <v>0</v>
      </c>
      <c r="Q125" s="229">
        <v>0</v>
      </c>
      <c r="R125" s="229">
        <f>Q125*H125</f>
        <v>0</v>
      </c>
      <c r="S125" s="229">
        <v>0</v>
      </c>
      <c r="T125" s="230">
        <f>S125*H125</f>
        <v>0</v>
      </c>
      <c r="U125" s="35"/>
      <c r="V125" s="35"/>
      <c r="W125" s="35"/>
      <c r="X125" s="35"/>
      <c r="Y125" s="35"/>
      <c r="Z125" s="35"/>
      <c r="AA125" s="35"/>
      <c r="AB125" s="35"/>
      <c r="AC125" s="35"/>
      <c r="AD125" s="35"/>
      <c r="AE125" s="35"/>
      <c r="AR125" s="231" t="s">
        <v>230</v>
      </c>
      <c r="AT125" s="231" t="s">
        <v>313</v>
      </c>
      <c r="AU125" s="231" t="s">
        <v>80</v>
      </c>
      <c r="AY125" s="14" t="s">
        <v>200</v>
      </c>
      <c r="BE125" s="232">
        <f>IF(N125="základní",J125,0)</f>
        <v>0</v>
      </c>
      <c r="BF125" s="232">
        <f>IF(N125="snížená",J125,0)</f>
        <v>0</v>
      </c>
      <c r="BG125" s="232">
        <f>IF(N125="zákl. přenesená",J125,0)</f>
        <v>0</v>
      </c>
      <c r="BH125" s="232">
        <f>IF(N125="sníž. přenesená",J125,0)</f>
        <v>0</v>
      </c>
      <c r="BI125" s="232">
        <f>IF(N125="nulová",J125,0)</f>
        <v>0</v>
      </c>
      <c r="BJ125" s="14" t="s">
        <v>80</v>
      </c>
      <c r="BK125" s="232">
        <f>ROUND(I125*H125,2)</f>
        <v>0</v>
      </c>
      <c r="BL125" s="14" t="s">
        <v>199</v>
      </c>
      <c r="BM125" s="231" t="s">
        <v>246</v>
      </c>
    </row>
    <row r="126" s="2" customFormat="1" ht="37.8" customHeight="1">
      <c r="A126" s="35"/>
      <c r="B126" s="36"/>
      <c r="C126" s="219" t="s">
        <v>226</v>
      </c>
      <c r="D126" s="219" t="s">
        <v>201</v>
      </c>
      <c r="E126" s="220" t="s">
        <v>2070</v>
      </c>
      <c r="F126" s="221" t="s">
        <v>2071</v>
      </c>
      <c r="G126" s="222" t="s">
        <v>313</v>
      </c>
      <c r="H126" s="223">
        <v>1500</v>
      </c>
      <c r="I126" s="224"/>
      <c r="J126" s="225">
        <f>ROUND(I126*H126,2)</f>
        <v>0</v>
      </c>
      <c r="K126" s="226"/>
      <c r="L126" s="41"/>
      <c r="M126" s="227" t="s">
        <v>1</v>
      </c>
      <c r="N126" s="228" t="s">
        <v>38</v>
      </c>
      <c r="O126" s="88"/>
      <c r="P126" s="229">
        <f>O126*H126</f>
        <v>0</v>
      </c>
      <c r="Q126" s="229">
        <v>0</v>
      </c>
      <c r="R126" s="229">
        <f>Q126*H126</f>
        <v>0</v>
      </c>
      <c r="S126" s="229">
        <v>0</v>
      </c>
      <c r="T126" s="230">
        <f>S126*H126</f>
        <v>0</v>
      </c>
      <c r="U126" s="35"/>
      <c r="V126" s="35"/>
      <c r="W126" s="35"/>
      <c r="X126" s="35"/>
      <c r="Y126" s="35"/>
      <c r="Z126" s="35"/>
      <c r="AA126" s="35"/>
      <c r="AB126" s="35"/>
      <c r="AC126" s="35"/>
      <c r="AD126" s="35"/>
      <c r="AE126" s="35"/>
      <c r="AR126" s="231" t="s">
        <v>199</v>
      </c>
      <c r="AT126" s="231" t="s">
        <v>201</v>
      </c>
      <c r="AU126" s="231" t="s">
        <v>80</v>
      </c>
      <c r="AY126" s="14" t="s">
        <v>200</v>
      </c>
      <c r="BE126" s="232">
        <f>IF(N126="základní",J126,0)</f>
        <v>0</v>
      </c>
      <c r="BF126" s="232">
        <f>IF(N126="snížená",J126,0)</f>
        <v>0</v>
      </c>
      <c r="BG126" s="232">
        <f>IF(N126="zákl. přenesená",J126,0)</f>
        <v>0</v>
      </c>
      <c r="BH126" s="232">
        <f>IF(N126="sníž. přenesená",J126,0)</f>
        <v>0</v>
      </c>
      <c r="BI126" s="232">
        <f>IF(N126="nulová",J126,0)</f>
        <v>0</v>
      </c>
      <c r="BJ126" s="14" t="s">
        <v>80</v>
      </c>
      <c r="BK126" s="232">
        <f>ROUND(I126*H126,2)</f>
        <v>0</v>
      </c>
      <c r="BL126" s="14" t="s">
        <v>199</v>
      </c>
      <c r="BM126" s="231" t="s">
        <v>254</v>
      </c>
    </row>
    <row r="127" s="2" customFormat="1" ht="24.15" customHeight="1">
      <c r="A127" s="35"/>
      <c r="B127" s="36"/>
      <c r="C127" s="245" t="s">
        <v>230</v>
      </c>
      <c r="D127" s="245" t="s">
        <v>313</v>
      </c>
      <c r="E127" s="246" t="s">
        <v>2076</v>
      </c>
      <c r="F127" s="247" t="s">
        <v>2077</v>
      </c>
      <c r="G127" s="248" t="s">
        <v>313</v>
      </c>
      <c r="H127" s="249">
        <v>1500</v>
      </c>
      <c r="I127" s="250"/>
      <c r="J127" s="251">
        <f>ROUND(I127*H127,2)</f>
        <v>0</v>
      </c>
      <c r="K127" s="252"/>
      <c r="L127" s="253"/>
      <c r="M127" s="254" t="s">
        <v>1</v>
      </c>
      <c r="N127" s="255" t="s">
        <v>38</v>
      </c>
      <c r="O127" s="88"/>
      <c r="P127" s="229">
        <f>O127*H127</f>
        <v>0</v>
      </c>
      <c r="Q127" s="229">
        <v>0</v>
      </c>
      <c r="R127" s="229">
        <f>Q127*H127</f>
        <v>0</v>
      </c>
      <c r="S127" s="229">
        <v>0</v>
      </c>
      <c r="T127" s="230">
        <f>S127*H127</f>
        <v>0</v>
      </c>
      <c r="U127" s="35"/>
      <c r="V127" s="35"/>
      <c r="W127" s="35"/>
      <c r="X127" s="35"/>
      <c r="Y127" s="35"/>
      <c r="Z127" s="35"/>
      <c r="AA127" s="35"/>
      <c r="AB127" s="35"/>
      <c r="AC127" s="35"/>
      <c r="AD127" s="35"/>
      <c r="AE127" s="35"/>
      <c r="AR127" s="231" t="s">
        <v>230</v>
      </c>
      <c r="AT127" s="231" t="s">
        <v>313</v>
      </c>
      <c r="AU127" s="231" t="s">
        <v>80</v>
      </c>
      <c r="AY127" s="14" t="s">
        <v>200</v>
      </c>
      <c r="BE127" s="232">
        <f>IF(N127="základní",J127,0)</f>
        <v>0</v>
      </c>
      <c r="BF127" s="232">
        <f>IF(N127="snížená",J127,0)</f>
        <v>0</v>
      </c>
      <c r="BG127" s="232">
        <f>IF(N127="zákl. přenesená",J127,0)</f>
        <v>0</v>
      </c>
      <c r="BH127" s="232">
        <f>IF(N127="sníž. přenesená",J127,0)</f>
        <v>0</v>
      </c>
      <c r="BI127" s="232">
        <f>IF(N127="nulová",J127,0)</f>
        <v>0</v>
      </c>
      <c r="BJ127" s="14" t="s">
        <v>80</v>
      </c>
      <c r="BK127" s="232">
        <f>ROUND(I127*H127,2)</f>
        <v>0</v>
      </c>
      <c r="BL127" s="14" t="s">
        <v>199</v>
      </c>
      <c r="BM127" s="231" t="s">
        <v>261</v>
      </c>
    </row>
    <row r="128" s="2" customFormat="1" ht="14.4" customHeight="1">
      <c r="A128" s="35"/>
      <c r="B128" s="36"/>
      <c r="C128" s="219" t="s">
        <v>234</v>
      </c>
      <c r="D128" s="219" t="s">
        <v>201</v>
      </c>
      <c r="E128" s="220" t="s">
        <v>2074</v>
      </c>
      <c r="F128" s="221" t="s">
        <v>2075</v>
      </c>
      <c r="G128" s="222" t="s">
        <v>313</v>
      </c>
      <c r="H128" s="223">
        <v>1500</v>
      </c>
      <c r="I128" s="224"/>
      <c r="J128" s="225">
        <f>ROUND(I128*H128,2)</f>
        <v>0</v>
      </c>
      <c r="K128" s="226"/>
      <c r="L128" s="41"/>
      <c r="M128" s="227" t="s">
        <v>1</v>
      </c>
      <c r="N128" s="228" t="s">
        <v>38</v>
      </c>
      <c r="O128" s="88"/>
      <c r="P128" s="229">
        <f>O128*H128</f>
        <v>0</v>
      </c>
      <c r="Q128" s="229">
        <v>0</v>
      </c>
      <c r="R128" s="229">
        <f>Q128*H128</f>
        <v>0</v>
      </c>
      <c r="S128" s="229">
        <v>0</v>
      </c>
      <c r="T128" s="230">
        <f>S128*H128</f>
        <v>0</v>
      </c>
      <c r="U128" s="35"/>
      <c r="V128" s="35"/>
      <c r="W128" s="35"/>
      <c r="X128" s="35"/>
      <c r="Y128" s="35"/>
      <c r="Z128" s="35"/>
      <c r="AA128" s="35"/>
      <c r="AB128" s="35"/>
      <c r="AC128" s="35"/>
      <c r="AD128" s="35"/>
      <c r="AE128" s="35"/>
      <c r="AR128" s="231" t="s">
        <v>199</v>
      </c>
      <c r="AT128" s="231" t="s">
        <v>201</v>
      </c>
      <c r="AU128" s="231" t="s">
        <v>80</v>
      </c>
      <c r="AY128" s="14" t="s">
        <v>200</v>
      </c>
      <c r="BE128" s="232">
        <f>IF(N128="základní",J128,0)</f>
        <v>0</v>
      </c>
      <c r="BF128" s="232">
        <f>IF(N128="snížená",J128,0)</f>
        <v>0</v>
      </c>
      <c r="BG128" s="232">
        <f>IF(N128="zákl. přenesená",J128,0)</f>
        <v>0</v>
      </c>
      <c r="BH128" s="232">
        <f>IF(N128="sníž. přenesená",J128,0)</f>
        <v>0</v>
      </c>
      <c r="BI128" s="232">
        <f>IF(N128="nulová",J128,0)</f>
        <v>0</v>
      </c>
      <c r="BJ128" s="14" t="s">
        <v>80</v>
      </c>
      <c r="BK128" s="232">
        <f>ROUND(I128*H128,2)</f>
        <v>0</v>
      </c>
      <c r="BL128" s="14" t="s">
        <v>199</v>
      </c>
      <c r="BM128" s="231" t="s">
        <v>269</v>
      </c>
    </row>
    <row r="129" s="2" customFormat="1" ht="14.4" customHeight="1">
      <c r="A129" s="35"/>
      <c r="B129" s="36"/>
      <c r="C129" s="219" t="s">
        <v>238</v>
      </c>
      <c r="D129" s="219" t="s">
        <v>201</v>
      </c>
      <c r="E129" s="220" t="s">
        <v>2059</v>
      </c>
      <c r="F129" s="221" t="s">
        <v>2060</v>
      </c>
      <c r="G129" s="222" t="s">
        <v>958</v>
      </c>
      <c r="H129" s="223">
        <v>1</v>
      </c>
      <c r="I129" s="224"/>
      <c r="J129" s="225">
        <f>ROUND(I129*H129,2)</f>
        <v>0</v>
      </c>
      <c r="K129" s="226"/>
      <c r="L129" s="41"/>
      <c r="M129" s="227" t="s">
        <v>1</v>
      </c>
      <c r="N129" s="228" t="s">
        <v>38</v>
      </c>
      <c r="O129" s="88"/>
      <c r="P129" s="229">
        <f>O129*H129</f>
        <v>0</v>
      </c>
      <c r="Q129" s="229">
        <v>0</v>
      </c>
      <c r="R129" s="229">
        <f>Q129*H129</f>
        <v>0</v>
      </c>
      <c r="S129" s="229">
        <v>0</v>
      </c>
      <c r="T129" s="230">
        <f>S129*H129</f>
        <v>0</v>
      </c>
      <c r="U129" s="35"/>
      <c r="V129" s="35"/>
      <c r="W129" s="35"/>
      <c r="X129" s="35"/>
      <c r="Y129" s="35"/>
      <c r="Z129" s="35"/>
      <c r="AA129" s="35"/>
      <c r="AB129" s="35"/>
      <c r="AC129" s="35"/>
      <c r="AD129" s="35"/>
      <c r="AE129" s="35"/>
      <c r="AR129" s="231" t="s">
        <v>199</v>
      </c>
      <c r="AT129" s="231" t="s">
        <v>201</v>
      </c>
      <c r="AU129" s="231" t="s">
        <v>80</v>
      </c>
      <c r="AY129" s="14" t="s">
        <v>200</v>
      </c>
      <c r="BE129" s="232">
        <f>IF(N129="základní",J129,0)</f>
        <v>0</v>
      </c>
      <c r="BF129" s="232">
        <f>IF(N129="snížená",J129,0)</f>
        <v>0</v>
      </c>
      <c r="BG129" s="232">
        <f>IF(N129="zákl. přenesená",J129,0)</f>
        <v>0</v>
      </c>
      <c r="BH129" s="232">
        <f>IF(N129="sníž. přenesená",J129,0)</f>
        <v>0</v>
      </c>
      <c r="BI129" s="232">
        <f>IF(N129="nulová",J129,0)</f>
        <v>0</v>
      </c>
      <c r="BJ129" s="14" t="s">
        <v>80</v>
      </c>
      <c r="BK129" s="232">
        <f>ROUND(I129*H129,2)</f>
        <v>0</v>
      </c>
      <c r="BL129" s="14" t="s">
        <v>199</v>
      </c>
      <c r="BM129" s="231" t="s">
        <v>277</v>
      </c>
    </row>
    <row r="130" s="11" customFormat="1" ht="25.92" customHeight="1">
      <c r="A130" s="11"/>
      <c r="B130" s="205"/>
      <c r="C130" s="206"/>
      <c r="D130" s="207" t="s">
        <v>72</v>
      </c>
      <c r="E130" s="208" t="s">
        <v>1595</v>
      </c>
      <c r="F130" s="208" t="s">
        <v>1596</v>
      </c>
      <c r="G130" s="206"/>
      <c r="H130" s="206"/>
      <c r="I130" s="209"/>
      <c r="J130" s="210">
        <f>BK130</f>
        <v>0</v>
      </c>
      <c r="K130" s="206"/>
      <c r="L130" s="211"/>
      <c r="M130" s="212"/>
      <c r="N130" s="213"/>
      <c r="O130" s="213"/>
      <c r="P130" s="214">
        <f>SUM(P131:P151)</f>
        <v>0</v>
      </c>
      <c r="Q130" s="213"/>
      <c r="R130" s="214">
        <f>SUM(R131:R151)</f>
        <v>0</v>
      </c>
      <c r="S130" s="213"/>
      <c r="T130" s="215">
        <f>SUM(T131:T151)</f>
        <v>0</v>
      </c>
      <c r="U130" s="11"/>
      <c r="V130" s="11"/>
      <c r="W130" s="11"/>
      <c r="X130" s="11"/>
      <c r="Y130" s="11"/>
      <c r="Z130" s="11"/>
      <c r="AA130" s="11"/>
      <c r="AB130" s="11"/>
      <c r="AC130" s="11"/>
      <c r="AD130" s="11"/>
      <c r="AE130" s="11"/>
      <c r="AR130" s="216" t="s">
        <v>82</v>
      </c>
      <c r="AT130" s="217" t="s">
        <v>72</v>
      </c>
      <c r="AU130" s="217" t="s">
        <v>73</v>
      </c>
      <c r="AY130" s="216" t="s">
        <v>200</v>
      </c>
      <c r="BK130" s="218">
        <f>SUM(BK131:BK151)</f>
        <v>0</v>
      </c>
    </row>
    <row r="131" s="2" customFormat="1" ht="24.15" customHeight="1">
      <c r="A131" s="35"/>
      <c r="B131" s="36"/>
      <c r="C131" s="245" t="s">
        <v>242</v>
      </c>
      <c r="D131" s="245" t="s">
        <v>313</v>
      </c>
      <c r="E131" s="246" t="s">
        <v>2084</v>
      </c>
      <c r="F131" s="247" t="s">
        <v>2085</v>
      </c>
      <c r="G131" s="248" t="s">
        <v>313</v>
      </c>
      <c r="H131" s="249">
        <v>1700</v>
      </c>
      <c r="I131" s="250"/>
      <c r="J131" s="251">
        <f>ROUND(I131*H131,2)</f>
        <v>0</v>
      </c>
      <c r="K131" s="252"/>
      <c r="L131" s="253"/>
      <c r="M131" s="254" t="s">
        <v>1</v>
      </c>
      <c r="N131" s="255" t="s">
        <v>38</v>
      </c>
      <c r="O131" s="88"/>
      <c r="P131" s="229">
        <f>O131*H131</f>
        <v>0</v>
      </c>
      <c r="Q131" s="229">
        <v>0</v>
      </c>
      <c r="R131" s="229">
        <f>Q131*H131</f>
        <v>0</v>
      </c>
      <c r="S131" s="229">
        <v>0</v>
      </c>
      <c r="T131" s="230">
        <f>S131*H131</f>
        <v>0</v>
      </c>
      <c r="U131" s="35"/>
      <c r="V131" s="35"/>
      <c r="W131" s="35"/>
      <c r="X131" s="35"/>
      <c r="Y131" s="35"/>
      <c r="Z131" s="35"/>
      <c r="AA131" s="35"/>
      <c r="AB131" s="35"/>
      <c r="AC131" s="35"/>
      <c r="AD131" s="35"/>
      <c r="AE131" s="35"/>
      <c r="AR131" s="231" t="s">
        <v>415</v>
      </c>
      <c r="AT131" s="231" t="s">
        <v>313</v>
      </c>
      <c r="AU131" s="231" t="s">
        <v>80</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261</v>
      </c>
      <c r="BM131" s="231" t="s">
        <v>376</v>
      </c>
    </row>
    <row r="132" s="2" customFormat="1" ht="24.15" customHeight="1">
      <c r="A132" s="35"/>
      <c r="B132" s="36"/>
      <c r="C132" s="219" t="s">
        <v>246</v>
      </c>
      <c r="D132" s="219" t="s">
        <v>201</v>
      </c>
      <c r="E132" s="220" t="s">
        <v>2080</v>
      </c>
      <c r="F132" s="221" t="s">
        <v>2081</v>
      </c>
      <c r="G132" s="222" t="s">
        <v>313</v>
      </c>
      <c r="H132" s="223">
        <v>1700</v>
      </c>
      <c r="I132" s="224"/>
      <c r="J132" s="225">
        <f>ROUND(I132*H132,2)</f>
        <v>0</v>
      </c>
      <c r="K132" s="226"/>
      <c r="L132" s="41"/>
      <c r="M132" s="227" t="s">
        <v>1</v>
      </c>
      <c r="N132" s="228" t="s">
        <v>38</v>
      </c>
      <c r="O132" s="88"/>
      <c r="P132" s="229">
        <f>O132*H132</f>
        <v>0</v>
      </c>
      <c r="Q132" s="229">
        <v>0</v>
      </c>
      <c r="R132" s="229">
        <f>Q132*H132</f>
        <v>0</v>
      </c>
      <c r="S132" s="229">
        <v>0</v>
      </c>
      <c r="T132" s="230">
        <f>S132*H132</f>
        <v>0</v>
      </c>
      <c r="U132" s="35"/>
      <c r="V132" s="35"/>
      <c r="W132" s="35"/>
      <c r="X132" s="35"/>
      <c r="Y132" s="35"/>
      <c r="Z132" s="35"/>
      <c r="AA132" s="35"/>
      <c r="AB132" s="35"/>
      <c r="AC132" s="35"/>
      <c r="AD132" s="35"/>
      <c r="AE132" s="35"/>
      <c r="AR132" s="231" t="s">
        <v>261</v>
      </c>
      <c r="AT132" s="231" t="s">
        <v>201</v>
      </c>
      <c r="AU132" s="231" t="s">
        <v>80</v>
      </c>
      <c r="AY132" s="14" t="s">
        <v>200</v>
      </c>
      <c r="BE132" s="232">
        <f>IF(N132="základní",J132,0)</f>
        <v>0</v>
      </c>
      <c r="BF132" s="232">
        <f>IF(N132="snížená",J132,0)</f>
        <v>0</v>
      </c>
      <c r="BG132" s="232">
        <f>IF(N132="zákl. přenesená",J132,0)</f>
        <v>0</v>
      </c>
      <c r="BH132" s="232">
        <f>IF(N132="sníž. přenesená",J132,0)</f>
        <v>0</v>
      </c>
      <c r="BI132" s="232">
        <f>IF(N132="nulová",J132,0)</f>
        <v>0</v>
      </c>
      <c r="BJ132" s="14" t="s">
        <v>80</v>
      </c>
      <c r="BK132" s="232">
        <f>ROUND(I132*H132,2)</f>
        <v>0</v>
      </c>
      <c r="BL132" s="14" t="s">
        <v>261</v>
      </c>
      <c r="BM132" s="231" t="s">
        <v>383</v>
      </c>
    </row>
    <row r="133" s="2" customFormat="1" ht="62.7" customHeight="1">
      <c r="A133" s="35"/>
      <c r="B133" s="36"/>
      <c r="C133" s="219" t="s">
        <v>250</v>
      </c>
      <c r="D133" s="219" t="s">
        <v>201</v>
      </c>
      <c r="E133" s="220" t="s">
        <v>1409</v>
      </c>
      <c r="F133" s="221" t="s">
        <v>1410</v>
      </c>
      <c r="G133" s="222" t="s">
        <v>958</v>
      </c>
      <c r="H133" s="223">
        <v>10</v>
      </c>
      <c r="I133" s="224"/>
      <c r="J133" s="225">
        <f>ROUND(I133*H133,2)</f>
        <v>0</v>
      </c>
      <c r="K133" s="226"/>
      <c r="L133" s="41"/>
      <c r="M133" s="227" t="s">
        <v>1</v>
      </c>
      <c r="N133" s="228" t="s">
        <v>38</v>
      </c>
      <c r="O133" s="88"/>
      <c r="P133" s="229">
        <f>O133*H133</f>
        <v>0</v>
      </c>
      <c r="Q133" s="229">
        <v>0</v>
      </c>
      <c r="R133" s="229">
        <f>Q133*H133</f>
        <v>0</v>
      </c>
      <c r="S133" s="229">
        <v>0</v>
      </c>
      <c r="T133" s="230">
        <f>S133*H133</f>
        <v>0</v>
      </c>
      <c r="U133" s="35"/>
      <c r="V133" s="35"/>
      <c r="W133" s="35"/>
      <c r="X133" s="35"/>
      <c r="Y133" s="35"/>
      <c r="Z133" s="35"/>
      <c r="AA133" s="35"/>
      <c r="AB133" s="35"/>
      <c r="AC133" s="35"/>
      <c r="AD133" s="35"/>
      <c r="AE133" s="35"/>
      <c r="AR133" s="231" t="s">
        <v>261</v>
      </c>
      <c r="AT133" s="231" t="s">
        <v>201</v>
      </c>
      <c r="AU133" s="231" t="s">
        <v>80</v>
      </c>
      <c r="AY133" s="14" t="s">
        <v>200</v>
      </c>
      <c r="BE133" s="232">
        <f>IF(N133="základní",J133,0)</f>
        <v>0</v>
      </c>
      <c r="BF133" s="232">
        <f>IF(N133="snížená",J133,0)</f>
        <v>0</v>
      </c>
      <c r="BG133" s="232">
        <f>IF(N133="zákl. přenesená",J133,0)</f>
        <v>0</v>
      </c>
      <c r="BH133" s="232">
        <f>IF(N133="sníž. přenesená",J133,0)</f>
        <v>0</v>
      </c>
      <c r="BI133" s="232">
        <f>IF(N133="nulová",J133,0)</f>
        <v>0</v>
      </c>
      <c r="BJ133" s="14" t="s">
        <v>80</v>
      </c>
      <c r="BK133" s="232">
        <f>ROUND(I133*H133,2)</f>
        <v>0</v>
      </c>
      <c r="BL133" s="14" t="s">
        <v>261</v>
      </c>
      <c r="BM133" s="231" t="s">
        <v>391</v>
      </c>
    </row>
    <row r="134" s="2" customFormat="1" ht="14.4" customHeight="1">
      <c r="A134" s="35"/>
      <c r="B134" s="36"/>
      <c r="C134" s="245" t="s">
        <v>254</v>
      </c>
      <c r="D134" s="245" t="s">
        <v>313</v>
      </c>
      <c r="E134" s="246" t="s">
        <v>1323</v>
      </c>
      <c r="F134" s="247" t="s">
        <v>1324</v>
      </c>
      <c r="G134" s="248" t="s">
        <v>1325</v>
      </c>
      <c r="H134" s="249">
        <v>1</v>
      </c>
      <c r="I134" s="250"/>
      <c r="J134" s="251">
        <f>ROUND(I134*H134,2)</f>
        <v>0</v>
      </c>
      <c r="K134" s="252"/>
      <c r="L134" s="253"/>
      <c r="M134" s="254" t="s">
        <v>1</v>
      </c>
      <c r="N134" s="255" t="s">
        <v>38</v>
      </c>
      <c r="O134" s="88"/>
      <c r="P134" s="229">
        <f>O134*H134</f>
        <v>0</v>
      </c>
      <c r="Q134" s="229">
        <v>0</v>
      </c>
      <c r="R134" s="229">
        <f>Q134*H134</f>
        <v>0</v>
      </c>
      <c r="S134" s="229">
        <v>0</v>
      </c>
      <c r="T134" s="230">
        <f>S134*H134</f>
        <v>0</v>
      </c>
      <c r="U134" s="35"/>
      <c r="V134" s="35"/>
      <c r="W134" s="35"/>
      <c r="X134" s="35"/>
      <c r="Y134" s="35"/>
      <c r="Z134" s="35"/>
      <c r="AA134" s="35"/>
      <c r="AB134" s="35"/>
      <c r="AC134" s="35"/>
      <c r="AD134" s="35"/>
      <c r="AE134" s="35"/>
      <c r="AR134" s="231" t="s">
        <v>415</v>
      </c>
      <c r="AT134" s="231" t="s">
        <v>313</v>
      </c>
      <c r="AU134" s="231" t="s">
        <v>80</v>
      </c>
      <c r="AY134" s="14" t="s">
        <v>200</v>
      </c>
      <c r="BE134" s="232">
        <f>IF(N134="základní",J134,0)</f>
        <v>0</v>
      </c>
      <c r="BF134" s="232">
        <f>IF(N134="snížená",J134,0)</f>
        <v>0</v>
      </c>
      <c r="BG134" s="232">
        <f>IF(N134="zákl. přenesená",J134,0)</f>
        <v>0</v>
      </c>
      <c r="BH134" s="232">
        <f>IF(N134="sníž. přenesená",J134,0)</f>
        <v>0</v>
      </c>
      <c r="BI134" s="232">
        <f>IF(N134="nulová",J134,0)</f>
        <v>0</v>
      </c>
      <c r="BJ134" s="14" t="s">
        <v>80</v>
      </c>
      <c r="BK134" s="232">
        <f>ROUND(I134*H134,2)</f>
        <v>0</v>
      </c>
      <c r="BL134" s="14" t="s">
        <v>261</v>
      </c>
      <c r="BM134" s="231" t="s">
        <v>399</v>
      </c>
    </row>
    <row r="135" s="2" customFormat="1" ht="14.4" customHeight="1">
      <c r="A135" s="35"/>
      <c r="B135" s="36"/>
      <c r="C135" s="219" t="s">
        <v>8</v>
      </c>
      <c r="D135" s="219" t="s">
        <v>201</v>
      </c>
      <c r="E135" s="220" t="s">
        <v>1326</v>
      </c>
      <c r="F135" s="221" t="s">
        <v>1327</v>
      </c>
      <c r="G135" s="222" t="s">
        <v>958</v>
      </c>
      <c r="H135" s="223">
        <v>30</v>
      </c>
      <c r="I135" s="224"/>
      <c r="J135" s="225">
        <f>ROUND(I135*H135,2)</f>
        <v>0</v>
      </c>
      <c r="K135" s="226"/>
      <c r="L135" s="41"/>
      <c r="M135" s="227" t="s">
        <v>1</v>
      </c>
      <c r="N135" s="228" t="s">
        <v>38</v>
      </c>
      <c r="O135" s="88"/>
      <c r="P135" s="229">
        <f>O135*H135</f>
        <v>0</v>
      </c>
      <c r="Q135" s="229">
        <v>0</v>
      </c>
      <c r="R135" s="229">
        <f>Q135*H135</f>
        <v>0</v>
      </c>
      <c r="S135" s="229">
        <v>0</v>
      </c>
      <c r="T135" s="230">
        <f>S135*H135</f>
        <v>0</v>
      </c>
      <c r="U135" s="35"/>
      <c r="V135" s="35"/>
      <c r="W135" s="35"/>
      <c r="X135" s="35"/>
      <c r="Y135" s="35"/>
      <c r="Z135" s="35"/>
      <c r="AA135" s="35"/>
      <c r="AB135" s="35"/>
      <c r="AC135" s="35"/>
      <c r="AD135" s="35"/>
      <c r="AE135" s="35"/>
      <c r="AR135" s="231" t="s">
        <v>261</v>
      </c>
      <c r="AT135" s="231" t="s">
        <v>201</v>
      </c>
      <c r="AU135" s="231" t="s">
        <v>80</v>
      </c>
      <c r="AY135" s="14" t="s">
        <v>200</v>
      </c>
      <c r="BE135" s="232">
        <f>IF(N135="základní",J135,0)</f>
        <v>0</v>
      </c>
      <c r="BF135" s="232">
        <f>IF(N135="snížená",J135,0)</f>
        <v>0</v>
      </c>
      <c r="BG135" s="232">
        <f>IF(N135="zákl. přenesená",J135,0)</f>
        <v>0</v>
      </c>
      <c r="BH135" s="232">
        <f>IF(N135="sníž. přenesená",J135,0)</f>
        <v>0</v>
      </c>
      <c r="BI135" s="232">
        <f>IF(N135="nulová",J135,0)</f>
        <v>0</v>
      </c>
      <c r="BJ135" s="14" t="s">
        <v>80</v>
      </c>
      <c r="BK135" s="232">
        <f>ROUND(I135*H135,2)</f>
        <v>0</v>
      </c>
      <c r="BL135" s="14" t="s">
        <v>261</v>
      </c>
      <c r="BM135" s="231" t="s">
        <v>407</v>
      </c>
    </row>
    <row r="136" s="2" customFormat="1" ht="49.05" customHeight="1">
      <c r="A136" s="35"/>
      <c r="B136" s="36"/>
      <c r="C136" s="219" t="s">
        <v>261</v>
      </c>
      <c r="D136" s="219" t="s">
        <v>201</v>
      </c>
      <c r="E136" s="220" t="s">
        <v>2199</v>
      </c>
      <c r="F136" s="221" t="s">
        <v>2200</v>
      </c>
      <c r="G136" s="222" t="s">
        <v>958</v>
      </c>
      <c r="H136" s="223">
        <v>5</v>
      </c>
      <c r="I136" s="224"/>
      <c r="J136" s="225">
        <f>ROUND(I136*H136,2)</f>
        <v>0</v>
      </c>
      <c r="K136" s="226"/>
      <c r="L136" s="41"/>
      <c r="M136" s="227" t="s">
        <v>1</v>
      </c>
      <c r="N136" s="228" t="s">
        <v>38</v>
      </c>
      <c r="O136" s="88"/>
      <c r="P136" s="229">
        <f>O136*H136</f>
        <v>0</v>
      </c>
      <c r="Q136" s="229">
        <v>0</v>
      </c>
      <c r="R136" s="229">
        <f>Q136*H136</f>
        <v>0</v>
      </c>
      <c r="S136" s="229">
        <v>0</v>
      </c>
      <c r="T136" s="230">
        <f>S136*H136</f>
        <v>0</v>
      </c>
      <c r="U136" s="35"/>
      <c r="V136" s="35"/>
      <c r="W136" s="35"/>
      <c r="X136" s="35"/>
      <c r="Y136" s="35"/>
      <c r="Z136" s="35"/>
      <c r="AA136" s="35"/>
      <c r="AB136" s="35"/>
      <c r="AC136" s="35"/>
      <c r="AD136" s="35"/>
      <c r="AE136" s="35"/>
      <c r="AR136" s="231" t="s">
        <v>261</v>
      </c>
      <c r="AT136" s="231" t="s">
        <v>201</v>
      </c>
      <c r="AU136" s="231" t="s">
        <v>80</v>
      </c>
      <c r="AY136" s="14" t="s">
        <v>200</v>
      </c>
      <c r="BE136" s="232">
        <f>IF(N136="základní",J136,0)</f>
        <v>0</v>
      </c>
      <c r="BF136" s="232">
        <f>IF(N136="snížená",J136,0)</f>
        <v>0</v>
      </c>
      <c r="BG136" s="232">
        <f>IF(N136="zákl. přenesená",J136,0)</f>
        <v>0</v>
      </c>
      <c r="BH136" s="232">
        <f>IF(N136="sníž. přenesená",J136,0)</f>
        <v>0</v>
      </c>
      <c r="BI136" s="232">
        <f>IF(N136="nulová",J136,0)</f>
        <v>0</v>
      </c>
      <c r="BJ136" s="14" t="s">
        <v>80</v>
      </c>
      <c r="BK136" s="232">
        <f>ROUND(I136*H136,2)</f>
        <v>0</v>
      </c>
      <c r="BL136" s="14" t="s">
        <v>261</v>
      </c>
      <c r="BM136" s="231" t="s">
        <v>415</v>
      </c>
    </row>
    <row r="137" s="2" customFormat="1" ht="37.8" customHeight="1">
      <c r="A137" s="35"/>
      <c r="B137" s="36"/>
      <c r="C137" s="245" t="s">
        <v>265</v>
      </c>
      <c r="D137" s="245" t="s">
        <v>313</v>
      </c>
      <c r="E137" s="246" t="s">
        <v>2201</v>
      </c>
      <c r="F137" s="247" t="s">
        <v>2202</v>
      </c>
      <c r="G137" s="248" t="s">
        <v>958</v>
      </c>
      <c r="H137" s="249">
        <v>1</v>
      </c>
      <c r="I137" s="250"/>
      <c r="J137" s="251">
        <f>ROUND(I137*H137,2)</f>
        <v>0</v>
      </c>
      <c r="K137" s="252"/>
      <c r="L137" s="253"/>
      <c r="M137" s="254" t="s">
        <v>1</v>
      </c>
      <c r="N137" s="255" t="s">
        <v>38</v>
      </c>
      <c r="O137" s="88"/>
      <c r="P137" s="229">
        <f>O137*H137</f>
        <v>0</v>
      </c>
      <c r="Q137" s="229">
        <v>0</v>
      </c>
      <c r="R137" s="229">
        <f>Q137*H137</f>
        <v>0</v>
      </c>
      <c r="S137" s="229">
        <v>0</v>
      </c>
      <c r="T137" s="230">
        <f>S137*H137</f>
        <v>0</v>
      </c>
      <c r="U137" s="35"/>
      <c r="V137" s="35"/>
      <c r="W137" s="35"/>
      <c r="X137" s="35"/>
      <c r="Y137" s="35"/>
      <c r="Z137" s="35"/>
      <c r="AA137" s="35"/>
      <c r="AB137" s="35"/>
      <c r="AC137" s="35"/>
      <c r="AD137" s="35"/>
      <c r="AE137" s="35"/>
      <c r="AR137" s="231" t="s">
        <v>415</v>
      </c>
      <c r="AT137" s="231" t="s">
        <v>313</v>
      </c>
      <c r="AU137" s="231" t="s">
        <v>80</v>
      </c>
      <c r="AY137" s="14" t="s">
        <v>200</v>
      </c>
      <c r="BE137" s="232">
        <f>IF(N137="základní",J137,0)</f>
        <v>0</v>
      </c>
      <c r="BF137" s="232">
        <f>IF(N137="snížená",J137,0)</f>
        <v>0</v>
      </c>
      <c r="BG137" s="232">
        <f>IF(N137="zákl. přenesená",J137,0)</f>
        <v>0</v>
      </c>
      <c r="BH137" s="232">
        <f>IF(N137="sníž. přenesená",J137,0)</f>
        <v>0</v>
      </c>
      <c r="BI137" s="232">
        <f>IF(N137="nulová",J137,0)</f>
        <v>0</v>
      </c>
      <c r="BJ137" s="14" t="s">
        <v>80</v>
      </c>
      <c r="BK137" s="232">
        <f>ROUND(I137*H137,2)</f>
        <v>0</v>
      </c>
      <c r="BL137" s="14" t="s">
        <v>261</v>
      </c>
      <c r="BM137" s="231" t="s">
        <v>423</v>
      </c>
    </row>
    <row r="138" s="2" customFormat="1" ht="37.8" customHeight="1">
      <c r="A138" s="35"/>
      <c r="B138" s="36"/>
      <c r="C138" s="219" t="s">
        <v>269</v>
      </c>
      <c r="D138" s="219" t="s">
        <v>201</v>
      </c>
      <c r="E138" s="220" t="s">
        <v>2203</v>
      </c>
      <c r="F138" s="221" t="s">
        <v>2204</v>
      </c>
      <c r="G138" s="222" t="s">
        <v>958</v>
      </c>
      <c r="H138" s="223">
        <v>1</v>
      </c>
      <c r="I138" s="224"/>
      <c r="J138" s="225">
        <f>ROUND(I138*H138,2)</f>
        <v>0</v>
      </c>
      <c r="K138" s="226"/>
      <c r="L138" s="41"/>
      <c r="M138" s="227" t="s">
        <v>1</v>
      </c>
      <c r="N138" s="228" t="s">
        <v>38</v>
      </c>
      <c r="O138" s="88"/>
      <c r="P138" s="229">
        <f>O138*H138</f>
        <v>0</v>
      </c>
      <c r="Q138" s="229">
        <v>0</v>
      </c>
      <c r="R138" s="229">
        <f>Q138*H138</f>
        <v>0</v>
      </c>
      <c r="S138" s="229">
        <v>0</v>
      </c>
      <c r="T138" s="230">
        <f>S138*H138</f>
        <v>0</v>
      </c>
      <c r="U138" s="35"/>
      <c r="V138" s="35"/>
      <c r="W138" s="35"/>
      <c r="X138" s="35"/>
      <c r="Y138" s="35"/>
      <c r="Z138" s="35"/>
      <c r="AA138" s="35"/>
      <c r="AB138" s="35"/>
      <c r="AC138" s="35"/>
      <c r="AD138" s="35"/>
      <c r="AE138" s="35"/>
      <c r="AR138" s="231" t="s">
        <v>261</v>
      </c>
      <c r="AT138" s="231" t="s">
        <v>201</v>
      </c>
      <c r="AU138" s="231" t="s">
        <v>80</v>
      </c>
      <c r="AY138" s="14" t="s">
        <v>200</v>
      </c>
      <c r="BE138" s="232">
        <f>IF(N138="základní",J138,0)</f>
        <v>0</v>
      </c>
      <c r="BF138" s="232">
        <f>IF(N138="snížená",J138,0)</f>
        <v>0</v>
      </c>
      <c r="BG138" s="232">
        <f>IF(N138="zákl. přenesená",J138,0)</f>
        <v>0</v>
      </c>
      <c r="BH138" s="232">
        <f>IF(N138="sníž. přenesená",J138,0)</f>
        <v>0</v>
      </c>
      <c r="BI138" s="232">
        <f>IF(N138="nulová",J138,0)</f>
        <v>0</v>
      </c>
      <c r="BJ138" s="14" t="s">
        <v>80</v>
      </c>
      <c r="BK138" s="232">
        <f>ROUND(I138*H138,2)</f>
        <v>0</v>
      </c>
      <c r="BL138" s="14" t="s">
        <v>261</v>
      </c>
      <c r="BM138" s="231" t="s">
        <v>431</v>
      </c>
    </row>
    <row r="139" s="2" customFormat="1" ht="37.8" customHeight="1">
      <c r="A139" s="35"/>
      <c r="B139" s="36"/>
      <c r="C139" s="245" t="s">
        <v>273</v>
      </c>
      <c r="D139" s="245" t="s">
        <v>313</v>
      </c>
      <c r="E139" s="246" t="s">
        <v>2205</v>
      </c>
      <c r="F139" s="247" t="s">
        <v>2206</v>
      </c>
      <c r="G139" s="248" t="s">
        <v>958</v>
      </c>
      <c r="H139" s="249">
        <v>1</v>
      </c>
      <c r="I139" s="250"/>
      <c r="J139" s="251">
        <f>ROUND(I139*H139,2)</f>
        <v>0</v>
      </c>
      <c r="K139" s="252"/>
      <c r="L139" s="253"/>
      <c r="M139" s="254" t="s">
        <v>1</v>
      </c>
      <c r="N139" s="255" t="s">
        <v>38</v>
      </c>
      <c r="O139" s="88"/>
      <c r="P139" s="229">
        <f>O139*H139</f>
        <v>0</v>
      </c>
      <c r="Q139" s="229">
        <v>0</v>
      </c>
      <c r="R139" s="229">
        <f>Q139*H139</f>
        <v>0</v>
      </c>
      <c r="S139" s="229">
        <v>0</v>
      </c>
      <c r="T139" s="230">
        <f>S139*H139</f>
        <v>0</v>
      </c>
      <c r="U139" s="35"/>
      <c r="V139" s="35"/>
      <c r="W139" s="35"/>
      <c r="X139" s="35"/>
      <c r="Y139" s="35"/>
      <c r="Z139" s="35"/>
      <c r="AA139" s="35"/>
      <c r="AB139" s="35"/>
      <c r="AC139" s="35"/>
      <c r="AD139" s="35"/>
      <c r="AE139" s="35"/>
      <c r="AR139" s="231" t="s">
        <v>415</v>
      </c>
      <c r="AT139" s="231" t="s">
        <v>313</v>
      </c>
      <c r="AU139" s="231" t="s">
        <v>80</v>
      </c>
      <c r="AY139" s="14" t="s">
        <v>200</v>
      </c>
      <c r="BE139" s="232">
        <f>IF(N139="základní",J139,0)</f>
        <v>0</v>
      </c>
      <c r="BF139" s="232">
        <f>IF(N139="snížená",J139,0)</f>
        <v>0</v>
      </c>
      <c r="BG139" s="232">
        <f>IF(N139="zákl. přenesená",J139,0)</f>
        <v>0</v>
      </c>
      <c r="BH139" s="232">
        <f>IF(N139="sníž. přenesená",J139,0)</f>
        <v>0</v>
      </c>
      <c r="BI139" s="232">
        <f>IF(N139="nulová",J139,0)</f>
        <v>0</v>
      </c>
      <c r="BJ139" s="14" t="s">
        <v>80</v>
      </c>
      <c r="BK139" s="232">
        <f>ROUND(I139*H139,2)</f>
        <v>0</v>
      </c>
      <c r="BL139" s="14" t="s">
        <v>261</v>
      </c>
      <c r="BM139" s="231" t="s">
        <v>439</v>
      </c>
    </row>
    <row r="140" s="2" customFormat="1" ht="37.8" customHeight="1">
      <c r="A140" s="35"/>
      <c r="B140" s="36"/>
      <c r="C140" s="219" t="s">
        <v>277</v>
      </c>
      <c r="D140" s="219" t="s">
        <v>201</v>
      </c>
      <c r="E140" s="220" t="s">
        <v>2207</v>
      </c>
      <c r="F140" s="221" t="s">
        <v>2208</v>
      </c>
      <c r="G140" s="222" t="s">
        <v>958</v>
      </c>
      <c r="H140" s="223">
        <v>1</v>
      </c>
      <c r="I140" s="224"/>
      <c r="J140" s="225">
        <f>ROUND(I140*H140,2)</f>
        <v>0</v>
      </c>
      <c r="K140" s="226"/>
      <c r="L140" s="41"/>
      <c r="M140" s="227" t="s">
        <v>1</v>
      </c>
      <c r="N140" s="228" t="s">
        <v>38</v>
      </c>
      <c r="O140" s="88"/>
      <c r="P140" s="229">
        <f>O140*H140</f>
        <v>0</v>
      </c>
      <c r="Q140" s="229">
        <v>0</v>
      </c>
      <c r="R140" s="229">
        <f>Q140*H140</f>
        <v>0</v>
      </c>
      <c r="S140" s="229">
        <v>0</v>
      </c>
      <c r="T140" s="230">
        <f>S140*H140</f>
        <v>0</v>
      </c>
      <c r="U140" s="35"/>
      <c r="V140" s="35"/>
      <c r="W140" s="35"/>
      <c r="X140" s="35"/>
      <c r="Y140" s="35"/>
      <c r="Z140" s="35"/>
      <c r="AA140" s="35"/>
      <c r="AB140" s="35"/>
      <c r="AC140" s="35"/>
      <c r="AD140" s="35"/>
      <c r="AE140" s="35"/>
      <c r="AR140" s="231" t="s">
        <v>261</v>
      </c>
      <c r="AT140" s="231" t="s">
        <v>201</v>
      </c>
      <c r="AU140" s="231" t="s">
        <v>80</v>
      </c>
      <c r="AY140" s="14" t="s">
        <v>200</v>
      </c>
      <c r="BE140" s="232">
        <f>IF(N140="základní",J140,0)</f>
        <v>0</v>
      </c>
      <c r="BF140" s="232">
        <f>IF(N140="snížená",J140,0)</f>
        <v>0</v>
      </c>
      <c r="BG140" s="232">
        <f>IF(N140="zákl. přenesená",J140,0)</f>
        <v>0</v>
      </c>
      <c r="BH140" s="232">
        <f>IF(N140="sníž. přenesená",J140,0)</f>
        <v>0</v>
      </c>
      <c r="BI140" s="232">
        <f>IF(N140="nulová",J140,0)</f>
        <v>0</v>
      </c>
      <c r="BJ140" s="14" t="s">
        <v>80</v>
      </c>
      <c r="BK140" s="232">
        <f>ROUND(I140*H140,2)</f>
        <v>0</v>
      </c>
      <c r="BL140" s="14" t="s">
        <v>261</v>
      </c>
      <c r="BM140" s="231" t="s">
        <v>447</v>
      </c>
    </row>
    <row r="141" s="2" customFormat="1" ht="24.15" customHeight="1">
      <c r="A141" s="35"/>
      <c r="B141" s="36"/>
      <c r="C141" s="245" t="s">
        <v>7</v>
      </c>
      <c r="D141" s="245" t="s">
        <v>313</v>
      </c>
      <c r="E141" s="246" t="s">
        <v>2209</v>
      </c>
      <c r="F141" s="247" t="s">
        <v>2210</v>
      </c>
      <c r="G141" s="248" t="s">
        <v>958</v>
      </c>
      <c r="H141" s="249">
        <v>1</v>
      </c>
      <c r="I141" s="250"/>
      <c r="J141" s="251">
        <f>ROUND(I141*H141,2)</f>
        <v>0</v>
      </c>
      <c r="K141" s="252"/>
      <c r="L141" s="253"/>
      <c r="M141" s="254" t="s">
        <v>1</v>
      </c>
      <c r="N141" s="255" t="s">
        <v>38</v>
      </c>
      <c r="O141" s="88"/>
      <c r="P141" s="229">
        <f>O141*H141</f>
        <v>0</v>
      </c>
      <c r="Q141" s="229">
        <v>0</v>
      </c>
      <c r="R141" s="229">
        <f>Q141*H141</f>
        <v>0</v>
      </c>
      <c r="S141" s="229">
        <v>0</v>
      </c>
      <c r="T141" s="230">
        <f>S141*H141</f>
        <v>0</v>
      </c>
      <c r="U141" s="35"/>
      <c r="V141" s="35"/>
      <c r="W141" s="35"/>
      <c r="X141" s="35"/>
      <c r="Y141" s="35"/>
      <c r="Z141" s="35"/>
      <c r="AA141" s="35"/>
      <c r="AB141" s="35"/>
      <c r="AC141" s="35"/>
      <c r="AD141" s="35"/>
      <c r="AE141" s="35"/>
      <c r="AR141" s="231" t="s">
        <v>415</v>
      </c>
      <c r="AT141" s="231" t="s">
        <v>313</v>
      </c>
      <c r="AU141" s="231" t="s">
        <v>80</v>
      </c>
      <c r="AY141" s="14" t="s">
        <v>200</v>
      </c>
      <c r="BE141" s="232">
        <f>IF(N141="základní",J141,0)</f>
        <v>0</v>
      </c>
      <c r="BF141" s="232">
        <f>IF(N141="snížená",J141,0)</f>
        <v>0</v>
      </c>
      <c r="BG141" s="232">
        <f>IF(N141="zákl. přenesená",J141,0)</f>
        <v>0</v>
      </c>
      <c r="BH141" s="232">
        <f>IF(N141="sníž. přenesená",J141,0)</f>
        <v>0</v>
      </c>
      <c r="BI141" s="232">
        <f>IF(N141="nulová",J141,0)</f>
        <v>0</v>
      </c>
      <c r="BJ141" s="14" t="s">
        <v>80</v>
      </c>
      <c r="BK141" s="232">
        <f>ROUND(I141*H141,2)</f>
        <v>0</v>
      </c>
      <c r="BL141" s="14" t="s">
        <v>261</v>
      </c>
      <c r="BM141" s="231" t="s">
        <v>455</v>
      </c>
    </row>
    <row r="142" s="2" customFormat="1" ht="14.4" customHeight="1">
      <c r="A142" s="35"/>
      <c r="B142" s="36"/>
      <c r="C142" s="219" t="s">
        <v>376</v>
      </c>
      <c r="D142" s="219" t="s">
        <v>201</v>
      </c>
      <c r="E142" s="220" t="s">
        <v>2211</v>
      </c>
      <c r="F142" s="221" t="s">
        <v>2212</v>
      </c>
      <c r="G142" s="222" t="s">
        <v>958</v>
      </c>
      <c r="H142" s="223">
        <v>1</v>
      </c>
      <c r="I142" s="224"/>
      <c r="J142" s="225">
        <f>ROUND(I142*H142,2)</f>
        <v>0</v>
      </c>
      <c r="K142" s="226"/>
      <c r="L142" s="41"/>
      <c r="M142" s="227" t="s">
        <v>1</v>
      </c>
      <c r="N142" s="228" t="s">
        <v>38</v>
      </c>
      <c r="O142" s="88"/>
      <c r="P142" s="229">
        <f>O142*H142</f>
        <v>0</v>
      </c>
      <c r="Q142" s="229">
        <v>0</v>
      </c>
      <c r="R142" s="229">
        <f>Q142*H142</f>
        <v>0</v>
      </c>
      <c r="S142" s="229">
        <v>0</v>
      </c>
      <c r="T142" s="230">
        <f>S142*H142</f>
        <v>0</v>
      </c>
      <c r="U142" s="35"/>
      <c r="V142" s="35"/>
      <c r="W142" s="35"/>
      <c r="X142" s="35"/>
      <c r="Y142" s="35"/>
      <c r="Z142" s="35"/>
      <c r="AA142" s="35"/>
      <c r="AB142" s="35"/>
      <c r="AC142" s="35"/>
      <c r="AD142" s="35"/>
      <c r="AE142" s="35"/>
      <c r="AR142" s="231" t="s">
        <v>261</v>
      </c>
      <c r="AT142" s="231" t="s">
        <v>201</v>
      </c>
      <c r="AU142" s="231" t="s">
        <v>80</v>
      </c>
      <c r="AY142" s="14" t="s">
        <v>200</v>
      </c>
      <c r="BE142" s="232">
        <f>IF(N142="základní",J142,0)</f>
        <v>0</v>
      </c>
      <c r="BF142" s="232">
        <f>IF(N142="snížená",J142,0)</f>
        <v>0</v>
      </c>
      <c r="BG142" s="232">
        <f>IF(N142="zákl. přenesená",J142,0)</f>
        <v>0</v>
      </c>
      <c r="BH142" s="232">
        <f>IF(N142="sníž. přenesená",J142,0)</f>
        <v>0</v>
      </c>
      <c r="BI142" s="232">
        <f>IF(N142="nulová",J142,0)</f>
        <v>0</v>
      </c>
      <c r="BJ142" s="14" t="s">
        <v>80</v>
      </c>
      <c r="BK142" s="232">
        <f>ROUND(I142*H142,2)</f>
        <v>0</v>
      </c>
      <c r="BL142" s="14" t="s">
        <v>261</v>
      </c>
      <c r="BM142" s="231" t="s">
        <v>463</v>
      </c>
    </row>
    <row r="143" s="2" customFormat="1" ht="49.05" customHeight="1">
      <c r="A143" s="35"/>
      <c r="B143" s="36"/>
      <c r="C143" s="245" t="s">
        <v>380</v>
      </c>
      <c r="D143" s="245" t="s">
        <v>313</v>
      </c>
      <c r="E143" s="246" t="s">
        <v>2213</v>
      </c>
      <c r="F143" s="247" t="s">
        <v>2214</v>
      </c>
      <c r="G143" s="248" t="s">
        <v>958</v>
      </c>
      <c r="H143" s="249">
        <v>1</v>
      </c>
      <c r="I143" s="250"/>
      <c r="J143" s="251">
        <f>ROUND(I143*H143,2)</f>
        <v>0</v>
      </c>
      <c r="K143" s="252"/>
      <c r="L143" s="253"/>
      <c r="M143" s="254" t="s">
        <v>1</v>
      </c>
      <c r="N143" s="255" t="s">
        <v>38</v>
      </c>
      <c r="O143" s="88"/>
      <c r="P143" s="229">
        <f>O143*H143</f>
        <v>0</v>
      </c>
      <c r="Q143" s="229">
        <v>0</v>
      </c>
      <c r="R143" s="229">
        <f>Q143*H143</f>
        <v>0</v>
      </c>
      <c r="S143" s="229">
        <v>0</v>
      </c>
      <c r="T143" s="230">
        <f>S143*H143</f>
        <v>0</v>
      </c>
      <c r="U143" s="35"/>
      <c r="V143" s="35"/>
      <c r="W143" s="35"/>
      <c r="X143" s="35"/>
      <c r="Y143" s="35"/>
      <c r="Z143" s="35"/>
      <c r="AA143" s="35"/>
      <c r="AB143" s="35"/>
      <c r="AC143" s="35"/>
      <c r="AD143" s="35"/>
      <c r="AE143" s="35"/>
      <c r="AR143" s="231" t="s">
        <v>415</v>
      </c>
      <c r="AT143" s="231" t="s">
        <v>313</v>
      </c>
      <c r="AU143" s="231" t="s">
        <v>80</v>
      </c>
      <c r="AY143" s="14" t="s">
        <v>200</v>
      </c>
      <c r="BE143" s="232">
        <f>IF(N143="základní",J143,0)</f>
        <v>0</v>
      </c>
      <c r="BF143" s="232">
        <f>IF(N143="snížená",J143,0)</f>
        <v>0</v>
      </c>
      <c r="BG143" s="232">
        <f>IF(N143="zákl. přenesená",J143,0)</f>
        <v>0</v>
      </c>
      <c r="BH143" s="232">
        <f>IF(N143="sníž. přenesená",J143,0)</f>
        <v>0</v>
      </c>
      <c r="BI143" s="232">
        <f>IF(N143="nulová",J143,0)</f>
        <v>0</v>
      </c>
      <c r="BJ143" s="14" t="s">
        <v>80</v>
      </c>
      <c r="BK143" s="232">
        <f>ROUND(I143*H143,2)</f>
        <v>0</v>
      </c>
      <c r="BL143" s="14" t="s">
        <v>261</v>
      </c>
      <c r="BM143" s="231" t="s">
        <v>471</v>
      </c>
    </row>
    <row r="144" s="2" customFormat="1" ht="37.8" customHeight="1">
      <c r="A144" s="35"/>
      <c r="B144" s="36"/>
      <c r="C144" s="219" t="s">
        <v>383</v>
      </c>
      <c r="D144" s="219" t="s">
        <v>201</v>
      </c>
      <c r="E144" s="220" t="s">
        <v>2215</v>
      </c>
      <c r="F144" s="221" t="s">
        <v>2216</v>
      </c>
      <c r="G144" s="222" t="s">
        <v>958</v>
      </c>
      <c r="H144" s="223">
        <v>1</v>
      </c>
      <c r="I144" s="224"/>
      <c r="J144" s="225">
        <f>ROUND(I144*H144,2)</f>
        <v>0</v>
      </c>
      <c r="K144" s="226"/>
      <c r="L144" s="41"/>
      <c r="M144" s="227" t="s">
        <v>1</v>
      </c>
      <c r="N144" s="228" t="s">
        <v>38</v>
      </c>
      <c r="O144" s="88"/>
      <c r="P144" s="229">
        <f>O144*H144</f>
        <v>0</v>
      </c>
      <c r="Q144" s="229">
        <v>0</v>
      </c>
      <c r="R144" s="229">
        <f>Q144*H144</f>
        <v>0</v>
      </c>
      <c r="S144" s="229">
        <v>0</v>
      </c>
      <c r="T144" s="230">
        <f>S144*H144</f>
        <v>0</v>
      </c>
      <c r="U144" s="35"/>
      <c r="V144" s="35"/>
      <c r="W144" s="35"/>
      <c r="X144" s="35"/>
      <c r="Y144" s="35"/>
      <c r="Z144" s="35"/>
      <c r="AA144" s="35"/>
      <c r="AB144" s="35"/>
      <c r="AC144" s="35"/>
      <c r="AD144" s="35"/>
      <c r="AE144" s="35"/>
      <c r="AR144" s="231" t="s">
        <v>261</v>
      </c>
      <c r="AT144" s="231" t="s">
        <v>201</v>
      </c>
      <c r="AU144" s="231" t="s">
        <v>80</v>
      </c>
      <c r="AY144" s="14" t="s">
        <v>200</v>
      </c>
      <c r="BE144" s="232">
        <f>IF(N144="základní",J144,0)</f>
        <v>0</v>
      </c>
      <c r="BF144" s="232">
        <f>IF(N144="snížená",J144,0)</f>
        <v>0</v>
      </c>
      <c r="BG144" s="232">
        <f>IF(N144="zákl. přenesená",J144,0)</f>
        <v>0</v>
      </c>
      <c r="BH144" s="232">
        <f>IF(N144="sníž. přenesená",J144,0)</f>
        <v>0</v>
      </c>
      <c r="BI144" s="232">
        <f>IF(N144="nulová",J144,0)</f>
        <v>0</v>
      </c>
      <c r="BJ144" s="14" t="s">
        <v>80</v>
      </c>
      <c r="BK144" s="232">
        <f>ROUND(I144*H144,2)</f>
        <v>0</v>
      </c>
      <c r="BL144" s="14" t="s">
        <v>261</v>
      </c>
      <c r="BM144" s="231" t="s">
        <v>479</v>
      </c>
    </row>
    <row r="145" s="2" customFormat="1" ht="24.15" customHeight="1">
      <c r="A145" s="35"/>
      <c r="B145" s="36"/>
      <c r="C145" s="245" t="s">
        <v>387</v>
      </c>
      <c r="D145" s="245" t="s">
        <v>313</v>
      </c>
      <c r="E145" s="246" t="s">
        <v>2126</v>
      </c>
      <c r="F145" s="247" t="s">
        <v>2217</v>
      </c>
      <c r="G145" s="248" t="s">
        <v>958</v>
      </c>
      <c r="H145" s="249">
        <v>2</v>
      </c>
      <c r="I145" s="250"/>
      <c r="J145" s="251">
        <f>ROUND(I145*H145,2)</f>
        <v>0</v>
      </c>
      <c r="K145" s="252"/>
      <c r="L145" s="253"/>
      <c r="M145" s="254" t="s">
        <v>1</v>
      </c>
      <c r="N145" s="255" t="s">
        <v>38</v>
      </c>
      <c r="O145" s="88"/>
      <c r="P145" s="229">
        <f>O145*H145</f>
        <v>0</v>
      </c>
      <c r="Q145" s="229">
        <v>0</v>
      </c>
      <c r="R145" s="229">
        <f>Q145*H145</f>
        <v>0</v>
      </c>
      <c r="S145" s="229">
        <v>0</v>
      </c>
      <c r="T145" s="230">
        <f>S145*H145</f>
        <v>0</v>
      </c>
      <c r="U145" s="35"/>
      <c r="V145" s="35"/>
      <c r="W145" s="35"/>
      <c r="X145" s="35"/>
      <c r="Y145" s="35"/>
      <c r="Z145" s="35"/>
      <c r="AA145" s="35"/>
      <c r="AB145" s="35"/>
      <c r="AC145" s="35"/>
      <c r="AD145" s="35"/>
      <c r="AE145" s="35"/>
      <c r="AR145" s="231" t="s">
        <v>415</v>
      </c>
      <c r="AT145" s="231" t="s">
        <v>313</v>
      </c>
      <c r="AU145" s="231" t="s">
        <v>80</v>
      </c>
      <c r="AY145" s="14" t="s">
        <v>200</v>
      </c>
      <c r="BE145" s="232">
        <f>IF(N145="základní",J145,0)</f>
        <v>0</v>
      </c>
      <c r="BF145" s="232">
        <f>IF(N145="snížená",J145,0)</f>
        <v>0</v>
      </c>
      <c r="BG145" s="232">
        <f>IF(N145="zákl. přenesená",J145,0)</f>
        <v>0</v>
      </c>
      <c r="BH145" s="232">
        <f>IF(N145="sníž. přenesená",J145,0)</f>
        <v>0</v>
      </c>
      <c r="BI145" s="232">
        <f>IF(N145="nulová",J145,0)</f>
        <v>0</v>
      </c>
      <c r="BJ145" s="14" t="s">
        <v>80</v>
      </c>
      <c r="BK145" s="232">
        <f>ROUND(I145*H145,2)</f>
        <v>0</v>
      </c>
      <c r="BL145" s="14" t="s">
        <v>261</v>
      </c>
      <c r="BM145" s="231" t="s">
        <v>487</v>
      </c>
    </row>
    <row r="146" s="2" customFormat="1" ht="24.15" customHeight="1">
      <c r="A146" s="35"/>
      <c r="B146" s="36"/>
      <c r="C146" s="219" t="s">
        <v>391</v>
      </c>
      <c r="D146" s="219" t="s">
        <v>201</v>
      </c>
      <c r="E146" s="220" t="s">
        <v>2218</v>
      </c>
      <c r="F146" s="221" t="s">
        <v>2219</v>
      </c>
      <c r="G146" s="222" t="s">
        <v>958</v>
      </c>
      <c r="H146" s="223">
        <v>2</v>
      </c>
      <c r="I146" s="224"/>
      <c r="J146" s="225">
        <f>ROUND(I146*H146,2)</f>
        <v>0</v>
      </c>
      <c r="K146" s="226"/>
      <c r="L146" s="41"/>
      <c r="M146" s="227" t="s">
        <v>1</v>
      </c>
      <c r="N146" s="228" t="s">
        <v>38</v>
      </c>
      <c r="O146" s="88"/>
      <c r="P146" s="229">
        <f>O146*H146</f>
        <v>0</v>
      </c>
      <c r="Q146" s="229">
        <v>0</v>
      </c>
      <c r="R146" s="229">
        <f>Q146*H146</f>
        <v>0</v>
      </c>
      <c r="S146" s="229">
        <v>0</v>
      </c>
      <c r="T146" s="230">
        <f>S146*H146</f>
        <v>0</v>
      </c>
      <c r="U146" s="35"/>
      <c r="V146" s="35"/>
      <c r="W146" s="35"/>
      <c r="X146" s="35"/>
      <c r="Y146" s="35"/>
      <c r="Z146" s="35"/>
      <c r="AA146" s="35"/>
      <c r="AB146" s="35"/>
      <c r="AC146" s="35"/>
      <c r="AD146" s="35"/>
      <c r="AE146" s="35"/>
      <c r="AR146" s="231" t="s">
        <v>261</v>
      </c>
      <c r="AT146" s="231" t="s">
        <v>201</v>
      </c>
      <c r="AU146" s="231" t="s">
        <v>80</v>
      </c>
      <c r="AY146" s="14" t="s">
        <v>200</v>
      </c>
      <c r="BE146" s="232">
        <f>IF(N146="základní",J146,0)</f>
        <v>0</v>
      </c>
      <c r="BF146" s="232">
        <f>IF(N146="snížená",J146,0)</f>
        <v>0</v>
      </c>
      <c r="BG146" s="232">
        <f>IF(N146="zákl. přenesená",J146,0)</f>
        <v>0</v>
      </c>
      <c r="BH146" s="232">
        <f>IF(N146="sníž. přenesená",J146,0)</f>
        <v>0</v>
      </c>
      <c r="BI146" s="232">
        <f>IF(N146="nulová",J146,0)</f>
        <v>0</v>
      </c>
      <c r="BJ146" s="14" t="s">
        <v>80</v>
      </c>
      <c r="BK146" s="232">
        <f>ROUND(I146*H146,2)</f>
        <v>0</v>
      </c>
      <c r="BL146" s="14" t="s">
        <v>261</v>
      </c>
      <c r="BM146" s="231" t="s">
        <v>495</v>
      </c>
    </row>
    <row r="147" s="2" customFormat="1" ht="62.7" customHeight="1">
      <c r="A147" s="35"/>
      <c r="B147" s="36"/>
      <c r="C147" s="219" t="s">
        <v>395</v>
      </c>
      <c r="D147" s="219" t="s">
        <v>201</v>
      </c>
      <c r="E147" s="220" t="s">
        <v>759</v>
      </c>
      <c r="F147" s="221" t="s">
        <v>760</v>
      </c>
      <c r="G147" s="222" t="s">
        <v>958</v>
      </c>
      <c r="H147" s="223">
        <v>1</v>
      </c>
      <c r="I147" s="224"/>
      <c r="J147" s="225">
        <f>ROUND(I147*H147,2)</f>
        <v>0</v>
      </c>
      <c r="K147" s="226"/>
      <c r="L147" s="41"/>
      <c r="M147" s="227" t="s">
        <v>1</v>
      </c>
      <c r="N147" s="228" t="s">
        <v>38</v>
      </c>
      <c r="O147" s="88"/>
      <c r="P147" s="229">
        <f>O147*H147</f>
        <v>0</v>
      </c>
      <c r="Q147" s="229">
        <v>0</v>
      </c>
      <c r="R147" s="229">
        <f>Q147*H147</f>
        <v>0</v>
      </c>
      <c r="S147" s="229">
        <v>0</v>
      </c>
      <c r="T147" s="230">
        <f>S147*H147</f>
        <v>0</v>
      </c>
      <c r="U147" s="35"/>
      <c r="V147" s="35"/>
      <c r="W147" s="35"/>
      <c r="X147" s="35"/>
      <c r="Y147" s="35"/>
      <c r="Z147" s="35"/>
      <c r="AA147" s="35"/>
      <c r="AB147" s="35"/>
      <c r="AC147" s="35"/>
      <c r="AD147" s="35"/>
      <c r="AE147" s="35"/>
      <c r="AR147" s="231" t="s">
        <v>261</v>
      </c>
      <c r="AT147" s="231" t="s">
        <v>201</v>
      </c>
      <c r="AU147" s="231" t="s">
        <v>80</v>
      </c>
      <c r="AY147" s="14" t="s">
        <v>200</v>
      </c>
      <c r="BE147" s="232">
        <f>IF(N147="základní",J147,0)</f>
        <v>0</v>
      </c>
      <c r="BF147" s="232">
        <f>IF(N147="snížená",J147,0)</f>
        <v>0</v>
      </c>
      <c r="BG147" s="232">
        <f>IF(N147="zákl. přenesená",J147,0)</f>
        <v>0</v>
      </c>
      <c r="BH147" s="232">
        <f>IF(N147="sníž. přenesená",J147,0)</f>
        <v>0</v>
      </c>
      <c r="BI147" s="232">
        <f>IF(N147="nulová",J147,0)</f>
        <v>0</v>
      </c>
      <c r="BJ147" s="14" t="s">
        <v>80</v>
      </c>
      <c r="BK147" s="232">
        <f>ROUND(I147*H147,2)</f>
        <v>0</v>
      </c>
      <c r="BL147" s="14" t="s">
        <v>261</v>
      </c>
      <c r="BM147" s="231" t="s">
        <v>503</v>
      </c>
    </row>
    <row r="148" s="2" customFormat="1" ht="24.15" customHeight="1">
      <c r="A148" s="35"/>
      <c r="B148" s="36"/>
      <c r="C148" s="219" t="s">
        <v>399</v>
      </c>
      <c r="D148" s="219" t="s">
        <v>201</v>
      </c>
      <c r="E148" s="220" t="s">
        <v>763</v>
      </c>
      <c r="F148" s="221" t="s">
        <v>764</v>
      </c>
      <c r="G148" s="222" t="s">
        <v>958</v>
      </c>
      <c r="H148" s="223">
        <v>3</v>
      </c>
      <c r="I148" s="224"/>
      <c r="J148" s="225">
        <f>ROUND(I148*H148,2)</f>
        <v>0</v>
      </c>
      <c r="K148" s="226"/>
      <c r="L148" s="41"/>
      <c r="M148" s="227" t="s">
        <v>1</v>
      </c>
      <c r="N148" s="228" t="s">
        <v>38</v>
      </c>
      <c r="O148" s="88"/>
      <c r="P148" s="229">
        <f>O148*H148</f>
        <v>0</v>
      </c>
      <c r="Q148" s="229">
        <v>0</v>
      </c>
      <c r="R148" s="229">
        <f>Q148*H148</f>
        <v>0</v>
      </c>
      <c r="S148" s="229">
        <v>0</v>
      </c>
      <c r="T148" s="230">
        <f>S148*H148</f>
        <v>0</v>
      </c>
      <c r="U148" s="35"/>
      <c r="V148" s="35"/>
      <c r="W148" s="35"/>
      <c r="X148" s="35"/>
      <c r="Y148" s="35"/>
      <c r="Z148" s="35"/>
      <c r="AA148" s="35"/>
      <c r="AB148" s="35"/>
      <c r="AC148" s="35"/>
      <c r="AD148" s="35"/>
      <c r="AE148" s="35"/>
      <c r="AR148" s="231" t="s">
        <v>261</v>
      </c>
      <c r="AT148" s="231" t="s">
        <v>201</v>
      </c>
      <c r="AU148" s="231" t="s">
        <v>80</v>
      </c>
      <c r="AY148" s="14" t="s">
        <v>200</v>
      </c>
      <c r="BE148" s="232">
        <f>IF(N148="základní",J148,0)</f>
        <v>0</v>
      </c>
      <c r="BF148" s="232">
        <f>IF(N148="snížená",J148,0)</f>
        <v>0</v>
      </c>
      <c r="BG148" s="232">
        <f>IF(N148="zákl. přenesená",J148,0)</f>
        <v>0</v>
      </c>
      <c r="BH148" s="232">
        <f>IF(N148="sníž. přenesená",J148,0)</f>
        <v>0</v>
      </c>
      <c r="BI148" s="232">
        <f>IF(N148="nulová",J148,0)</f>
        <v>0</v>
      </c>
      <c r="BJ148" s="14" t="s">
        <v>80</v>
      </c>
      <c r="BK148" s="232">
        <f>ROUND(I148*H148,2)</f>
        <v>0</v>
      </c>
      <c r="BL148" s="14" t="s">
        <v>261</v>
      </c>
      <c r="BM148" s="231" t="s">
        <v>511</v>
      </c>
    </row>
    <row r="149" s="2" customFormat="1" ht="37.8" customHeight="1">
      <c r="A149" s="35"/>
      <c r="B149" s="36"/>
      <c r="C149" s="219" t="s">
        <v>403</v>
      </c>
      <c r="D149" s="219" t="s">
        <v>201</v>
      </c>
      <c r="E149" s="220" t="s">
        <v>1462</v>
      </c>
      <c r="F149" s="221" t="s">
        <v>1463</v>
      </c>
      <c r="G149" s="222" t="s">
        <v>958</v>
      </c>
      <c r="H149" s="223">
        <v>1</v>
      </c>
      <c r="I149" s="224"/>
      <c r="J149" s="225">
        <f>ROUND(I149*H149,2)</f>
        <v>0</v>
      </c>
      <c r="K149" s="226"/>
      <c r="L149" s="41"/>
      <c r="M149" s="227" t="s">
        <v>1</v>
      </c>
      <c r="N149" s="228" t="s">
        <v>38</v>
      </c>
      <c r="O149" s="88"/>
      <c r="P149" s="229">
        <f>O149*H149</f>
        <v>0</v>
      </c>
      <c r="Q149" s="229">
        <v>0</v>
      </c>
      <c r="R149" s="229">
        <f>Q149*H149</f>
        <v>0</v>
      </c>
      <c r="S149" s="229">
        <v>0</v>
      </c>
      <c r="T149" s="230">
        <f>S149*H149</f>
        <v>0</v>
      </c>
      <c r="U149" s="35"/>
      <c r="V149" s="35"/>
      <c r="W149" s="35"/>
      <c r="X149" s="35"/>
      <c r="Y149" s="35"/>
      <c r="Z149" s="35"/>
      <c r="AA149" s="35"/>
      <c r="AB149" s="35"/>
      <c r="AC149" s="35"/>
      <c r="AD149" s="35"/>
      <c r="AE149" s="35"/>
      <c r="AR149" s="231" t="s">
        <v>261</v>
      </c>
      <c r="AT149" s="231" t="s">
        <v>201</v>
      </c>
      <c r="AU149" s="231" t="s">
        <v>80</v>
      </c>
      <c r="AY149" s="14" t="s">
        <v>200</v>
      </c>
      <c r="BE149" s="232">
        <f>IF(N149="základní",J149,0)</f>
        <v>0</v>
      </c>
      <c r="BF149" s="232">
        <f>IF(N149="snížená",J149,0)</f>
        <v>0</v>
      </c>
      <c r="BG149" s="232">
        <f>IF(N149="zákl. přenesená",J149,0)</f>
        <v>0</v>
      </c>
      <c r="BH149" s="232">
        <f>IF(N149="sníž. přenesená",J149,0)</f>
        <v>0</v>
      </c>
      <c r="BI149" s="232">
        <f>IF(N149="nulová",J149,0)</f>
        <v>0</v>
      </c>
      <c r="BJ149" s="14" t="s">
        <v>80</v>
      </c>
      <c r="BK149" s="232">
        <f>ROUND(I149*H149,2)</f>
        <v>0</v>
      </c>
      <c r="BL149" s="14" t="s">
        <v>261</v>
      </c>
      <c r="BM149" s="231" t="s">
        <v>519</v>
      </c>
    </row>
    <row r="150" s="2" customFormat="1" ht="14.4" customHeight="1">
      <c r="A150" s="35"/>
      <c r="B150" s="36"/>
      <c r="C150" s="219" t="s">
        <v>407</v>
      </c>
      <c r="D150" s="219" t="s">
        <v>201</v>
      </c>
      <c r="E150" s="220" t="s">
        <v>1465</v>
      </c>
      <c r="F150" s="221" t="s">
        <v>2130</v>
      </c>
      <c r="G150" s="222" t="s">
        <v>1467</v>
      </c>
      <c r="H150" s="223">
        <v>5</v>
      </c>
      <c r="I150" s="224"/>
      <c r="J150" s="225">
        <f>ROUND(I150*H150,2)</f>
        <v>0</v>
      </c>
      <c r="K150" s="226"/>
      <c r="L150" s="41"/>
      <c r="M150" s="227" t="s">
        <v>1</v>
      </c>
      <c r="N150" s="228" t="s">
        <v>38</v>
      </c>
      <c r="O150" s="88"/>
      <c r="P150" s="229">
        <f>O150*H150</f>
        <v>0</v>
      </c>
      <c r="Q150" s="229">
        <v>0</v>
      </c>
      <c r="R150" s="229">
        <f>Q150*H150</f>
        <v>0</v>
      </c>
      <c r="S150" s="229">
        <v>0</v>
      </c>
      <c r="T150" s="230">
        <f>S150*H150</f>
        <v>0</v>
      </c>
      <c r="U150" s="35"/>
      <c r="V150" s="35"/>
      <c r="W150" s="35"/>
      <c r="X150" s="35"/>
      <c r="Y150" s="35"/>
      <c r="Z150" s="35"/>
      <c r="AA150" s="35"/>
      <c r="AB150" s="35"/>
      <c r="AC150" s="35"/>
      <c r="AD150" s="35"/>
      <c r="AE150" s="35"/>
      <c r="AR150" s="231" t="s">
        <v>261</v>
      </c>
      <c r="AT150" s="231" t="s">
        <v>201</v>
      </c>
      <c r="AU150" s="231" t="s">
        <v>80</v>
      </c>
      <c r="AY150" s="14" t="s">
        <v>200</v>
      </c>
      <c r="BE150" s="232">
        <f>IF(N150="základní",J150,0)</f>
        <v>0</v>
      </c>
      <c r="BF150" s="232">
        <f>IF(N150="snížená",J150,0)</f>
        <v>0</v>
      </c>
      <c r="BG150" s="232">
        <f>IF(N150="zákl. přenesená",J150,0)</f>
        <v>0</v>
      </c>
      <c r="BH150" s="232">
        <f>IF(N150="sníž. přenesená",J150,0)</f>
        <v>0</v>
      </c>
      <c r="BI150" s="232">
        <f>IF(N150="nulová",J150,0)</f>
        <v>0</v>
      </c>
      <c r="BJ150" s="14" t="s">
        <v>80</v>
      </c>
      <c r="BK150" s="232">
        <f>ROUND(I150*H150,2)</f>
        <v>0</v>
      </c>
      <c r="BL150" s="14" t="s">
        <v>261</v>
      </c>
      <c r="BM150" s="231" t="s">
        <v>527</v>
      </c>
    </row>
    <row r="151" s="2" customFormat="1" ht="14.4" customHeight="1">
      <c r="A151" s="35"/>
      <c r="B151" s="36"/>
      <c r="C151" s="219" t="s">
        <v>411</v>
      </c>
      <c r="D151" s="219" t="s">
        <v>201</v>
      </c>
      <c r="E151" s="220" t="s">
        <v>1469</v>
      </c>
      <c r="F151" s="221" t="s">
        <v>1489</v>
      </c>
      <c r="G151" s="222" t="s">
        <v>1467</v>
      </c>
      <c r="H151" s="223">
        <v>2</v>
      </c>
      <c r="I151" s="224"/>
      <c r="J151" s="225">
        <f>ROUND(I151*H151,2)</f>
        <v>0</v>
      </c>
      <c r="K151" s="226"/>
      <c r="L151" s="41"/>
      <c r="M151" s="233" t="s">
        <v>1</v>
      </c>
      <c r="N151" s="234" t="s">
        <v>38</v>
      </c>
      <c r="O151" s="235"/>
      <c r="P151" s="236">
        <f>O151*H151</f>
        <v>0</v>
      </c>
      <c r="Q151" s="236">
        <v>0</v>
      </c>
      <c r="R151" s="236">
        <f>Q151*H151</f>
        <v>0</v>
      </c>
      <c r="S151" s="236">
        <v>0</v>
      </c>
      <c r="T151" s="237">
        <f>S151*H151</f>
        <v>0</v>
      </c>
      <c r="U151" s="35"/>
      <c r="V151" s="35"/>
      <c r="W151" s="35"/>
      <c r="X151" s="35"/>
      <c r="Y151" s="35"/>
      <c r="Z151" s="35"/>
      <c r="AA151" s="35"/>
      <c r="AB151" s="35"/>
      <c r="AC151" s="35"/>
      <c r="AD151" s="35"/>
      <c r="AE151" s="35"/>
      <c r="AR151" s="231" t="s">
        <v>261</v>
      </c>
      <c r="AT151" s="231" t="s">
        <v>201</v>
      </c>
      <c r="AU151" s="231" t="s">
        <v>80</v>
      </c>
      <c r="AY151" s="14" t="s">
        <v>200</v>
      </c>
      <c r="BE151" s="232">
        <f>IF(N151="základní",J151,0)</f>
        <v>0</v>
      </c>
      <c r="BF151" s="232">
        <f>IF(N151="snížená",J151,0)</f>
        <v>0</v>
      </c>
      <c r="BG151" s="232">
        <f>IF(N151="zákl. přenesená",J151,0)</f>
        <v>0</v>
      </c>
      <c r="BH151" s="232">
        <f>IF(N151="sníž. přenesená",J151,0)</f>
        <v>0</v>
      </c>
      <c r="BI151" s="232">
        <f>IF(N151="nulová",J151,0)</f>
        <v>0</v>
      </c>
      <c r="BJ151" s="14" t="s">
        <v>80</v>
      </c>
      <c r="BK151" s="232">
        <f>ROUND(I151*H151,2)</f>
        <v>0</v>
      </c>
      <c r="BL151" s="14" t="s">
        <v>261</v>
      </c>
      <c r="BM151" s="231" t="s">
        <v>535</v>
      </c>
    </row>
    <row r="152" s="2" customFormat="1" ht="6.96" customHeight="1">
      <c r="A152" s="35"/>
      <c r="B152" s="63"/>
      <c r="C152" s="64"/>
      <c r="D152" s="64"/>
      <c r="E152" s="64"/>
      <c r="F152" s="64"/>
      <c r="G152" s="64"/>
      <c r="H152" s="64"/>
      <c r="I152" s="64"/>
      <c r="J152" s="64"/>
      <c r="K152" s="64"/>
      <c r="L152" s="41"/>
      <c r="M152" s="35"/>
      <c r="O152" s="35"/>
      <c r="P152" s="35"/>
      <c r="Q152" s="35"/>
      <c r="R152" s="35"/>
      <c r="S152" s="35"/>
      <c r="T152" s="35"/>
      <c r="U152" s="35"/>
      <c r="V152" s="35"/>
      <c r="W152" s="35"/>
      <c r="X152" s="35"/>
      <c r="Y152" s="35"/>
      <c r="Z152" s="35"/>
      <c r="AA152" s="35"/>
      <c r="AB152" s="35"/>
      <c r="AC152" s="35"/>
      <c r="AD152" s="35"/>
      <c r="AE152" s="35"/>
    </row>
  </sheetData>
  <sheetProtection sheet="1" autoFilter="0" formatColumns="0" formatRows="0" objects="1" scenarios="1" spinCount="100000" saltValue="uN0836UVl1EkL6Neuu1ucWn+Fvwg2zwxEvPtWIUo84R7fLyExRdrkGSYkf6RO3P/Tdp3XxUzH5Dd5JeJWm2yYg==" hashValue="ol+81HSkxhllQzrC/g3wGKgWGAHhBHaqEc6tF4yf9oT97EbkjL0Wha30G+MzvLZWW4rzMVukVyo26Yvo933XrA==" algorithmName="SHA-512" password="CC35"/>
  <autoFilter ref="C117:K151"/>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161</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s="2" customFormat="1" ht="12" customHeight="1">
      <c r="A8" s="35"/>
      <c r="B8" s="41"/>
      <c r="C8" s="35"/>
      <c r="D8" s="148" t="s">
        <v>172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51" t="s">
        <v>2220</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48" t="s">
        <v>18</v>
      </c>
      <c r="E11" s="35"/>
      <c r="F11" s="138" t="s">
        <v>1</v>
      </c>
      <c r="G11" s="35"/>
      <c r="H11" s="35"/>
      <c r="I11" s="148" t="s">
        <v>19</v>
      </c>
      <c r="J11" s="138" t="s">
        <v>1</v>
      </c>
      <c r="K11" s="35"/>
      <c r="L11" s="60"/>
      <c r="S11" s="35"/>
      <c r="T11" s="35"/>
      <c r="U11" s="35"/>
      <c r="V11" s="35"/>
      <c r="W11" s="35"/>
      <c r="X11" s="35"/>
      <c r="Y11" s="35"/>
      <c r="Z11" s="35"/>
      <c r="AA11" s="35"/>
      <c r="AB11" s="35"/>
      <c r="AC11" s="35"/>
      <c r="AD11" s="35"/>
      <c r="AE11" s="35"/>
    </row>
    <row r="12" s="2" customFormat="1" ht="12" customHeight="1">
      <c r="A12" s="35"/>
      <c r="B12" s="41"/>
      <c r="C12" s="35"/>
      <c r="D12" s="148" t="s">
        <v>20</v>
      </c>
      <c r="E12" s="35"/>
      <c r="F12" s="138" t="s">
        <v>21</v>
      </c>
      <c r="G12" s="35"/>
      <c r="H12" s="35"/>
      <c r="I12" s="148" t="s">
        <v>22</v>
      </c>
      <c r="J12" s="152" t="str">
        <f>'Rekapitulace stavby'!AN8</f>
        <v>13. 10. 2020</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48" t="s">
        <v>24</v>
      </c>
      <c r="E14" s="35"/>
      <c r="F14" s="35"/>
      <c r="G14" s="35"/>
      <c r="H14" s="35"/>
      <c r="I14" s="148" t="s">
        <v>25</v>
      </c>
      <c r="J14" s="138"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38" t="str">
        <f>IF('Rekapitulace stavby'!E11="","",'Rekapitulace stavby'!E11)</f>
        <v xml:space="preserve"> </v>
      </c>
      <c r="F15" s="35"/>
      <c r="G15" s="35"/>
      <c r="H15" s="35"/>
      <c r="I15" s="148" t="s">
        <v>26</v>
      </c>
      <c r="J15" s="138"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48" t="s">
        <v>27</v>
      </c>
      <c r="E17" s="35"/>
      <c r="F17" s="35"/>
      <c r="G17" s="35"/>
      <c r="H17" s="35"/>
      <c r="I17" s="148"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38"/>
      <c r="G18" s="138"/>
      <c r="H18" s="138"/>
      <c r="I18" s="148"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48" t="s">
        <v>29</v>
      </c>
      <c r="E20" s="35"/>
      <c r="F20" s="35"/>
      <c r="G20" s="35"/>
      <c r="H20" s="35"/>
      <c r="I20" s="148" t="s">
        <v>25</v>
      </c>
      <c r="J20" s="138"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38" t="str">
        <f>IF('Rekapitulace stavby'!E17="","",'Rekapitulace stavby'!E17)</f>
        <v xml:space="preserve"> </v>
      </c>
      <c r="F21" s="35"/>
      <c r="G21" s="35"/>
      <c r="H21" s="35"/>
      <c r="I21" s="148" t="s">
        <v>26</v>
      </c>
      <c r="J21" s="138"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48" t="s">
        <v>31</v>
      </c>
      <c r="E23" s="35"/>
      <c r="F23" s="35"/>
      <c r="G23" s="35"/>
      <c r="H23" s="35"/>
      <c r="I23" s="148" t="s">
        <v>25</v>
      </c>
      <c r="J23" s="138"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38" t="str">
        <f>IF('Rekapitulace stavby'!E20="","",'Rekapitulace stavby'!E20)</f>
        <v xml:space="preserve"> </v>
      </c>
      <c r="F24" s="35"/>
      <c r="G24" s="35"/>
      <c r="H24" s="35"/>
      <c r="I24" s="148" t="s">
        <v>26</v>
      </c>
      <c r="J24" s="138"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48"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53"/>
      <c r="B27" s="154"/>
      <c r="C27" s="153"/>
      <c r="D27" s="153"/>
      <c r="E27" s="155" t="s">
        <v>1</v>
      </c>
      <c r="F27" s="155"/>
      <c r="G27" s="155"/>
      <c r="H27" s="155"/>
      <c r="I27" s="153"/>
      <c r="J27" s="153"/>
      <c r="K27" s="153"/>
      <c r="L27" s="156"/>
      <c r="S27" s="153"/>
      <c r="T27" s="153"/>
      <c r="U27" s="153"/>
      <c r="V27" s="153"/>
      <c r="W27" s="153"/>
      <c r="X27" s="153"/>
      <c r="Y27" s="153"/>
      <c r="Z27" s="153"/>
      <c r="AA27" s="153"/>
      <c r="AB27" s="153"/>
      <c r="AC27" s="153"/>
      <c r="AD27" s="153"/>
      <c r="AE27" s="153"/>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57"/>
      <c r="E29" s="157"/>
      <c r="F29" s="157"/>
      <c r="G29" s="157"/>
      <c r="H29" s="157"/>
      <c r="I29" s="157"/>
      <c r="J29" s="157"/>
      <c r="K29" s="157"/>
      <c r="L29" s="60"/>
      <c r="S29" s="35"/>
      <c r="T29" s="35"/>
      <c r="U29" s="35"/>
      <c r="V29" s="35"/>
      <c r="W29" s="35"/>
      <c r="X29" s="35"/>
      <c r="Y29" s="35"/>
      <c r="Z29" s="35"/>
      <c r="AA29" s="35"/>
      <c r="AB29" s="35"/>
      <c r="AC29" s="35"/>
      <c r="AD29" s="35"/>
      <c r="AE29" s="35"/>
    </row>
    <row r="30" s="2" customFormat="1" ht="25.44" customHeight="1">
      <c r="A30" s="35"/>
      <c r="B30" s="41"/>
      <c r="C30" s="35"/>
      <c r="D30" s="158" t="s">
        <v>33</v>
      </c>
      <c r="E30" s="35"/>
      <c r="F30" s="35"/>
      <c r="G30" s="35"/>
      <c r="H30" s="35"/>
      <c r="I30" s="35"/>
      <c r="J30" s="159">
        <f>ROUND(J118, 2)</f>
        <v>0</v>
      </c>
      <c r="K30" s="35"/>
      <c r="L30" s="60"/>
      <c r="S30" s="35"/>
      <c r="T30" s="35"/>
      <c r="U30" s="35"/>
      <c r="V30" s="35"/>
      <c r="W30" s="35"/>
      <c r="X30" s="35"/>
      <c r="Y30" s="35"/>
      <c r="Z30" s="35"/>
      <c r="AA30" s="35"/>
      <c r="AB30" s="35"/>
      <c r="AC30" s="35"/>
      <c r="AD30" s="35"/>
      <c r="AE30" s="35"/>
    </row>
    <row r="31" s="2" customFormat="1" ht="6.96" customHeight="1">
      <c r="A31" s="35"/>
      <c r="B31" s="41"/>
      <c r="C31" s="35"/>
      <c r="D31" s="157"/>
      <c r="E31" s="157"/>
      <c r="F31" s="157"/>
      <c r="G31" s="157"/>
      <c r="H31" s="157"/>
      <c r="I31" s="157"/>
      <c r="J31" s="157"/>
      <c r="K31" s="157"/>
      <c r="L31" s="60"/>
      <c r="S31" s="35"/>
      <c r="T31" s="35"/>
      <c r="U31" s="35"/>
      <c r="V31" s="35"/>
      <c r="W31" s="35"/>
      <c r="X31" s="35"/>
      <c r="Y31" s="35"/>
      <c r="Z31" s="35"/>
      <c r="AA31" s="35"/>
      <c r="AB31" s="35"/>
      <c r="AC31" s="35"/>
      <c r="AD31" s="35"/>
      <c r="AE31" s="35"/>
    </row>
    <row r="32" s="2" customFormat="1" ht="14.4" customHeight="1">
      <c r="A32" s="35"/>
      <c r="B32" s="41"/>
      <c r="C32" s="35"/>
      <c r="D32" s="35"/>
      <c r="E32" s="35"/>
      <c r="F32" s="160" t="s">
        <v>35</v>
      </c>
      <c r="G32" s="35"/>
      <c r="H32" s="35"/>
      <c r="I32" s="160" t="s">
        <v>34</v>
      </c>
      <c r="J32" s="160"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48" t="s">
        <v>38</v>
      </c>
      <c r="F33" s="161">
        <f>ROUND((SUM(BE118:BE149)),  2)</f>
        <v>0</v>
      </c>
      <c r="G33" s="35"/>
      <c r="H33" s="35"/>
      <c r="I33" s="162">
        <v>0.20999999999999999</v>
      </c>
      <c r="J33" s="161">
        <f>ROUND(((SUM(BE118:BE149))*I33),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48" t="s">
        <v>39</v>
      </c>
      <c r="F34" s="161">
        <f>ROUND((SUM(BF118:BF149)),  2)</f>
        <v>0</v>
      </c>
      <c r="G34" s="35"/>
      <c r="H34" s="35"/>
      <c r="I34" s="162">
        <v>0.14999999999999999</v>
      </c>
      <c r="J34" s="161">
        <f>ROUND(((SUM(BF118:BF149))*I34),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48" t="s">
        <v>40</v>
      </c>
      <c r="F35" s="161">
        <f>ROUND((SUM(BG118:BG149)),  2)</f>
        <v>0</v>
      </c>
      <c r="G35" s="35"/>
      <c r="H35" s="35"/>
      <c r="I35" s="162">
        <v>0.20999999999999999</v>
      </c>
      <c r="J35" s="16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8" t="s">
        <v>41</v>
      </c>
      <c r="F36" s="161">
        <f>ROUND((SUM(BH118:BH149)),  2)</f>
        <v>0</v>
      </c>
      <c r="G36" s="35"/>
      <c r="H36" s="35"/>
      <c r="I36" s="162">
        <v>0.14999999999999999</v>
      </c>
      <c r="J36" s="16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8" t="s">
        <v>42</v>
      </c>
      <c r="F37" s="161">
        <f>ROUND((SUM(BI118:BI149)),  2)</f>
        <v>0</v>
      </c>
      <c r="G37" s="35"/>
      <c r="H37" s="35"/>
      <c r="I37" s="162">
        <v>0</v>
      </c>
      <c r="J37" s="16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63"/>
      <c r="D39" s="164" t="s">
        <v>43</v>
      </c>
      <c r="E39" s="165"/>
      <c r="F39" s="165"/>
      <c r="G39" s="166" t="s">
        <v>44</v>
      </c>
      <c r="H39" s="167" t="s">
        <v>45</v>
      </c>
      <c r="I39" s="165"/>
      <c r="J39" s="168">
        <f>SUM(J30:J37)</f>
        <v>0</v>
      </c>
      <c r="K39" s="16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172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SO 01-36-04 - Rozvod 6kV</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13. 10. 2020</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83" t="s">
        <v>179</v>
      </c>
      <c r="D94" s="184"/>
      <c r="E94" s="184"/>
      <c r="F94" s="184"/>
      <c r="G94" s="184"/>
      <c r="H94" s="184"/>
      <c r="I94" s="184"/>
      <c r="J94" s="185" t="s">
        <v>180</v>
      </c>
      <c r="K94" s="184"/>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86" t="s">
        <v>181</v>
      </c>
      <c r="D96" s="37"/>
      <c r="E96" s="37"/>
      <c r="F96" s="37"/>
      <c r="G96" s="37"/>
      <c r="H96" s="37"/>
      <c r="I96" s="37"/>
      <c r="J96" s="107">
        <f>J118</f>
        <v>0</v>
      </c>
      <c r="K96" s="37"/>
      <c r="L96" s="60"/>
      <c r="S96" s="35"/>
      <c r="T96" s="35"/>
      <c r="U96" s="35"/>
      <c r="V96" s="35"/>
      <c r="W96" s="35"/>
      <c r="X96" s="35"/>
      <c r="Y96" s="35"/>
      <c r="Z96" s="35"/>
      <c r="AA96" s="35"/>
      <c r="AB96" s="35"/>
      <c r="AC96" s="35"/>
      <c r="AD96" s="35"/>
      <c r="AE96" s="35"/>
      <c r="AU96" s="14" t="s">
        <v>182</v>
      </c>
    </row>
    <row r="97" s="9" customFormat="1" ht="24.96" customHeight="1">
      <c r="A97" s="9"/>
      <c r="B97" s="187"/>
      <c r="C97" s="188"/>
      <c r="D97" s="189" t="s">
        <v>2062</v>
      </c>
      <c r="E97" s="190"/>
      <c r="F97" s="190"/>
      <c r="G97" s="190"/>
      <c r="H97" s="190"/>
      <c r="I97" s="190"/>
      <c r="J97" s="191">
        <f>J119</f>
        <v>0</v>
      </c>
      <c r="K97" s="188"/>
      <c r="L97" s="192"/>
      <c r="S97" s="9"/>
      <c r="T97" s="9"/>
      <c r="U97" s="9"/>
      <c r="V97" s="9"/>
      <c r="W97" s="9"/>
      <c r="X97" s="9"/>
      <c r="Y97" s="9"/>
      <c r="Z97" s="9"/>
      <c r="AA97" s="9"/>
      <c r="AB97" s="9"/>
      <c r="AC97" s="9"/>
      <c r="AD97" s="9"/>
      <c r="AE97" s="9"/>
    </row>
    <row r="98" s="9" customFormat="1" ht="24.96" customHeight="1">
      <c r="A98" s="9"/>
      <c r="B98" s="187"/>
      <c r="C98" s="188"/>
      <c r="D98" s="189" t="s">
        <v>1593</v>
      </c>
      <c r="E98" s="190"/>
      <c r="F98" s="190"/>
      <c r="G98" s="190"/>
      <c r="H98" s="190"/>
      <c r="I98" s="190"/>
      <c r="J98" s="191">
        <f>J130</f>
        <v>0</v>
      </c>
      <c r="K98" s="188"/>
      <c r="L98" s="192"/>
      <c r="S98" s="9"/>
      <c r="T98" s="9"/>
      <c r="U98" s="9"/>
      <c r="V98" s="9"/>
      <c r="W98" s="9"/>
      <c r="X98" s="9"/>
      <c r="Y98" s="9"/>
      <c r="Z98" s="9"/>
      <c r="AA98" s="9"/>
      <c r="AB98" s="9"/>
      <c r="AC98" s="9"/>
      <c r="AD98" s="9"/>
      <c r="AE98" s="9"/>
    </row>
    <row r="99" s="2" customFormat="1" ht="21.84"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6.96" customHeight="1">
      <c r="A100" s="35"/>
      <c r="B100" s="63"/>
      <c r="C100" s="64"/>
      <c r="D100" s="64"/>
      <c r="E100" s="64"/>
      <c r="F100" s="64"/>
      <c r="G100" s="64"/>
      <c r="H100" s="64"/>
      <c r="I100" s="64"/>
      <c r="J100" s="64"/>
      <c r="K100" s="64"/>
      <c r="L100" s="60"/>
      <c r="S100" s="35"/>
      <c r="T100" s="35"/>
      <c r="U100" s="35"/>
      <c r="V100" s="35"/>
      <c r="W100" s="35"/>
      <c r="X100" s="35"/>
      <c r="Y100" s="35"/>
      <c r="Z100" s="35"/>
      <c r="AA100" s="35"/>
      <c r="AB100" s="35"/>
      <c r="AC100" s="35"/>
      <c r="AD100" s="35"/>
      <c r="AE100" s="35"/>
    </row>
    <row r="104" s="2" customFormat="1" ht="6.96" customHeight="1">
      <c r="A104" s="35"/>
      <c r="B104" s="65"/>
      <c r="C104" s="66"/>
      <c r="D104" s="66"/>
      <c r="E104" s="66"/>
      <c r="F104" s="66"/>
      <c r="G104" s="66"/>
      <c r="H104" s="66"/>
      <c r="I104" s="66"/>
      <c r="J104" s="66"/>
      <c r="K104" s="66"/>
      <c r="L104" s="60"/>
      <c r="S104" s="35"/>
      <c r="T104" s="35"/>
      <c r="U104" s="35"/>
      <c r="V104" s="35"/>
      <c r="W104" s="35"/>
      <c r="X104" s="35"/>
      <c r="Y104" s="35"/>
      <c r="Z104" s="35"/>
      <c r="AA104" s="35"/>
      <c r="AB104" s="35"/>
      <c r="AC104" s="35"/>
      <c r="AD104" s="35"/>
      <c r="AE104" s="35"/>
    </row>
    <row r="105" s="2" customFormat="1" ht="24.96" customHeight="1">
      <c r="A105" s="35"/>
      <c r="B105" s="36"/>
      <c r="C105" s="20" t="s">
        <v>184</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16</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181" t="str">
        <f>E7</f>
        <v>Oprava zabezpečovacího zařízení v žst. Liběchov</v>
      </c>
      <c r="F108" s="29"/>
      <c r="G108" s="29"/>
      <c r="H108" s="29"/>
      <c r="I108" s="37"/>
      <c r="J108" s="37"/>
      <c r="K108" s="37"/>
      <c r="L108" s="60"/>
      <c r="S108" s="35"/>
      <c r="T108" s="35"/>
      <c r="U108" s="35"/>
      <c r="V108" s="35"/>
      <c r="W108" s="35"/>
      <c r="X108" s="35"/>
      <c r="Y108" s="35"/>
      <c r="Z108" s="35"/>
      <c r="AA108" s="35"/>
      <c r="AB108" s="35"/>
      <c r="AC108" s="35"/>
      <c r="AD108" s="35"/>
      <c r="AE108" s="35"/>
    </row>
    <row r="109" s="2" customFormat="1" ht="12" customHeight="1">
      <c r="A109" s="35"/>
      <c r="B109" s="36"/>
      <c r="C109" s="29" t="s">
        <v>172</v>
      </c>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6.5" customHeight="1">
      <c r="A110" s="35"/>
      <c r="B110" s="36"/>
      <c r="C110" s="37"/>
      <c r="D110" s="37"/>
      <c r="E110" s="73" t="str">
        <f>E9</f>
        <v>SO 01-36-04 - Rozvod 6kV</v>
      </c>
      <c r="F110" s="37"/>
      <c r="G110" s="37"/>
      <c r="H110" s="37"/>
      <c r="I110" s="37"/>
      <c r="J110" s="37"/>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2" customHeight="1">
      <c r="A112" s="35"/>
      <c r="B112" s="36"/>
      <c r="C112" s="29" t="s">
        <v>20</v>
      </c>
      <c r="D112" s="37"/>
      <c r="E112" s="37"/>
      <c r="F112" s="24" t="str">
        <f>F12</f>
        <v xml:space="preserve"> </v>
      </c>
      <c r="G112" s="37"/>
      <c r="H112" s="37"/>
      <c r="I112" s="29" t="s">
        <v>22</v>
      </c>
      <c r="J112" s="76" t="str">
        <f>IF(J12="","",J12)</f>
        <v>13. 10. 2020</v>
      </c>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5.15" customHeight="1">
      <c r="A114" s="35"/>
      <c r="B114" s="36"/>
      <c r="C114" s="29" t="s">
        <v>24</v>
      </c>
      <c r="D114" s="37"/>
      <c r="E114" s="37"/>
      <c r="F114" s="24" t="str">
        <f>E15</f>
        <v xml:space="preserve"> </v>
      </c>
      <c r="G114" s="37"/>
      <c r="H114" s="37"/>
      <c r="I114" s="29" t="s">
        <v>29</v>
      </c>
      <c r="J114" s="33" t="str">
        <f>E21</f>
        <v xml:space="preserve"> </v>
      </c>
      <c r="K114" s="37"/>
      <c r="L114" s="60"/>
      <c r="S114" s="35"/>
      <c r="T114" s="35"/>
      <c r="U114" s="35"/>
      <c r="V114" s="35"/>
      <c r="W114" s="35"/>
      <c r="X114" s="35"/>
      <c r="Y114" s="35"/>
      <c r="Z114" s="35"/>
      <c r="AA114" s="35"/>
      <c r="AB114" s="35"/>
      <c r="AC114" s="35"/>
      <c r="AD114" s="35"/>
      <c r="AE114" s="35"/>
    </row>
    <row r="115" s="2" customFormat="1" ht="15.15" customHeight="1">
      <c r="A115" s="35"/>
      <c r="B115" s="36"/>
      <c r="C115" s="29" t="s">
        <v>27</v>
      </c>
      <c r="D115" s="37"/>
      <c r="E115" s="37"/>
      <c r="F115" s="24" t="str">
        <f>IF(E18="","",E18)</f>
        <v>Vyplň údaj</v>
      </c>
      <c r="G115" s="37"/>
      <c r="H115" s="37"/>
      <c r="I115" s="29" t="s">
        <v>31</v>
      </c>
      <c r="J115" s="33" t="str">
        <f>E24</f>
        <v xml:space="preserve"> </v>
      </c>
      <c r="K115" s="37"/>
      <c r="L115" s="60"/>
      <c r="S115" s="35"/>
      <c r="T115" s="35"/>
      <c r="U115" s="35"/>
      <c r="V115" s="35"/>
      <c r="W115" s="35"/>
      <c r="X115" s="35"/>
      <c r="Y115" s="35"/>
      <c r="Z115" s="35"/>
      <c r="AA115" s="35"/>
      <c r="AB115" s="35"/>
      <c r="AC115" s="35"/>
      <c r="AD115" s="35"/>
      <c r="AE115" s="35"/>
    </row>
    <row r="116" s="2" customFormat="1" ht="10.32" customHeight="1">
      <c r="A116" s="35"/>
      <c r="B116" s="36"/>
      <c r="C116" s="37"/>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10" customFormat="1" ht="29.28" customHeight="1">
      <c r="A117" s="193"/>
      <c r="B117" s="194"/>
      <c r="C117" s="195" t="s">
        <v>185</v>
      </c>
      <c r="D117" s="196" t="s">
        <v>58</v>
      </c>
      <c r="E117" s="196" t="s">
        <v>54</v>
      </c>
      <c r="F117" s="196" t="s">
        <v>55</v>
      </c>
      <c r="G117" s="196" t="s">
        <v>186</v>
      </c>
      <c r="H117" s="196" t="s">
        <v>187</v>
      </c>
      <c r="I117" s="196" t="s">
        <v>188</v>
      </c>
      <c r="J117" s="197" t="s">
        <v>180</v>
      </c>
      <c r="K117" s="198" t="s">
        <v>189</v>
      </c>
      <c r="L117" s="199"/>
      <c r="M117" s="97" t="s">
        <v>1</v>
      </c>
      <c r="N117" s="98" t="s">
        <v>37</v>
      </c>
      <c r="O117" s="98" t="s">
        <v>190</v>
      </c>
      <c r="P117" s="98" t="s">
        <v>191</v>
      </c>
      <c r="Q117" s="98" t="s">
        <v>192</v>
      </c>
      <c r="R117" s="98" t="s">
        <v>193</v>
      </c>
      <c r="S117" s="98" t="s">
        <v>194</v>
      </c>
      <c r="T117" s="99" t="s">
        <v>195</v>
      </c>
      <c r="U117" s="193"/>
      <c r="V117" s="193"/>
      <c r="W117" s="193"/>
      <c r="X117" s="193"/>
      <c r="Y117" s="193"/>
      <c r="Z117" s="193"/>
      <c r="AA117" s="193"/>
      <c r="AB117" s="193"/>
      <c r="AC117" s="193"/>
      <c r="AD117" s="193"/>
      <c r="AE117" s="193"/>
    </row>
    <row r="118" s="2" customFormat="1" ht="22.8" customHeight="1">
      <c r="A118" s="35"/>
      <c r="B118" s="36"/>
      <c r="C118" s="104" t="s">
        <v>196</v>
      </c>
      <c r="D118" s="37"/>
      <c r="E118" s="37"/>
      <c r="F118" s="37"/>
      <c r="G118" s="37"/>
      <c r="H118" s="37"/>
      <c r="I118" s="37"/>
      <c r="J118" s="200">
        <f>BK118</f>
        <v>0</v>
      </c>
      <c r="K118" s="37"/>
      <c r="L118" s="41"/>
      <c r="M118" s="100"/>
      <c r="N118" s="201"/>
      <c r="O118" s="101"/>
      <c r="P118" s="202">
        <f>P119+P130</f>
        <v>0</v>
      </c>
      <c r="Q118" s="101"/>
      <c r="R118" s="202">
        <f>R119+R130</f>
        <v>0</v>
      </c>
      <c r="S118" s="101"/>
      <c r="T118" s="203">
        <f>T119+T130</f>
        <v>0</v>
      </c>
      <c r="U118" s="35"/>
      <c r="V118" s="35"/>
      <c r="W118" s="35"/>
      <c r="X118" s="35"/>
      <c r="Y118" s="35"/>
      <c r="Z118" s="35"/>
      <c r="AA118" s="35"/>
      <c r="AB118" s="35"/>
      <c r="AC118" s="35"/>
      <c r="AD118" s="35"/>
      <c r="AE118" s="35"/>
      <c r="AT118" s="14" t="s">
        <v>72</v>
      </c>
      <c r="AU118" s="14" t="s">
        <v>182</v>
      </c>
      <c r="BK118" s="204">
        <f>BK119+BK130</f>
        <v>0</v>
      </c>
    </row>
    <row r="119" s="11" customFormat="1" ht="25.92" customHeight="1">
      <c r="A119" s="11"/>
      <c r="B119" s="205"/>
      <c r="C119" s="206"/>
      <c r="D119" s="207" t="s">
        <v>72</v>
      </c>
      <c r="E119" s="208" t="s">
        <v>80</v>
      </c>
      <c r="F119" s="208" t="s">
        <v>1059</v>
      </c>
      <c r="G119" s="206"/>
      <c r="H119" s="206"/>
      <c r="I119" s="209"/>
      <c r="J119" s="210">
        <f>BK119</f>
        <v>0</v>
      </c>
      <c r="K119" s="206"/>
      <c r="L119" s="211"/>
      <c r="M119" s="212"/>
      <c r="N119" s="213"/>
      <c r="O119" s="213"/>
      <c r="P119" s="214">
        <f>SUM(P120:P129)</f>
        <v>0</v>
      </c>
      <c r="Q119" s="213"/>
      <c r="R119" s="214">
        <f>SUM(R120:R129)</f>
        <v>0</v>
      </c>
      <c r="S119" s="213"/>
      <c r="T119" s="215">
        <f>SUM(T120:T129)</f>
        <v>0</v>
      </c>
      <c r="U119" s="11"/>
      <c r="V119" s="11"/>
      <c r="W119" s="11"/>
      <c r="X119" s="11"/>
      <c r="Y119" s="11"/>
      <c r="Z119" s="11"/>
      <c r="AA119" s="11"/>
      <c r="AB119" s="11"/>
      <c r="AC119" s="11"/>
      <c r="AD119" s="11"/>
      <c r="AE119" s="11"/>
      <c r="AR119" s="216" t="s">
        <v>80</v>
      </c>
      <c r="AT119" s="217" t="s">
        <v>72</v>
      </c>
      <c r="AU119" s="217" t="s">
        <v>73</v>
      </c>
      <c r="AY119" s="216" t="s">
        <v>200</v>
      </c>
      <c r="BK119" s="218">
        <f>SUM(BK120:BK129)</f>
        <v>0</v>
      </c>
    </row>
    <row r="120" s="2" customFormat="1" ht="49.05" customHeight="1">
      <c r="A120" s="35"/>
      <c r="B120" s="36"/>
      <c r="C120" s="219" t="s">
        <v>80</v>
      </c>
      <c r="D120" s="219" t="s">
        <v>201</v>
      </c>
      <c r="E120" s="220" t="s">
        <v>1312</v>
      </c>
      <c r="F120" s="221" t="s">
        <v>1313</v>
      </c>
      <c r="G120" s="222" t="s">
        <v>1314</v>
      </c>
      <c r="H120" s="223">
        <v>675</v>
      </c>
      <c r="I120" s="224"/>
      <c r="J120" s="225">
        <f>ROUND(I120*H120,2)</f>
        <v>0</v>
      </c>
      <c r="K120" s="226"/>
      <c r="L120" s="41"/>
      <c r="M120" s="227" t="s">
        <v>1</v>
      </c>
      <c r="N120" s="228" t="s">
        <v>38</v>
      </c>
      <c r="O120" s="88"/>
      <c r="P120" s="229">
        <f>O120*H120</f>
        <v>0</v>
      </c>
      <c r="Q120" s="229">
        <v>0</v>
      </c>
      <c r="R120" s="229">
        <f>Q120*H120</f>
        <v>0</v>
      </c>
      <c r="S120" s="229">
        <v>0</v>
      </c>
      <c r="T120" s="230">
        <f>S120*H120</f>
        <v>0</v>
      </c>
      <c r="U120" s="35"/>
      <c r="V120" s="35"/>
      <c r="W120" s="35"/>
      <c r="X120" s="35"/>
      <c r="Y120" s="35"/>
      <c r="Z120" s="35"/>
      <c r="AA120" s="35"/>
      <c r="AB120" s="35"/>
      <c r="AC120" s="35"/>
      <c r="AD120" s="35"/>
      <c r="AE120" s="35"/>
      <c r="AR120" s="231" t="s">
        <v>199</v>
      </c>
      <c r="AT120" s="231" t="s">
        <v>201</v>
      </c>
      <c r="AU120" s="231" t="s">
        <v>80</v>
      </c>
      <c r="AY120" s="14" t="s">
        <v>200</v>
      </c>
      <c r="BE120" s="232">
        <f>IF(N120="základní",J120,0)</f>
        <v>0</v>
      </c>
      <c r="BF120" s="232">
        <f>IF(N120="snížená",J120,0)</f>
        <v>0</v>
      </c>
      <c r="BG120" s="232">
        <f>IF(N120="zákl. přenesená",J120,0)</f>
        <v>0</v>
      </c>
      <c r="BH120" s="232">
        <f>IF(N120="sníž. přenesená",J120,0)</f>
        <v>0</v>
      </c>
      <c r="BI120" s="232">
        <f>IF(N120="nulová",J120,0)</f>
        <v>0</v>
      </c>
      <c r="BJ120" s="14" t="s">
        <v>80</v>
      </c>
      <c r="BK120" s="232">
        <f>ROUND(I120*H120,2)</f>
        <v>0</v>
      </c>
      <c r="BL120" s="14" t="s">
        <v>199</v>
      </c>
      <c r="BM120" s="231" t="s">
        <v>82</v>
      </c>
    </row>
    <row r="121" s="2" customFormat="1" ht="37.8" customHeight="1">
      <c r="A121" s="35"/>
      <c r="B121" s="36"/>
      <c r="C121" s="219" t="s">
        <v>82</v>
      </c>
      <c r="D121" s="219" t="s">
        <v>201</v>
      </c>
      <c r="E121" s="220" t="s">
        <v>1063</v>
      </c>
      <c r="F121" s="221" t="s">
        <v>1315</v>
      </c>
      <c r="G121" s="222" t="s">
        <v>1314</v>
      </c>
      <c r="H121" s="223">
        <v>675</v>
      </c>
      <c r="I121" s="224"/>
      <c r="J121" s="225">
        <f>ROUND(I121*H121,2)</f>
        <v>0</v>
      </c>
      <c r="K121" s="226"/>
      <c r="L121" s="41"/>
      <c r="M121" s="227" t="s">
        <v>1</v>
      </c>
      <c r="N121" s="228" t="s">
        <v>38</v>
      </c>
      <c r="O121" s="88"/>
      <c r="P121" s="229">
        <f>O121*H121</f>
        <v>0</v>
      </c>
      <c r="Q121" s="229">
        <v>0</v>
      </c>
      <c r="R121" s="229">
        <f>Q121*H121</f>
        <v>0</v>
      </c>
      <c r="S121" s="229">
        <v>0</v>
      </c>
      <c r="T121" s="230">
        <f>S121*H121</f>
        <v>0</v>
      </c>
      <c r="U121" s="35"/>
      <c r="V121" s="35"/>
      <c r="W121" s="35"/>
      <c r="X121" s="35"/>
      <c r="Y121" s="35"/>
      <c r="Z121" s="35"/>
      <c r="AA121" s="35"/>
      <c r="AB121" s="35"/>
      <c r="AC121" s="35"/>
      <c r="AD121" s="35"/>
      <c r="AE121" s="35"/>
      <c r="AR121" s="231" t="s">
        <v>199</v>
      </c>
      <c r="AT121" s="231" t="s">
        <v>201</v>
      </c>
      <c r="AU121" s="231" t="s">
        <v>80</v>
      </c>
      <c r="AY121" s="14" t="s">
        <v>200</v>
      </c>
      <c r="BE121" s="232">
        <f>IF(N121="základní",J121,0)</f>
        <v>0</v>
      </c>
      <c r="BF121" s="232">
        <f>IF(N121="snížená",J121,0)</f>
        <v>0</v>
      </c>
      <c r="BG121" s="232">
        <f>IF(N121="zákl. přenesená",J121,0)</f>
        <v>0</v>
      </c>
      <c r="BH121" s="232">
        <f>IF(N121="sníž. přenesená",J121,0)</f>
        <v>0</v>
      </c>
      <c r="BI121" s="232">
        <f>IF(N121="nulová",J121,0)</f>
        <v>0</v>
      </c>
      <c r="BJ121" s="14" t="s">
        <v>80</v>
      </c>
      <c r="BK121" s="232">
        <f>ROUND(I121*H121,2)</f>
        <v>0</v>
      </c>
      <c r="BL121" s="14" t="s">
        <v>199</v>
      </c>
      <c r="BM121" s="231" t="s">
        <v>199</v>
      </c>
    </row>
    <row r="122" s="2" customFormat="1" ht="24.15" customHeight="1">
      <c r="A122" s="35"/>
      <c r="B122" s="36"/>
      <c r="C122" s="219" t="s">
        <v>90</v>
      </c>
      <c r="D122" s="219" t="s">
        <v>201</v>
      </c>
      <c r="E122" s="220" t="s">
        <v>1316</v>
      </c>
      <c r="F122" s="221" t="s">
        <v>1317</v>
      </c>
      <c r="G122" s="222" t="s">
        <v>1318</v>
      </c>
      <c r="H122" s="223">
        <v>560</v>
      </c>
      <c r="I122" s="224"/>
      <c r="J122" s="225">
        <f>ROUND(I122*H122,2)</f>
        <v>0</v>
      </c>
      <c r="K122" s="226"/>
      <c r="L122" s="41"/>
      <c r="M122" s="227" t="s">
        <v>1</v>
      </c>
      <c r="N122" s="228" t="s">
        <v>38</v>
      </c>
      <c r="O122" s="88"/>
      <c r="P122" s="229">
        <f>O122*H122</f>
        <v>0</v>
      </c>
      <c r="Q122" s="229">
        <v>0</v>
      </c>
      <c r="R122" s="229">
        <f>Q122*H122</f>
        <v>0</v>
      </c>
      <c r="S122" s="229">
        <v>0</v>
      </c>
      <c r="T122" s="230">
        <f>S122*H122</f>
        <v>0</v>
      </c>
      <c r="U122" s="35"/>
      <c r="V122" s="35"/>
      <c r="W122" s="35"/>
      <c r="X122" s="35"/>
      <c r="Y122" s="35"/>
      <c r="Z122" s="35"/>
      <c r="AA122" s="35"/>
      <c r="AB122" s="35"/>
      <c r="AC122" s="35"/>
      <c r="AD122" s="35"/>
      <c r="AE122" s="35"/>
      <c r="AR122" s="231" t="s">
        <v>199</v>
      </c>
      <c r="AT122" s="231" t="s">
        <v>201</v>
      </c>
      <c r="AU122" s="231" t="s">
        <v>80</v>
      </c>
      <c r="AY122" s="14" t="s">
        <v>200</v>
      </c>
      <c r="BE122" s="232">
        <f>IF(N122="základní",J122,0)</f>
        <v>0</v>
      </c>
      <c r="BF122" s="232">
        <f>IF(N122="snížená",J122,0)</f>
        <v>0</v>
      </c>
      <c r="BG122" s="232">
        <f>IF(N122="zákl. přenesená",J122,0)</f>
        <v>0</v>
      </c>
      <c r="BH122" s="232">
        <f>IF(N122="sníž. přenesená",J122,0)</f>
        <v>0</v>
      </c>
      <c r="BI122" s="232">
        <f>IF(N122="nulová",J122,0)</f>
        <v>0</v>
      </c>
      <c r="BJ122" s="14" t="s">
        <v>80</v>
      </c>
      <c r="BK122" s="232">
        <f>ROUND(I122*H122,2)</f>
        <v>0</v>
      </c>
      <c r="BL122" s="14" t="s">
        <v>199</v>
      </c>
      <c r="BM122" s="231" t="s">
        <v>222</v>
      </c>
    </row>
    <row r="123" s="2" customFormat="1" ht="37.8" customHeight="1">
      <c r="A123" s="35"/>
      <c r="B123" s="36"/>
      <c r="C123" s="219" t="s">
        <v>199</v>
      </c>
      <c r="D123" s="219" t="s">
        <v>201</v>
      </c>
      <c r="E123" s="220" t="s">
        <v>2066</v>
      </c>
      <c r="F123" s="221" t="s">
        <v>2067</v>
      </c>
      <c r="G123" s="222" t="s">
        <v>313</v>
      </c>
      <c r="H123" s="223">
        <v>30</v>
      </c>
      <c r="I123" s="224"/>
      <c r="J123" s="225">
        <f>ROUND(I123*H123,2)</f>
        <v>0</v>
      </c>
      <c r="K123" s="226"/>
      <c r="L123" s="41"/>
      <c r="M123" s="227" t="s">
        <v>1</v>
      </c>
      <c r="N123" s="228" t="s">
        <v>38</v>
      </c>
      <c r="O123" s="88"/>
      <c r="P123" s="229">
        <f>O123*H123</f>
        <v>0</v>
      </c>
      <c r="Q123" s="229">
        <v>0</v>
      </c>
      <c r="R123" s="229">
        <f>Q123*H123</f>
        <v>0</v>
      </c>
      <c r="S123" s="229">
        <v>0</v>
      </c>
      <c r="T123" s="230">
        <f>S123*H123</f>
        <v>0</v>
      </c>
      <c r="U123" s="35"/>
      <c r="V123" s="35"/>
      <c r="W123" s="35"/>
      <c r="X123" s="35"/>
      <c r="Y123" s="35"/>
      <c r="Z123" s="35"/>
      <c r="AA123" s="35"/>
      <c r="AB123" s="35"/>
      <c r="AC123" s="35"/>
      <c r="AD123" s="35"/>
      <c r="AE123" s="35"/>
      <c r="AR123" s="231" t="s">
        <v>199</v>
      </c>
      <c r="AT123" s="231" t="s">
        <v>201</v>
      </c>
      <c r="AU123" s="231" t="s">
        <v>80</v>
      </c>
      <c r="AY123" s="14" t="s">
        <v>200</v>
      </c>
      <c r="BE123" s="232">
        <f>IF(N123="základní",J123,0)</f>
        <v>0</v>
      </c>
      <c r="BF123" s="232">
        <f>IF(N123="snížená",J123,0)</f>
        <v>0</v>
      </c>
      <c r="BG123" s="232">
        <f>IF(N123="zákl. přenesená",J123,0)</f>
        <v>0</v>
      </c>
      <c r="BH123" s="232">
        <f>IF(N123="sníž. přenesená",J123,0)</f>
        <v>0</v>
      </c>
      <c r="BI123" s="232">
        <f>IF(N123="nulová",J123,0)</f>
        <v>0</v>
      </c>
      <c r="BJ123" s="14" t="s">
        <v>80</v>
      </c>
      <c r="BK123" s="232">
        <f>ROUND(I123*H123,2)</f>
        <v>0</v>
      </c>
      <c r="BL123" s="14" t="s">
        <v>199</v>
      </c>
      <c r="BM123" s="231" t="s">
        <v>230</v>
      </c>
    </row>
    <row r="124" s="2" customFormat="1" ht="14.4" customHeight="1">
      <c r="A124" s="35"/>
      <c r="B124" s="36"/>
      <c r="C124" s="245" t="s">
        <v>218</v>
      </c>
      <c r="D124" s="245" t="s">
        <v>313</v>
      </c>
      <c r="E124" s="246" t="s">
        <v>2068</v>
      </c>
      <c r="F124" s="247" t="s">
        <v>2069</v>
      </c>
      <c r="G124" s="248" t="s">
        <v>958</v>
      </c>
      <c r="H124" s="249">
        <v>6</v>
      </c>
      <c r="I124" s="250"/>
      <c r="J124" s="251">
        <f>ROUND(I124*H124,2)</f>
        <v>0</v>
      </c>
      <c r="K124" s="252"/>
      <c r="L124" s="253"/>
      <c r="M124" s="254" t="s">
        <v>1</v>
      </c>
      <c r="N124" s="255" t="s">
        <v>38</v>
      </c>
      <c r="O124" s="88"/>
      <c r="P124" s="229">
        <f>O124*H124</f>
        <v>0</v>
      </c>
      <c r="Q124" s="229">
        <v>0</v>
      </c>
      <c r="R124" s="229">
        <f>Q124*H124</f>
        <v>0</v>
      </c>
      <c r="S124" s="229">
        <v>0</v>
      </c>
      <c r="T124" s="230">
        <f>S124*H124</f>
        <v>0</v>
      </c>
      <c r="U124" s="35"/>
      <c r="V124" s="35"/>
      <c r="W124" s="35"/>
      <c r="X124" s="35"/>
      <c r="Y124" s="35"/>
      <c r="Z124" s="35"/>
      <c r="AA124" s="35"/>
      <c r="AB124" s="35"/>
      <c r="AC124" s="35"/>
      <c r="AD124" s="35"/>
      <c r="AE124" s="35"/>
      <c r="AR124" s="231" t="s">
        <v>230</v>
      </c>
      <c r="AT124" s="231" t="s">
        <v>313</v>
      </c>
      <c r="AU124" s="231" t="s">
        <v>80</v>
      </c>
      <c r="AY124" s="14" t="s">
        <v>200</v>
      </c>
      <c r="BE124" s="232">
        <f>IF(N124="základní",J124,0)</f>
        <v>0</v>
      </c>
      <c r="BF124" s="232">
        <f>IF(N124="snížená",J124,0)</f>
        <v>0</v>
      </c>
      <c r="BG124" s="232">
        <f>IF(N124="zákl. přenesená",J124,0)</f>
        <v>0</v>
      </c>
      <c r="BH124" s="232">
        <f>IF(N124="sníž. přenesená",J124,0)</f>
        <v>0</v>
      </c>
      <c r="BI124" s="232">
        <f>IF(N124="nulová",J124,0)</f>
        <v>0</v>
      </c>
      <c r="BJ124" s="14" t="s">
        <v>80</v>
      </c>
      <c r="BK124" s="232">
        <f>ROUND(I124*H124,2)</f>
        <v>0</v>
      </c>
      <c r="BL124" s="14" t="s">
        <v>199</v>
      </c>
      <c r="BM124" s="231" t="s">
        <v>238</v>
      </c>
    </row>
    <row r="125" s="2" customFormat="1" ht="24.15" customHeight="1">
      <c r="A125" s="35"/>
      <c r="B125" s="36"/>
      <c r="C125" s="245" t="s">
        <v>222</v>
      </c>
      <c r="D125" s="245" t="s">
        <v>313</v>
      </c>
      <c r="E125" s="246" t="s">
        <v>2072</v>
      </c>
      <c r="F125" s="247" t="s">
        <v>2073</v>
      </c>
      <c r="G125" s="248" t="s">
        <v>313</v>
      </c>
      <c r="H125" s="249">
        <v>1600</v>
      </c>
      <c r="I125" s="250"/>
      <c r="J125" s="251">
        <f>ROUND(I125*H125,2)</f>
        <v>0</v>
      </c>
      <c r="K125" s="252"/>
      <c r="L125" s="253"/>
      <c r="M125" s="254" t="s">
        <v>1</v>
      </c>
      <c r="N125" s="255" t="s">
        <v>38</v>
      </c>
      <c r="O125" s="88"/>
      <c r="P125" s="229">
        <f>O125*H125</f>
        <v>0</v>
      </c>
      <c r="Q125" s="229">
        <v>0</v>
      </c>
      <c r="R125" s="229">
        <f>Q125*H125</f>
        <v>0</v>
      </c>
      <c r="S125" s="229">
        <v>0</v>
      </c>
      <c r="T125" s="230">
        <f>S125*H125</f>
        <v>0</v>
      </c>
      <c r="U125" s="35"/>
      <c r="V125" s="35"/>
      <c r="W125" s="35"/>
      <c r="X125" s="35"/>
      <c r="Y125" s="35"/>
      <c r="Z125" s="35"/>
      <c r="AA125" s="35"/>
      <c r="AB125" s="35"/>
      <c r="AC125" s="35"/>
      <c r="AD125" s="35"/>
      <c r="AE125" s="35"/>
      <c r="AR125" s="231" t="s">
        <v>230</v>
      </c>
      <c r="AT125" s="231" t="s">
        <v>313</v>
      </c>
      <c r="AU125" s="231" t="s">
        <v>80</v>
      </c>
      <c r="AY125" s="14" t="s">
        <v>200</v>
      </c>
      <c r="BE125" s="232">
        <f>IF(N125="základní",J125,0)</f>
        <v>0</v>
      </c>
      <c r="BF125" s="232">
        <f>IF(N125="snížená",J125,0)</f>
        <v>0</v>
      </c>
      <c r="BG125" s="232">
        <f>IF(N125="zákl. přenesená",J125,0)</f>
        <v>0</v>
      </c>
      <c r="BH125" s="232">
        <f>IF(N125="sníž. přenesená",J125,0)</f>
        <v>0</v>
      </c>
      <c r="BI125" s="232">
        <f>IF(N125="nulová",J125,0)</f>
        <v>0</v>
      </c>
      <c r="BJ125" s="14" t="s">
        <v>80</v>
      </c>
      <c r="BK125" s="232">
        <f>ROUND(I125*H125,2)</f>
        <v>0</v>
      </c>
      <c r="BL125" s="14" t="s">
        <v>199</v>
      </c>
      <c r="BM125" s="231" t="s">
        <v>246</v>
      </c>
    </row>
    <row r="126" s="2" customFormat="1" ht="37.8" customHeight="1">
      <c r="A126" s="35"/>
      <c r="B126" s="36"/>
      <c r="C126" s="219" t="s">
        <v>226</v>
      </c>
      <c r="D126" s="219" t="s">
        <v>201</v>
      </c>
      <c r="E126" s="220" t="s">
        <v>2070</v>
      </c>
      <c r="F126" s="221" t="s">
        <v>2071</v>
      </c>
      <c r="G126" s="222" t="s">
        <v>313</v>
      </c>
      <c r="H126" s="223">
        <v>1600</v>
      </c>
      <c r="I126" s="224"/>
      <c r="J126" s="225">
        <f>ROUND(I126*H126,2)</f>
        <v>0</v>
      </c>
      <c r="K126" s="226"/>
      <c r="L126" s="41"/>
      <c r="M126" s="227" t="s">
        <v>1</v>
      </c>
      <c r="N126" s="228" t="s">
        <v>38</v>
      </c>
      <c r="O126" s="88"/>
      <c r="P126" s="229">
        <f>O126*H126</f>
        <v>0</v>
      </c>
      <c r="Q126" s="229">
        <v>0</v>
      </c>
      <c r="R126" s="229">
        <f>Q126*H126</f>
        <v>0</v>
      </c>
      <c r="S126" s="229">
        <v>0</v>
      </c>
      <c r="T126" s="230">
        <f>S126*H126</f>
        <v>0</v>
      </c>
      <c r="U126" s="35"/>
      <c r="V126" s="35"/>
      <c r="W126" s="35"/>
      <c r="X126" s="35"/>
      <c r="Y126" s="35"/>
      <c r="Z126" s="35"/>
      <c r="AA126" s="35"/>
      <c r="AB126" s="35"/>
      <c r="AC126" s="35"/>
      <c r="AD126" s="35"/>
      <c r="AE126" s="35"/>
      <c r="AR126" s="231" t="s">
        <v>199</v>
      </c>
      <c r="AT126" s="231" t="s">
        <v>201</v>
      </c>
      <c r="AU126" s="231" t="s">
        <v>80</v>
      </c>
      <c r="AY126" s="14" t="s">
        <v>200</v>
      </c>
      <c r="BE126" s="232">
        <f>IF(N126="základní",J126,0)</f>
        <v>0</v>
      </c>
      <c r="BF126" s="232">
        <f>IF(N126="snížená",J126,0)</f>
        <v>0</v>
      </c>
      <c r="BG126" s="232">
        <f>IF(N126="zákl. přenesená",J126,0)</f>
        <v>0</v>
      </c>
      <c r="BH126" s="232">
        <f>IF(N126="sníž. přenesená",J126,0)</f>
        <v>0</v>
      </c>
      <c r="BI126" s="232">
        <f>IF(N126="nulová",J126,0)</f>
        <v>0</v>
      </c>
      <c r="BJ126" s="14" t="s">
        <v>80</v>
      </c>
      <c r="BK126" s="232">
        <f>ROUND(I126*H126,2)</f>
        <v>0</v>
      </c>
      <c r="BL126" s="14" t="s">
        <v>199</v>
      </c>
      <c r="BM126" s="231" t="s">
        <v>254</v>
      </c>
    </row>
    <row r="127" s="2" customFormat="1" ht="24.15" customHeight="1">
      <c r="A127" s="35"/>
      <c r="B127" s="36"/>
      <c r="C127" s="245" t="s">
        <v>230</v>
      </c>
      <c r="D127" s="245" t="s">
        <v>313</v>
      </c>
      <c r="E127" s="246" t="s">
        <v>2076</v>
      </c>
      <c r="F127" s="247" t="s">
        <v>2077</v>
      </c>
      <c r="G127" s="248" t="s">
        <v>313</v>
      </c>
      <c r="H127" s="249">
        <v>1600</v>
      </c>
      <c r="I127" s="250"/>
      <c r="J127" s="251">
        <f>ROUND(I127*H127,2)</f>
        <v>0</v>
      </c>
      <c r="K127" s="252"/>
      <c r="L127" s="253"/>
      <c r="M127" s="254" t="s">
        <v>1</v>
      </c>
      <c r="N127" s="255" t="s">
        <v>38</v>
      </c>
      <c r="O127" s="88"/>
      <c r="P127" s="229">
        <f>O127*H127</f>
        <v>0</v>
      </c>
      <c r="Q127" s="229">
        <v>0</v>
      </c>
      <c r="R127" s="229">
        <f>Q127*H127</f>
        <v>0</v>
      </c>
      <c r="S127" s="229">
        <v>0</v>
      </c>
      <c r="T127" s="230">
        <f>S127*H127</f>
        <v>0</v>
      </c>
      <c r="U127" s="35"/>
      <c r="V127" s="35"/>
      <c r="W127" s="35"/>
      <c r="X127" s="35"/>
      <c r="Y127" s="35"/>
      <c r="Z127" s="35"/>
      <c r="AA127" s="35"/>
      <c r="AB127" s="35"/>
      <c r="AC127" s="35"/>
      <c r="AD127" s="35"/>
      <c r="AE127" s="35"/>
      <c r="AR127" s="231" t="s">
        <v>230</v>
      </c>
      <c r="AT127" s="231" t="s">
        <v>313</v>
      </c>
      <c r="AU127" s="231" t="s">
        <v>80</v>
      </c>
      <c r="AY127" s="14" t="s">
        <v>200</v>
      </c>
      <c r="BE127" s="232">
        <f>IF(N127="základní",J127,0)</f>
        <v>0</v>
      </c>
      <c r="BF127" s="232">
        <f>IF(N127="snížená",J127,0)</f>
        <v>0</v>
      </c>
      <c r="BG127" s="232">
        <f>IF(N127="zákl. přenesená",J127,0)</f>
        <v>0</v>
      </c>
      <c r="BH127" s="232">
        <f>IF(N127="sníž. přenesená",J127,0)</f>
        <v>0</v>
      </c>
      <c r="BI127" s="232">
        <f>IF(N127="nulová",J127,0)</f>
        <v>0</v>
      </c>
      <c r="BJ127" s="14" t="s">
        <v>80</v>
      </c>
      <c r="BK127" s="232">
        <f>ROUND(I127*H127,2)</f>
        <v>0</v>
      </c>
      <c r="BL127" s="14" t="s">
        <v>199</v>
      </c>
      <c r="BM127" s="231" t="s">
        <v>261</v>
      </c>
    </row>
    <row r="128" s="2" customFormat="1" ht="14.4" customHeight="1">
      <c r="A128" s="35"/>
      <c r="B128" s="36"/>
      <c r="C128" s="219" t="s">
        <v>234</v>
      </c>
      <c r="D128" s="219" t="s">
        <v>201</v>
      </c>
      <c r="E128" s="220" t="s">
        <v>2074</v>
      </c>
      <c r="F128" s="221" t="s">
        <v>2075</v>
      </c>
      <c r="G128" s="222" t="s">
        <v>313</v>
      </c>
      <c r="H128" s="223">
        <v>1600</v>
      </c>
      <c r="I128" s="224"/>
      <c r="J128" s="225">
        <f>ROUND(I128*H128,2)</f>
        <v>0</v>
      </c>
      <c r="K128" s="226"/>
      <c r="L128" s="41"/>
      <c r="M128" s="227" t="s">
        <v>1</v>
      </c>
      <c r="N128" s="228" t="s">
        <v>38</v>
      </c>
      <c r="O128" s="88"/>
      <c r="P128" s="229">
        <f>O128*H128</f>
        <v>0</v>
      </c>
      <c r="Q128" s="229">
        <v>0</v>
      </c>
      <c r="R128" s="229">
        <f>Q128*H128</f>
        <v>0</v>
      </c>
      <c r="S128" s="229">
        <v>0</v>
      </c>
      <c r="T128" s="230">
        <f>S128*H128</f>
        <v>0</v>
      </c>
      <c r="U128" s="35"/>
      <c r="V128" s="35"/>
      <c r="W128" s="35"/>
      <c r="X128" s="35"/>
      <c r="Y128" s="35"/>
      <c r="Z128" s="35"/>
      <c r="AA128" s="35"/>
      <c r="AB128" s="35"/>
      <c r="AC128" s="35"/>
      <c r="AD128" s="35"/>
      <c r="AE128" s="35"/>
      <c r="AR128" s="231" t="s">
        <v>199</v>
      </c>
      <c r="AT128" s="231" t="s">
        <v>201</v>
      </c>
      <c r="AU128" s="231" t="s">
        <v>80</v>
      </c>
      <c r="AY128" s="14" t="s">
        <v>200</v>
      </c>
      <c r="BE128" s="232">
        <f>IF(N128="základní",J128,0)</f>
        <v>0</v>
      </c>
      <c r="BF128" s="232">
        <f>IF(N128="snížená",J128,0)</f>
        <v>0</v>
      </c>
      <c r="BG128" s="232">
        <f>IF(N128="zákl. přenesená",J128,0)</f>
        <v>0</v>
      </c>
      <c r="BH128" s="232">
        <f>IF(N128="sníž. přenesená",J128,0)</f>
        <v>0</v>
      </c>
      <c r="BI128" s="232">
        <f>IF(N128="nulová",J128,0)</f>
        <v>0</v>
      </c>
      <c r="BJ128" s="14" t="s">
        <v>80</v>
      </c>
      <c r="BK128" s="232">
        <f>ROUND(I128*H128,2)</f>
        <v>0</v>
      </c>
      <c r="BL128" s="14" t="s">
        <v>199</v>
      </c>
      <c r="BM128" s="231" t="s">
        <v>269</v>
      </c>
    </row>
    <row r="129" s="2" customFormat="1" ht="14.4" customHeight="1">
      <c r="A129" s="35"/>
      <c r="B129" s="36"/>
      <c r="C129" s="219" t="s">
        <v>238</v>
      </c>
      <c r="D129" s="219" t="s">
        <v>201</v>
      </c>
      <c r="E129" s="220" t="s">
        <v>2059</v>
      </c>
      <c r="F129" s="221" t="s">
        <v>2060</v>
      </c>
      <c r="G129" s="222" t="s">
        <v>958</v>
      </c>
      <c r="H129" s="223">
        <v>1</v>
      </c>
      <c r="I129" s="224"/>
      <c r="J129" s="225">
        <f>ROUND(I129*H129,2)</f>
        <v>0</v>
      </c>
      <c r="K129" s="226"/>
      <c r="L129" s="41"/>
      <c r="M129" s="227" t="s">
        <v>1</v>
      </c>
      <c r="N129" s="228" t="s">
        <v>38</v>
      </c>
      <c r="O129" s="88"/>
      <c r="P129" s="229">
        <f>O129*H129</f>
        <v>0</v>
      </c>
      <c r="Q129" s="229">
        <v>0</v>
      </c>
      <c r="R129" s="229">
        <f>Q129*H129</f>
        <v>0</v>
      </c>
      <c r="S129" s="229">
        <v>0</v>
      </c>
      <c r="T129" s="230">
        <f>S129*H129</f>
        <v>0</v>
      </c>
      <c r="U129" s="35"/>
      <c r="V129" s="35"/>
      <c r="W129" s="35"/>
      <c r="X129" s="35"/>
      <c r="Y129" s="35"/>
      <c r="Z129" s="35"/>
      <c r="AA129" s="35"/>
      <c r="AB129" s="35"/>
      <c r="AC129" s="35"/>
      <c r="AD129" s="35"/>
      <c r="AE129" s="35"/>
      <c r="AR129" s="231" t="s">
        <v>199</v>
      </c>
      <c r="AT129" s="231" t="s">
        <v>201</v>
      </c>
      <c r="AU129" s="231" t="s">
        <v>80</v>
      </c>
      <c r="AY129" s="14" t="s">
        <v>200</v>
      </c>
      <c r="BE129" s="232">
        <f>IF(N129="základní",J129,0)</f>
        <v>0</v>
      </c>
      <c r="BF129" s="232">
        <f>IF(N129="snížená",J129,0)</f>
        <v>0</v>
      </c>
      <c r="BG129" s="232">
        <f>IF(N129="zákl. přenesená",J129,0)</f>
        <v>0</v>
      </c>
      <c r="BH129" s="232">
        <f>IF(N129="sníž. přenesená",J129,0)</f>
        <v>0</v>
      </c>
      <c r="BI129" s="232">
        <f>IF(N129="nulová",J129,0)</f>
        <v>0</v>
      </c>
      <c r="BJ129" s="14" t="s">
        <v>80</v>
      </c>
      <c r="BK129" s="232">
        <f>ROUND(I129*H129,2)</f>
        <v>0</v>
      </c>
      <c r="BL129" s="14" t="s">
        <v>199</v>
      </c>
      <c r="BM129" s="231" t="s">
        <v>277</v>
      </c>
    </row>
    <row r="130" s="11" customFormat="1" ht="25.92" customHeight="1">
      <c r="A130" s="11"/>
      <c r="B130" s="205"/>
      <c r="C130" s="206"/>
      <c r="D130" s="207" t="s">
        <v>72</v>
      </c>
      <c r="E130" s="208" t="s">
        <v>1595</v>
      </c>
      <c r="F130" s="208" t="s">
        <v>1596</v>
      </c>
      <c r="G130" s="206"/>
      <c r="H130" s="206"/>
      <c r="I130" s="209"/>
      <c r="J130" s="210">
        <f>BK130</f>
        <v>0</v>
      </c>
      <c r="K130" s="206"/>
      <c r="L130" s="211"/>
      <c r="M130" s="212"/>
      <c r="N130" s="213"/>
      <c r="O130" s="213"/>
      <c r="P130" s="214">
        <f>SUM(P131:P149)</f>
        <v>0</v>
      </c>
      <c r="Q130" s="213"/>
      <c r="R130" s="214">
        <f>SUM(R131:R149)</f>
        <v>0</v>
      </c>
      <c r="S130" s="213"/>
      <c r="T130" s="215">
        <f>SUM(T131:T149)</f>
        <v>0</v>
      </c>
      <c r="U130" s="11"/>
      <c r="V130" s="11"/>
      <c r="W130" s="11"/>
      <c r="X130" s="11"/>
      <c r="Y130" s="11"/>
      <c r="Z130" s="11"/>
      <c r="AA130" s="11"/>
      <c r="AB130" s="11"/>
      <c r="AC130" s="11"/>
      <c r="AD130" s="11"/>
      <c r="AE130" s="11"/>
      <c r="AR130" s="216" t="s">
        <v>82</v>
      </c>
      <c r="AT130" s="217" t="s">
        <v>72</v>
      </c>
      <c r="AU130" s="217" t="s">
        <v>73</v>
      </c>
      <c r="AY130" s="216" t="s">
        <v>200</v>
      </c>
      <c r="BK130" s="218">
        <f>SUM(BK131:BK149)</f>
        <v>0</v>
      </c>
    </row>
    <row r="131" s="2" customFormat="1" ht="24.15" customHeight="1">
      <c r="A131" s="35"/>
      <c r="B131" s="36"/>
      <c r="C131" s="245" t="s">
        <v>242</v>
      </c>
      <c r="D131" s="245" t="s">
        <v>313</v>
      </c>
      <c r="E131" s="246" t="s">
        <v>2221</v>
      </c>
      <c r="F131" s="247" t="s">
        <v>2222</v>
      </c>
      <c r="G131" s="248" t="s">
        <v>313</v>
      </c>
      <c r="H131" s="249">
        <v>1785</v>
      </c>
      <c r="I131" s="250"/>
      <c r="J131" s="251">
        <f>ROUND(I131*H131,2)</f>
        <v>0</v>
      </c>
      <c r="K131" s="252"/>
      <c r="L131" s="253"/>
      <c r="M131" s="254" t="s">
        <v>1</v>
      </c>
      <c r="N131" s="255" t="s">
        <v>38</v>
      </c>
      <c r="O131" s="88"/>
      <c r="P131" s="229">
        <f>O131*H131</f>
        <v>0</v>
      </c>
      <c r="Q131" s="229">
        <v>0</v>
      </c>
      <c r="R131" s="229">
        <f>Q131*H131</f>
        <v>0</v>
      </c>
      <c r="S131" s="229">
        <v>0</v>
      </c>
      <c r="T131" s="230">
        <f>S131*H131</f>
        <v>0</v>
      </c>
      <c r="U131" s="35"/>
      <c r="V131" s="35"/>
      <c r="W131" s="35"/>
      <c r="X131" s="35"/>
      <c r="Y131" s="35"/>
      <c r="Z131" s="35"/>
      <c r="AA131" s="35"/>
      <c r="AB131" s="35"/>
      <c r="AC131" s="35"/>
      <c r="AD131" s="35"/>
      <c r="AE131" s="35"/>
      <c r="AR131" s="231" t="s">
        <v>415</v>
      </c>
      <c r="AT131" s="231" t="s">
        <v>313</v>
      </c>
      <c r="AU131" s="231" t="s">
        <v>80</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261</v>
      </c>
      <c r="BM131" s="231" t="s">
        <v>376</v>
      </c>
    </row>
    <row r="132" s="2" customFormat="1" ht="24.15" customHeight="1">
      <c r="A132" s="35"/>
      <c r="B132" s="36"/>
      <c r="C132" s="219" t="s">
        <v>246</v>
      </c>
      <c r="D132" s="219" t="s">
        <v>201</v>
      </c>
      <c r="E132" s="220" t="s">
        <v>2223</v>
      </c>
      <c r="F132" s="221" t="s">
        <v>2224</v>
      </c>
      <c r="G132" s="222" t="s">
        <v>313</v>
      </c>
      <c r="H132" s="223">
        <v>1785</v>
      </c>
      <c r="I132" s="224"/>
      <c r="J132" s="225">
        <f>ROUND(I132*H132,2)</f>
        <v>0</v>
      </c>
      <c r="K132" s="226"/>
      <c r="L132" s="41"/>
      <c r="M132" s="227" t="s">
        <v>1</v>
      </c>
      <c r="N132" s="228" t="s">
        <v>38</v>
      </c>
      <c r="O132" s="88"/>
      <c r="P132" s="229">
        <f>O132*H132</f>
        <v>0</v>
      </c>
      <c r="Q132" s="229">
        <v>0</v>
      </c>
      <c r="R132" s="229">
        <f>Q132*H132</f>
        <v>0</v>
      </c>
      <c r="S132" s="229">
        <v>0</v>
      </c>
      <c r="T132" s="230">
        <f>S132*H132</f>
        <v>0</v>
      </c>
      <c r="U132" s="35"/>
      <c r="V132" s="35"/>
      <c r="W132" s="35"/>
      <c r="X132" s="35"/>
      <c r="Y132" s="35"/>
      <c r="Z132" s="35"/>
      <c r="AA132" s="35"/>
      <c r="AB132" s="35"/>
      <c r="AC132" s="35"/>
      <c r="AD132" s="35"/>
      <c r="AE132" s="35"/>
      <c r="AR132" s="231" t="s">
        <v>261</v>
      </c>
      <c r="AT132" s="231" t="s">
        <v>201</v>
      </c>
      <c r="AU132" s="231" t="s">
        <v>80</v>
      </c>
      <c r="AY132" s="14" t="s">
        <v>200</v>
      </c>
      <c r="BE132" s="232">
        <f>IF(N132="základní",J132,0)</f>
        <v>0</v>
      </c>
      <c r="BF132" s="232">
        <f>IF(N132="snížená",J132,0)</f>
        <v>0</v>
      </c>
      <c r="BG132" s="232">
        <f>IF(N132="zákl. přenesená",J132,0)</f>
        <v>0</v>
      </c>
      <c r="BH132" s="232">
        <f>IF(N132="sníž. přenesená",J132,0)</f>
        <v>0</v>
      </c>
      <c r="BI132" s="232">
        <f>IF(N132="nulová",J132,0)</f>
        <v>0</v>
      </c>
      <c r="BJ132" s="14" t="s">
        <v>80</v>
      </c>
      <c r="BK132" s="232">
        <f>ROUND(I132*H132,2)</f>
        <v>0</v>
      </c>
      <c r="BL132" s="14" t="s">
        <v>261</v>
      </c>
      <c r="BM132" s="231" t="s">
        <v>383</v>
      </c>
    </row>
    <row r="133" s="2" customFormat="1" ht="37.8" customHeight="1">
      <c r="A133" s="35"/>
      <c r="B133" s="36"/>
      <c r="C133" s="219" t="s">
        <v>250</v>
      </c>
      <c r="D133" s="219" t="s">
        <v>201</v>
      </c>
      <c r="E133" s="220" t="s">
        <v>2225</v>
      </c>
      <c r="F133" s="221" t="s">
        <v>2226</v>
      </c>
      <c r="G133" s="222" t="s">
        <v>958</v>
      </c>
      <c r="H133" s="223">
        <v>4</v>
      </c>
      <c r="I133" s="224"/>
      <c r="J133" s="225">
        <f>ROUND(I133*H133,2)</f>
        <v>0</v>
      </c>
      <c r="K133" s="226"/>
      <c r="L133" s="41"/>
      <c r="M133" s="227" t="s">
        <v>1</v>
      </c>
      <c r="N133" s="228" t="s">
        <v>38</v>
      </c>
      <c r="O133" s="88"/>
      <c r="P133" s="229">
        <f>O133*H133</f>
        <v>0</v>
      </c>
      <c r="Q133" s="229">
        <v>0</v>
      </c>
      <c r="R133" s="229">
        <f>Q133*H133</f>
        <v>0</v>
      </c>
      <c r="S133" s="229">
        <v>0</v>
      </c>
      <c r="T133" s="230">
        <f>S133*H133</f>
        <v>0</v>
      </c>
      <c r="U133" s="35"/>
      <c r="V133" s="35"/>
      <c r="W133" s="35"/>
      <c r="X133" s="35"/>
      <c r="Y133" s="35"/>
      <c r="Z133" s="35"/>
      <c r="AA133" s="35"/>
      <c r="AB133" s="35"/>
      <c r="AC133" s="35"/>
      <c r="AD133" s="35"/>
      <c r="AE133" s="35"/>
      <c r="AR133" s="231" t="s">
        <v>261</v>
      </c>
      <c r="AT133" s="231" t="s">
        <v>201</v>
      </c>
      <c r="AU133" s="231" t="s">
        <v>80</v>
      </c>
      <c r="AY133" s="14" t="s">
        <v>200</v>
      </c>
      <c r="BE133" s="232">
        <f>IF(N133="základní",J133,0)</f>
        <v>0</v>
      </c>
      <c r="BF133" s="232">
        <f>IF(N133="snížená",J133,0)</f>
        <v>0</v>
      </c>
      <c r="BG133" s="232">
        <f>IF(N133="zákl. přenesená",J133,0)</f>
        <v>0</v>
      </c>
      <c r="BH133" s="232">
        <f>IF(N133="sníž. přenesená",J133,0)</f>
        <v>0</v>
      </c>
      <c r="BI133" s="232">
        <f>IF(N133="nulová",J133,0)</f>
        <v>0</v>
      </c>
      <c r="BJ133" s="14" t="s">
        <v>80</v>
      </c>
      <c r="BK133" s="232">
        <f>ROUND(I133*H133,2)</f>
        <v>0</v>
      </c>
      <c r="BL133" s="14" t="s">
        <v>261</v>
      </c>
      <c r="BM133" s="231" t="s">
        <v>391</v>
      </c>
    </row>
    <row r="134" s="2" customFormat="1" ht="76.35" customHeight="1">
      <c r="A134" s="35"/>
      <c r="B134" s="36"/>
      <c r="C134" s="219" t="s">
        <v>254</v>
      </c>
      <c r="D134" s="219" t="s">
        <v>201</v>
      </c>
      <c r="E134" s="220" t="s">
        <v>2227</v>
      </c>
      <c r="F134" s="221" t="s">
        <v>2228</v>
      </c>
      <c r="G134" s="222" t="s">
        <v>958</v>
      </c>
      <c r="H134" s="223">
        <v>4</v>
      </c>
      <c r="I134" s="224"/>
      <c r="J134" s="225">
        <f>ROUND(I134*H134,2)</f>
        <v>0</v>
      </c>
      <c r="K134" s="226"/>
      <c r="L134" s="41"/>
      <c r="M134" s="227" t="s">
        <v>1</v>
      </c>
      <c r="N134" s="228" t="s">
        <v>38</v>
      </c>
      <c r="O134" s="88"/>
      <c r="P134" s="229">
        <f>O134*H134</f>
        <v>0</v>
      </c>
      <c r="Q134" s="229">
        <v>0</v>
      </c>
      <c r="R134" s="229">
        <f>Q134*H134</f>
        <v>0</v>
      </c>
      <c r="S134" s="229">
        <v>0</v>
      </c>
      <c r="T134" s="230">
        <f>S134*H134</f>
        <v>0</v>
      </c>
      <c r="U134" s="35"/>
      <c r="V134" s="35"/>
      <c r="W134" s="35"/>
      <c r="X134" s="35"/>
      <c r="Y134" s="35"/>
      <c r="Z134" s="35"/>
      <c r="AA134" s="35"/>
      <c r="AB134" s="35"/>
      <c r="AC134" s="35"/>
      <c r="AD134" s="35"/>
      <c r="AE134" s="35"/>
      <c r="AR134" s="231" t="s">
        <v>261</v>
      </c>
      <c r="AT134" s="231" t="s">
        <v>201</v>
      </c>
      <c r="AU134" s="231" t="s">
        <v>80</v>
      </c>
      <c r="AY134" s="14" t="s">
        <v>200</v>
      </c>
      <c r="BE134" s="232">
        <f>IF(N134="základní",J134,0)</f>
        <v>0</v>
      </c>
      <c r="BF134" s="232">
        <f>IF(N134="snížená",J134,0)</f>
        <v>0</v>
      </c>
      <c r="BG134" s="232">
        <f>IF(N134="zákl. přenesená",J134,0)</f>
        <v>0</v>
      </c>
      <c r="BH134" s="232">
        <f>IF(N134="sníž. přenesená",J134,0)</f>
        <v>0</v>
      </c>
      <c r="BI134" s="232">
        <f>IF(N134="nulová",J134,0)</f>
        <v>0</v>
      </c>
      <c r="BJ134" s="14" t="s">
        <v>80</v>
      </c>
      <c r="BK134" s="232">
        <f>ROUND(I134*H134,2)</f>
        <v>0</v>
      </c>
      <c r="BL134" s="14" t="s">
        <v>261</v>
      </c>
      <c r="BM134" s="231" t="s">
        <v>399</v>
      </c>
    </row>
    <row r="135" s="2" customFormat="1" ht="14.4" customHeight="1">
      <c r="A135" s="35"/>
      <c r="B135" s="36"/>
      <c r="C135" s="219" t="s">
        <v>8</v>
      </c>
      <c r="D135" s="219" t="s">
        <v>201</v>
      </c>
      <c r="E135" s="220" t="s">
        <v>1641</v>
      </c>
      <c r="F135" s="221" t="s">
        <v>1642</v>
      </c>
      <c r="G135" s="222" t="s">
        <v>958</v>
      </c>
      <c r="H135" s="223">
        <v>36</v>
      </c>
      <c r="I135" s="224"/>
      <c r="J135" s="225">
        <f>ROUND(I135*H135,2)</f>
        <v>0</v>
      </c>
      <c r="K135" s="226"/>
      <c r="L135" s="41"/>
      <c r="M135" s="227" t="s">
        <v>1</v>
      </c>
      <c r="N135" s="228" t="s">
        <v>38</v>
      </c>
      <c r="O135" s="88"/>
      <c r="P135" s="229">
        <f>O135*H135</f>
        <v>0</v>
      </c>
      <c r="Q135" s="229">
        <v>0</v>
      </c>
      <c r="R135" s="229">
        <f>Q135*H135</f>
        <v>0</v>
      </c>
      <c r="S135" s="229">
        <v>0</v>
      </c>
      <c r="T135" s="230">
        <f>S135*H135</f>
        <v>0</v>
      </c>
      <c r="U135" s="35"/>
      <c r="V135" s="35"/>
      <c r="W135" s="35"/>
      <c r="X135" s="35"/>
      <c r="Y135" s="35"/>
      <c r="Z135" s="35"/>
      <c r="AA135" s="35"/>
      <c r="AB135" s="35"/>
      <c r="AC135" s="35"/>
      <c r="AD135" s="35"/>
      <c r="AE135" s="35"/>
      <c r="AR135" s="231" t="s">
        <v>261</v>
      </c>
      <c r="AT135" s="231" t="s">
        <v>201</v>
      </c>
      <c r="AU135" s="231" t="s">
        <v>80</v>
      </c>
      <c r="AY135" s="14" t="s">
        <v>200</v>
      </c>
      <c r="BE135" s="232">
        <f>IF(N135="základní",J135,0)</f>
        <v>0</v>
      </c>
      <c r="BF135" s="232">
        <f>IF(N135="snížená",J135,0)</f>
        <v>0</v>
      </c>
      <c r="BG135" s="232">
        <f>IF(N135="zákl. přenesená",J135,0)</f>
        <v>0</v>
      </c>
      <c r="BH135" s="232">
        <f>IF(N135="sníž. přenesená",J135,0)</f>
        <v>0</v>
      </c>
      <c r="BI135" s="232">
        <f>IF(N135="nulová",J135,0)</f>
        <v>0</v>
      </c>
      <c r="BJ135" s="14" t="s">
        <v>80</v>
      </c>
      <c r="BK135" s="232">
        <f>ROUND(I135*H135,2)</f>
        <v>0</v>
      </c>
      <c r="BL135" s="14" t="s">
        <v>261</v>
      </c>
      <c r="BM135" s="231" t="s">
        <v>407</v>
      </c>
    </row>
    <row r="136" s="2" customFormat="1" ht="37.8" customHeight="1">
      <c r="A136" s="35"/>
      <c r="B136" s="36"/>
      <c r="C136" s="219" t="s">
        <v>261</v>
      </c>
      <c r="D136" s="219" t="s">
        <v>201</v>
      </c>
      <c r="E136" s="220" t="s">
        <v>2229</v>
      </c>
      <c r="F136" s="221" t="s">
        <v>2230</v>
      </c>
      <c r="G136" s="222" t="s">
        <v>958</v>
      </c>
      <c r="H136" s="223">
        <v>36</v>
      </c>
      <c r="I136" s="224"/>
      <c r="J136" s="225">
        <f>ROUND(I136*H136,2)</f>
        <v>0</v>
      </c>
      <c r="K136" s="226"/>
      <c r="L136" s="41"/>
      <c r="M136" s="227" t="s">
        <v>1</v>
      </c>
      <c r="N136" s="228" t="s">
        <v>38</v>
      </c>
      <c r="O136" s="88"/>
      <c r="P136" s="229">
        <f>O136*H136</f>
        <v>0</v>
      </c>
      <c r="Q136" s="229">
        <v>0</v>
      </c>
      <c r="R136" s="229">
        <f>Q136*H136</f>
        <v>0</v>
      </c>
      <c r="S136" s="229">
        <v>0</v>
      </c>
      <c r="T136" s="230">
        <f>S136*H136</f>
        <v>0</v>
      </c>
      <c r="U136" s="35"/>
      <c r="V136" s="35"/>
      <c r="W136" s="35"/>
      <c r="X136" s="35"/>
      <c r="Y136" s="35"/>
      <c r="Z136" s="35"/>
      <c r="AA136" s="35"/>
      <c r="AB136" s="35"/>
      <c r="AC136" s="35"/>
      <c r="AD136" s="35"/>
      <c r="AE136" s="35"/>
      <c r="AR136" s="231" t="s">
        <v>261</v>
      </c>
      <c r="AT136" s="231" t="s">
        <v>201</v>
      </c>
      <c r="AU136" s="231" t="s">
        <v>80</v>
      </c>
      <c r="AY136" s="14" t="s">
        <v>200</v>
      </c>
      <c r="BE136" s="232">
        <f>IF(N136="základní",J136,0)</f>
        <v>0</v>
      </c>
      <c r="BF136" s="232">
        <f>IF(N136="snížená",J136,0)</f>
        <v>0</v>
      </c>
      <c r="BG136" s="232">
        <f>IF(N136="zákl. přenesená",J136,0)</f>
        <v>0</v>
      </c>
      <c r="BH136" s="232">
        <f>IF(N136="sníž. přenesená",J136,0)</f>
        <v>0</v>
      </c>
      <c r="BI136" s="232">
        <f>IF(N136="nulová",J136,0)</f>
        <v>0</v>
      </c>
      <c r="BJ136" s="14" t="s">
        <v>80</v>
      </c>
      <c r="BK136" s="232">
        <f>ROUND(I136*H136,2)</f>
        <v>0</v>
      </c>
      <c r="BL136" s="14" t="s">
        <v>261</v>
      </c>
      <c r="BM136" s="231" t="s">
        <v>415</v>
      </c>
    </row>
    <row r="137" s="2" customFormat="1" ht="62.7" customHeight="1">
      <c r="A137" s="35"/>
      <c r="B137" s="36"/>
      <c r="C137" s="219" t="s">
        <v>265</v>
      </c>
      <c r="D137" s="219" t="s">
        <v>201</v>
      </c>
      <c r="E137" s="220" t="s">
        <v>2231</v>
      </c>
      <c r="F137" s="221" t="s">
        <v>2232</v>
      </c>
      <c r="G137" s="222" t="s">
        <v>958</v>
      </c>
      <c r="H137" s="223">
        <v>6</v>
      </c>
      <c r="I137" s="224"/>
      <c r="J137" s="225">
        <f>ROUND(I137*H137,2)</f>
        <v>0</v>
      </c>
      <c r="K137" s="226"/>
      <c r="L137" s="41"/>
      <c r="M137" s="227" t="s">
        <v>1</v>
      </c>
      <c r="N137" s="228" t="s">
        <v>38</v>
      </c>
      <c r="O137" s="88"/>
      <c r="P137" s="229">
        <f>O137*H137</f>
        <v>0</v>
      </c>
      <c r="Q137" s="229">
        <v>0</v>
      </c>
      <c r="R137" s="229">
        <f>Q137*H137</f>
        <v>0</v>
      </c>
      <c r="S137" s="229">
        <v>0</v>
      </c>
      <c r="T137" s="230">
        <f>S137*H137</f>
        <v>0</v>
      </c>
      <c r="U137" s="35"/>
      <c r="V137" s="35"/>
      <c r="W137" s="35"/>
      <c r="X137" s="35"/>
      <c r="Y137" s="35"/>
      <c r="Z137" s="35"/>
      <c r="AA137" s="35"/>
      <c r="AB137" s="35"/>
      <c r="AC137" s="35"/>
      <c r="AD137" s="35"/>
      <c r="AE137" s="35"/>
      <c r="AR137" s="231" t="s">
        <v>261</v>
      </c>
      <c r="AT137" s="231" t="s">
        <v>201</v>
      </c>
      <c r="AU137" s="231" t="s">
        <v>80</v>
      </c>
      <c r="AY137" s="14" t="s">
        <v>200</v>
      </c>
      <c r="BE137" s="232">
        <f>IF(N137="základní",J137,0)</f>
        <v>0</v>
      </c>
      <c r="BF137" s="232">
        <f>IF(N137="snížená",J137,0)</f>
        <v>0</v>
      </c>
      <c r="BG137" s="232">
        <f>IF(N137="zákl. přenesená",J137,0)</f>
        <v>0</v>
      </c>
      <c r="BH137" s="232">
        <f>IF(N137="sníž. přenesená",J137,0)</f>
        <v>0</v>
      </c>
      <c r="BI137" s="232">
        <f>IF(N137="nulová",J137,0)</f>
        <v>0</v>
      </c>
      <c r="BJ137" s="14" t="s">
        <v>80</v>
      </c>
      <c r="BK137" s="232">
        <f>ROUND(I137*H137,2)</f>
        <v>0</v>
      </c>
      <c r="BL137" s="14" t="s">
        <v>261</v>
      </c>
      <c r="BM137" s="231" t="s">
        <v>423</v>
      </c>
    </row>
    <row r="138" s="2" customFormat="1" ht="49.05" customHeight="1">
      <c r="A138" s="35"/>
      <c r="B138" s="36"/>
      <c r="C138" s="219" t="s">
        <v>269</v>
      </c>
      <c r="D138" s="219" t="s">
        <v>201</v>
      </c>
      <c r="E138" s="220" t="s">
        <v>2233</v>
      </c>
      <c r="F138" s="221" t="s">
        <v>2234</v>
      </c>
      <c r="G138" s="222" t="s">
        <v>958</v>
      </c>
      <c r="H138" s="223">
        <v>6</v>
      </c>
      <c r="I138" s="224"/>
      <c r="J138" s="225">
        <f>ROUND(I138*H138,2)</f>
        <v>0</v>
      </c>
      <c r="K138" s="226"/>
      <c r="L138" s="41"/>
      <c r="M138" s="227" t="s">
        <v>1</v>
      </c>
      <c r="N138" s="228" t="s">
        <v>38</v>
      </c>
      <c r="O138" s="88"/>
      <c r="P138" s="229">
        <f>O138*H138</f>
        <v>0</v>
      </c>
      <c r="Q138" s="229">
        <v>0</v>
      </c>
      <c r="R138" s="229">
        <f>Q138*H138</f>
        <v>0</v>
      </c>
      <c r="S138" s="229">
        <v>0</v>
      </c>
      <c r="T138" s="230">
        <f>S138*H138</f>
        <v>0</v>
      </c>
      <c r="U138" s="35"/>
      <c r="V138" s="35"/>
      <c r="W138" s="35"/>
      <c r="X138" s="35"/>
      <c r="Y138" s="35"/>
      <c r="Z138" s="35"/>
      <c r="AA138" s="35"/>
      <c r="AB138" s="35"/>
      <c r="AC138" s="35"/>
      <c r="AD138" s="35"/>
      <c r="AE138" s="35"/>
      <c r="AR138" s="231" t="s">
        <v>261</v>
      </c>
      <c r="AT138" s="231" t="s">
        <v>201</v>
      </c>
      <c r="AU138" s="231" t="s">
        <v>80</v>
      </c>
      <c r="AY138" s="14" t="s">
        <v>200</v>
      </c>
      <c r="BE138" s="232">
        <f>IF(N138="základní",J138,0)</f>
        <v>0</v>
      </c>
      <c r="BF138" s="232">
        <f>IF(N138="snížená",J138,0)</f>
        <v>0</v>
      </c>
      <c r="BG138" s="232">
        <f>IF(N138="zákl. přenesená",J138,0)</f>
        <v>0</v>
      </c>
      <c r="BH138" s="232">
        <f>IF(N138="sníž. přenesená",J138,0)</f>
        <v>0</v>
      </c>
      <c r="BI138" s="232">
        <f>IF(N138="nulová",J138,0)</f>
        <v>0</v>
      </c>
      <c r="BJ138" s="14" t="s">
        <v>80</v>
      </c>
      <c r="BK138" s="232">
        <f>ROUND(I138*H138,2)</f>
        <v>0</v>
      </c>
      <c r="BL138" s="14" t="s">
        <v>261</v>
      </c>
      <c r="BM138" s="231" t="s">
        <v>431</v>
      </c>
    </row>
    <row r="139" s="2" customFormat="1" ht="14.4" customHeight="1">
      <c r="A139" s="35"/>
      <c r="B139" s="36"/>
      <c r="C139" s="219" t="s">
        <v>273</v>
      </c>
      <c r="D139" s="219" t="s">
        <v>201</v>
      </c>
      <c r="E139" s="220" t="s">
        <v>1323</v>
      </c>
      <c r="F139" s="221" t="s">
        <v>1324</v>
      </c>
      <c r="G139" s="222" t="s">
        <v>1325</v>
      </c>
      <c r="H139" s="223">
        <v>1</v>
      </c>
      <c r="I139" s="224"/>
      <c r="J139" s="225">
        <f>ROUND(I139*H139,2)</f>
        <v>0</v>
      </c>
      <c r="K139" s="226"/>
      <c r="L139" s="41"/>
      <c r="M139" s="227" t="s">
        <v>1</v>
      </c>
      <c r="N139" s="228" t="s">
        <v>38</v>
      </c>
      <c r="O139" s="88"/>
      <c r="P139" s="229">
        <f>O139*H139</f>
        <v>0</v>
      </c>
      <c r="Q139" s="229">
        <v>0</v>
      </c>
      <c r="R139" s="229">
        <f>Q139*H139</f>
        <v>0</v>
      </c>
      <c r="S139" s="229">
        <v>0</v>
      </c>
      <c r="T139" s="230">
        <f>S139*H139</f>
        <v>0</v>
      </c>
      <c r="U139" s="35"/>
      <c r="V139" s="35"/>
      <c r="W139" s="35"/>
      <c r="X139" s="35"/>
      <c r="Y139" s="35"/>
      <c r="Z139" s="35"/>
      <c r="AA139" s="35"/>
      <c r="AB139" s="35"/>
      <c r="AC139" s="35"/>
      <c r="AD139" s="35"/>
      <c r="AE139" s="35"/>
      <c r="AR139" s="231" t="s">
        <v>261</v>
      </c>
      <c r="AT139" s="231" t="s">
        <v>201</v>
      </c>
      <c r="AU139" s="231" t="s">
        <v>80</v>
      </c>
      <c r="AY139" s="14" t="s">
        <v>200</v>
      </c>
      <c r="BE139" s="232">
        <f>IF(N139="základní",J139,0)</f>
        <v>0</v>
      </c>
      <c r="BF139" s="232">
        <f>IF(N139="snížená",J139,0)</f>
        <v>0</v>
      </c>
      <c r="BG139" s="232">
        <f>IF(N139="zákl. přenesená",J139,0)</f>
        <v>0</v>
      </c>
      <c r="BH139" s="232">
        <f>IF(N139="sníž. přenesená",J139,0)</f>
        <v>0</v>
      </c>
      <c r="BI139" s="232">
        <f>IF(N139="nulová",J139,0)</f>
        <v>0</v>
      </c>
      <c r="BJ139" s="14" t="s">
        <v>80</v>
      </c>
      <c r="BK139" s="232">
        <f>ROUND(I139*H139,2)</f>
        <v>0</v>
      </c>
      <c r="BL139" s="14" t="s">
        <v>261</v>
      </c>
      <c r="BM139" s="231" t="s">
        <v>439</v>
      </c>
    </row>
    <row r="140" s="2" customFormat="1" ht="14.4" customHeight="1">
      <c r="A140" s="35"/>
      <c r="B140" s="36"/>
      <c r="C140" s="219" t="s">
        <v>277</v>
      </c>
      <c r="D140" s="219" t="s">
        <v>201</v>
      </c>
      <c r="E140" s="220" t="s">
        <v>1326</v>
      </c>
      <c r="F140" s="221" t="s">
        <v>1327</v>
      </c>
      <c r="G140" s="222" t="s">
        <v>958</v>
      </c>
      <c r="H140" s="223">
        <v>50</v>
      </c>
      <c r="I140" s="224"/>
      <c r="J140" s="225">
        <f>ROUND(I140*H140,2)</f>
        <v>0</v>
      </c>
      <c r="K140" s="226"/>
      <c r="L140" s="41"/>
      <c r="M140" s="227" t="s">
        <v>1</v>
      </c>
      <c r="N140" s="228" t="s">
        <v>38</v>
      </c>
      <c r="O140" s="88"/>
      <c r="P140" s="229">
        <f>O140*H140</f>
        <v>0</v>
      </c>
      <c r="Q140" s="229">
        <v>0</v>
      </c>
      <c r="R140" s="229">
        <f>Q140*H140</f>
        <v>0</v>
      </c>
      <c r="S140" s="229">
        <v>0</v>
      </c>
      <c r="T140" s="230">
        <f>S140*H140</f>
        <v>0</v>
      </c>
      <c r="U140" s="35"/>
      <c r="V140" s="35"/>
      <c r="W140" s="35"/>
      <c r="X140" s="35"/>
      <c r="Y140" s="35"/>
      <c r="Z140" s="35"/>
      <c r="AA140" s="35"/>
      <c r="AB140" s="35"/>
      <c r="AC140" s="35"/>
      <c r="AD140" s="35"/>
      <c r="AE140" s="35"/>
      <c r="AR140" s="231" t="s">
        <v>261</v>
      </c>
      <c r="AT140" s="231" t="s">
        <v>201</v>
      </c>
      <c r="AU140" s="231" t="s">
        <v>80</v>
      </c>
      <c r="AY140" s="14" t="s">
        <v>200</v>
      </c>
      <c r="BE140" s="232">
        <f>IF(N140="základní",J140,0)</f>
        <v>0</v>
      </c>
      <c r="BF140" s="232">
        <f>IF(N140="snížená",J140,0)</f>
        <v>0</v>
      </c>
      <c r="BG140" s="232">
        <f>IF(N140="zákl. přenesená",J140,0)</f>
        <v>0</v>
      </c>
      <c r="BH140" s="232">
        <f>IF(N140="sníž. přenesená",J140,0)</f>
        <v>0</v>
      </c>
      <c r="BI140" s="232">
        <f>IF(N140="nulová",J140,0)</f>
        <v>0</v>
      </c>
      <c r="BJ140" s="14" t="s">
        <v>80</v>
      </c>
      <c r="BK140" s="232">
        <f>ROUND(I140*H140,2)</f>
        <v>0</v>
      </c>
      <c r="BL140" s="14" t="s">
        <v>261</v>
      </c>
      <c r="BM140" s="231" t="s">
        <v>447</v>
      </c>
    </row>
    <row r="141" s="2" customFormat="1" ht="24.15" customHeight="1">
      <c r="A141" s="35"/>
      <c r="B141" s="36"/>
      <c r="C141" s="219" t="s">
        <v>7</v>
      </c>
      <c r="D141" s="219" t="s">
        <v>201</v>
      </c>
      <c r="E141" s="220" t="s">
        <v>2235</v>
      </c>
      <c r="F141" s="221" t="s">
        <v>2236</v>
      </c>
      <c r="G141" s="222" t="s">
        <v>958</v>
      </c>
      <c r="H141" s="223">
        <v>5</v>
      </c>
      <c r="I141" s="224"/>
      <c r="J141" s="225">
        <f>ROUND(I141*H141,2)</f>
        <v>0</v>
      </c>
      <c r="K141" s="226"/>
      <c r="L141" s="41"/>
      <c r="M141" s="227" t="s">
        <v>1</v>
      </c>
      <c r="N141" s="228" t="s">
        <v>38</v>
      </c>
      <c r="O141" s="88"/>
      <c r="P141" s="229">
        <f>O141*H141</f>
        <v>0</v>
      </c>
      <c r="Q141" s="229">
        <v>0</v>
      </c>
      <c r="R141" s="229">
        <f>Q141*H141</f>
        <v>0</v>
      </c>
      <c r="S141" s="229">
        <v>0</v>
      </c>
      <c r="T141" s="230">
        <f>S141*H141</f>
        <v>0</v>
      </c>
      <c r="U141" s="35"/>
      <c r="V141" s="35"/>
      <c r="W141" s="35"/>
      <c r="X141" s="35"/>
      <c r="Y141" s="35"/>
      <c r="Z141" s="35"/>
      <c r="AA141" s="35"/>
      <c r="AB141" s="35"/>
      <c r="AC141" s="35"/>
      <c r="AD141" s="35"/>
      <c r="AE141" s="35"/>
      <c r="AR141" s="231" t="s">
        <v>261</v>
      </c>
      <c r="AT141" s="231" t="s">
        <v>201</v>
      </c>
      <c r="AU141" s="231" t="s">
        <v>80</v>
      </c>
      <c r="AY141" s="14" t="s">
        <v>200</v>
      </c>
      <c r="BE141" s="232">
        <f>IF(N141="základní",J141,0)</f>
        <v>0</v>
      </c>
      <c r="BF141" s="232">
        <f>IF(N141="snížená",J141,0)</f>
        <v>0</v>
      </c>
      <c r="BG141" s="232">
        <f>IF(N141="zákl. přenesená",J141,0)</f>
        <v>0</v>
      </c>
      <c r="BH141" s="232">
        <f>IF(N141="sníž. přenesená",J141,0)</f>
        <v>0</v>
      </c>
      <c r="BI141" s="232">
        <f>IF(N141="nulová",J141,0)</f>
        <v>0</v>
      </c>
      <c r="BJ141" s="14" t="s">
        <v>80</v>
      </c>
      <c r="BK141" s="232">
        <f>ROUND(I141*H141,2)</f>
        <v>0</v>
      </c>
      <c r="BL141" s="14" t="s">
        <v>261</v>
      </c>
      <c r="BM141" s="231" t="s">
        <v>455</v>
      </c>
    </row>
    <row r="142" s="2" customFormat="1" ht="24.15" customHeight="1">
      <c r="A142" s="35"/>
      <c r="B142" s="36"/>
      <c r="C142" s="219" t="s">
        <v>376</v>
      </c>
      <c r="D142" s="219" t="s">
        <v>201</v>
      </c>
      <c r="E142" s="220" t="s">
        <v>2237</v>
      </c>
      <c r="F142" s="221" t="s">
        <v>2238</v>
      </c>
      <c r="G142" s="222" t="s">
        <v>958</v>
      </c>
      <c r="H142" s="223">
        <v>5</v>
      </c>
      <c r="I142" s="224"/>
      <c r="J142" s="225">
        <f>ROUND(I142*H142,2)</f>
        <v>0</v>
      </c>
      <c r="K142" s="226"/>
      <c r="L142" s="41"/>
      <c r="M142" s="227" t="s">
        <v>1</v>
      </c>
      <c r="N142" s="228" t="s">
        <v>38</v>
      </c>
      <c r="O142" s="88"/>
      <c r="P142" s="229">
        <f>O142*H142</f>
        <v>0</v>
      </c>
      <c r="Q142" s="229">
        <v>0</v>
      </c>
      <c r="R142" s="229">
        <f>Q142*H142</f>
        <v>0</v>
      </c>
      <c r="S142" s="229">
        <v>0</v>
      </c>
      <c r="T142" s="230">
        <f>S142*H142</f>
        <v>0</v>
      </c>
      <c r="U142" s="35"/>
      <c r="V142" s="35"/>
      <c r="W142" s="35"/>
      <c r="X142" s="35"/>
      <c r="Y142" s="35"/>
      <c r="Z142" s="35"/>
      <c r="AA142" s="35"/>
      <c r="AB142" s="35"/>
      <c r="AC142" s="35"/>
      <c r="AD142" s="35"/>
      <c r="AE142" s="35"/>
      <c r="AR142" s="231" t="s">
        <v>261</v>
      </c>
      <c r="AT142" s="231" t="s">
        <v>201</v>
      </c>
      <c r="AU142" s="231" t="s">
        <v>80</v>
      </c>
      <c r="AY142" s="14" t="s">
        <v>200</v>
      </c>
      <c r="BE142" s="232">
        <f>IF(N142="základní",J142,0)</f>
        <v>0</v>
      </c>
      <c r="BF142" s="232">
        <f>IF(N142="snížená",J142,0)</f>
        <v>0</v>
      </c>
      <c r="BG142" s="232">
        <f>IF(N142="zákl. přenesená",J142,0)</f>
        <v>0</v>
      </c>
      <c r="BH142" s="232">
        <f>IF(N142="sníž. přenesená",J142,0)</f>
        <v>0</v>
      </c>
      <c r="BI142" s="232">
        <f>IF(N142="nulová",J142,0)</f>
        <v>0</v>
      </c>
      <c r="BJ142" s="14" t="s">
        <v>80</v>
      </c>
      <c r="BK142" s="232">
        <f>ROUND(I142*H142,2)</f>
        <v>0</v>
      </c>
      <c r="BL142" s="14" t="s">
        <v>261</v>
      </c>
      <c r="BM142" s="231" t="s">
        <v>463</v>
      </c>
    </row>
    <row r="143" s="2" customFormat="1" ht="14.4" customHeight="1">
      <c r="A143" s="35"/>
      <c r="B143" s="36"/>
      <c r="C143" s="219" t="s">
        <v>380</v>
      </c>
      <c r="D143" s="219" t="s">
        <v>201</v>
      </c>
      <c r="E143" s="220" t="s">
        <v>2239</v>
      </c>
      <c r="F143" s="221" t="s">
        <v>2240</v>
      </c>
      <c r="G143" s="222" t="s">
        <v>2241</v>
      </c>
      <c r="H143" s="223">
        <v>4</v>
      </c>
      <c r="I143" s="224"/>
      <c r="J143" s="225">
        <f>ROUND(I143*H143,2)</f>
        <v>0</v>
      </c>
      <c r="K143" s="226"/>
      <c r="L143" s="41"/>
      <c r="M143" s="227" t="s">
        <v>1</v>
      </c>
      <c r="N143" s="228" t="s">
        <v>38</v>
      </c>
      <c r="O143" s="88"/>
      <c r="P143" s="229">
        <f>O143*H143</f>
        <v>0</v>
      </c>
      <c r="Q143" s="229">
        <v>0</v>
      </c>
      <c r="R143" s="229">
        <f>Q143*H143</f>
        <v>0</v>
      </c>
      <c r="S143" s="229">
        <v>0</v>
      </c>
      <c r="T143" s="230">
        <f>S143*H143</f>
        <v>0</v>
      </c>
      <c r="U143" s="35"/>
      <c r="V143" s="35"/>
      <c r="W143" s="35"/>
      <c r="X143" s="35"/>
      <c r="Y143" s="35"/>
      <c r="Z143" s="35"/>
      <c r="AA143" s="35"/>
      <c r="AB143" s="35"/>
      <c r="AC143" s="35"/>
      <c r="AD143" s="35"/>
      <c r="AE143" s="35"/>
      <c r="AR143" s="231" t="s">
        <v>261</v>
      </c>
      <c r="AT143" s="231" t="s">
        <v>201</v>
      </c>
      <c r="AU143" s="231" t="s">
        <v>80</v>
      </c>
      <c r="AY143" s="14" t="s">
        <v>200</v>
      </c>
      <c r="BE143" s="232">
        <f>IF(N143="základní",J143,0)</f>
        <v>0</v>
      </c>
      <c r="BF143" s="232">
        <f>IF(N143="snížená",J143,0)</f>
        <v>0</v>
      </c>
      <c r="BG143" s="232">
        <f>IF(N143="zákl. přenesená",J143,0)</f>
        <v>0</v>
      </c>
      <c r="BH143" s="232">
        <f>IF(N143="sníž. přenesená",J143,0)</f>
        <v>0</v>
      </c>
      <c r="BI143" s="232">
        <f>IF(N143="nulová",J143,0)</f>
        <v>0</v>
      </c>
      <c r="BJ143" s="14" t="s">
        <v>80</v>
      </c>
      <c r="BK143" s="232">
        <f>ROUND(I143*H143,2)</f>
        <v>0</v>
      </c>
      <c r="BL143" s="14" t="s">
        <v>261</v>
      </c>
      <c r="BM143" s="231" t="s">
        <v>471</v>
      </c>
    </row>
    <row r="144" s="2" customFormat="1" ht="14.4" customHeight="1">
      <c r="A144" s="35"/>
      <c r="B144" s="36"/>
      <c r="C144" s="219" t="s">
        <v>383</v>
      </c>
      <c r="D144" s="219" t="s">
        <v>201</v>
      </c>
      <c r="E144" s="220" t="s">
        <v>2242</v>
      </c>
      <c r="F144" s="221" t="s">
        <v>2243</v>
      </c>
      <c r="G144" s="222" t="s">
        <v>313</v>
      </c>
      <c r="H144" s="223">
        <v>1600</v>
      </c>
      <c r="I144" s="224"/>
      <c r="J144" s="225">
        <f>ROUND(I144*H144,2)</f>
        <v>0</v>
      </c>
      <c r="K144" s="226"/>
      <c r="L144" s="41"/>
      <c r="M144" s="227" t="s">
        <v>1</v>
      </c>
      <c r="N144" s="228" t="s">
        <v>38</v>
      </c>
      <c r="O144" s="88"/>
      <c r="P144" s="229">
        <f>O144*H144</f>
        <v>0</v>
      </c>
      <c r="Q144" s="229">
        <v>0</v>
      </c>
      <c r="R144" s="229">
        <f>Q144*H144</f>
        <v>0</v>
      </c>
      <c r="S144" s="229">
        <v>0</v>
      </c>
      <c r="T144" s="230">
        <f>S144*H144</f>
        <v>0</v>
      </c>
      <c r="U144" s="35"/>
      <c r="V144" s="35"/>
      <c r="W144" s="35"/>
      <c r="X144" s="35"/>
      <c r="Y144" s="35"/>
      <c r="Z144" s="35"/>
      <c r="AA144" s="35"/>
      <c r="AB144" s="35"/>
      <c r="AC144" s="35"/>
      <c r="AD144" s="35"/>
      <c r="AE144" s="35"/>
      <c r="AR144" s="231" t="s">
        <v>261</v>
      </c>
      <c r="AT144" s="231" t="s">
        <v>201</v>
      </c>
      <c r="AU144" s="231" t="s">
        <v>80</v>
      </c>
      <c r="AY144" s="14" t="s">
        <v>200</v>
      </c>
      <c r="BE144" s="232">
        <f>IF(N144="základní",J144,0)</f>
        <v>0</v>
      </c>
      <c r="BF144" s="232">
        <f>IF(N144="snížená",J144,0)</f>
        <v>0</v>
      </c>
      <c r="BG144" s="232">
        <f>IF(N144="zákl. přenesená",J144,0)</f>
        <v>0</v>
      </c>
      <c r="BH144" s="232">
        <f>IF(N144="sníž. přenesená",J144,0)</f>
        <v>0</v>
      </c>
      <c r="BI144" s="232">
        <f>IF(N144="nulová",J144,0)</f>
        <v>0</v>
      </c>
      <c r="BJ144" s="14" t="s">
        <v>80</v>
      </c>
      <c r="BK144" s="232">
        <f>ROUND(I144*H144,2)</f>
        <v>0</v>
      </c>
      <c r="BL144" s="14" t="s">
        <v>261</v>
      </c>
      <c r="BM144" s="231" t="s">
        <v>479</v>
      </c>
    </row>
    <row r="145" s="2" customFormat="1" ht="62.7" customHeight="1">
      <c r="A145" s="35"/>
      <c r="B145" s="36"/>
      <c r="C145" s="219" t="s">
        <v>387</v>
      </c>
      <c r="D145" s="219" t="s">
        <v>201</v>
      </c>
      <c r="E145" s="220" t="s">
        <v>759</v>
      </c>
      <c r="F145" s="221" t="s">
        <v>760</v>
      </c>
      <c r="G145" s="222" t="s">
        <v>958</v>
      </c>
      <c r="H145" s="223">
        <v>1</v>
      </c>
      <c r="I145" s="224"/>
      <c r="J145" s="225">
        <f>ROUND(I145*H145,2)</f>
        <v>0</v>
      </c>
      <c r="K145" s="226"/>
      <c r="L145" s="41"/>
      <c r="M145" s="227" t="s">
        <v>1</v>
      </c>
      <c r="N145" s="228" t="s">
        <v>38</v>
      </c>
      <c r="O145" s="88"/>
      <c r="P145" s="229">
        <f>O145*H145</f>
        <v>0</v>
      </c>
      <c r="Q145" s="229">
        <v>0</v>
      </c>
      <c r="R145" s="229">
        <f>Q145*H145</f>
        <v>0</v>
      </c>
      <c r="S145" s="229">
        <v>0</v>
      </c>
      <c r="T145" s="230">
        <f>S145*H145</f>
        <v>0</v>
      </c>
      <c r="U145" s="35"/>
      <c r="V145" s="35"/>
      <c r="W145" s="35"/>
      <c r="X145" s="35"/>
      <c r="Y145" s="35"/>
      <c r="Z145" s="35"/>
      <c r="AA145" s="35"/>
      <c r="AB145" s="35"/>
      <c r="AC145" s="35"/>
      <c r="AD145" s="35"/>
      <c r="AE145" s="35"/>
      <c r="AR145" s="231" t="s">
        <v>261</v>
      </c>
      <c r="AT145" s="231" t="s">
        <v>201</v>
      </c>
      <c r="AU145" s="231" t="s">
        <v>80</v>
      </c>
      <c r="AY145" s="14" t="s">
        <v>200</v>
      </c>
      <c r="BE145" s="232">
        <f>IF(N145="základní",J145,0)</f>
        <v>0</v>
      </c>
      <c r="BF145" s="232">
        <f>IF(N145="snížená",J145,0)</f>
        <v>0</v>
      </c>
      <c r="BG145" s="232">
        <f>IF(N145="zákl. přenesená",J145,0)</f>
        <v>0</v>
      </c>
      <c r="BH145" s="232">
        <f>IF(N145="sníž. přenesená",J145,0)</f>
        <v>0</v>
      </c>
      <c r="BI145" s="232">
        <f>IF(N145="nulová",J145,0)</f>
        <v>0</v>
      </c>
      <c r="BJ145" s="14" t="s">
        <v>80</v>
      </c>
      <c r="BK145" s="232">
        <f>ROUND(I145*H145,2)</f>
        <v>0</v>
      </c>
      <c r="BL145" s="14" t="s">
        <v>261</v>
      </c>
      <c r="BM145" s="231" t="s">
        <v>487</v>
      </c>
    </row>
    <row r="146" s="2" customFormat="1" ht="24.15" customHeight="1">
      <c r="A146" s="35"/>
      <c r="B146" s="36"/>
      <c r="C146" s="219" t="s">
        <v>391</v>
      </c>
      <c r="D146" s="219" t="s">
        <v>201</v>
      </c>
      <c r="E146" s="220" t="s">
        <v>763</v>
      </c>
      <c r="F146" s="221" t="s">
        <v>764</v>
      </c>
      <c r="G146" s="222" t="s">
        <v>958</v>
      </c>
      <c r="H146" s="223">
        <v>9</v>
      </c>
      <c r="I146" s="224"/>
      <c r="J146" s="225">
        <f>ROUND(I146*H146,2)</f>
        <v>0</v>
      </c>
      <c r="K146" s="226"/>
      <c r="L146" s="41"/>
      <c r="M146" s="227" t="s">
        <v>1</v>
      </c>
      <c r="N146" s="228" t="s">
        <v>38</v>
      </c>
      <c r="O146" s="88"/>
      <c r="P146" s="229">
        <f>O146*H146</f>
        <v>0</v>
      </c>
      <c r="Q146" s="229">
        <v>0</v>
      </c>
      <c r="R146" s="229">
        <f>Q146*H146</f>
        <v>0</v>
      </c>
      <c r="S146" s="229">
        <v>0</v>
      </c>
      <c r="T146" s="230">
        <f>S146*H146</f>
        <v>0</v>
      </c>
      <c r="U146" s="35"/>
      <c r="V146" s="35"/>
      <c r="W146" s="35"/>
      <c r="X146" s="35"/>
      <c r="Y146" s="35"/>
      <c r="Z146" s="35"/>
      <c r="AA146" s="35"/>
      <c r="AB146" s="35"/>
      <c r="AC146" s="35"/>
      <c r="AD146" s="35"/>
      <c r="AE146" s="35"/>
      <c r="AR146" s="231" t="s">
        <v>261</v>
      </c>
      <c r="AT146" s="231" t="s">
        <v>201</v>
      </c>
      <c r="AU146" s="231" t="s">
        <v>80</v>
      </c>
      <c r="AY146" s="14" t="s">
        <v>200</v>
      </c>
      <c r="BE146" s="232">
        <f>IF(N146="základní",J146,0)</f>
        <v>0</v>
      </c>
      <c r="BF146" s="232">
        <f>IF(N146="snížená",J146,0)</f>
        <v>0</v>
      </c>
      <c r="BG146" s="232">
        <f>IF(N146="zákl. přenesená",J146,0)</f>
        <v>0</v>
      </c>
      <c r="BH146" s="232">
        <f>IF(N146="sníž. přenesená",J146,0)</f>
        <v>0</v>
      </c>
      <c r="BI146" s="232">
        <f>IF(N146="nulová",J146,0)</f>
        <v>0</v>
      </c>
      <c r="BJ146" s="14" t="s">
        <v>80</v>
      </c>
      <c r="BK146" s="232">
        <f>ROUND(I146*H146,2)</f>
        <v>0</v>
      </c>
      <c r="BL146" s="14" t="s">
        <v>261</v>
      </c>
      <c r="BM146" s="231" t="s">
        <v>495</v>
      </c>
    </row>
    <row r="147" s="2" customFormat="1" ht="37.8" customHeight="1">
      <c r="A147" s="35"/>
      <c r="B147" s="36"/>
      <c r="C147" s="219" t="s">
        <v>395</v>
      </c>
      <c r="D147" s="219" t="s">
        <v>201</v>
      </c>
      <c r="E147" s="220" t="s">
        <v>1462</v>
      </c>
      <c r="F147" s="221" t="s">
        <v>1463</v>
      </c>
      <c r="G147" s="222" t="s">
        <v>958</v>
      </c>
      <c r="H147" s="223">
        <v>1</v>
      </c>
      <c r="I147" s="224"/>
      <c r="J147" s="225">
        <f>ROUND(I147*H147,2)</f>
        <v>0</v>
      </c>
      <c r="K147" s="226"/>
      <c r="L147" s="41"/>
      <c r="M147" s="227" t="s">
        <v>1</v>
      </c>
      <c r="N147" s="228" t="s">
        <v>38</v>
      </c>
      <c r="O147" s="88"/>
      <c r="P147" s="229">
        <f>O147*H147</f>
        <v>0</v>
      </c>
      <c r="Q147" s="229">
        <v>0</v>
      </c>
      <c r="R147" s="229">
        <f>Q147*H147</f>
        <v>0</v>
      </c>
      <c r="S147" s="229">
        <v>0</v>
      </c>
      <c r="T147" s="230">
        <f>S147*H147</f>
        <v>0</v>
      </c>
      <c r="U147" s="35"/>
      <c r="V147" s="35"/>
      <c r="W147" s="35"/>
      <c r="X147" s="35"/>
      <c r="Y147" s="35"/>
      <c r="Z147" s="35"/>
      <c r="AA147" s="35"/>
      <c r="AB147" s="35"/>
      <c r="AC147" s="35"/>
      <c r="AD147" s="35"/>
      <c r="AE147" s="35"/>
      <c r="AR147" s="231" t="s">
        <v>261</v>
      </c>
      <c r="AT147" s="231" t="s">
        <v>201</v>
      </c>
      <c r="AU147" s="231" t="s">
        <v>80</v>
      </c>
      <c r="AY147" s="14" t="s">
        <v>200</v>
      </c>
      <c r="BE147" s="232">
        <f>IF(N147="základní",J147,0)</f>
        <v>0</v>
      </c>
      <c r="BF147" s="232">
        <f>IF(N147="snížená",J147,0)</f>
        <v>0</v>
      </c>
      <c r="BG147" s="232">
        <f>IF(N147="zákl. přenesená",J147,0)</f>
        <v>0</v>
      </c>
      <c r="BH147" s="232">
        <f>IF(N147="sníž. přenesená",J147,0)</f>
        <v>0</v>
      </c>
      <c r="BI147" s="232">
        <f>IF(N147="nulová",J147,0)</f>
        <v>0</v>
      </c>
      <c r="BJ147" s="14" t="s">
        <v>80</v>
      </c>
      <c r="BK147" s="232">
        <f>ROUND(I147*H147,2)</f>
        <v>0</v>
      </c>
      <c r="BL147" s="14" t="s">
        <v>261</v>
      </c>
      <c r="BM147" s="231" t="s">
        <v>503</v>
      </c>
    </row>
    <row r="148" s="2" customFormat="1" ht="14.4" customHeight="1">
      <c r="A148" s="35"/>
      <c r="B148" s="36"/>
      <c r="C148" s="219" t="s">
        <v>399</v>
      </c>
      <c r="D148" s="219" t="s">
        <v>201</v>
      </c>
      <c r="E148" s="220" t="s">
        <v>1465</v>
      </c>
      <c r="F148" s="221" t="s">
        <v>2130</v>
      </c>
      <c r="G148" s="222" t="s">
        <v>1467</v>
      </c>
      <c r="H148" s="223">
        <v>20</v>
      </c>
      <c r="I148" s="224"/>
      <c r="J148" s="225">
        <f>ROUND(I148*H148,2)</f>
        <v>0</v>
      </c>
      <c r="K148" s="226"/>
      <c r="L148" s="41"/>
      <c r="M148" s="227" t="s">
        <v>1</v>
      </c>
      <c r="N148" s="228" t="s">
        <v>38</v>
      </c>
      <c r="O148" s="88"/>
      <c r="P148" s="229">
        <f>O148*H148</f>
        <v>0</v>
      </c>
      <c r="Q148" s="229">
        <v>0</v>
      </c>
      <c r="R148" s="229">
        <f>Q148*H148</f>
        <v>0</v>
      </c>
      <c r="S148" s="229">
        <v>0</v>
      </c>
      <c r="T148" s="230">
        <f>S148*H148</f>
        <v>0</v>
      </c>
      <c r="U148" s="35"/>
      <c r="V148" s="35"/>
      <c r="W148" s="35"/>
      <c r="X148" s="35"/>
      <c r="Y148" s="35"/>
      <c r="Z148" s="35"/>
      <c r="AA148" s="35"/>
      <c r="AB148" s="35"/>
      <c r="AC148" s="35"/>
      <c r="AD148" s="35"/>
      <c r="AE148" s="35"/>
      <c r="AR148" s="231" t="s">
        <v>261</v>
      </c>
      <c r="AT148" s="231" t="s">
        <v>201</v>
      </c>
      <c r="AU148" s="231" t="s">
        <v>80</v>
      </c>
      <c r="AY148" s="14" t="s">
        <v>200</v>
      </c>
      <c r="BE148" s="232">
        <f>IF(N148="základní",J148,0)</f>
        <v>0</v>
      </c>
      <c r="BF148" s="232">
        <f>IF(N148="snížená",J148,0)</f>
        <v>0</v>
      </c>
      <c r="BG148" s="232">
        <f>IF(N148="zákl. přenesená",J148,0)</f>
        <v>0</v>
      </c>
      <c r="BH148" s="232">
        <f>IF(N148="sníž. přenesená",J148,0)</f>
        <v>0</v>
      </c>
      <c r="BI148" s="232">
        <f>IF(N148="nulová",J148,0)</f>
        <v>0</v>
      </c>
      <c r="BJ148" s="14" t="s">
        <v>80</v>
      </c>
      <c r="BK148" s="232">
        <f>ROUND(I148*H148,2)</f>
        <v>0</v>
      </c>
      <c r="BL148" s="14" t="s">
        <v>261</v>
      </c>
      <c r="BM148" s="231" t="s">
        <v>511</v>
      </c>
    </row>
    <row r="149" s="2" customFormat="1" ht="14.4" customHeight="1">
      <c r="A149" s="35"/>
      <c r="B149" s="36"/>
      <c r="C149" s="219" t="s">
        <v>403</v>
      </c>
      <c r="D149" s="219" t="s">
        <v>201</v>
      </c>
      <c r="E149" s="220" t="s">
        <v>1469</v>
      </c>
      <c r="F149" s="221" t="s">
        <v>1489</v>
      </c>
      <c r="G149" s="222" t="s">
        <v>1467</v>
      </c>
      <c r="H149" s="223">
        <v>10</v>
      </c>
      <c r="I149" s="224"/>
      <c r="J149" s="225">
        <f>ROUND(I149*H149,2)</f>
        <v>0</v>
      </c>
      <c r="K149" s="226"/>
      <c r="L149" s="41"/>
      <c r="M149" s="233" t="s">
        <v>1</v>
      </c>
      <c r="N149" s="234" t="s">
        <v>38</v>
      </c>
      <c r="O149" s="235"/>
      <c r="P149" s="236">
        <f>O149*H149</f>
        <v>0</v>
      </c>
      <c r="Q149" s="236">
        <v>0</v>
      </c>
      <c r="R149" s="236">
        <f>Q149*H149</f>
        <v>0</v>
      </c>
      <c r="S149" s="236">
        <v>0</v>
      </c>
      <c r="T149" s="237">
        <f>S149*H149</f>
        <v>0</v>
      </c>
      <c r="U149" s="35"/>
      <c r="V149" s="35"/>
      <c r="W149" s="35"/>
      <c r="X149" s="35"/>
      <c r="Y149" s="35"/>
      <c r="Z149" s="35"/>
      <c r="AA149" s="35"/>
      <c r="AB149" s="35"/>
      <c r="AC149" s="35"/>
      <c r="AD149" s="35"/>
      <c r="AE149" s="35"/>
      <c r="AR149" s="231" t="s">
        <v>261</v>
      </c>
      <c r="AT149" s="231" t="s">
        <v>201</v>
      </c>
      <c r="AU149" s="231" t="s">
        <v>80</v>
      </c>
      <c r="AY149" s="14" t="s">
        <v>200</v>
      </c>
      <c r="BE149" s="232">
        <f>IF(N149="základní",J149,0)</f>
        <v>0</v>
      </c>
      <c r="BF149" s="232">
        <f>IF(N149="snížená",J149,0)</f>
        <v>0</v>
      </c>
      <c r="BG149" s="232">
        <f>IF(N149="zákl. přenesená",J149,0)</f>
        <v>0</v>
      </c>
      <c r="BH149" s="232">
        <f>IF(N149="sníž. přenesená",J149,0)</f>
        <v>0</v>
      </c>
      <c r="BI149" s="232">
        <f>IF(N149="nulová",J149,0)</f>
        <v>0</v>
      </c>
      <c r="BJ149" s="14" t="s">
        <v>80</v>
      </c>
      <c r="BK149" s="232">
        <f>ROUND(I149*H149,2)</f>
        <v>0</v>
      </c>
      <c r="BL149" s="14" t="s">
        <v>261</v>
      </c>
      <c r="BM149" s="231" t="s">
        <v>519</v>
      </c>
    </row>
    <row r="150" s="2" customFormat="1" ht="6.96" customHeight="1">
      <c r="A150" s="35"/>
      <c r="B150" s="63"/>
      <c r="C150" s="64"/>
      <c r="D150" s="64"/>
      <c r="E150" s="64"/>
      <c r="F150" s="64"/>
      <c r="G150" s="64"/>
      <c r="H150" s="64"/>
      <c r="I150" s="64"/>
      <c r="J150" s="64"/>
      <c r="K150" s="64"/>
      <c r="L150" s="41"/>
      <c r="M150" s="35"/>
      <c r="O150" s="35"/>
      <c r="P150" s="35"/>
      <c r="Q150" s="35"/>
      <c r="R150" s="35"/>
      <c r="S150" s="35"/>
      <c r="T150" s="35"/>
      <c r="U150" s="35"/>
      <c r="V150" s="35"/>
      <c r="W150" s="35"/>
      <c r="X150" s="35"/>
      <c r="Y150" s="35"/>
      <c r="Z150" s="35"/>
      <c r="AA150" s="35"/>
      <c r="AB150" s="35"/>
      <c r="AC150" s="35"/>
      <c r="AD150" s="35"/>
      <c r="AE150" s="35"/>
    </row>
  </sheetData>
  <sheetProtection sheet="1" autoFilter="0" formatColumns="0" formatRows="0" objects="1" scenarios="1" spinCount="100000" saltValue="a4NCXQtWNTQl+MhpZRAKs9HTGi7RYoEqpjFkVyUCFZGB+fSCs078FOKcdhbhAv1CVtZtgclGlJ2j13YhYOxrew==" hashValue="SzlntmsKJ66+6kj6BVjdsi85eZsf7YxF10VvJ+7fOy/cBvJMqoQKDfWusc7jca1MVYgEFRB6r0SzpXNDMF9Rlg==" algorithmName="SHA-512" password="CC35"/>
  <autoFilter ref="C117:K149"/>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164</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s="2" customFormat="1" ht="12" customHeight="1">
      <c r="A8" s="35"/>
      <c r="B8" s="41"/>
      <c r="C8" s="35"/>
      <c r="D8" s="148" t="s">
        <v>172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51" t="s">
        <v>2244</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48" t="s">
        <v>18</v>
      </c>
      <c r="E11" s="35"/>
      <c r="F11" s="138" t="s">
        <v>1</v>
      </c>
      <c r="G11" s="35"/>
      <c r="H11" s="35"/>
      <c r="I11" s="148" t="s">
        <v>19</v>
      </c>
      <c r="J11" s="138" t="s">
        <v>1</v>
      </c>
      <c r="K11" s="35"/>
      <c r="L11" s="60"/>
      <c r="S11" s="35"/>
      <c r="T11" s="35"/>
      <c r="U11" s="35"/>
      <c r="V11" s="35"/>
      <c r="W11" s="35"/>
      <c r="X11" s="35"/>
      <c r="Y11" s="35"/>
      <c r="Z11" s="35"/>
      <c r="AA11" s="35"/>
      <c r="AB11" s="35"/>
      <c r="AC11" s="35"/>
      <c r="AD11" s="35"/>
      <c r="AE11" s="35"/>
    </row>
    <row r="12" s="2" customFormat="1" ht="12" customHeight="1">
      <c r="A12" s="35"/>
      <c r="B12" s="41"/>
      <c r="C12" s="35"/>
      <c r="D12" s="148" t="s">
        <v>20</v>
      </c>
      <c r="E12" s="35"/>
      <c r="F12" s="138" t="s">
        <v>21</v>
      </c>
      <c r="G12" s="35"/>
      <c r="H12" s="35"/>
      <c r="I12" s="148" t="s">
        <v>22</v>
      </c>
      <c r="J12" s="152" t="str">
        <f>'Rekapitulace stavby'!AN8</f>
        <v>13. 10. 2020</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48" t="s">
        <v>24</v>
      </c>
      <c r="E14" s="35"/>
      <c r="F14" s="35"/>
      <c r="G14" s="35"/>
      <c r="H14" s="35"/>
      <c r="I14" s="148" t="s">
        <v>25</v>
      </c>
      <c r="J14" s="138"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38" t="str">
        <f>IF('Rekapitulace stavby'!E11="","",'Rekapitulace stavby'!E11)</f>
        <v xml:space="preserve"> </v>
      </c>
      <c r="F15" s="35"/>
      <c r="G15" s="35"/>
      <c r="H15" s="35"/>
      <c r="I15" s="148" t="s">
        <v>26</v>
      </c>
      <c r="J15" s="138"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48" t="s">
        <v>27</v>
      </c>
      <c r="E17" s="35"/>
      <c r="F17" s="35"/>
      <c r="G17" s="35"/>
      <c r="H17" s="35"/>
      <c r="I17" s="148"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38"/>
      <c r="G18" s="138"/>
      <c r="H18" s="138"/>
      <c r="I18" s="148"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48" t="s">
        <v>29</v>
      </c>
      <c r="E20" s="35"/>
      <c r="F20" s="35"/>
      <c r="G20" s="35"/>
      <c r="H20" s="35"/>
      <c r="I20" s="148" t="s">
        <v>25</v>
      </c>
      <c r="J20" s="138"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38" t="str">
        <f>IF('Rekapitulace stavby'!E17="","",'Rekapitulace stavby'!E17)</f>
        <v xml:space="preserve"> </v>
      </c>
      <c r="F21" s="35"/>
      <c r="G21" s="35"/>
      <c r="H21" s="35"/>
      <c r="I21" s="148" t="s">
        <v>26</v>
      </c>
      <c r="J21" s="138"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48" t="s">
        <v>31</v>
      </c>
      <c r="E23" s="35"/>
      <c r="F23" s="35"/>
      <c r="G23" s="35"/>
      <c r="H23" s="35"/>
      <c r="I23" s="148" t="s">
        <v>25</v>
      </c>
      <c r="J23" s="138"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38" t="str">
        <f>IF('Rekapitulace stavby'!E20="","",'Rekapitulace stavby'!E20)</f>
        <v xml:space="preserve"> </v>
      </c>
      <c r="F24" s="35"/>
      <c r="G24" s="35"/>
      <c r="H24" s="35"/>
      <c r="I24" s="148" t="s">
        <v>26</v>
      </c>
      <c r="J24" s="138"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48"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53"/>
      <c r="B27" s="154"/>
      <c r="C27" s="153"/>
      <c r="D27" s="153"/>
      <c r="E27" s="155" t="s">
        <v>1</v>
      </c>
      <c r="F27" s="155"/>
      <c r="G27" s="155"/>
      <c r="H27" s="155"/>
      <c r="I27" s="153"/>
      <c r="J27" s="153"/>
      <c r="K27" s="153"/>
      <c r="L27" s="156"/>
      <c r="S27" s="153"/>
      <c r="T27" s="153"/>
      <c r="U27" s="153"/>
      <c r="V27" s="153"/>
      <c r="W27" s="153"/>
      <c r="X27" s="153"/>
      <c r="Y27" s="153"/>
      <c r="Z27" s="153"/>
      <c r="AA27" s="153"/>
      <c r="AB27" s="153"/>
      <c r="AC27" s="153"/>
      <c r="AD27" s="153"/>
      <c r="AE27" s="153"/>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57"/>
      <c r="E29" s="157"/>
      <c r="F29" s="157"/>
      <c r="G29" s="157"/>
      <c r="H29" s="157"/>
      <c r="I29" s="157"/>
      <c r="J29" s="157"/>
      <c r="K29" s="157"/>
      <c r="L29" s="60"/>
      <c r="S29" s="35"/>
      <c r="T29" s="35"/>
      <c r="U29" s="35"/>
      <c r="V29" s="35"/>
      <c r="W29" s="35"/>
      <c r="X29" s="35"/>
      <c r="Y29" s="35"/>
      <c r="Z29" s="35"/>
      <c r="AA29" s="35"/>
      <c r="AB29" s="35"/>
      <c r="AC29" s="35"/>
      <c r="AD29" s="35"/>
      <c r="AE29" s="35"/>
    </row>
    <row r="30" s="2" customFormat="1" ht="25.44" customHeight="1">
      <c r="A30" s="35"/>
      <c r="B30" s="41"/>
      <c r="C30" s="35"/>
      <c r="D30" s="158" t="s">
        <v>33</v>
      </c>
      <c r="E30" s="35"/>
      <c r="F30" s="35"/>
      <c r="G30" s="35"/>
      <c r="H30" s="35"/>
      <c r="I30" s="35"/>
      <c r="J30" s="159">
        <f>ROUND(J119, 2)</f>
        <v>0</v>
      </c>
      <c r="K30" s="35"/>
      <c r="L30" s="60"/>
      <c r="S30" s="35"/>
      <c r="T30" s="35"/>
      <c r="U30" s="35"/>
      <c r="V30" s="35"/>
      <c r="W30" s="35"/>
      <c r="X30" s="35"/>
      <c r="Y30" s="35"/>
      <c r="Z30" s="35"/>
      <c r="AA30" s="35"/>
      <c r="AB30" s="35"/>
      <c r="AC30" s="35"/>
      <c r="AD30" s="35"/>
      <c r="AE30" s="35"/>
    </row>
    <row r="31" s="2" customFormat="1" ht="6.96" customHeight="1">
      <c r="A31" s="35"/>
      <c r="B31" s="41"/>
      <c r="C31" s="35"/>
      <c r="D31" s="157"/>
      <c r="E31" s="157"/>
      <c r="F31" s="157"/>
      <c r="G31" s="157"/>
      <c r="H31" s="157"/>
      <c r="I31" s="157"/>
      <c r="J31" s="157"/>
      <c r="K31" s="157"/>
      <c r="L31" s="60"/>
      <c r="S31" s="35"/>
      <c r="T31" s="35"/>
      <c r="U31" s="35"/>
      <c r="V31" s="35"/>
      <c r="W31" s="35"/>
      <c r="X31" s="35"/>
      <c r="Y31" s="35"/>
      <c r="Z31" s="35"/>
      <c r="AA31" s="35"/>
      <c r="AB31" s="35"/>
      <c r="AC31" s="35"/>
      <c r="AD31" s="35"/>
      <c r="AE31" s="35"/>
    </row>
    <row r="32" s="2" customFormat="1" ht="14.4" customHeight="1">
      <c r="A32" s="35"/>
      <c r="B32" s="41"/>
      <c r="C32" s="35"/>
      <c r="D32" s="35"/>
      <c r="E32" s="35"/>
      <c r="F32" s="160" t="s">
        <v>35</v>
      </c>
      <c r="G32" s="35"/>
      <c r="H32" s="35"/>
      <c r="I32" s="160" t="s">
        <v>34</v>
      </c>
      <c r="J32" s="160"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48" t="s">
        <v>38</v>
      </c>
      <c r="F33" s="161">
        <f>ROUND((SUM(BE119:BE129)),  2)</f>
        <v>0</v>
      </c>
      <c r="G33" s="35"/>
      <c r="H33" s="35"/>
      <c r="I33" s="162">
        <v>0.20999999999999999</v>
      </c>
      <c r="J33" s="161">
        <f>ROUND(((SUM(BE119:BE129))*I33),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48" t="s">
        <v>39</v>
      </c>
      <c r="F34" s="161">
        <f>ROUND((SUM(BF119:BF129)),  2)</f>
        <v>0</v>
      </c>
      <c r="G34" s="35"/>
      <c r="H34" s="35"/>
      <c r="I34" s="162">
        <v>0.14999999999999999</v>
      </c>
      <c r="J34" s="161">
        <f>ROUND(((SUM(BF119:BF129))*I34),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48" t="s">
        <v>40</v>
      </c>
      <c r="F35" s="161">
        <f>ROUND((SUM(BG119:BG129)),  2)</f>
        <v>0</v>
      </c>
      <c r="G35" s="35"/>
      <c r="H35" s="35"/>
      <c r="I35" s="162">
        <v>0.20999999999999999</v>
      </c>
      <c r="J35" s="16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8" t="s">
        <v>41</v>
      </c>
      <c r="F36" s="161">
        <f>ROUND((SUM(BH119:BH129)),  2)</f>
        <v>0</v>
      </c>
      <c r="G36" s="35"/>
      <c r="H36" s="35"/>
      <c r="I36" s="162">
        <v>0.14999999999999999</v>
      </c>
      <c r="J36" s="16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8" t="s">
        <v>42</v>
      </c>
      <c r="F37" s="161">
        <f>ROUND((SUM(BI119:BI129)),  2)</f>
        <v>0</v>
      </c>
      <c r="G37" s="35"/>
      <c r="H37" s="35"/>
      <c r="I37" s="162">
        <v>0</v>
      </c>
      <c r="J37" s="16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63"/>
      <c r="D39" s="164" t="s">
        <v>43</v>
      </c>
      <c r="E39" s="165"/>
      <c r="F39" s="165"/>
      <c r="G39" s="166" t="s">
        <v>44</v>
      </c>
      <c r="H39" s="167" t="s">
        <v>45</v>
      </c>
      <c r="I39" s="165"/>
      <c r="J39" s="168">
        <f>SUM(J30:J37)</f>
        <v>0</v>
      </c>
      <c r="K39" s="16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172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SO 01-37-01 - ŽST. Liběchov, ukolejnění</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13. 10. 2020</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83" t="s">
        <v>179</v>
      </c>
      <c r="D94" s="184"/>
      <c r="E94" s="184"/>
      <c r="F94" s="184"/>
      <c r="G94" s="184"/>
      <c r="H94" s="184"/>
      <c r="I94" s="184"/>
      <c r="J94" s="185" t="s">
        <v>180</v>
      </c>
      <c r="K94" s="184"/>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86" t="s">
        <v>181</v>
      </c>
      <c r="D96" s="37"/>
      <c r="E96" s="37"/>
      <c r="F96" s="37"/>
      <c r="G96" s="37"/>
      <c r="H96" s="37"/>
      <c r="I96" s="37"/>
      <c r="J96" s="107">
        <f>J119</f>
        <v>0</v>
      </c>
      <c r="K96" s="37"/>
      <c r="L96" s="60"/>
      <c r="S96" s="35"/>
      <c r="T96" s="35"/>
      <c r="U96" s="35"/>
      <c r="V96" s="35"/>
      <c r="W96" s="35"/>
      <c r="X96" s="35"/>
      <c r="Y96" s="35"/>
      <c r="Z96" s="35"/>
      <c r="AA96" s="35"/>
      <c r="AB96" s="35"/>
      <c r="AC96" s="35"/>
      <c r="AD96" s="35"/>
      <c r="AE96" s="35"/>
      <c r="AU96" s="14" t="s">
        <v>182</v>
      </c>
    </row>
    <row r="97" s="9" customFormat="1" ht="24.96" customHeight="1">
      <c r="A97" s="9"/>
      <c r="B97" s="187"/>
      <c r="C97" s="188"/>
      <c r="D97" s="189" t="s">
        <v>2245</v>
      </c>
      <c r="E97" s="190"/>
      <c r="F97" s="190"/>
      <c r="G97" s="190"/>
      <c r="H97" s="190"/>
      <c r="I97" s="190"/>
      <c r="J97" s="191">
        <f>J120</f>
        <v>0</v>
      </c>
      <c r="K97" s="188"/>
      <c r="L97" s="192"/>
      <c r="S97" s="9"/>
      <c r="T97" s="9"/>
      <c r="U97" s="9"/>
      <c r="V97" s="9"/>
      <c r="W97" s="9"/>
      <c r="X97" s="9"/>
      <c r="Y97" s="9"/>
      <c r="Z97" s="9"/>
      <c r="AA97" s="9"/>
      <c r="AB97" s="9"/>
      <c r="AC97" s="9"/>
      <c r="AD97" s="9"/>
      <c r="AE97" s="9"/>
    </row>
    <row r="98" s="9" customFormat="1" ht="24.96" customHeight="1">
      <c r="A98" s="9"/>
      <c r="B98" s="187"/>
      <c r="C98" s="188"/>
      <c r="D98" s="189" t="s">
        <v>2246</v>
      </c>
      <c r="E98" s="190"/>
      <c r="F98" s="190"/>
      <c r="G98" s="190"/>
      <c r="H98" s="190"/>
      <c r="I98" s="190"/>
      <c r="J98" s="191">
        <f>J125</f>
        <v>0</v>
      </c>
      <c r="K98" s="188"/>
      <c r="L98" s="192"/>
      <c r="S98" s="9"/>
      <c r="T98" s="9"/>
      <c r="U98" s="9"/>
      <c r="V98" s="9"/>
      <c r="W98" s="9"/>
      <c r="X98" s="9"/>
      <c r="Y98" s="9"/>
      <c r="Z98" s="9"/>
      <c r="AA98" s="9"/>
      <c r="AB98" s="9"/>
      <c r="AC98" s="9"/>
      <c r="AD98" s="9"/>
      <c r="AE98" s="9"/>
    </row>
    <row r="99" s="9" customFormat="1" ht="24.96" customHeight="1">
      <c r="A99" s="9"/>
      <c r="B99" s="187"/>
      <c r="C99" s="188"/>
      <c r="D99" s="189" t="s">
        <v>2247</v>
      </c>
      <c r="E99" s="190"/>
      <c r="F99" s="190"/>
      <c r="G99" s="190"/>
      <c r="H99" s="190"/>
      <c r="I99" s="190"/>
      <c r="J99" s="191">
        <f>J127</f>
        <v>0</v>
      </c>
      <c r="K99" s="188"/>
      <c r="L99" s="192"/>
      <c r="S99" s="9"/>
      <c r="T99" s="9"/>
      <c r="U99" s="9"/>
      <c r="V99" s="9"/>
      <c r="W99" s="9"/>
      <c r="X99" s="9"/>
      <c r="Y99" s="9"/>
      <c r="Z99" s="9"/>
      <c r="AA99" s="9"/>
      <c r="AB99" s="9"/>
      <c r="AC99" s="9"/>
      <c r="AD99" s="9"/>
      <c r="AE99" s="9"/>
    </row>
    <row r="100" s="2" customFormat="1" ht="21.84" customHeight="1">
      <c r="A100" s="35"/>
      <c r="B100" s="36"/>
      <c r="C100" s="37"/>
      <c r="D100" s="37"/>
      <c r="E100" s="37"/>
      <c r="F100" s="37"/>
      <c r="G100" s="37"/>
      <c r="H100" s="37"/>
      <c r="I100" s="37"/>
      <c r="J100" s="37"/>
      <c r="K100" s="37"/>
      <c r="L100" s="60"/>
      <c r="S100" s="35"/>
      <c r="T100" s="35"/>
      <c r="U100" s="35"/>
      <c r="V100" s="35"/>
      <c r="W100" s="35"/>
      <c r="X100" s="35"/>
      <c r="Y100" s="35"/>
      <c r="Z100" s="35"/>
      <c r="AA100" s="35"/>
      <c r="AB100" s="35"/>
      <c r="AC100" s="35"/>
      <c r="AD100" s="35"/>
      <c r="AE100" s="35"/>
    </row>
    <row r="101" s="2" customFormat="1" ht="6.96" customHeight="1">
      <c r="A101" s="35"/>
      <c r="B101" s="63"/>
      <c r="C101" s="64"/>
      <c r="D101" s="64"/>
      <c r="E101" s="64"/>
      <c r="F101" s="64"/>
      <c r="G101" s="64"/>
      <c r="H101" s="64"/>
      <c r="I101" s="64"/>
      <c r="J101" s="64"/>
      <c r="K101" s="64"/>
      <c r="L101" s="60"/>
      <c r="S101" s="35"/>
      <c r="T101" s="35"/>
      <c r="U101" s="35"/>
      <c r="V101" s="35"/>
      <c r="W101" s="35"/>
      <c r="X101" s="35"/>
      <c r="Y101" s="35"/>
      <c r="Z101" s="35"/>
      <c r="AA101" s="35"/>
      <c r="AB101" s="35"/>
      <c r="AC101" s="35"/>
      <c r="AD101" s="35"/>
      <c r="AE101" s="35"/>
    </row>
    <row r="105" s="2" customFormat="1" ht="6.96" customHeight="1">
      <c r="A105" s="35"/>
      <c r="B105" s="65"/>
      <c r="C105" s="66"/>
      <c r="D105" s="66"/>
      <c r="E105" s="66"/>
      <c r="F105" s="66"/>
      <c r="G105" s="66"/>
      <c r="H105" s="66"/>
      <c r="I105" s="66"/>
      <c r="J105" s="66"/>
      <c r="K105" s="66"/>
      <c r="L105" s="60"/>
      <c r="S105" s="35"/>
      <c r="T105" s="35"/>
      <c r="U105" s="35"/>
      <c r="V105" s="35"/>
      <c r="W105" s="35"/>
      <c r="X105" s="35"/>
      <c r="Y105" s="35"/>
      <c r="Z105" s="35"/>
      <c r="AA105" s="35"/>
      <c r="AB105" s="35"/>
      <c r="AC105" s="35"/>
      <c r="AD105" s="35"/>
      <c r="AE105" s="35"/>
    </row>
    <row r="106" s="2" customFormat="1" ht="24.96" customHeight="1">
      <c r="A106" s="35"/>
      <c r="B106" s="36"/>
      <c r="C106" s="20" t="s">
        <v>184</v>
      </c>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6.96" customHeight="1">
      <c r="A107" s="35"/>
      <c r="B107" s="36"/>
      <c r="C107" s="37"/>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2" customHeight="1">
      <c r="A108" s="35"/>
      <c r="B108" s="36"/>
      <c r="C108" s="29" t="s">
        <v>16</v>
      </c>
      <c r="D108" s="37"/>
      <c r="E108" s="37"/>
      <c r="F108" s="37"/>
      <c r="G108" s="37"/>
      <c r="H108" s="37"/>
      <c r="I108" s="37"/>
      <c r="J108" s="37"/>
      <c r="K108" s="37"/>
      <c r="L108" s="60"/>
      <c r="S108" s="35"/>
      <c r="T108" s="35"/>
      <c r="U108" s="35"/>
      <c r="V108" s="35"/>
      <c r="W108" s="35"/>
      <c r="X108" s="35"/>
      <c r="Y108" s="35"/>
      <c r="Z108" s="35"/>
      <c r="AA108" s="35"/>
      <c r="AB108" s="35"/>
      <c r="AC108" s="35"/>
      <c r="AD108" s="35"/>
      <c r="AE108" s="35"/>
    </row>
    <row r="109" s="2" customFormat="1" ht="16.5" customHeight="1">
      <c r="A109" s="35"/>
      <c r="B109" s="36"/>
      <c r="C109" s="37"/>
      <c r="D109" s="37"/>
      <c r="E109" s="181" t="str">
        <f>E7</f>
        <v>Oprava zabezpečovacího zařízení v žst. Liběchov</v>
      </c>
      <c r="F109" s="29"/>
      <c r="G109" s="29"/>
      <c r="H109" s="29"/>
      <c r="I109" s="37"/>
      <c r="J109" s="37"/>
      <c r="K109" s="37"/>
      <c r="L109" s="60"/>
      <c r="S109" s="35"/>
      <c r="T109" s="35"/>
      <c r="U109" s="35"/>
      <c r="V109" s="35"/>
      <c r="W109" s="35"/>
      <c r="X109" s="35"/>
      <c r="Y109" s="35"/>
      <c r="Z109" s="35"/>
      <c r="AA109" s="35"/>
      <c r="AB109" s="35"/>
      <c r="AC109" s="35"/>
      <c r="AD109" s="35"/>
      <c r="AE109" s="35"/>
    </row>
    <row r="110" s="2" customFormat="1" ht="12" customHeight="1">
      <c r="A110" s="35"/>
      <c r="B110" s="36"/>
      <c r="C110" s="29" t="s">
        <v>172</v>
      </c>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16.5" customHeight="1">
      <c r="A111" s="35"/>
      <c r="B111" s="36"/>
      <c r="C111" s="37"/>
      <c r="D111" s="37"/>
      <c r="E111" s="73" t="str">
        <f>E9</f>
        <v>SO 01-37-01 - ŽST. Liběchov, ukolejnění</v>
      </c>
      <c r="F111" s="37"/>
      <c r="G111" s="37"/>
      <c r="H111" s="37"/>
      <c r="I111" s="37"/>
      <c r="J111" s="37"/>
      <c r="K111" s="37"/>
      <c r="L111" s="60"/>
      <c r="S111" s="35"/>
      <c r="T111" s="35"/>
      <c r="U111" s="35"/>
      <c r="V111" s="35"/>
      <c r="W111" s="35"/>
      <c r="X111" s="35"/>
      <c r="Y111" s="35"/>
      <c r="Z111" s="35"/>
      <c r="AA111" s="35"/>
      <c r="AB111" s="35"/>
      <c r="AC111" s="35"/>
      <c r="AD111" s="35"/>
      <c r="AE111" s="35"/>
    </row>
    <row r="112" s="2" customFormat="1" ht="6.96" customHeight="1">
      <c r="A112" s="35"/>
      <c r="B112" s="36"/>
      <c r="C112" s="37"/>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12" customHeight="1">
      <c r="A113" s="35"/>
      <c r="B113" s="36"/>
      <c r="C113" s="29" t="s">
        <v>20</v>
      </c>
      <c r="D113" s="37"/>
      <c r="E113" s="37"/>
      <c r="F113" s="24" t="str">
        <f>F12</f>
        <v xml:space="preserve"> </v>
      </c>
      <c r="G113" s="37"/>
      <c r="H113" s="37"/>
      <c r="I113" s="29" t="s">
        <v>22</v>
      </c>
      <c r="J113" s="76" t="str">
        <f>IF(J12="","",J12)</f>
        <v>13. 10. 2020</v>
      </c>
      <c r="K113" s="37"/>
      <c r="L113" s="60"/>
      <c r="S113" s="35"/>
      <c r="T113" s="35"/>
      <c r="U113" s="35"/>
      <c r="V113" s="35"/>
      <c r="W113" s="35"/>
      <c r="X113" s="35"/>
      <c r="Y113" s="35"/>
      <c r="Z113" s="35"/>
      <c r="AA113" s="35"/>
      <c r="AB113" s="35"/>
      <c r="AC113" s="35"/>
      <c r="AD113" s="35"/>
      <c r="AE113" s="35"/>
    </row>
    <row r="114" s="2" customFormat="1" ht="6.96" customHeight="1">
      <c r="A114" s="35"/>
      <c r="B114" s="36"/>
      <c r="C114" s="37"/>
      <c r="D114" s="37"/>
      <c r="E114" s="37"/>
      <c r="F114" s="37"/>
      <c r="G114" s="37"/>
      <c r="H114" s="37"/>
      <c r="I114" s="37"/>
      <c r="J114" s="37"/>
      <c r="K114" s="37"/>
      <c r="L114" s="60"/>
      <c r="S114" s="35"/>
      <c r="T114" s="35"/>
      <c r="U114" s="35"/>
      <c r="V114" s="35"/>
      <c r="W114" s="35"/>
      <c r="X114" s="35"/>
      <c r="Y114" s="35"/>
      <c r="Z114" s="35"/>
      <c r="AA114" s="35"/>
      <c r="AB114" s="35"/>
      <c r="AC114" s="35"/>
      <c r="AD114" s="35"/>
      <c r="AE114" s="35"/>
    </row>
    <row r="115" s="2" customFormat="1" ht="15.15" customHeight="1">
      <c r="A115" s="35"/>
      <c r="B115" s="36"/>
      <c r="C115" s="29" t="s">
        <v>24</v>
      </c>
      <c r="D115" s="37"/>
      <c r="E115" s="37"/>
      <c r="F115" s="24" t="str">
        <f>E15</f>
        <v xml:space="preserve"> </v>
      </c>
      <c r="G115" s="37"/>
      <c r="H115" s="37"/>
      <c r="I115" s="29" t="s">
        <v>29</v>
      </c>
      <c r="J115" s="33" t="str">
        <f>E21</f>
        <v xml:space="preserve"> </v>
      </c>
      <c r="K115" s="37"/>
      <c r="L115" s="60"/>
      <c r="S115" s="35"/>
      <c r="T115" s="35"/>
      <c r="U115" s="35"/>
      <c r="V115" s="35"/>
      <c r="W115" s="35"/>
      <c r="X115" s="35"/>
      <c r="Y115" s="35"/>
      <c r="Z115" s="35"/>
      <c r="AA115" s="35"/>
      <c r="AB115" s="35"/>
      <c r="AC115" s="35"/>
      <c r="AD115" s="35"/>
      <c r="AE115" s="35"/>
    </row>
    <row r="116" s="2" customFormat="1" ht="15.15" customHeight="1">
      <c r="A116" s="35"/>
      <c r="B116" s="36"/>
      <c r="C116" s="29" t="s">
        <v>27</v>
      </c>
      <c r="D116" s="37"/>
      <c r="E116" s="37"/>
      <c r="F116" s="24" t="str">
        <f>IF(E18="","",E18)</f>
        <v>Vyplň údaj</v>
      </c>
      <c r="G116" s="37"/>
      <c r="H116" s="37"/>
      <c r="I116" s="29" t="s">
        <v>31</v>
      </c>
      <c r="J116" s="33" t="str">
        <f>E24</f>
        <v xml:space="preserve"> </v>
      </c>
      <c r="K116" s="37"/>
      <c r="L116" s="60"/>
      <c r="S116" s="35"/>
      <c r="T116" s="35"/>
      <c r="U116" s="35"/>
      <c r="V116" s="35"/>
      <c r="W116" s="35"/>
      <c r="X116" s="35"/>
      <c r="Y116" s="35"/>
      <c r="Z116" s="35"/>
      <c r="AA116" s="35"/>
      <c r="AB116" s="35"/>
      <c r="AC116" s="35"/>
      <c r="AD116" s="35"/>
      <c r="AE116" s="35"/>
    </row>
    <row r="117" s="2" customFormat="1" ht="10.32" customHeight="1">
      <c r="A117" s="35"/>
      <c r="B117" s="36"/>
      <c r="C117" s="37"/>
      <c r="D117" s="37"/>
      <c r="E117" s="37"/>
      <c r="F117" s="37"/>
      <c r="G117" s="37"/>
      <c r="H117" s="37"/>
      <c r="I117" s="37"/>
      <c r="J117" s="37"/>
      <c r="K117" s="37"/>
      <c r="L117" s="60"/>
      <c r="S117" s="35"/>
      <c r="T117" s="35"/>
      <c r="U117" s="35"/>
      <c r="V117" s="35"/>
      <c r="W117" s="35"/>
      <c r="X117" s="35"/>
      <c r="Y117" s="35"/>
      <c r="Z117" s="35"/>
      <c r="AA117" s="35"/>
      <c r="AB117" s="35"/>
      <c r="AC117" s="35"/>
      <c r="AD117" s="35"/>
      <c r="AE117" s="35"/>
    </row>
    <row r="118" s="10" customFormat="1" ht="29.28" customHeight="1">
      <c r="A118" s="193"/>
      <c r="B118" s="194"/>
      <c r="C118" s="195" t="s">
        <v>185</v>
      </c>
      <c r="D118" s="196" t="s">
        <v>58</v>
      </c>
      <c r="E118" s="196" t="s">
        <v>54</v>
      </c>
      <c r="F118" s="196" t="s">
        <v>55</v>
      </c>
      <c r="G118" s="196" t="s">
        <v>186</v>
      </c>
      <c r="H118" s="196" t="s">
        <v>187</v>
      </c>
      <c r="I118" s="196" t="s">
        <v>188</v>
      </c>
      <c r="J118" s="197" t="s">
        <v>180</v>
      </c>
      <c r="K118" s="198" t="s">
        <v>189</v>
      </c>
      <c r="L118" s="199"/>
      <c r="M118" s="97" t="s">
        <v>1</v>
      </c>
      <c r="N118" s="98" t="s">
        <v>37</v>
      </c>
      <c r="O118" s="98" t="s">
        <v>190</v>
      </c>
      <c r="P118" s="98" t="s">
        <v>191</v>
      </c>
      <c r="Q118" s="98" t="s">
        <v>192</v>
      </c>
      <c r="R118" s="98" t="s">
        <v>193</v>
      </c>
      <c r="S118" s="98" t="s">
        <v>194</v>
      </c>
      <c r="T118" s="99" t="s">
        <v>195</v>
      </c>
      <c r="U118" s="193"/>
      <c r="V118" s="193"/>
      <c r="W118" s="193"/>
      <c r="X118" s="193"/>
      <c r="Y118" s="193"/>
      <c r="Z118" s="193"/>
      <c r="AA118" s="193"/>
      <c r="AB118" s="193"/>
      <c r="AC118" s="193"/>
      <c r="AD118" s="193"/>
      <c r="AE118" s="193"/>
    </row>
    <row r="119" s="2" customFormat="1" ht="22.8" customHeight="1">
      <c r="A119" s="35"/>
      <c r="B119" s="36"/>
      <c r="C119" s="104" t="s">
        <v>196</v>
      </c>
      <c r="D119" s="37"/>
      <c r="E119" s="37"/>
      <c r="F119" s="37"/>
      <c r="G119" s="37"/>
      <c r="H119" s="37"/>
      <c r="I119" s="37"/>
      <c r="J119" s="200">
        <f>BK119</f>
        <v>0</v>
      </c>
      <c r="K119" s="37"/>
      <c r="L119" s="41"/>
      <c r="M119" s="100"/>
      <c r="N119" s="201"/>
      <c r="O119" s="101"/>
      <c r="P119" s="202">
        <f>P120+P125+P127</f>
        <v>0</v>
      </c>
      <c r="Q119" s="101"/>
      <c r="R119" s="202">
        <f>R120+R125+R127</f>
        <v>0</v>
      </c>
      <c r="S119" s="101"/>
      <c r="T119" s="203">
        <f>T120+T125+T127</f>
        <v>0</v>
      </c>
      <c r="U119" s="35"/>
      <c r="V119" s="35"/>
      <c r="W119" s="35"/>
      <c r="X119" s="35"/>
      <c r="Y119" s="35"/>
      <c r="Z119" s="35"/>
      <c r="AA119" s="35"/>
      <c r="AB119" s="35"/>
      <c r="AC119" s="35"/>
      <c r="AD119" s="35"/>
      <c r="AE119" s="35"/>
      <c r="AT119" s="14" t="s">
        <v>72</v>
      </c>
      <c r="AU119" s="14" t="s">
        <v>182</v>
      </c>
      <c r="BK119" s="204">
        <f>BK120+BK125+BK127</f>
        <v>0</v>
      </c>
    </row>
    <row r="120" s="11" customFormat="1" ht="25.92" customHeight="1">
      <c r="A120" s="11"/>
      <c r="B120" s="205"/>
      <c r="C120" s="206"/>
      <c r="D120" s="207" t="s">
        <v>72</v>
      </c>
      <c r="E120" s="208" t="s">
        <v>2248</v>
      </c>
      <c r="F120" s="208" t="s">
        <v>2249</v>
      </c>
      <c r="G120" s="206"/>
      <c r="H120" s="206"/>
      <c r="I120" s="209"/>
      <c r="J120" s="210">
        <f>BK120</f>
        <v>0</v>
      </c>
      <c r="K120" s="206"/>
      <c r="L120" s="211"/>
      <c r="M120" s="212"/>
      <c r="N120" s="213"/>
      <c r="O120" s="213"/>
      <c r="P120" s="214">
        <f>SUM(P121:P124)</f>
        <v>0</v>
      </c>
      <c r="Q120" s="213"/>
      <c r="R120" s="214">
        <f>SUM(R121:R124)</f>
        <v>0</v>
      </c>
      <c r="S120" s="213"/>
      <c r="T120" s="215">
        <f>SUM(T121:T124)</f>
        <v>0</v>
      </c>
      <c r="U120" s="11"/>
      <c r="V120" s="11"/>
      <c r="W120" s="11"/>
      <c r="X120" s="11"/>
      <c r="Y120" s="11"/>
      <c r="Z120" s="11"/>
      <c r="AA120" s="11"/>
      <c r="AB120" s="11"/>
      <c r="AC120" s="11"/>
      <c r="AD120" s="11"/>
      <c r="AE120" s="11"/>
      <c r="AR120" s="216" t="s">
        <v>80</v>
      </c>
      <c r="AT120" s="217" t="s">
        <v>72</v>
      </c>
      <c r="AU120" s="217" t="s">
        <v>73</v>
      </c>
      <c r="AY120" s="216" t="s">
        <v>200</v>
      </c>
      <c r="BK120" s="218">
        <f>SUM(BK121:BK124)</f>
        <v>0</v>
      </c>
    </row>
    <row r="121" s="2" customFormat="1" ht="24.15" customHeight="1">
      <c r="A121" s="35"/>
      <c r="B121" s="36"/>
      <c r="C121" s="219" t="s">
        <v>80</v>
      </c>
      <c r="D121" s="219" t="s">
        <v>201</v>
      </c>
      <c r="E121" s="220" t="s">
        <v>2250</v>
      </c>
      <c r="F121" s="221" t="s">
        <v>2251</v>
      </c>
      <c r="G121" s="222" t="s">
        <v>958</v>
      </c>
      <c r="H121" s="223">
        <v>73</v>
      </c>
      <c r="I121" s="224"/>
      <c r="J121" s="225">
        <f>ROUND(I121*H121,2)</f>
        <v>0</v>
      </c>
      <c r="K121" s="226"/>
      <c r="L121" s="41"/>
      <c r="M121" s="227" t="s">
        <v>1</v>
      </c>
      <c r="N121" s="228" t="s">
        <v>38</v>
      </c>
      <c r="O121" s="88"/>
      <c r="P121" s="229">
        <f>O121*H121</f>
        <v>0</v>
      </c>
      <c r="Q121" s="229">
        <v>0</v>
      </c>
      <c r="R121" s="229">
        <f>Q121*H121</f>
        <v>0</v>
      </c>
      <c r="S121" s="229">
        <v>0</v>
      </c>
      <c r="T121" s="230">
        <f>S121*H121</f>
        <v>0</v>
      </c>
      <c r="U121" s="35"/>
      <c r="V121" s="35"/>
      <c r="W121" s="35"/>
      <c r="X121" s="35"/>
      <c r="Y121" s="35"/>
      <c r="Z121" s="35"/>
      <c r="AA121" s="35"/>
      <c r="AB121" s="35"/>
      <c r="AC121" s="35"/>
      <c r="AD121" s="35"/>
      <c r="AE121" s="35"/>
      <c r="AR121" s="231" t="s">
        <v>199</v>
      </c>
      <c r="AT121" s="231" t="s">
        <v>201</v>
      </c>
      <c r="AU121" s="231" t="s">
        <v>80</v>
      </c>
      <c r="AY121" s="14" t="s">
        <v>200</v>
      </c>
      <c r="BE121" s="232">
        <f>IF(N121="základní",J121,0)</f>
        <v>0</v>
      </c>
      <c r="BF121" s="232">
        <f>IF(N121="snížená",J121,0)</f>
        <v>0</v>
      </c>
      <c r="BG121" s="232">
        <f>IF(N121="zákl. přenesená",J121,0)</f>
        <v>0</v>
      </c>
      <c r="BH121" s="232">
        <f>IF(N121="sníž. přenesená",J121,0)</f>
        <v>0</v>
      </c>
      <c r="BI121" s="232">
        <f>IF(N121="nulová",J121,0)</f>
        <v>0</v>
      </c>
      <c r="BJ121" s="14" t="s">
        <v>80</v>
      </c>
      <c r="BK121" s="232">
        <f>ROUND(I121*H121,2)</f>
        <v>0</v>
      </c>
      <c r="BL121" s="14" t="s">
        <v>199</v>
      </c>
      <c r="BM121" s="231" t="s">
        <v>82</v>
      </c>
    </row>
    <row r="122" s="2" customFormat="1" ht="24.15" customHeight="1">
      <c r="A122" s="35"/>
      <c r="B122" s="36"/>
      <c r="C122" s="219" t="s">
        <v>82</v>
      </c>
      <c r="D122" s="219" t="s">
        <v>201</v>
      </c>
      <c r="E122" s="220" t="s">
        <v>2252</v>
      </c>
      <c r="F122" s="221" t="s">
        <v>2253</v>
      </c>
      <c r="G122" s="222" t="s">
        <v>958</v>
      </c>
      <c r="H122" s="223">
        <v>8</v>
      </c>
      <c r="I122" s="224"/>
      <c r="J122" s="225">
        <f>ROUND(I122*H122,2)</f>
        <v>0</v>
      </c>
      <c r="K122" s="226"/>
      <c r="L122" s="41"/>
      <c r="M122" s="227" t="s">
        <v>1</v>
      </c>
      <c r="N122" s="228" t="s">
        <v>38</v>
      </c>
      <c r="O122" s="88"/>
      <c r="P122" s="229">
        <f>O122*H122</f>
        <v>0</v>
      </c>
      <c r="Q122" s="229">
        <v>0</v>
      </c>
      <c r="R122" s="229">
        <f>Q122*H122</f>
        <v>0</v>
      </c>
      <c r="S122" s="229">
        <v>0</v>
      </c>
      <c r="T122" s="230">
        <f>S122*H122</f>
        <v>0</v>
      </c>
      <c r="U122" s="35"/>
      <c r="V122" s="35"/>
      <c r="W122" s="35"/>
      <c r="X122" s="35"/>
      <c r="Y122" s="35"/>
      <c r="Z122" s="35"/>
      <c r="AA122" s="35"/>
      <c r="AB122" s="35"/>
      <c r="AC122" s="35"/>
      <c r="AD122" s="35"/>
      <c r="AE122" s="35"/>
      <c r="AR122" s="231" t="s">
        <v>199</v>
      </c>
      <c r="AT122" s="231" t="s">
        <v>201</v>
      </c>
      <c r="AU122" s="231" t="s">
        <v>80</v>
      </c>
      <c r="AY122" s="14" t="s">
        <v>200</v>
      </c>
      <c r="BE122" s="232">
        <f>IF(N122="základní",J122,0)</f>
        <v>0</v>
      </c>
      <c r="BF122" s="232">
        <f>IF(N122="snížená",J122,0)</f>
        <v>0</v>
      </c>
      <c r="BG122" s="232">
        <f>IF(N122="zákl. přenesená",J122,0)</f>
        <v>0</v>
      </c>
      <c r="BH122" s="232">
        <f>IF(N122="sníž. přenesená",J122,0)</f>
        <v>0</v>
      </c>
      <c r="BI122" s="232">
        <f>IF(N122="nulová",J122,0)</f>
        <v>0</v>
      </c>
      <c r="BJ122" s="14" t="s">
        <v>80</v>
      </c>
      <c r="BK122" s="232">
        <f>ROUND(I122*H122,2)</f>
        <v>0</v>
      </c>
      <c r="BL122" s="14" t="s">
        <v>199</v>
      </c>
      <c r="BM122" s="231" t="s">
        <v>199</v>
      </c>
    </row>
    <row r="123" s="2" customFormat="1" ht="24.15" customHeight="1">
      <c r="A123" s="35"/>
      <c r="B123" s="36"/>
      <c r="C123" s="245" t="s">
        <v>90</v>
      </c>
      <c r="D123" s="245" t="s">
        <v>313</v>
      </c>
      <c r="E123" s="246" t="s">
        <v>2254</v>
      </c>
      <c r="F123" s="247" t="s">
        <v>2255</v>
      </c>
      <c r="G123" s="248" t="s">
        <v>958</v>
      </c>
      <c r="H123" s="249">
        <v>15</v>
      </c>
      <c r="I123" s="250"/>
      <c r="J123" s="251">
        <f>ROUND(I123*H123,2)</f>
        <v>0</v>
      </c>
      <c r="K123" s="252"/>
      <c r="L123" s="253"/>
      <c r="M123" s="254" t="s">
        <v>1</v>
      </c>
      <c r="N123" s="255" t="s">
        <v>38</v>
      </c>
      <c r="O123" s="88"/>
      <c r="P123" s="229">
        <f>O123*H123</f>
        <v>0</v>
      </c>
      <c r="Q123" s="229">
        <v>0</v>
      </c>
      <c r="R123" s="229">
        <f>Q123*H123</f>
        <v>0</v>
      </c>
      <c r="S123" s="229">
        <v>0</v>
      </c>
      <c r="T123" s="230">
        <f>S123*H123</f>
        <v>0</v>
      </c>
      <c r="U123" s="35"/>
      <c r="V123" s="35"/>
      <c r="W123" s="35"/>
      <c r="X123" s="35"/>
      <c r="Y123" s="35"/>
      <c r="Z123" s="35"/>
      <c r="AA123" s="35"/>
      <c r="AB123" s="35"/>
      <c r="AC123" s="35"/>
      <c r="AD123" s="35"/>
      <c r="AE123" s="35"/>
      <c r="AR123" s="231" t="s">
        <v>230</v>
      </c>
      <c r="AT123" s="231" t="s">
        <v>313</v>
      </c>
      <c r="AU123" s="231" t="s">
        <v>80</v>
      </c>
      <c r="AY123" s="14" t="s">
        <v>200</v>
      </c>
      <c r="BE123" s="232">
        <f>IF(N123="základní",J123,0)</f>
        <v>0</v>
      </c>
      <c r="BF123" s="232">
        <f>IF(N123="snížená",J123,0)</f>
        <v>0</v>
      </c>
      <c r="BG123" s="232">
        <f>IF(N123="zákl. přenesená",J123,0)</f>
        <v>0</v>
      </c>
      <c r="BH123" s="232">
        <f>IF(N123="sníž. přenesená",J123,0)</f>
        <v>0</v>
      </c>
      <c r="BI123" s="232">
        <f>IF(N123="nulová",J123,0)</f>
        <v>0</v>
      </c>
      <c r="BJ123" s="14" t="s">
        <v>80</v>
      </c>
      <c r="BK123" s="232">
        <f>ROUND(I123*H123,2)</f>
        <v>0</v>
      </c>
      <c r="BL123" s="14" t="s">
        <v>199</v>
      </c>
      <c r="BM123" s="231" t="s">
        <v>222</v>
      </c>
    </row>
    <row r="124" s="2" customFormat="1" ht="24.15" customHeight="1">
      <c r="A124" s="35"/>
      <c r="B124" s="36"/>
      <c r="C124" s="219" t="s">
        <v>199</v>
      </c>
      <c r="D124" s="219" t="s">
        <v>201</v>
      </c>
      <c r="E124" s="220" t="s">
        <v>2256</v>
      </c>
      <c r="F124" s="221" t="s">
        <v>2257</v>
      </c>
      <c r="G124" s="222" t="s">
        <v>958</v>
      </c>
      <c r="H124" s="223">
        <v>1.8999999999999999</v>
      </c>
      <c r="I124" s="224"/>
      <c r="J124" s="225">
        <f>ROUND(I124*H124,2)</f>
        <v>0</v>
      </c>
      <c r="K124" s="226"/>
      <c r="L124" s="41"/>
      <c r="M124" s="227" t="s">
        <v>1</v>
      </c>
      <c r="N124" s="228" t="s">
        <v>38</v>
      </c>
      <c r="O124" s="88"/>
      <c r="P124" s="229">
        <f>O124*H124</f>
        <v>0</v>
      </c>
      <c r="Q124" s="229">
        <v>0</v>
      </c>
      <c r="R124" s="229">
        <f>Q124*H124</f>
        <v>0</v>
      </c>
      <c r="S124" s="229">
        <v>0</v>
      </c>
      <c r="T124" s="230">
        <f>S124*H124</f>
        <v>0</v>
      </c>
      <c r="U124" s="35"/>
      <c r="V124" s="35"/>
      <c r="W124" s="35"/>
      <c r="X124" s="35"/>
      <c r="Y124" s="35"/>
      <c r="Z124" s="35"/>
      <c r="AA124" s="35"/>
      <c r="AB124" s="35"/>
      <c r="AC124" s="35"/>
      <c r="AD124" s="35"/>
      <c r="AE124" s="35"/>
      <c r="AR124" s="231" t="s">
        <v>199</v>
      </c>
      <c r="AT124" s="231" t="s">
        <v>201</v>
      </c>
      <c r="AU124" s="231" t="s">
        <v>80</v>
      </c>
      <c r="AY124" s="14" t="s">
        <v>200</v>
      </c>
      <c r="BE124" s="232">
        <f>IF(N124="základní",J124,0)</f>
        <v>0</v>
      </c>
      <c r="BF124" s="232">
        <f>IF(N124="snížená",J124,0)</f>
        <v>0</v>
      </c>
      <c r="BG124" s="232">
        <f>IF(N124="zákl. přenesená",J124,0)</f>
        <v>0</v>
      </c>
      <c r="BH124" s="232">
        <f>IF(N124="sníž. přenesená",J124,0)</f>
        <v>0</v>
      </c>
      <c r="BI124" s="232">
        <f>IF(N124="nulová",J124,0)</f>
        <v>0</v>
      </c>
      <c r="BJ124" s="14" t="s">
        <v>80</v>
      </c>
      <c r="BK124" s="232">
        <f>ROUND(I124*H124,2)</f>
        <v>0</v>
      </c>
      <c r="BL124" s="14" t="s">
        <v>199</v>
      </c>
      <c r="BM124" s="231" t="s">
        <v>230</v>
      </c>
    </row>
    <row r="125" s="11" customFormat="1" ht="25.92" customHeight="1">
      <c r="A125" s="11"/>
      <c r="B125" s="205"/>
      <c r="C125" s="206"/>
      <c r="D125" s="207" t="s">
        <v>72</v>
      </c>
      <c r="E125" s="208" t="s">
        <v>2258</v>
      </c>
      <c r="F125" s="208" t="s">
        <v>2259</v>
      </c>
      <c r="G125" s="206"/>
      <c r="H125" s="206"/>
      <c r="I125" s="209"/>
      <c r="J125" s="210">
        <f>BK125</f>
        <v>0</v>
      </c>
      <c r="K125" s="206"/>
      <c r="L125" s="211"/>
      <c r="M125" s="212"/>
      <c r="N125" s="213"/>
      <c r="O125" s="213"/>
      <c r="P125" s="214">
        <f>P126</f>
        <v>0</v>
      </c>
      <c r="Q125" s="213"/>
      <c r="R125" s="214">
        <f>R126</f>
        <v>0</v>
      </c>
      <c r="S125" s="213"/>
      <c r="T125" s="215">
        <f>T126</f>
        <v>0</v>
      </c>
      <c r="U125" s="11"/>
      <c r="V125" s="11"/>
      <c r="W125" s="11"/>
      <c r="X125" s="11"/>
      <c r="Y125" s="11"/>
      <c r="Z125" s="11"/>
      <c r="AA125" s="11"/>
      <c r="AB125" s="11"/>
      <c r="AC125" s="11"/>
      <c r="AD125" s="11"/>
      <c r="AE125" s="11"/>
      <c r="AR125" s="216" t="s">
        <v>80</v>
      </c>
      <c r="AT125" s="217" t="s">
        <v>72</v>
      </c>
      <c r="AU125" s="217" t="s">
        <v>73</v>
      </c>
      <c r="AY125" s="216" t="s">
        <v>200</v>
      </c>
      <c r="BK125" s="218">
        <f>BK126</f>
        <v>0</v>
      </c>
    </row>
    <row r="126" s="2" customFormat="1" ht="24.15" customHeight="1">
      <c r="A126" s="35"/>
      <c r="B126" s="36"/>
      <c r="C126" s="219" t="s">
        <v>218</v>
      </c>
      <c r="D126" s="219" t="s">
        <v>201</v>
      </c>
      <c r="E126" s="220" t="s">
        <v>2260</v>
      </c>
      <c r="F126" s="221" t="s">
        <v>2261</v>
      </c>
      <c r="G126" s="222" t="s">
        <v>958</v>
      </c>
      <c r="H126" s="223">
        <v>102</v>
      </c>
      <c r="I126" s="224"/>
      <c r="J126" s="225">
        <f>ROUND(I126*H126,2)</f>
        <v>0</v>
      </c>
      <c r="K126" s="226"/>
      <c r="L126" s="41"/>
      <c r="M126" s="227" t="s">
        <v>1</v>
      </c>
      <c r="N126" s="228" t="s">
        <v>38</v>
      </c>
      <c r="O126" s="88"/>
      <c r="P126" s="229">
        <f>O126*H126</f>
        <v>0</v>
      </c>
      <c r="Q126" s="229">
        <v>0</v>
      </c>
      <c r="R126" s="229">
        <f>Q126*H126</f>
        <v>0</v>
      </c>
      <c r="S126" s="229">
        <v>0</v>
      </c>
      <c r="T126" s="230">
        <f>S126*H126</f>
        <v>0</v>
      </c>
      <c r="U126" s="35"/>
      <c r="V126" s="35"/>
      <c r="W126" s="35"/>
      <c r="X126" s="35"/>
      <c r="Y126" s="35"/>
      <c r="Z126" s="35"/>
      <c r="AA126" s="35"/>
      <c r="AB126" s="35"/>
      <c r="AC126" s="35"/>
      <c r="AD126" s="35"/>
      <c r="AE126" s="35"/>
      <c r="AR126" s="231" t="s">
        <v>199</v>
      </c>
      <c r="AT126" s="231" t="s">
        <v>201</v>
      </c>
      <c r="AU126" s="231" t="s">
        <v>80</v>
      </c>
      <c r="AY126" s="14" t="s">
        <v>200</v>
      </c>
      <c r="BE126" s="232">
        <f>IF(N126="základní",J126,0)</f>
        <v>0</v>
      </c>
      <c r="BF126" s="232">
        <f>IF(N126="snížená",J126,0)</f>
        <v>0</v>
      </c>
      <c r="BG126" s="232">
        <f>IF(N126="zákl. přenesená",J126,0)</f>
        <v>0</v>
      </c>
      <c r="BH126" s="232">
        <f>IF(N126="sníž. přenesená",J126,0)</f>
        <v>0</v>
      </c>
      <c r="BI126" s="232">
        <f>IF(N126="nulová",J126,0)</f>
        <v>0</v>
      </c>
      <c r="BJ126" s="14" t="s">
        <v>80</v>
      </c>
      <c r="BK126" s="232">
        <f>ROUND(I126*H126,2)</f>
        <v>0</v>
      </c>
      <c r="BL126" s="14" t="s">
        <v>199</v>
      </c>
      <c r="BM126" s="231" t="s">
        <v>238</v>
      </c>
    </row>
    <row r="127" s="11" customFormat="1" ht="25.92" customHeight="1">
      <c r="A127" s="11"/>
      <c r="B127" s="205"/>
      <c r="C127" s="206"/>
      <c r="D127" s="207" t="s">
        <v>72</v>
      </c>
      <c r="E127" s="208" t="s">
        <v>2262</v>
      </c>
      <c r="F127" s="208" t="s">
        <v>2263</v>
      </c>
      <c r="G127" s="206"/>
      <c r="H127" s="206"/>
      <c r="I127" s="209"/>
      <c r="J127" s="210">
        <f>BK127</f>
        <v>0</v>
      </c>
      <c r="K127" s="206"/>
      <c r="L127" s="211"/>
      <c r="M127" s="212"/>
      <c r="N127" s="213"/>
      <c r="O127" s="213"/>
      <c r="P127" s="214">
        <f>SUM(P128:P129)</f>
        <v>0</v>
      </c>
      <c r="Q127" s="213"/>
      <c r="R127" s="214">
        <f>SUM(R128:R129)</f>
        <v>0</v>
      </c>
      <c r="S127" s="213"/>
      <c r="T127" s="215">
        <f>SUM(T128:T129)</f>
        <v>0</v>
      </c>
      <c r="U127" s="11"/>
      <c r="V127" s="11"/>
      <c r="W127" s="11"/>
      <c r="X127" s="11"/>
      <c r="Y127" s="11"/>
      <c r="Z127" s="11"/>
      <c r="AA127" s="11"/>
      <c r="AB127" s="11"/>
      <c r="AC127" s="11"/>
      <c r="AD127" s="11"/>
      <c r="AE127" s="11"/>
      <c r="AR127" s="216" t="s">
        <v>80</v>
      </c>
      <c r="AT127" s="217" t="s">
        <v>72</v>
      </c>
      <c r="AU127" s="217" t="s">
        <v>73</v>
      </c>
      <c r="AY127" s="216" t="s">
        <v>200</v>
      </c>
      <c r="BK127" s="218">
        <f>SUM(BK128:BK129)</f>
        <v>0</v>
      </c>
    </row>
    <row r="128" s="2" customFormat="1" ht="14.4" customHeight="1">
      <c r="A128" s="35"/>
      <c r="B128" s="36"/>
      <c r="C128" s="219" t="s">
        <v>222</v>
      </c>
      <c r="D128" s="219" t="s">
        <v>201</v>
      </c>
      <c r="E128" s="220" t="s">
        <v>2264</v>
      </c>
      <c r="F128" s="221" t="s">
        <v>2265</v>
      </c>
      <c r="G128" s="222" t="s">
        <v>958</v>
      </c>
      <c r="H128" s="223">
        <v>1</v>
      </c>
      <c r="I128" s="224"/>
      <c r="J128" s="225">
        <f>ROUND(I128*H128,2)</f>
        <v>0</v>
      </c>
      <c r="K128" s="226"/>
      <c r="L128" s="41"/>
      <c r="M128" s="227" t="s">
        <v>1</v>
      </c>
      <c r="N128" s="228" t="s">
        <v>38</v>
      </c>
      <c r="O128" s="88"/>
      <c r="P128" s="229">
        <f>O128*H128</f>
        <v>0</v>
      </c>
      <c r="Q128" s="229">
        <v>0</v>
      </c>
      <c r="R128" s="229">
        <f>Q128*H128</f>
        <v>0</v>
      </c>
      <c r="S128" s="229">
        <v>0</v>
      </c>
      <c r="T128" s="230">
        <f>S128*H128</f>
        <v>0</v>
      </c>
      <c r="U128" s="35"/>
      <c r="V128" s="35"/>
      <c r="W128" s="35"/>
      <c r="X128" s="35"/>
      <c r="Y128" s="35"/>
      <c r="Z128" s="35"/>
      <c r="AA128" s="35"/>
      <c r="AB128" s="35"/>
      <c r="AC128" s="35"/>
      <c r="AD128" s="35"/>
      <c r="AE128" s="35"/>
      <c r="AR128" s="231" t="s">
        <v>199</v>
      </c>
      <c r="AT128" s="231" t="s">
        <v>201</v>
      </c>
      <c r="AU128" s="231" t="s">
        <v>80</v>
      </c>
      <c r="AY128" s="14" t="s">
        <v>200</v>
      </c>
      <c r="BE128" s="232">
        <f>IF(N128="základní",J128,0)</f>
        <v>0</v>
      </c>
      <c r="BF128" s="232">
        <f>IF(N128="snížená",J128,0)</f>
        <v>0</v>
      </c>
      <c r="BG128" s="232">
        <f>IF(N128="zákl. přenesená",J128,0)</f>
        <v>0</v>
      </c>
      <c r="BH128" s="232">
        <f>IF(N128="sníž. přenesená",J128,0)</f>
        <v>0</v>
      </c>
      <c r="BI128" s="232">
        <f>IF(N128="nulová",J128,0)</f>
        <v>0</v>
      </c>
      <c r="BJ128" s="14" t="s">
        <v>80</v>
      </c>
      <c r="BK128" s="232">
        <f>ROUND(I128*H128,2)</f>
        <v>0</v>
      </c>
      <c r="BL128" s="14" t="s">
        <v>199</v>
      </c>
      <c r="BM128" s="231" t="s">
        <v>246</v>
      </c>
    </row>
    <row r="129" s="2" customFormat="1" ht="14.4" customHeight="1">
      <c r="A129" s="35"/>
      <c r="B129" s="36"/>
      <c r="C129" s="219" t="s">
        <v>226</v>
      </c>
      <c r="D129" s="219" t="s">
        <v>201</v>
      </c>
      <c r="E129" s="220" t="s">
        <v>2266</v>
      </c>
      <c r="F129" s="221" t="s">
        <v>2267</v>
      </c>
      <c r="G129" s="222" t="s">
        <v>958</v>
      </c>
      <c r="H129" s="223">
        <v>1</v>
      </c>
      <c r="I129" s="224"/>
      <c r="J129" s="225">
        <f>ROUND(I129*H129,2)</f>
        <v>0</v>
      </c>
      <c r="K129" s="226"/>
      <c r="L129" s="41"/>
      <c r="M129" s="233" t="s">
        <v>1</v>
      </c>
      <c r="N129" s="234" t="s">
        <v>38</v>
      </c>
      <c r="O129" s="235"/>
      <c r="P129" s="236">
        <f>O129*H129</f>
        <v>0</v>
      </c>
      <c r="Q129" s="236">
        <v>0</v>
      </c>
      <c r="R129" s="236">
        <f>Q129*H129</f>
        <v>0</v>
      </c>
      <c r="S129" s="236">
        <v>0</v>
      </c>
      <c r="T129" s="237">
        <f>S129*H129</f>
        <v>0</v>
      </c>
      <c r="U129" s="35"/>
      <c r="V129" s="35"/>
      <c r="W129" s="35"/>
      <c r="X129" s="35"/>
      <c r="Y129" s="35"/>
      <c r="Z129" s="35"/>
      <c r="AA129" s="35"/>
      <c r="AB129" s="35"/>
      <c r="AC129" s="35"/>
      <c r="AD129" s="35"/>
      <c r="AE129" s="35"/>
      <c r="AR129" s="231" t="s">
        <v>199</v>
      </c>
      <c r="AT129" s="231" t="s">
        <v>201</v>
      </c>
      <c r="AU129" s="231" t="s">
        <v>80</v>
      </c>
      <c r="AY129" s="14" t="s">
        <v>200</v>
      </c>
      <c r="BE129" s="232">
        <f>IF(N129="základní",J129,0)</f>
        <v>0</v>
      </c>
      <c r="BF129" s="232">
        <f>IF(N129="snížená",J129,0)</f>
        <v>0</v>
      </c>
      <c r="BG129" s="232">
        <f>IF(N129="zákl. přenesená",J129,0)</f>
        <v>0</v>
      </c>
      <c r="BH129" s="232">
        <f>IF(N129="sníž. přenesená",J129,0)</f>
        <v>0</v>
      </c>
      <c r="BI129" s="232">
        <f>IF(N129="nulová",J129,0)</f>
        <v>0</v>
      </c>
      <c r="BJ129" s="14" t="s">
        <v>80</v>
      </c>
      <c r="BK129" s="232">
        <f>ROUND(I129*H129,2)</f>
        <v>0</v>
      </c>
      <c r="BL129" s="14" t="s">
        <v>199</v>
      </c>
      <c r="BM129" s="231" t="s">
        <v>254</v>
      </c>
    </row>
    <row r="130" s="2" customFormat="1" ht="6.96" customHeight="1">
      <c r="A130" s="35"/>
      <c r="B130" s="63"/>
      <c r="C130" s="64"/>
      <c r="D130" s="64"/>
      <c r="E130" s="64"/>
      <c r="F130" s="64"/>
      <c r="G130" s="64"/>
      <c r="H130" s="64"/>
      <c r="I130" s="64"/>
      <c r="J130" s="64"/>
      <c r="K130" s="64"/>
      <c r="L130" s="41"/>
      <c r="M130" s="35"/>
      <c r="O130" s="35"/>
      <c r="P130" s="35"/>
      <c r="Q130" s="35"/>
      <c r="R130" s="35"/>
      <c r="S130" s="35"/>
      <c r="T130" s="35"/>
      <c r="U130" s="35"/>
      <c r="V130" s="35"/>
      <c r="W130" s="35"/>
      <c r="X130" s="35"/>
      <c r="Y130" s="35"/>
      <c r="Z130" s="35"/>
      <c r="AA130" s="35"/>
      <c r="AB130" s="35"/>
      <c r="AC130" s="35"/>
      <c r="AD130" s="35"/>
      <c r="AE130" s="35"/>
    </row>
  </sheetData>
  <sheetProtection sheet="1" autoFilter="0" formatColumns="0" formatRows="0" objects="1" scenarios="1" spinCount="100000" saltValue="fuxBmHAmfCXW2VkemIkqgBdzIeXDj25K0HpiE6LwtOzkku4rcmU5urresnIvb47McP+ArVZQ+RLVUE4Sizsohw==" hashValue="TEwiYkz20BgMul69+Vk0wZ3hQEzP2bfCpTFEqhytPLYv62OFfufB0cDyheb1rjlzUMQVAaxVvWduQOnkiEy0yw==" algorithmName="SHA-512" password="CC35"/>
  <autoFilter ref="C118:K129"/>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167</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s="2" customFormat="1" ht="12" customHeight="1">
      <c r="A8" s="35"/>
      <c r="B8" s="41"/>
      <c r="C8" s="35"/>
      <c r="D8" s="148" t="s">
        <v>172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51" t="s">
        <v>2268</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48" t="s">
        <v>18</v>
      </c>
      <c r="E11" s="35"/>
      <c r="F11" s="138" t="s">
        <v>1</v>
      </c>
      <c r="G11" s="35"/>
      <c r="H11" s="35"/>
      <c r="I11" s="148" t="s">
        <v>19</v>
      </c>
      <c r="J11" s="138" t="s">
        <v>1</v>
      </c>
      <c r="K11" s="35"/>
      <c r="L11" s="60"/>
      <c r="S11" s="35"/>
      <c r="T11" s="35"/>
      <c r="U11" s="35"/>
      <c r="V11" s="35"/>
      <c r="W11" s="35"/>
      <c r="X11" s="35"/>
      <c r="Y11" s="35"/>
      <c r="Z11" s="35"/>
      <c r="AA11" s="35"/>
      <c r="AB11" s="35"/>
      <c r="AC11" s="35"/>
      <c r="AD11" s="35"/>
      <c r="AE11" s="35"/>
    </row>
    <row r="12" s="2" customFormat="1" ht="12" customHeight="1">
      <c r="A12" s="35"/>
      <c r="B12" s="41"/>
      <c r="C12" s="35"/>
      <c r="D12" s="148" t="s">
        <v>20</v>
      </c>
      <c r="E12" s="35"/>
      <c r="F12" s="138" t="s">
        <v>2269</v>
      </c>
      <c r="G12" s="35"/>
      <c r="H12" s="35"/>
      <c r="I12" s="148" t="s">
        <v>22</v>
      </c>
      <c r="J12" s="152" t="str">
        <f>'Rekapitulace stavby'!AN8</f>
        <v>13. 10. 2020</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48" t="s">
        <v>24</v>
      </c>
      <c r="E14" s="35"/>
      <c r="F14" s="35"/>
      <c r="G14" s="35"/>
      <c r="H14" s="35"/>
      <c r="I14" s="148" t="s">
        <v>25</v>
      </c>
      <c r="J14" s="138"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38" t="str">
        <f>IF('Rekapitulace stavby'!E11="","",'Rekapitulace stavby'!E11)</f>
        <v xml:space="preserve"> </v>
      </c>
      <c r="F15" s="35"/>
      <c r="G15" s="35"/>
      <c r="H15" s="35"/>
      <c r="I15" s="148" t="s">
        <v>26</v>
      </c>
      <c r="J15" s="138"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48" t="s">
        <v>27</v>
      </c>
      <c r="E17" s="35"/>
      <c r="F17" s="35"/>
      <c r="G17" s="35"/>
      <c r="H17" s="35"/>
      <c r="I17" s="148"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38"/>
      <c r="G18" s="138"/>
      <c r="H18" s="138"/>
      <c r="I18" s="148"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48" t="s">
        <v>29</v>
      </c>
      <c r="E20" s="35"/>
      <c r="F20" s="35"/>
      <c r="G20" s="35"/>
      <c r="H20" s="35"/>
      <c r="I20" s="148" t="s">
        <v>25</v>
      </c>
      <c r="J20" s="138"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38" t="str">
        <f>IF('Rekapitulace stavby'!E17="","",'Rekapitulace stavby'!E17)</f>
        <v xml:space="preserve"> </v>
      </c>
      <c r="F21" s="35"/>
      <c r="G21" s="35"/>
      <c r="H21" s="35"/>
      <c r="I21" s="148" t="s">
        <v>26</v>
      </c>
      <c r="J21" s="138"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48" t="s">
        <v>31</v>
      </c>
      <c r="E23" s="35"/>
      <c r="F23" s="35"/>
      <c r="G23" s="35"/>
      <c r="H23" s="35"/>
      <c r="I23" s="148" t="s">
        <v>25</v>
      </c>
      <c r="J23" s="138" t="s">
        <v>1</v>
      </c>
      <c r="K23" s="35"/>
      <c r="L23" s="60"/>
      <c r="S23" s="35"/>
      <c r="T23" s="35"/>
      <c r="U23" s="35"/>
      <c r="V23" s="35"/>
      <c r="W23" s="35"/>
      <c r="X23" s="35"/>
      <c r="Y23" s="35"/>
      <c r="Z23" s="35"/>
      <c r="AA23" s="35"/>
      <c r="AB23" s="35"/>
      <c r="AC23" s="35"/>
      <c r="AD23" s="35"/>
      <c r="AE23" s="35"/>
    </row>
    <row r="24" s="2" customFormat="1" ht="18" customHeight="1">
      <c r="A24" s="35"/>
      <c r="B24" s="41"/>
      <c r="C24" s="35"/>
      <c r="D24" s="35"/>
      <c r="E24" s="138" t="s">
        <v>21</v>
      </c>
      <c r="F24" s="35"/>
      <c r="G24" s="35"/>
      <c r="H24" s="35"/>
      <c r="I24" s="148" t="s">
        <v>26</v>
      </c>
      <c r="J24" s="138" t="s">
        <v>1</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48"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53"/>
      <c r="B27" s="154"/>
      <c r="C27" s="153"/>
      <c r="D27" s="153"/>
      <c r="E27" s="155" t="s">
        <v>1</v>
      </c>
      <c r="F27" s="155"/>
      <c r="G27" s="155"/>
      <c r="H27" s="155"/>
      <c r="I27" s="153"/>
      <c r="J27" s="153"/>
      <c r="K27" s="153"/>
      <c r="L27" s="156"/>
      <c r="S27" s="153"/>
      <c r="T27" s="153"/>
      <c r="U27" s="153"/>
      <c r="V27" s="153"/>
      <c r="W27" s="153"/>
      <c r="X27" s="153"/>
      <c r="Y27" s="153"/>
      <c r="Z27" s="153"/>
      <c r="AA27" s="153"/>
      <c r="AB27" s="153"/>
      <c r="AC27" s="153"/>
      <c r="AD27" s="153"/>
      <c r="AE27" s="153"/>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57"/>
      <c r="E29" s="157"/>
      <c r="F29" s="157"/>
      <c r="G29" s="157"/>
      <c r="H29" s="157"/>
      <c r="I29" s="157"/>
      <c r="J29" s="157"/>
      <c r="K29" s="157"/>
      <c r="L29" s="60"/>
      <c r="S29" s="35"/>
      <c r="T29" s="35"/>
      <c r="U29" s="35"/>
      <c r="V29" s="35"/>
      <c r="W29" s="35"/>
      <c r="X29" s="35"/>
      <c r="Y29" s="35"/>
      <c r="Z29" s="35"/>
      <c r="AA29" s="35"/>
      <c r="AB29" s="35"/>
      <c r="AC29" s="35"/>
      <c r="AD29" s="35"/>
      <c r="AE29" s="35"/>
    </row>
    <row r="30" s="2" customFormat="1" ht="25.44" customHeight="1">
      <c r="A30" s="35"/>
      <c r="B30" s="41"/>
      <c r="C30" s="35"/>
      <c r="D30" s="158" t="s">
        <v>33</v>
      </c>
      <c r="E30" s="35"/>
      <c r="F30" s="35"/>
      <c r="G30" s="35"/>
      <c r="H30" s="35"/>
      <c r="I30" s="35"/>
      <c r="J30" s="159">
        <f>ROUND(J119, 2)</f>
        <v>0</v>
      </c>
      <c r="K30" s="35"/>
      <c r="L30" s="60"/>
      <c r="S30" s="35"/>
      <c r="T30" s="35"/>
      <c r="U30" s="35"/>
      <c r="V30" s="35"/>
      <c r="W30" s="35"/>
      <c r="X30" s="35"/>
      <c r="Y30" s="35"/>
      <c r="Z30" s="35"/>
      <c r="AA30" s="35"/>
      <c r="AB30" s="35"/>
      <c r="AC30" s="35"/>
      <c r="AD30" s="35"/>
      <c r="AE30" s="35"/>
    </row>
    <row r="31" s="2" customFormat="1" ht="6.96" customHeight="1">
      <c r="A31" s="35"/>
      <c r="B31" s="41"/>
      <c r="C31" s="35"/>
      <c r="D31" s="157"/>
      <c r="E31" s="157"/>
      <c r="F31" s="157"/>
      <c r="G31" s="157"/>
      <c r="H31" s="157"/>
      <c r="I31" s="157"/>
      <c r="J31" s="157"/>
      <c r="K31" s="157"/>
      <c r="L31" s="60"/>
      <c r="S31" s="35"/>
      <c r="T31" s="35"/>
      <c r="U31" s="35"/>
      <c r="V31" s="35"/>
      <c r="W31" s="35"/>
      <c r="X31" s="35"/>
      <c r="Y31" s="35"/>
      <c r="Z31" s="35"/>
      <c r="AA31" s="35"/>
      <c r="AB31" s="35"/>
      <c r="AC31" s="35"/>
      <c r="AD31" s="35"/>
      <c r="AE31" s="35"/>
    </row>
    <row r="32" s="2" customFormat="1" ht="14.4" customHeight="1">
      <c r="A32" s="35"/>
      <c r="B32" s="41"/>
      <c r="C32" s="35"/>
      <c r="D32" s="35"/>
      <c r="E32" s="35"/>
      <c r="F32" s="160" t="s">
        <v>35</v>
      </c>
      <c r="G32" s="35"/>
      <c r="H32" s="35"/>
      <c r="I32" s="160" t="s">
        <v>34</v>
      </c>
      <c r="J32" s="160"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48" t="s">
        <v>38</v>
      </c>
      <c r="F33" s="161">
        <f>ROUND((SUM(BE119:BE181)),  2)</f>
        <v>0</v>
      </c>
      <c r="G33" s="35"/>
      <c r="H33" s="35"/>
      <c r="I33" s="162">
        <v>0.20999999999999999</v>
      </c>
      <c r="J33" s="161">
        <f>ROUND(((SUM(BE119:BE181))*I33),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48" t="s">
        <v>39</v>
      </c>
      <c r="F34" s="161">
        <f>ROUND((SUM(BF119:BF181)),  2)</f>
        <v>0</v>
      </c>
      <c r="G34" s="35"/>
      <c r="H34" s="35"/>
      <c r="I34" s="162">
        <v>0.14999999999999999</v>
      </c>
      <c r="J34" s="161">
        <f>ROUND(((SUM(BF119:BF181))*I34),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48" t="s">
        <v>40</v>
      </c>
      <c r="F35" s="161">
        <f>ROUND((SUM(BG119:BG181)),  2)</f>
        <v>0</v>
      </c>
      <c r="G35" s="35"/>
      <c r="H35" s="35"/>
      <c r="I35" s="162">
        <v>0.20999999999999999</v>
      </c>
      <c r="J35" s="16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8" t="s">
        <v>41</v>
      </c>
      <c r="F36" s="161">
        <f>ROUND((SUM(BH119:BH181)),  2)</f>
        <v>0</v>
      </c>
      <c r="G36" s="35"/>
      <c r="H36" s="35"/>
      <c r="I36" s="162">
        <v>0.14999999999999999</v>
      </c>
      <c r="J36" s="16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8" t="s">
        <v>42</v>
      </c>
      <c r="F37" s="161">
        <f>ROUND((SUM(BI119:BI181)),  2)</f>
        <v>0</v>
      </c>
      <c r="G37" s="35"/>
      <c r="H37" s="35"/>
      <c r="I37" s="162">
        <v>0</v>
      </c>
      <c r="J37" s="16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63"/>
      <c r="D39" s="164" t="s">
        <v>43</v>
      </c>
      <c r="E39" s="165"/>
      <c r="F39" s="165"/>
      <c r="G39" s="166" t="s">
        <v>44</v>
      </c>
      <c r="H39" s="167" t="s">
        <v>45</v>
      </c>
      <c r="I39" s="165"/>
      <c r="J39" s="168">
        <f>SUM(J30:J37)</f>
        <v>0</v>
      </c>
      <c r="K39" s="16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172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SO 01-11-01 - Železniční svršek a spodek</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Žst. Liběchov</v>
      </c>
      <c r="G89" s="37"/>
      <c r="H89" s="37"/>
      <c r="I89" s="29" t="s">
        <v>22</v>
      </c>
      <c r="J89" s="76" t="str">
        <f>IF(J12="","",J12)</f>
        <v>13. 10. 2020</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83" t="s">
        <v>179</v>
      </c>
      <c r="D94" s="184"/>
      <c r="E94" s="184"/>
      <c r="F94" s="184"/>
      <c r="G94" s="184"/>
      <c r="H94" s="184"/>
      <c r="I94" s="184"/>
      <c r="J94" s="185" t="s">
        <v>180</v>
      </c>
      <c r="K94" s="184"/>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86" t="s">
        <v>181</v>
      </c>
      <c r="D96" s="37"/>
      <c r="E96" s="37"/>
      <c r="F96" s="37"/>
      <c r="G96" s="37"/>
      <c r="H96" s="37"/>
      <c r="I96" s="37"/>
      <c r="J96" s="107">
        <f>J119</f>
        <v>0</v>
      </c>
      <c r="K96" s="37"/>
      <c r="L96" s="60"/>
      <c r="S96" s="35"/>
      <c r="T96" s="35"/>
      <c r="U96" s="35"/>
      <c r="V96" s="35"/>
      <c r="W96" s="35"/>
      <c r="X96" s="35"/>
      <c r="Y96" s="35"/>
      <c r="Z96" s="35"/>
      <c r="AA96" s="35"/>
      <c r="AB96" s="35"/>
      <c r="AC96" s="35"/>
      <c r="AD96" s="35"/>
      <c r="AE96" s="35"/>
      <c r="AU96" s="14" t="s">
        <v>182</v>
      </c>
    </row>
    <row r="97" s="9" customFormat="1" ht="24.96" customHeight="1">
      <c r="A97" s="9"/>
      <c r="B97" s="187"/>
      <c r="C97" s="188"/>
      <c r="D97" s="189" t="s">
        <v>282</v>
      </c>
      <c r="E97" s="190"/>
      <c r="F97" s="190"/>
      <c r="G97" s="190"/>
      <c r="H97" s="190"/>
      <c r="I97" s="190"/>
      <c r="J97" s="191">
        <f>J120</f>
        <v>0</v>
      </c>
      <c r="K97" s="188"/>
      <c r="L97" s="192"/>
      <c r="S97" s="9"/>
      <c r="T97" s="9"/>
      <c r="U97" s="9"/>
      <c r="V97" s="9"/>
      <c r="W97" s="9"/>
      <c r="X97" s="9"/>
      <c r="Y97" s="9"/>
      <c r="Z97" s="9"/>
      <c r="AA97" s="9"/>
      <c r="AB97" s="9"/>
      <c r="AC97" s="9"/>
      <c r="AD97" s="9"/>
      <c r="AE97" s="9"/>
    </row>
    <row r="98" s="12" customFormat="1" ht="19.92" customHeight="1">
      <c r="A98" s="12"/>
      <c r="B98" s="238"/>
      <c r="C98" s="129"/>
      <c r="D98" s="239" t="s">
        <v>831</v>
      </c>
      <c r="E98" s="240"/>
      <c r="F98" s="240"/>
      <c r="G98" s="240"/>
      <c r="H98" s="240"/>
      <c r="I98" s="240"/>
      <c r="J98" s="241">
        <f>J121</f>
        <v>0</v>
      </c>
      <c r="K98" s="129"/>
      <c r="L98" s="242"/>
      <c r="S98" s="12"/>
      <c r="T98" s="12"/>
      <c r="U98" s="12"/>
      <c r="V98" s="12"/>
      <c r="W98" s="12"/>
      <c r="X98" s="12"/>
      <c r="Y98" s="12"/>
      <c r="Z98" s="12"/>
      <c r="AA98" s="12"/>
      <c r="AB98" s="12"/>
      <c r="AC98" s="12"/>
      <c r="AD98" s="12"/>
      <c r="AE98" s="12"/>
    </row>
    <row r="99" s="9" customFormat="1" ht="24.96" customHeight="1">
      <c r="A99" s="9"/>
      <c r="B99" s="187"/>
      <c r="C99" s="188"/>
      <c r="D99" s="189" t="s">
        <v>183</v>
      </c>
      <c r="E99" s="190"/>
      <c r="F99" s="190"/>
      <c r="G99" s="190"/>
      <c r="H99" s="190"/>
      <c r="I99" s="190"/>
      <c r="J99" s="191">
        <f>J169</f>
        <v>0</v>
      </c>
      <c r="K99" s="188"/>
      <c r="L99" s="192"/>
      <c r="S99" s="9"/>
      <c r="T99" s="9"/>
      <c r="U99" s="9"/>
      <c r="V99" s="9"/>
      <c r="W99" s="9"/>
      <c r="X99" s="9"/>
      <c r="Y99" s="9"/>
      <c r="Z99" s="9"/>
      <c r="AA99" s="9"/>
      <c r="AB99" s="9"/>
      <c r="AC99" s="9"/>
      <c r="AD99" s="9"/>
      <c r="AE99" s="9"/>
    </row>
    <row r="100" s="2" customFormat="1" ht="21.84" customHeight="1">
      <c r="A100" s="35"/>
      <c r="B100" s="36"/>
      <c r="C100" s="37"/>
      <c r="D100" s="37"/>
      <c r="E100" s="37"/>
      <c r="F100" s="37"/>
      <c r="G100" s="37"/>
      <c r="H100" s="37"/>
      <c r="I100" s="37"/>
      <c r="J100" s="37"/>
      <c r="K100" s="37"/>
      <c r="L100" s="60"/>
      <c r="S100" s="35"/>
      <c r="T100" s="35"/>
      <c r="U100" s="35"/>
      <c r="V100" s="35"/>
      <c r="W100" s="35"/>
      <c r="X100" s="35"/>
      <c r="Y100" s="35"/>
      <c r="Z100" s="35"/>
      <c r="AA100" s="35"/>
      <c r="AB100" s="35"/>
      <c r="AC100" s="35"/>
      <c r="AD100" s="35"/>
      <c r="AE100" s="35"/>
    </row>
    <row r="101" s="2" customFormat="1" ht="6.96" customHeight="1">
      <c r="A101" s="35"/>
      <c r="B101" s="63"/>
      <c r="C101" s="64"/>
      <c r="D101" s="64"/>
      <c r="E101" s="64"/>
      <c r="F101" s="64"/>
      <c r="G101" s="64"/>
      <c r="H101" s="64"/>
      <c r="I101" s="64"/>
      <c r="J101" s="64"/>
      <c r="K101" s="64"/>
      <c r="L101" s="60"/>
      <c r="S101" s="35"/>
      <c r="T101" s="35"/>
      <c r="U101" s="35"/>
      <c r="V101" s="35"/>
      <c r="W101" s="35"/>
      <c r="X101" s="35"/>
      <c r="Y101" s="35"/>
      <c r="Z101" s="35"/>
      <c r="AA101" s="35"/>
      <c r="AB101" s="35"/>
      <c r="AC101" s="35"/>
      <c r="AD101" s="35"/>
      <c r="AE101" s="35"/>
    </row>
    <row r="105" s="2" customFormat="1" ht="6.96" customHeight="1">
      <c r="A105" s="35"/>
      <c r="B105" s="65"/>
      <c r="C105" s="66"/>
      <c r="D105" s="66"/>
      <c r="E105" s="66"/>
      <c r="F105" s="66"/>
      <c r="G105" s="66"/>
      <c r="H105" s="66"/>
      <c r="I105" s="66"/>
      <c r="J105" s="66"/>
      <c r="K105" s="66"/>
      <c r="L105" s="60"/>
      <c r="S105" s="35"/>
      <c r="T105" s="35"/>
      <c r="U105" s="35"/>
      <c r="V105" s="35"/>
      <c r="W105" s="35"/>
      <c r="X105" s="35"/>
      <c r="Y105" s="35"/>
      <c r="Z105" s="35"/>
      <c r="AA105" s="35"/>
      <c r="AB105" s="35"/>
      <c r="AC105" s="35"/>
      <c r="AD105" s="35"/>
      <c r="AE105" s="35"/>
    </row>
    <row r="106" s="2" customFormat="1" ht="24.96" customHeight="1">
      <c r="A106" s="35"/>
      <c r="B106" s="36"/>
      <c r="C106" s="20" t="s">
        <v>184</v>
      </c>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6.96" customHeight="1">
      <c r="A107" s="35"/>
      <c r="B107" s="36"/>
      <c r="C107" s="37"/>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2" customHeight="1">
      <c r="A108" s="35"/>
      <c r="B108" s="36"/>
      <c r="C108" s="29" t="s">
        <v>16</v>
      </c>
      <c r="D108" s="37"/>
      <c r="E108" s="37"/>
      <c r="F108" s="37"/>
      <c r="G108" s="37"/>
      <c r="H108" s="37"/>
      <c r="I108" s="37"/>
      <c r="J108" s="37"/>
      <c r="K108" s="37"/>
      <c r="L108" s="60"/>
      <c r="S108" s="35"/>
      <c r="T108" s="35"/>
      <c r="U108" s="35"/>
      <c r="V108" s="35"/>
      <c r="W108" s="35"/>
      <c r="X108" s="35"/>
      <c r="Y108" s="35"/>
      <c r="Z108" s="35"/>
      <c r="AA108" s="35"/>
      <c r="AB108" s="35"/>
      <c r="AC108" s="35"/>
      <c r="AD108" s="35"/>
      <c r="AE108" s="35"/>
    </row>
    <row r="109" s="2" customFormat="1" ht="16.5" customHeight="1">
      <c r="A109" s="35"/>
      <c r="B109" s="36"/>
      <c r="C109" s="37"/>
      <c r="D109" s="37"/>
      <c r="E109" s="181" t="str">
        <f>E7</f>
        <v>Oprava zabezpečovacího zařízení v žst. Liběchov</v>
      </c>
      <c r="F109" s="29"/>
      <c r="G109" s="29"/>
      <c r="H109" s="29"/>
      <c r="I109" s="37"/>
      <c r="J109" s="37"/>
      <c r="K109" s="37"/>
      <c r="L109" s="60"/>
      <c r="S109" s="35"/>
      <c r="T109" s="35"/>
      <c r="U109" s="35"/>
      <c r="V109" s="35"/>
      <c r="W109" s="35"/>
      <c r="X109" s="35"/>
      <c r="Y109" s="35"/>
      <c r="Z109" s="35"/>
      <c r="AA109" s="35"/>
      <c r="AB109" s="35"/>
      <c r="AC109" s="35"/>
      <c r="AD109" s="35"/>
      <c r="AE109" s="35"/>
    </row>
    <row r="110" s="2" customFormat="1" ht="12" customHeight="1">
      <c r="A110" s="35"/>
      <c r="B110" s="36"/>
      <c r="C110" s="29" t="s">
        <v>172</v>
      </c>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16.5" customHeight="1">
      <c r="A111" s="35"/>
      <c r="B111" s="36"/>
      <c r="C111" s="37"/>
      <c r="D111" s="37"/>
      <c r="E111" s="73" t="str">
        <f>E9</f>
        <v>SO 01-11-01 - Železniční svršek a spodek</v>
      </c>
      <c r="F111" s="37"/>
      <c r="G111" s="37"/>
      <c r="H111" s="37"/>
      <c r="I111" s="37"/>
      <c r="J111" s="37"/>
      <c r="K111" s="37"/>
      <c r="L111" s="60"/>
      <c r="S111" s="35"/>
      <c r="T111" s="35"/>
      <c r="U111" s="35"/>
      <c r="V111" s="35"/>
      <c r="W111" s="35"/>
      <c r="X111" s="35"/>
      <c r="Y111" s="35"/>
      <c r="Z111" s="35"/>
      <c r="AA111" s="35"/>
      <c r="AB111" s="35"/>
      <c r="AC111" s="35"/>
      <c r="AD111" s="35"/>
      <c r="AE111" s="35"/>
    </row>
    <row r="112" s="2" customFormat="1" ht="6.96" customHeight="1">
      <c r="A112" s="35"/>
      <c r="B112" s="36"/>
      <c r="C112" s="37"/>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12" customHeight="1">
      <c r="A113" s="35"/>
      <c r="B113" s="36"/>
      <c r="C113" s="29" t="s">
        <v>20</v>
      </c>
      <c r="D113" s="37"/>
      <c r="E113" s="37"/>
      <c r="F113" s="24" t="str">
        <f>F12</f>
        <v>Žst. Liběchov</v>
      </c>
      <c r="G113" s="37"/>
      <c r="H113" s="37"/>
      <c r="I113" s="29" t="s">
        <v>22</v>
      </c>
      <c r="J113" s="76" t="str">
        <f>IF(J12="","",J12)</f>
        <v>13. 10. 2020</v>
      </c>
      <c r="K113" s="37"/>
      <c r="L113" s="60"/>
      <c r="S113" s="35"/>
      <c r="T113" s="35"/>
      <c r="U113" s="35"/>
      <c r="V113" s="35"/>
      <c r="W113" s="35"/>
      <c r="X113" s="35"/>
      <c r="Y113" s="35"/>
      <c r="Z113" s="35"/>
      <c r="AA113" s="35"/>
      <c r="AB113" s="35"/>
      <c r="AC113" s="35"/>
      <c r="AD113" s="35"/>
      <c r="AE113" s="35"/>
    </row>
    <row r="114" s="2" customFormat="1" ht="6.96" customHeight="1">
      <c r="A114" s="35"/>
      <c r="B114" s="36"/>
      <c r="C114" s="37"/>
      <c r="D114" s="37"/>
      <c r="E114" s="37"/>
      <c r="F114" s="37"/>
      <c r="G114" s="37"/>
      <c r="H114" s="37"/>
      <c r="I114" s="37"/>
      <c r="J114" s="37"/>
      <c r="K114" s="37"/>
      <c r="L114" s="60"/>
      <c r="S114" s="35"/>
      <c r="T114" s="35"/>
      <c r="U114" s="35"/>
      <c r="V114" s="35"/>
      <c r="W114" s="35"/>
      <c r="X114" s="35"/>
      <c r="Y114" s="35"/>
      <c r="Z114" s="35"/>
      <c r="AA114" s="35"/>
      <c r="AB114" s="35"/>
      <c r="AC114" s="35"/>
      <c r="AD114" s="35"/>
      <c r="AE114" s="35"/>
    </row>
    <row r="115" s="2" customFormat="1" ht="15.15" customHeight="1">
      <c r="A115" s="35"/>
      <c r="B115" s="36"/>
      <c r="C115" s="29" t="s">
        <v>24</v>
      </c>
      <c r="D115" s="37"/>
      <c r="E115" s="37"/>
      <c r="F115" s="24" t="str">
        <f>E15</f>
        <v xml:space="preserve"> </v>
      </c>
      <c r="G115" s="37"/>
      <c r="H115" s="37"/>
      <c r="I115" s="29" t="s">
        <v>29</v>
      </c>
      <c r="J115" s="33" t="str">
        <f>E21</f>
        <v xml:space="preserve"> </v>
      </c>
      <c r="K115" s="37"/>
      <c r="L115" s="60"/>
      <c r="S115" s="35"/>
      <c r="T115" s="35"/>
      <c r="U115" s="35"/>
      <c r="V115" s="35"/>
      <c r="W115" s="35"/>
      <c r="X115" s="35"/>
      <c r="Y115" s="35"/>
      <c r="Z115" s="35"/>
      <c r="AA115" s="35"/>
      <c r="AB115" s="35"/>
      <c r="AC115" s="35"/>
      <c r="AD115" s="35"/>
      <c r="AE115" s="35"/>
    </row>
    <row r="116" s="2" customFormat="1" ht="15.15" customHeight="1">
      <c r="A116" s="35"/>
      <c r="B116" s="36"/>
      <c r="C116" s="29" t="s">
        <v>27</v>
      </c>
      <c r="D116" s="37"/>
      <c r="E116" s="37"/>
      <c r="F116" s="24" t="str">
        <f>IF(E18="","",E18)</f>
        <v>Vyplň údaj</v>
      </c>
      <c r="G116" s="37"/>
      <c r="H116" s="37"/>
      <c r="I116" s="29" t="s">
        <v>31</v>
      </c>
      <c r="J116" s="33" t="str">
        <f>E24</f>
        <v xml:space="preserve"> </v>
      </c>
      <c r="K116" s="37"/>
      <c r="L116" s="60"/>
      <c r="S116" s="35"/>
      <c r="T116" s="35"/>
      <c r="U116" s="35"/>
      <c r="V116" s="35"/>
      <c r="W116" s="35"/>
      <c r="X116" s="35"/>
      <c r="Y116" s="35"/>
      <c r="Z116" s="35"/>
      <c r="AA116" s="35"/>
      <c r="AB116" s="35"/>
      <c r="AC116" s="35"/>
      <c r="AD116" s="35"/>
      <c r="AE116" s="35"/>
    </row>
    <row r="117" s="2" customFormat="1" ht="10.32" customHeight="1">
      <c r="A117" s="35"/>
      <c r="B117" s="36"/>
      <c r="C117" s="37"/>
      <c r="D117" s="37"/>
      <c r="E117" s="37"/>
      <c r="F117" s="37"/>
      <c r="G117" s="37"/>
      <c r="H117" s="37"/>
      <c r="I117" s="37"/>
      <c r="J117" s="37"/>
      <c r="K117" s="37"/>
      <c r="L117" s="60"/>
      <c r="S117" s="35"/>
      <c r="T117" s="35"/>
      <c r="U117" s="35"/>
      <c r="V117" s="35"/>
      <c r="W117" s="35"/>
      <c r="X117" s="35"/>
      <c r="Y117" s="35"/>
      <c r="Z117" s="35"/>
      <c r="AA117" s="35"/>
      <c r="AB117" s="35"/>
      <c r="AC117" s="35"/>
      <c r="AD117" s="35"/>
      <c r="AE117" s="35"/>
    </row>
    <row r="118" s="10" customFormat="1" ht="29.28" customHeight="1">
      <c r="A118" s="193"/>
      <c r="B118" s="194"/>
      <c r="C118" s="195" t="s">
        <v>185</v>
      </c>
      <c r="D118" s="196" t="s">
        <v>58</v>
      </c>
      <c r="E118" s="196" t="s">
        <v>54</v>
      </c>
      <c r="F118" s="196" t="s">
        <v>55</v>
      </c>
      <c r="G118" s="196" t="s">
        <v>186</v>
      </c>
      <c r="H118" s="196" t="s">
        <v>187</v>
      </c>
      <c r="I118" s="196" t="s">
        <v>188</v>
      </c>
      <c r="J118" s="197" t="s">
        <v>180</v>
      </c>
      <c r="K118" s="198" t="s">
        <v>189</v>
      </c>
      <c r="L118" s="199"/>
      <c r="M118" s="97" t="s">
        <v>1</v>
      </c>
      <c r="N118" s="98" t="s">
        <v>37</v>
      </c>
      <c r="O118" s="98" t="s">
        <v>190</v>
      </c>
      <c r="P118" s="98" t="s">
        <v>191</v>
      </c>
      <c r="Q118" s="98" t="s">
        <v>192</v>
      </c>
      <c r="R118" s="98" t="s">
        <v>193</v>
      </c>
      <c r="S118" s="98" t="s">
        <v>194</v>
      </c>
      <c r="T118" s="99" t="s">
        <v>195</v>
      </c>
      <c r="U118" s="193"/>
      <c r="V118" s="193"/>
      <c r="W118" s="193"/>
      <c r="X118" s="193"/>
      <c r="Y118" s="193"/>
      <c r="Z118" s="193"/>
      <c r="AA118" s="193"/>
      <c r="AB118" s="193"/>
      <c r="AC118" s="193"/>
      <c r="AD118" s="193"/>
      <c r="AE118" s="193"/>
    </row>
    <row r="119" s="2" customFormat="1" ht="22.8" customHeight="1">
      <c r="A119" s="35"/>
      <c r="B119" s="36"/>
      <c r="C119" s="104" t="s">
        <v>196</v>
      </c>
      <c r="D119" s="37"/>
      <c r="E119" s="37"/>
      <c r="F119" s="37"/>
      <c r="G119" s="37"/>
      <c r="H119" s="37"/>
      <c r="I119" s="37"/>
      <c r="J119" s="200">
        <f>BK119</f>
        <v>0</v>
      </c>
      <c r="K119" s="37"/>
      <c r="L119" s="41"/>
      <c r="M119" s="100"/>
      <c r="N119" s="201"/>
      <c r="O119" s="101"/>
      <c r="P119" s="202">
        <f>P120+P169</f>
        <v>0</v>
      </c>
      <c r="Q119" s="101"/>
      <c r="R119" s="202">
        <f>R120+R169</f>
        <v>347.98892183999999</v>
      </c>
      <c r="S119" s="101"/>
      <c r="T119" s="203">
        <f>T120+T169</f>
        <v>0</v>
      </c>
      <c r="U119" s="35"/>
      <c r="V119" s="35"/>
      <c r="W119" s="35"/>
      <c r="X119" s="35"/>
      <c r="Y119" s="35"/>
      <c r="Z119" s="35"/>
      <c r="AA119" s="35"/>
      <c r="AB119" s="35"/>
      <c r="AC119" s="35"/>
      <c r="AD119" s="35"/>
      <c r="AE119" s="35"/>
      <c r="AT119" s="14" t="s">
        <v>72</v>
      </c>
      <c r="AU119" s="14" t="s">
        <v>182</v>
      </c>
      <c r="BK119" s="204">
        <f>BK120+BK169</f>
        <v>0</v>
      </c>
    </row>
    <row r="120" s="11" customFormat="1" ht="25.92" customHeight="1">
      <c r="A120" s="11"/>
      <c r="B120" s="205"/>
      <c r="C120" s="206"/>
      <c r="D120" s="207" t="s">
        <v>72</v>
      </c>
      <c r="E120" s="208" t="s">
        <v>285</v>
      </c>
      <c r="F120" s="208" t="s">
        <v>286</v>
      </c>
      <c r="G120" s="206"/>
      <c r="H120" s="206"/>
      <c r="I120" s="209"/>
      <c r="J120" s="210">
        <f>BK120</f>
        <v>0</v>
      </c>
      <c r="K120" s="206"/>
      <c r="L120" s="211"/>
      <c r="M120" s="212"/>
      <c r="N120" s="213"/>
      <c r="O120" s="213"/>
      <c r="P120" s="214">
        <f>P121</f>
        <v>0</v>
      </c>
      <c r="Q120" s="213"/>
      <c r="R120" s="214">
        <f>R121</f>
        <v>347.98892183999999</v>
      </c>
      <c r="S120" s="213"/>
      <c r="T120" s="215">
        <f>T121</f>
        <v>0</v>
      </c>
      <c r="U120" s="11"/>
      <c r="V120" s="11"/>
      <c r="W120" s="11"/>
      <c r="X120" s="11"/>
      <c r="Y120" s="11"/>
      <c r="Z120" s="11"/>
      <c r="AA120" s="11"/>
      <c r="AB120" s="11"/>
      <c r="AC120" s="11"/>
      <c r="AD120" s="11"/>
      <c r="AE120" s="11"/>
      <c r="AR120" s="216" t="s">
        <v>80</v>
      </c>
      <c r="AT120" s="217" t="s">
        <v>72</v>
      </c>
      <c r="AU120" s="217" t="s">
        <v>73</v>
      </c>
      <c r="AY120" s="216" t="s">
        <v>200</v>
      </c>
      <c r="BK120" s="218">
        <f>BK121</f>
        <v>0</v>
      </c>
    </row>
    <row r="121" s="11" customFormat="1" ht="22.8" customHeight="1">
      <c r="A121" s="11"/>
      <c r="B121" s="205"/>
      <c r="C121" s="206"/>
      <c r="D121" s="207" t="s">
        <v>72</v>
      </c>
      <c r="E121" s="243" t="s">
        <v>218</v>
      </c>
      <c r="F121" s="243" t="s">
        <v>892</v>
      </c>
      <c r="G121" s="206"/>
      <c r="H121" s="206"/>
      <c r="I121" s="209"/>
      <c r="J121" s="244">
        <f>BK121</f>
        <v>0</v>
      </c>
      <c r="K121" s="206"/>
      <c r="L121" s="211"/>
      <c r="M121" s="212"/>
      <c r="N121" s="213"/>
      <c r="O121" s="213"/>
      <c r="P121" s="214">
        <f>SUM(P122:P168)</f>
        <v>0</v>
      </c>
      <c r="Q121" s="213"/>
      <c r="R121" s="214">
        <f>SUM(R122:R168)</f>
        <v>347.98892183999999</v>
      </c>
      <c r="S121" s="213"/>
      <c r="T121" s="215">
        <f>SUM(T122:T168)</f>
        <v>0</v>
      </c>
      <c r="U121" s="11"/>
      <c r="V121" s="11"/>
      <c r="W121" s="11"/>
      <c r="X121" s="11"/>
      <c r="Y121" s="11"/>
      <c r="Z121" s="11"/>
      <c r="AA121" s="11"/>
      <c r="AB121" s="11"/>
      <c r="AC121" s="11"/>
      <c r="AD121" s="11"/>
      <c r="AE121" s="11"/>
      <c r="AR121" s="216" t="s">
        <v>80</v>
      </c>
      <c r="AT121" s="217" t="s">
        <v>72</v>
      </c>
      <c r="AU121" s="217" t="s">
        <v>80</v>
      </c>
      <c r="AY121" s="216" t="s">
        <v>200</v>
      </c>
      <c r="BK121" s="218">
        <f>SUM(BK122:BK168)</f>
        <v>0</v>
      </c>
    </row>
    <row r="122" s="2" customFormat="1" ht="24.15" customHeight="1">
      <c r="A122" s="35"/>
      <c r="B122" s="36"/>
      <c r="C122" s="245" t="s">
        <v>80</v>
      </c>
      <c r="D122" s="245" t="s">
        <v>313</v>
      </c>
      <c r="E122" s="246" t="s">
        <v>2270</v>
      </c>
      <c r="F122" s="247" t="s">
        <v>2271</v>
      </c>
      <c r="G122" s="248" t="s">
        <v>209</v>
      </c>
      <c r="H122" s="249">
        <v>63</v>
      </c>
      <c r="I122" s="250"/>
      <c r="J122" s="251">
        <f>ROUND(I122*H122,2)</f>
        <v>0</v>
      </c>
      <c r="K122" s="252"/>
      <c r="L122" s="253"/>
      <c r="M122" s="254" t="s">
        <v>1</v>
      </c>
      <c r="N122" s="255" t="s">
        <v>38</v>
      </c>
      <c r="O122" s="88"/>
      <c r="P122" s="229">
        <f>O122*H122</f>
        <v>0</v>
      </c>
      <c r="Q122" s="229">
        <v>0</v>
      </c>
      <c r="R122" s="229">
        <f>Q122*H122</f>
        <v>0</v>
      </c>
      <c r="S122" s="229">
        <v>0</v>
      </c>
      <c r="T122" s="230">
        <f>S122*H122</f>
        <v>0</v>
      </c>
      <c r="U122" s="35"/>
      <c r="V122" s="35"/>
      <c r="W122" s="35"/>
      <c r="X122" s="35"/>
      <c r="Y122" s="35"/>
      <c r="Z122" s="35"/>
      <c r="AA122" s="35"/>
      <c r="AB122" s="35"/>
      <c r="AC122" s="35"/>
      <c r="AD122" s="35"/>
      <c r="AE122" s="35"/>
      <c r="AR122" s="231" t="s">
        <v>230</v>
      </c>
      <c r="AT122" s="231" t="s">
        <v>313</v>
      </c>
      <c r="AU122" s="231" t="s">
        <v>82</v>
      </c>
      <c r="AY122" s="14" t="s">
        <v>200</v>
      </c>
      <c r="BE122" s="232">
        <f>IF(N122="základní",J122,0)</f>
        <v>0</v>
      </c>
      <c r="BF122" s="232">
        <f>IF(N122="snížená",J122,0)</f>
        <v>0</v>
      </c>
      <c r="BG122" s="232">
        <f>IF(N122="zákl. přenesená",J122,0)</f>
        <v>0</v>
      </c>
      <c r="BH122" s="232">
        <f>IF(N122="sníž. přenesená",J122,0)</f>
        <v>0</v>
      </c>
      <c r="BI122" s="232">
        <f>IF(N122="nulová",J122,0)</f>
        <v>0</v>
      </c>
      <c r="BJ122" s="14" t="s">
        <v>80</v>
      </c>
      <c r="BK122" s="232">
        <f>ROUND(I122*H122,2)</f>
        <v>0</v>
      </c>
      <c r="BL122" s="14" t="s">
        <v>199</v>
      </c>
      <c r="BM122" s="231" t="s">
        <v>2272</v>
      </c>
    </row>
    <row r="123" s="2" customFormat="1" ht="14.4" customHeight="1">
      <c r="A123" s="35"/>
      <c r="B123" s="36"/>
      <c r="C123" s="245" t="s">
        <v>82</v>
      </c>
      <c r="D123" s="245" t="s">
        <v>313</v>
      </c>
      <c r="E123" s="246" t="s">
        <v>2273</v>
      </c>
      <c r="F123" s="247" t="s">
        <v>2274</v>
      </c>
      <c r="G123" s="248" t="s">
        <v>311</v>
      </c>
      <c r="H123" s="249">
        <v>75.908000000000001</v>
      </c>
      <c r="I123" s="250"/>
      <c r="J123" s="251">
        <f>ROUND(I123*H123,2)</f>
        <v>0</v>
      </c>
      <c r="K123" s="252"/>
      <c r="L123" s="253"/>
      <c r="M123" s="254" t="s">
        <v>1</v>
      </c>
      <c r="N123" s="255" t="s">
        <v>38</v>
      </c>
      <c r="O123" s="88"/>
      <c r="P123" s="229">
        <f>O123*H123</f>
        <v>0</v>
      </c>
      <c r="Q123" s="229">
        <v>0.064979999999999996</v>
      </c>
      <c r="R123" s="229">
        <f>Q123*H123</f>
        <v>4.9325018399999996</v>
      </c>
      <c r="S123" s="229">
        <v>0</v>
      </c>
      <c r="T123" s="230">
        <f>S123*H123</f>
        <v>0</v>
      </c>
      <c r="U123" s="35"/>
      <c r="V123" s="35"/>
      <c r="W123" s="35"/>
      <c r="X123" s="35"/>
      <c r="Y123" s="35"/>
      <c r="Z123" s="35"/>
      <c r="AA123" s="35"/>
      <c r="AB123" s="35"/>
      <c r="AC123" s="35"/>
      <c r="AD123" s="35"/>
      <c r="AE123" s="35"/>
      <c r="AR123" s="231" t="s">
        <v>230</v>
      </c>
      <c r="AT123" s="231" t="s">
        <v>313</v>
      </c>
      <c r="AU123" s="231" t="s">
        <v>82</v>
      </c>
      <c r="AY123" s="14" t="s">
        <v>200</v>
      </c>
      <c r="BE123" s="232">
        <f>IF(N123="základní",J123,0)</f>
        <v>0</v>
      </c>
      <c r="BF123" s="232">
        <f>IF(N123="snížená",J123,0)</f>
        <v>0</v>
      </c>
      <c r="BG123" s="232">
        <f>IF(N123="zákl. přenesená",J123,0)</f>
        <v>0</v>
      </c>
      <c r="BH123" s="232">
        <f>IF(N123="sníž. přenesená",J123,0)</f>
        <v>0</v>
      </c>
      <c r="BI123" s="232">
        <f>IF(N123="nulová",J123,0)</f>
        <v>0</v>
      </c>
      <c r="BJ123" s="14" t="s">
        <v>80</v>
      </c>
      <c r="BK123" s="232">
        <f>ROUND(I123*H123,2)</f>
        <v>0</v>
      </c>
      <c r="BL123" s="14" t="s">
        <v>199</v>
      </c>
      <c r="BM123" s="231" t="s">
        <v>2275</v>
      </c>
    </row>
    <row r="124" s="2" customFormat="1" ht="14.4" customHeight="1">
      <c r="A124" s="35"/>
      <c r="B124" s="36"/>
      <c r="C124" s="245" t="s">
        <v>90</v>
      </c>
      <c r="D124" s="245" t="s">
        <v>313</v>
      </c>
      <c r="E124" s="246" t="s">
        <v>2276</v>
      </c>
      <c r="F124" s="247" t="s">
        <v>2277</v>
      </c>
      <c r="G124" s="248" t="s">
        <v>299</v>
      </c>
      <c r="H124" s="249">
        <v>245.81999999999999</v>
      </c>
      <c r="I124" s="250"/>
      <c r="J124" s="251">
        <f>ROUND(I124*H124,2)</f>
        <v>0</v>
      </c>
      <c r="K124" s="252"/>
      <c r="L124" s="253"/>
      <c r="M124" s="254" t="s">
        <v>1</v>
      </c>
      <c r="N124" s="255" t="s">
        <v>38</v>
      </c>
      <c r="O124" s="88"/>
      <c r="P124" s="229">
        <f>O124*H124</f>
        <v>0</v>
      </c>
      <c r="Q124" s="229">
        <v>1</v>
      </c>
      <c r="R124" s="229">
        <f>Q124*H124</f>
        <v>245.81999999999999</v>
      </c>
      <c r="S124" s="229">
        <v>0</v>
      </c>
      <c r="T124" s="230">
        <f>S124*H124</f>
        <v>0</v>
      </c>
      <c r="U124" s="35"/>
      <c r="V124" s="35"/>
      <c r="W124" s="35"/>
      <c r="X124" s="35"/>
      <c r="Y124" s="35"/>
      <c r="Z124" s="35"/>
      <c r="AA124" s="35"/>
      <c r="AB124" s="35"/>
      <c r="AC124" s="35"/>
      <c r="AD124" s="35"/>
      <c r="AE124" s="35"/>
      <c r="AR124" s="231" t="s">
        <v>230</v>
      </c>
      <c r="AT124" s="231" t="s">
        <v>313</v>
      </c>
      <c r="AU124" s="231" t="s">
        <v>82</v>
      </c>
      <c r="AY124" s="14" t="s">
        <v>200</v>
      </c>
      <c r="BE124" s="232">
        <f>IF(N124="základní",J124,0)</f>
        <v>0</v>
      </c>
      <c r="BF124" s="232">
        <f>IF(N124="snížená",J124,0)</f>
        <v>0</v>
      </c>
      <c r="BG124" s="232">
        <f>IF(N124="zákl. přenesená",J124,0)</f>
        <v>0</v>
      </c>
      <c r="BH124" s="232">
        <f>IF(N124="sníž. přenesená",J124,0)</f>
        <v>0</v>
      </c>
      <c r="BI124" s="232">
        <f>IF(N124="nulová",J124,0)</f>
        <v>0</v>
      </c>
      <c r="BJ124" s="14" t="s">
        <v>80</v>
      </c>
      <c r="BK124" s="232">
        <f>ROUND(I124*H124,2)</f>
        <v>0</v>
      </c>
      <c r="BL124" s="14" t="s">
        <v>199</v>
      </c>
      <c r="BM124" s="231" t="s">
        <v>2278</v>
      </c>
    </row>
    <row r="125" s="2" customFormat="1" ht="14.4" customHeight="1">
      <c r="A125" s="35"/>
      <c r="B125" s="36"/>
      <c r="C125" s="245" t="s">
        <v>199</v>
      </c>
      <c r="D125" s="245" t="s">
        <v>313</v>
      </c>
      <c r="E125" s="246" t="s">
        <v>2279</v>
      </c>
      <c r="F125" s="247" t="s">
        <v>2280</v>
      </c>
      <c r="G125" s="248" t="s">
        <v>299</v>
      </c>
      <c r="H125" s="249">
        <v>96.900000000000006</v>
      </c>
      <c r="I125" s="250"/>
      <c r="J125" s="251">
        <f>ROUND(I125*H125,2)</f>
        <v>0</v>
      </c>
      <c r="K125" s="252"/>
      <c r="L125" s="253"/>
      <c r="M125" s="254" t="s">
        <v>1</v>
      </c>
      <c r="N125" s="255" t="s">
        <v>38</v>
      </c>
      <c r="O125" s="88"/>
      <c r="P125" s="229">
        <f>O125*H125</f>
        <v>0</v>
      </c>
      <c r="Q125" s="229">
        <v>1</v>
      </c>
      <c r="R125" s="229">
        <f>Q125*H125</f>
        <v>96.900000000000006</v>
      </c>
      <c r="S125" s="229">
        <v>0</v>
      </c>
      <c r="T125" s="230">
        <f>S125*H125</f>
        <v>0</v>
      </c>
      <c r="U125" s="35"/>
      <c r="V125" s="35"/>
      <c r="W125" s="35"/>
      <c r="X125" s="35"/>
      <c r="Y125" s="35"/>
      <c r="Z125" s="35"/>
      <c r="AA125" s="35"/>
      <c r="AB125" s="35"/>
      <c r="AC125" s="35"/>
      <c r="AD125" s="35"/>
      <c r="AE125" s="35"/>
      <c r="AR125" s="231" t="s">
        <v>230</v>
      </c>
      <c r="AT125" s="231" t="s">
        <v>313</v>
      </c>
      <c r="AU125" s="231" t="s">
        <v>82</v>
      </c>
      <c r="AY125" s="14" t="s">
        <v>200</v>
      </c>
      <c r="BE125" s="232">
        <f>IF(N125="základní",J125,0)</f>
        <v>0</v>
      </c>
      <c r="BF125" s="232">
        <f>IF(N125="snížená",J125,0)</f>
        <v>0</v>
      </c>
      <c r="BG125" s="232">
        <f>IF(N125="zákl. přenesená",J125,0)</f>
        <v>0</v>
      </c>
      <c r="BH125" s="232">
        <f>IF(N125="sníž. přenesená",J125,0)</f>
        <v>0</v>
      </c>
      <c r="BI125" s="232">
        <f>IF(N125="nulová",J125,0)</f>
        <v>0</v>
      </c>
      <c r="BJ125" s="14" t="s">
        <v>80</v>
      </c>
      <c r="BK125" s="232">
        <f>ROUND(I125*H125,2)</f>
        <v>0</v>
      </c>
      <c r="BL125" s="14" t="s">
        <v>199</v>
      </c>
      <c r="BM125" s="231" t="s">
        <v>2281</v>
      </c>
    </row>
    <row r="126" s="2" customFormat="1" ht="24.15" customHeight="1">
      <c r="A126" s="35"/>
      <c r="B126" s="36"/>
      <c r="C126" s="245" t="s">
        <v>218</v>
      </c>
      <c r="D126" s="245" t="s">
        <v>313</v>
      </c>
      <c r="E126" s="246" t="s">
        <v>2282</v>
      </c>
      <c r="F126" s="247" t="s">
        <v>2283</v>
      </c>
      <c r="G126" s="248" t="s">
        <v>209</v>
      </c>
      <c r="H126" s="249">
        <v>252</v>
      </c>
      <c r="I126" s="250"/>
      <c r="J126" s="251">
        <f>ROUND(I126*H126,2)</f>
        <v>0</v>
      </c>
      <c r="K126" s="252"/>
      <c r="L126" s="253"/>
      <c r="M126" s="254" t="s">
        <v>1</v>
      </c>
      <c r="N126" s="255" t="s">
        <v>38</v>
      </c>
      <c r="O126" s="88"/>
      <c r="P126" s="229">
        <f>O126*H126</f>
        <v>0</v>
      </c>
      <c r="Q126" s="229">
        <v>0.00123</v>
      </c>
      <c r="R126" s="229">
        <f>Q126*H126</f>
        <v>0.30996000000000001</v>
      </c>
      <c r="S126" s="229">
        <v>0</v>
      </c>
      <c r="T126" s="230">
        <f>S126*H126</f>
        <v>0</v>
      </c>
      <c r="U126" s="35"/>
      <c r="V126" s="35"/>
      <c r="W126" s="35"/>
      <c r="X126" s="35"/>
      <c r="Y126" s="35"/>
      <c r="Z126" s="35"/>
      <c r="AA126" s="35"/>
      <c r="AB126" s="35"/>
      <c r="AC126" s="35"/>
      <c r="AD126" s="35"/>
      <c r="AE126" s="35"/>
      <c r="AR126" s="231" t="s">
        <v>230</v>
      </c>
      <c r="AT126" s="231" t="s">
        <v>313</v>
      </c>
      <c r="AU126" s="231" t="s">
        <v>82</v>
      </c>
      <c r="AY126" s="14" t="s">
        <v>200</v>
      </c>
      <c r="BE126" s="232">
        <f>IF(N126="základní",J126,0)</f>
        <v>0</v>
      </c>
      <c r="BF126" s="232">
        <f>IF(N126="snížená",J126,0)</f>
        <v>0</v>
      </c>
      <c r="BG126" s="232">
        <f>IF(N126="zákl. přenesená",J126,0)</f>
        <v>0</v>
      </c>
      <c r="BH126" s="232">
        <f>IF(N126="sníž. přenesená",J126,0)</f>
        <v>0</v>
      </c>
      <c r="BI126" s="232">
        <f>IF(N126="nulová",J126,0)</f>
        <v>0</v>
      </c>
      <c r="BJ126" s="14" t="s">
        <v>80</v>
      </c>
      <c r="BK126" s="232">
        <f>ROUND(I126*H126,2)</f>
        <v>0</v>
      </c>
      <c r="BL126" s="14" t="s">
        <v>199</v>
      </c>
      <c r="BM126" s="231" t="s">
        <v>2284</v>
      </c>
    </row>
    <row r="127" s="2" customFormat="1" ht="14.4" customHeight="1">
      <c r="A127" s="35"/>
      <c r="B127" s="36"/>
      <c r="C127" s="245" t="s">
        <v>222</v>
      </c>
      <c r="D127" s="245" t="s">
        <v>313</v>
      </c>
      <c r="E127" s="246" t="s">
        <v>2285</v>
      </c>
      <c r="F127" s="247" t="s">
        <v>2286</v>
      </c>
      <c r="G127" s="248" t="s">
        <v>209</v>
      </c>
      <c r="H127" s="249">
        <v>126</v>
      </c>
      <c r="I127" s="250"/>
      <c r="J127" s="251">
        <f>ROUND(I127*H127,2)</f>
        <v>0</v>
      </c>
      <c r="K127" s="252"/>
      <c r="L127" s="253"/>
      <c r="M127" s="254" t="s">
        <v>1</v>
      </c>
      <c r="N127" s="255" t="s">
        <v>38</v>
      </c>
      <c r="O127" s="88"/>
      <c r="P127" s="229">
        <f>O127*H127</f>
        <v>0</v>
      </c>
      <c r="Q127" s="229">
        <v>0.00021000000000000001</v>
      </c>
      <c r="R127" s="229">
        <f>Q127*H127</f>
        <v>0.026460000000000001</v>
      </c>
      <c r="S127" s="229">
        <v>0</v>
      </c>
      <c r="T127" s="230">
        <f>S127*H127</f>
        <v>0</v>
      </c>
      <c r="U127" s="35"/>
      <c r="V127" s="35"/>
      <c r="W127" s="35"/>
      <c r="X127" s="35"/>
      <c r="Y127" s="35"/>
      <c r="Z127" s="35"/>
      <c r="AA127" s="35"/>
      <c r="AB127" s="35"/>
      <c r="AC127" s="35"/>
      <c r="AD127" s="35"/>
      <c r="AE127" s="35"/>
      <c r="AR127" s="231" t="s">
        <v>230</v>
      </c>
      <c r="AT127" s="231" t="s">
        <v>313</v>
      </c>
      <c r="AU127" s="231" t="s">
        <v>82</v>
      </c>
      <c r="AY127" s="14" t="s">
        <v>200</v>
      </c>
      <c r="BE127" s="232">
        <f>IF(N127="základní",J127,0)</f>
        <v>0</v>
      </c>
      <c r="BF127" s="232">
        <f>IF(N127="snížená",J127,0)</f>
        <v>0</v>
      </c>
      <c r="BG127" s="232">
        <f>IF(N127="zákl. přenesená",J127,0)</f>
        <v>0</v>
      </c>
      <c r="BH127" s="232">
        <f>IF(N127="sníž. přenesená",J127,0)</f>
        <v>0</v>
      </c>
      <c r="BI127" s="232">
        <f>IF(N127="nulová",J127,0)</f>
        <v>0</v>
      </c>
      <c r="BJ127" s="14" t="s">
        <v>80</v>
      </c>
      <c r="BK127" s="232">
        <f>ROUND(I127*H127,2)</f>
        <v>0</v>
      </c>
      <c r="BL127" s="14" t="s">
        <v>199</v>
      </c>
      <c r="BM127" s="231" t="s">
        <v>2287</v>
      </c>
    </row>
    <row r="128" s="2" customFormat="1" ht="14.4" customHeight="1">
      <c r="A128" s="35"/>
      <c r="B128" s="36"/>
      <c r="C128" s="245" t="s">
        <v>226</v>
      </c>
      <c r="D128" s="245" t="s">
        <v>313</v>
      </c>
      <c r="E128" s="246" t="s">
        <v>2288</v>
      </c>
      <c r="F128" s="247" t="s">
        <v>2289</v>
      </c>
      <c r="G128" s="248" t="s">
        <v>209</v>
      </c>
      <c r="H128" s="249">
        <v>1</v>
      </c>
      <c r="I128" s="250"/>
      <c r="J128" s="251">
        <f>ROUND(I128*H128,2)</f>
        <v>0</v>
      </c>
      <c r="K128" s="252"/>
      <c r="L128" s="253"/>
      <c r="M128" s="254" t="s">
        <v>1</v>
      </c>
      <c r="N128" s="255" t="s">
        <v>38</v>
      </c>
      <c r="O128" s="88"/>
      <c r="P128" s="229">
        <f>O128*H128</f>
        <v>0</v>
      </c>
      <c r="Q128" s="229">
        <v>0</v>
      </c>
      <c r="R128" s="229">
        <f>Q128*H128</f>
        <v>0</v>
      </c>
      <c r="S128" s="229">
        <v>0</v>
      </c>
      <c r="T128" s="230">
        <f>S128*H128</f>
        <v>0</v>
      </c>
      <c r="U128" s="35"/>
      <c r="V128" s="35"/>
      <c r="W128" s="35"/>
      <c r="X128" s="35"/>
      <c r="Y128" s="35"/>
      <c r="Z128" s="35"/>
      <c r="AA128" s="35"/>
      <c r="AB128" s="35"/>
      <c r="AC128" s="35"/>
      <c r="AD128" s="35"/>
      <c r="AE128" s="35"/>
      <c r="AR128" s="231" t="s">
        <v>230</v>
      </c>
      <c r="AT128" s="231" t="s">
        <v>313</v>
      </c>
      <c r="AU128" s="231" t="s">
        <v>82</v>
      </c>
      <c r="AY128" s="14" t="s">
        <v>200</v>
      </c>
      <c r="BE128" s="232">
        <f>IF(N128="základní",J128,0)</f>
        <v>0</v>
      </c>
      <c r="BF128" s="232">
        <f>IF(N128="snížená",J128,0)</f>
        <v>0</v>
      </c>
      <c r="BG128" s="232">
        <f>IF(N128="zákl. přenesená",J128,0)</f>
        <v>0</v>
      </c>
      <c r="BH128" s="232">
        <f>IF(N128="sníž. přenesená",J128,0)</f>
        <v>0</v>
      </c>
      <c r="BI128" s="232">
        <f>IF(N128="nulová",J128,0)</f>
        <v>0</v>
      </c>
      <c r="BJ128" s="14" t="s">
        <v>80</v>
      </c>
      <c r="BK128" s="232">
        <f>ROUND(I128*H128,2)</f>
        <v>0</v>
      </c>
      <c r="BL128" s="14" t="s">
        <v>199</v>
      </c>
      <c r="BM128" s="231" t="s">
        <v>2290</v>
      </c>
    </row>
    <row r="129" s="2" customFormat="1" ht="14.4" customHeight="1">
      <c r="A129" s="35"/>
      <c r="B129" s="36"/>
      <c r="C129" s="245" t="s">
        <v>230</v>
      </c>
      <c r="D129" s="245" t="s">
        <v>313</v>
      </c>
      <c r="E129" s="246" t="s">
        <v>2291</v>
      </c>
      <c r="F129" s="247" t="s">
        <v>2292</v>
      </c>
      <c r="G129" s="248" t="s">
        <v>209</v>
      </c>
      <c r="H129" s="249">
        <v>1</v>
      </c>
      <c r="I129" s="250"/>
      <c r="J129" s="251">
        <f>ROUND(I129*H129,2)</f>
        <v>0</v>
      </c>
      <c r="K129" s="252"/>
      <c r="L129" s="253"/>
      <c r="M129" s="254" t="s">
        <v>1</v>
      </c>
      <c r="N129" s="255" t="s">
        <v>38</v>
      </c>
      <c r="O129" s="88"/>
      <c r="P129" s="229">
        <f>O129*H129</f>
        <v>0</v>
      </c>
      <c r="Q129" s="229">
        <v>0</v>
      </c>
      <c r="R129" s="229">
        <f>Q129*H129</f>
        <v>0</v>
      </c>
      <c r="S129" s="229">
        <v>0</v>
      </c>
      <c r="T129" s="230">
        <f>S129*H129</f>
        <v>0</v>
      </c>
      <c r="U129" s="35"/>
      <c r="V129" s="35"/>
      <c r="W129" s="35"/>
      <c r="X129" s="35"/>
      <c r="Y129" s="35"/>
      <c r="Z129" s="35"/>
      <c r="AA129" s="35"/>
      <c r="AB129" s="35"/>
      <c r="AC129" s="35"/>
      <c r="AD129" s="35"/>
      <c r="AE129" s="35"/>
      <c r="AR129" s="231" t="s">
        <v>230</v>
      </c>
      <c r="AT129" s="231" t="s">
        <v>313</v>
      </c>
      <c r="AU129" s="231" t="s">
        <v>82</v>
      </c>
      <c r="AY129" s="14" t="s">
        <v>200</v>
      </c>
      <c r="BE129" s="232">
        <f>IF(N129="základní",J129,0)</f>
        <v>0</v>
      </c>
      <c r="BF129" s="232">
        <f>IF(N129="snížená",J129,0)</f>
        <v>0</v>
      </c>
      <c r="BG129" s="232">
        <f>IF(N129="zákl. přenesená",J129,0)</f>
        <v>0</v>
      </c>
      <c r="BH129" s="232">
        <f>IF(N129="sníž. přenesená",J129,0)</f>
        <v>0</v>
      </c>
      <c r="BI129" s="232">
        <f>IF(N129="nulová",J129,0)</f>
        <v>0</v>
      </c>
      <c r="BJ129" s="14" t="s">
        <v>80</v>
      </c>
      <c r="BK129" s="232">
        <f>ROUND(I129*H129,2)</f>
        <v>0</v>
      </c>
      <c r="BL129" s="14" t="s">
        <v>199</v>
      </c>
      <c r="BM129" s="231" t="s">
        <v>2293</v>
      </c>
    </row>
    <row r="130" s="2" customFormat="1" ht="24.15" customHeight="1">
      <c r="A130" s="35"/>
      <c r="B130" s="36"/>
      <c r="C130" s="219" t="s">
        <v>234</v>
      </c>
      <c r="D130" s="219" t="s">
        <v>201</v>
      </c>
      <c r="E130" s="220" t="s">
        <v>2294</v>
      </c>
      <c r="F130" s="221" t="s">
        <v>2295</v>
      </c>
      <c r="G130" s="222" t="s">
        <v>1788</v>
      </c>
      <c r="H130" s="223">
        <v>35</v>
      </c>
      <c r="I130" s="224"/>
      <c r="J130" s="225">
        <f>ROUND(I130*H130,2)</f>
        <v>0</v>
      </c>
      <c r="K130" s="226"/>
      <c r="L130" s="41"/>
      <c r="M130" s="227" t="s">
        <v>1</v>
      </c>
      <c r="N130" s="228" t="s">
        <v>38</v>
      </c>
      <c r="O130" s="88"/>
      <c r="P130" s="229">
        <f>O130*H130</f>
        <v>0</v>
      </c>
      <c r="Q130" s="229">
        <v>0</v>
      </c>
      <c r="R130" s="229">
        <f>Q130*H130</f>
        <v>0</v>
      </c>
      <c r="S130" s="229">
        <v>0</v>
      </c>
      <c r="T130" s="230">
        <f>S130*H130</f>
        <v>0</v>
      </c>
      <c r="U130" s="35"/>
      <c r="V130" s="35"/>
      <c r="W130" s="35"/>
      <c r="X130" s="35"/>
      <c r="Y130" s="35"/>
      <c r="Z130" s="35"/>
      <c r="AA130" s="35"/>
      <c r="AB130" s="35"/>
      <c r="AC130" s="35"/>
      <c r="AD130" s="35"/>
      <c r="AE130" s="35"/>
      <c r="AR130" s="231" t="s">
        <v>199</v>
      </c>
      <c r="AT130" s="231" t="s">
        <v>201</v>
      </c>
      <c r="AU130" s="231" t="s">
        <v>82</v>
      </c>
      <c r="AY130" s="14" t="s">
        <v>200</v>
      </c>
      <c r="BE130" s="232">
        <f>IF(N130="základní",J130,0)</f>
        <v>0</v>
      </c>
      <c r="BF130" s="232">
        <f>IF(N130="snížená",J130,0)</f>
        <v>0</v>
      </c>
      <c r="BG130" s="232">
        <f>IF(N130="zákl. přenesená",J130,0)</f>
        <v>0</v>
      </c>
      <c r="BH130" s="232">
        <f>IF(N130="sníž. přenesená",J130,0)</f>
        <v>0</v>
      </c>
      <c r="BI130" s="232">
        <f>IF(N130="nulová",J130,0)</f>
        <v>0</v>
      </c>
      <c r="BJ130" s="14" t="s">
        <v>80</v>
      </c>
      <c r="BK130" s="232">
        <f>ROUND(I130*H130,2)</f>
        <v>0</v>
      </c>
      <c r="BL130" s="14" t="s">
        <v>199</v>
      </c>
      <c r="BM130" s="231" t="s">
        <v>2296</v>
      </c>
    </row>
    <row r="131" s="2" customFormat="1" ht="24.15" customHeight="1">
      <c r="A131" s="35"/>
      <c r="B131" s="36"/>
      <c r="C131" s="219" t="s">
        <v>238</v>
      </c>
      <c r="D131" s="219" t="s">
        <v>201</v>
      </c>
      <c r="E131" s="220" t="s">
        <v>2297</v>
      </c>
      <c r="F131" s="221" t="s">
        <v>2298</v>
      </c>
      <c r="G131" s="222" t="s">
        <v>1788</v>
      </c>
      <c r="H131" s="223">
        <v>570</v>
      </c>
      <c r="I131" s="224"/>
      <c r="J131" s="225">
        <f>ROUND(I131*H131,2)</f>
        <v>0</v>
      </c>
      <c r="K131" s="226"/>
      <c r="L131" s="41"/>
      <c r="M131" s="227" t="s">
        <v>1</v>
      </c>
      <c r="N131" s="228" t="s">
        <v>38</v>
      </c>
      <c r="O131" s="88"/>
      <c r="P131" s="229">
        <f>O131*H131</f>
        <v>0</v>
      </c>
      <c r="Q131" s="229">
        <v>0</v>
      </c>
      <c r="R131" s="229">
        <f>Q131*H131</f>
        <v>0</v>
      </c>
      <c r="S131" s="229">
        <v>0</v>
      </c>
      <c r="T131" s="230">
        <f>S131*H131</f>
        <v>0</v>
      </c>
      <c r="U131" s="35"/>
      <c r="V131" s="35"/>
      <c r="W131" s="35"/>
      <c r="X131" s="35"/>
      <c r="Y131" s="35"/>
      <c r="Z131" s="35"/>
      <c r="AA131" s="35"/>
      <c r="AB131" s="35"/>
      <c r="AC131" s="35"/>
      <c r="AD131" s="35"/>
      <c r="AE131" s="35"/>
      <c r="AR131" s="231" t="s">
        <v>199</v>
      </c>
      <c r="AT131" s="231" t="s">
        <v>201</v>
      </c>
      <c r="AU131" s="231" t="s">
        <v>82</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199</v>
      </c>
      <c r="BM131" s="231" t="s">
        <v>2299</v>
      </c>
    </row>
    <row r="132" s="2" customFormat="1" ht="14.4" customHeight="1">
      <c r="A132" s="35"/>
      <c r="B132" s="36"/>
      <c r="C132" s="219" t="s">
        <v>242</v>
      </c>
      <c r="D132" s="219" t="s">
        <v>201</v>
      </c>
      <c r="E132" s="220" t="s">
        <v>2300</v>
      </c>
      <c r="F132" s="221" t="s">
        <v>2301</v>
      </c>
      <c r="G132" s="222" t="s">
        <v>290</v>
      </c>
      <c r="H132" s="223">
        <v>57</v>
      </c>
      <c r="I132" s="224"/>
      <c r="J132" s="225">
        <f>ROUND(I132*H132,2)</f>
        <v>0</v>
      </c>
      <c r="K132" s="226"/>
      <c r="L132" s="41"/>
      <c r="M132" s="227" t="s">
        <v>1</v>
      </c>
      <c r="N132" s="228" t="s">
        <v>38</v>
      </c>
      <c r="O132" s="88"/>
      <c r="P132" s="229">
        <f>O132*H132</f>
        <v>0</v>
      </c>
      <c r="Q132" s="229">
        <v>0</v>
      </c>
      <c r="R132" s="229">
        <f>Q132*H132</f>
        <v>0</v>
      </c>
      <c r="S132" s="229">
        <v>0</v>
      </c>
      <c r="T132" s="230">
        <f>S132*H132</f>
        <v>0</v>
      </c>
      <c r="U132" s="35"/>
      <c r="V132" s="35"/>
      <c r="W132" s="35"/>
      <c r="X132" s="35"/>
      <c r="Y132" s="35"/>
      <c r="Z132" s="35"/>
      <c r="AA132" s="35"/>
      <c r="AB132" s="35"/>
      <c r="AC132" s="35"/>
      <c r="AD132" s="35"/>
      <c r="AE132" s="35"/>
      <c r="AR132" s="231" t="s">
        <v>199</v>
      </c>
      <c r="AT132" s="231" t="s">
        <v>201</v>
      </c>
      <c r="AU132" s="231" t="s">
        <v>82</v>
      </c>
      <c r="AY132" s="14" t="s">
        <v>200</v>
      </c>
      <c r="BE132" s="232">
        <f>IF(N132="základní",J132,0)</f>
        <v>0</v>
      </c>
      <c r="BF132" s="232">
        <f>IF(N132="snížená",J132,0)</f>
        <v>0</v>
      </c>
      <c r="BG132" s="232">
        <f>IF(N132="zákl. přenesená",J132,0)</f>
        <v>0</v>
      </c>
      <c r="BH132" s="232">
        <f>IF(N132="sníž. přenesená",J132,0)</f>
        <v>0</v>
      </c>
      <c r="BI132" s="232">
        <f>IF(N132="nulová",J132,0)</f>
        <v>0</v>
      </c>
      <c r="BJ132" s="14" t="s">
        <v>80</v>
      </c>
      <c r="BK132" s="232">
        <f>ROUND(I132*H132,2)</f>
        <v>0</v>
      </c>
      <c r="BL132" s="14" t="s">
        <v>199</v>
      </c>
      <c r="BM132" s="231" t="s">
        <v>2302</v>
      </c>
    </row>
    <row r="133" s="2" customFormat="1" ht="24.15" customHeight="1">
      <c r="A133" s="35"/>
      <c r="B133" s="36"/>
      <c r="C133" s="219" t="s">
        <v>246</v>
      </c>
      <c r="D133" s="219" t="s">
        <v>201</v>
      </c>
      <c r="E133" s="220" t="s">
        <v>2303</v>
      </c>
      <c r="F133" s="221" t="s">
        <v>2304</v>
      </c>
      <c r="G133" s="222" t="s">
        <v>290</v>
      </c>
      <c r="H133" s="223">
        <v>11.199999999999999</v>
      </c>
      <c r="I133" s="224"/>
      <c r="J133" s="225">
        <f>ROUND(I133*H133,2)</f>
        <v>0</v>
      </c>
      <c r="K133" s="226"/>
      <c r="L133" s="41"/>
      <c r="M133" s="227" t="s">
        <v>1</v>
      </c>
      <c r="N133" s="228" t="s">
        <v>38</v>
      </c>
      <c r="O133" s="88"/>
      <c r="P133" s="229">
        <f>O133*H133</f>
        <v>0</v>
      </c>
      <c r="Q133" s="229">
        <v>0</v>
      </c>
      <c r="R133" s="229">
        <f>Q133*H133</f>
        <v>0</v>
      </c>
      <c r="S133" s="229">
        <v>0</v>
      </c>
      <c r="T133" s="230">
        <f>S133*H133</f>
        <v>0</v>
      </c>
      <c r="U133" s="35"/>
      <c r="V133" s="35"/>
      <c r="W133" s="35"/>
      <c r="X133" s="35"/>
      <c r="Y133" s="35"/>
      <c r="Z133" s="35"/>
      <c r="AA133" s="35"/>
      <c r="AB133" s="35"/>
      <c r="AC133" s="35"/>
      <c r="AD133" s="35"/>
      <c r="AE133" s="35"/>
      <c r="AR133" s="231" t="s">
        <v>199</v>
      </c>
      <c r="AT133" s="231" t="s">
        <v>201</v>
      </c>
      <c r="AU133" s="231" t="s">
        <v>82</v>
      </c>
      <c r="AY133" s="14" t="s">
        <v>200</v>
      </c>
      <c r="BE133" s="232">
        <f>IF(N133="základní",J133,0)</f>
        <v>0</v>
      </c>
      <c r="BF133" s="232">
        <f>IF(N133="snížená",J133,0)</f>
        <v>0</v>
      </c>
      <c r="BG133" s="232">
        <f>IF(N133="zákl. přenesená",J133,0)</f>
        <v>0</v>
      </c>
      <c r="BH133" s="232">
        <f>IF(N133="sníž. přenesená",J133,0)</f>
        <v>0</v>
      </c>
      <c r="BI133" s="232">
        <f>IF(N133="nulová",J133,0)</f>
        <v>0</v>
      </c>
      <c r="BJ133" s="14" t="s">
        <v>80</v>
      </c>
      <c r="BK133" s="232">
        <f>ROUND(I133*H133,2)</f>
        <v>0</v>
      </c>
      <c r="BL133" s="14" t="s">
        <v>199</v>
      </c>
      <c r="BM133" s="231" t="s">
        <v>2305</v>
      </c>
    </row>
    <row r="134" s="2" customFormat="1" ht="24.15" customHeight="1">
      <c r="A134" s="35"/>
      <c r="B134" s="36"/>
      <c r="C134" s="219" t="s">
        <v>250</v>
      </c>
      <c r="D134" s="219" t="s">
        <v>201</v>
      </c>
      <c r="E134" s="220" t="s">
        <v>2306</v>
      </c>
      <c r="F134" s="221" t="s">
        <v>2307</v>
      </c>
      <c r="G134" s="222" t="s">
        <v>290</v>
      </c>
      <c r="H134" s="223">
        <v>64</v>
      </c>
      <c r="I134" s="224"/>
      <c r="J134" s="225">
        <f>ROUND(I134*H134,2)</f>
        <v>0</v>
      </c>
      <c r="K134" s="226"/>
      <c r="L134" s="41"/>
      <c r="M134" s="227" t="s">
        <v>1</v>
      </c>
      <c r="N134" s="228" t="s">
        <v>38</v>
      </c>
      <c r="O134" s="88"/>
      <c r="P134" s="229">
        <f>O134*H134</f>
        <v>0</v>
      </c>
      <c r="Q134" s="229">
        <v>0</v>
      </c>
      <c r="R134" s="229">
        <f>Q134*H134</f>
        <v>0</v>
      </c>
      <c r="S134" s="229">
        <v>0</v>
      </c>
      <c r="T134" s="230">
        <f>S134*H134</f>
        <v>0</v>
      </c>
      <c r="U134" s="35"/>
      <c r="V134" s="35"/>
      <c r="W134" s="35"/>
      <c r="X134" s="35"/>
      <c r="Y134" s="35"/>
      <c r="Z134" s="35"/>
      <c r="AA134" s="35"/>
      <c r="AB134" s="35"/>
      <c r="AC134" s="35"/>
      <c r="AD134" s="35"/>
      <c r="AE134" s="35"/>
      <c r="AR134" s="231" t="s">
        <v>199</v>
      </c>
      <c r="AT134" s="231" t="s">
        <v>201</v>
      </c>
      <c r="AU134" s="231" t="s">
        <v>82</v>
      </c>
      <c r="AY134" s="14" t="s">
        <v>200</v>
      </c>
      <c r="BE134" s="232">
        <f>IF(N134="základní",J134,0)</f>
        <v>0</v>
      </c>
      <c r="BF134" s="232">
        <f>IF(N134="snížená",J134,0)</f>
        <v>0</v>
      </c>
      <c r="BG134" s="232">
        <f>IF(N134="zákl. přenesená",J134,0)</f>
        <v>0</v>
      </c>
      <c r="BH134" s="232">
        <f>IF(N134="sníž. přenesená",J134,0)</f>
        <v>0</v>
      </c>
      <c r="BI134" s="232">
        <f>IF(N134="nulová",J134,0)</f>
        <v>0</v>
      </c>
      <c r="BJ134" s="14" t="s">
        <v>80</v>
      </c>
      <c r="BK134" s="232">
        <f>ROUND(I134*H134,2)</f>
        <v>0</v>
      </c>
      <c r="BL134" s="14" t="s">
        <v>199</v>
      </c>
      <c r="BM134" s="231" t="s">
        <v>2308</v>
      </c>
    </row>
    <row r="135" s="2" customFormat="1" ht="14.4" customHeight="1">
      <c r="A135" s="35"/>
      <c r="B135" s="36"/>
      <c r="C135" s="219" t="s">
        <v>254</v>
      </c>
      <c r="D135" s="219" t="s">
        <v>201</v>
      </c>
      <c r="E135" s="220" t="s">
        <v>2309</v>
      </c>
      <c r="F135" s="221" t="s">
        <v>2310</v>
      </c>
      <c r="G135" s="222" t="s">
        <v>290</v>
      </c>
      <c r="H135" s="223">
        <v>45.600000000000001</v>
      </c>
      <c r="I135" s="224"/>
      <c r="J135" s="225">
        <f>ROUND(I135*H135,2)</f>
        <v>0</v>
      </c>
      <c r="K135" s="226"/>
      <c r="L135" s="41"/>
      <c r="M135" s="227" t="s">
        <v>1</v>
      </c>
      <c r="N135" s="228" t="s">
        <v>38</v>
      </c>
      <c r="O135" s="88"/>
      <c r="P135" s="229">
        <f>O135*H135</f>
        <v>0</v>
      </c>
      <c r="Q135" s="229">
        <v>0</v>
      </c>
      <c r="R135" s="229">
        <f>Q135*H135</f>
        <v>0</v>
      </c>
      <c r="S135" s="229">
        <v>0</v>
      </c>
      <c r="T135" s="230">
        <f>S135*H135</f>
        <v>0</v>
      </c>
      <c r="U135" s="35"/>
      <c r="V135" s="35"/>
      <c r="W135" s="35"/>
      <c r="X135" s="35"/>
      <c r="Y135" s="35"/>
      <c r="Z135" s="35"/>
      <c r="AA135" s="35"/>
      <c r="AB135" s="35"/>
      <c r="AC135" s="35"/>
      <c r="AD135" s="35"/>
      <c r="AE135" s="35"/>
      <c r="AR135" s="231" t="s">
        <v>199</v>
      </c>
      <c r="AT135" s="231" t="s">
        <v>201</v>
      </c>
      <c r="AU135" s="231" t="s">
        <v>82</v>
      </c>
      <c r="AY135" s="14" t="s">
        <v>200</v>
      </c>
      <c r="BE135" s="232">
        <f>IF(N135="základní",J135,0)</f>
        <v>0</v>
      </c>
      <c r="BF135" s="232">
        <f>IF(N135="snížená",J135,0)</f>
        <v>0</v>
      </c>
      <c r="BG135" s="232">
        <f>IF(N135="zákl. přenesená",J135,0)</f>
        <v>0</v>
      </c>
      <c r="BH135" s="232">
        <f>IF(N135="sníž. přenesená",J135,0)</f>
        <v>0</v>
      </c>
      <c r="BI135" s="232">
        <f>IF(N135="nulová",J135,0)</f>
        <v>0</v>
      </c>
      <c r="BJ135" s="14" t="s">
        <v>80</v>
      </c>
      <c r="BK135" s="232">
        <f>ROUND(I135*H135,2)</f>
        <v>0</v>
      </c>
      <c r="BL135" s="14" t="s">
        <v>199</v>
      </c>
      <c r="BM135" s="231" t="s">
        <v>2311</v>
      </c>
    </row>
    <row r="136" s="2" customFormat="1" ht="24.15" customHeight="1">
      <c r="A136" s="35"/>
      <c r="B136" s="36"/>
      <c r="C136" s="219" t="s">
        <v>8</v>
      </c>
      <c r="D136" s="219" t="s">
        <v>201</v>
      </c>
      <c r="E136" s="220" t="s">
        <v>2312</v>
      </c>
      <c r="F136" s="221" t="s">
        <v>2313</v>
      </c>
      <c r="G136" s="222" t="s">
        <v>311</v>
      </c>
      <c r="H136" s="223">
        <v>93</v>
      </c>
      <c r="I136" s="224"/>
      <c r="J136" s="225">
        <f>ROUND(I136*H136,2)</f>
        <v>0</v>
      </c>
      <c r="K136" s="226"/>
      <c r="L136" s="41"/>
      <c r="M136" s="227" t="s">
        <v>1</v>
      </c>
      <c r="N136" s="228" t="s">
        <v>38</v>
      </c>
      <c r="O136" s="88"/>
      <c r="P136" s="229">
        <f>O136*H136</f>
        <v>0</v>
      </c>
      <c r="Q136" s="229">
        <v>0</v>
      </c>
      <c r="R136" s="229">
        <f>Q136*H136</f>
        <v>0</v>
      </c>
      <c r="S136" s="229">
        <v>0</v>
      </c>
      <c r="T136" s="230">
        <f>S136*H136</f>
        <v>0</v>
      </c>
      <c r="U136" s="35"/>
      <c r="V136" s="35"/>
      <c r="W136" s="35"/>
      <c r="X136" s="35"/>
      <c r="Y136" s="35"/>
      <c r="Z136" s="35"/>
      <c r="AA136" s="35"/>
      <c r="AB136" s="35"/>
      <c r="AC136" s="35"/>
      <c r="AD136" s="35"/>
      <c r="AE136" s="35"/>
      <c r="AR136" s="231" t="s">
        <v>199</v>
      </c>
      <c r="AT136" s="231" t="s">
        <v>201</v>
      </c>
      <c r="AU136" s="231" t="s">
        <v>82</v>
      </c>
      <c r="AY136" s="14" t="s">
        <v>200</v>
      </c>
      <c r="BE136" s="232">
        <f>IF(N136="základní",J136,0)</f>
        <v>0</v>
      </c>
      <c r="BF136" s="232">
        <f>IF(N136="snížená",J136,0)</f>
        <v>0</v>
      </c>
      <c r="BG136" s="232">
        <f>IF(N136="zákl. přenesená",J136,0)</f>
        <v>0</v>
      </c>
      <c r="BH136" s="232">
        <f>IF(N136="sníž. přenesená",J136,0)</f>
        <v>0</v>
      </c>
      <c r="BI136" s="232">
        <f>IF(N136="nulová",J136,0)</f>
        <v>0</v>
      </c>
      <c r="BJ136" s="14" t="s">
        <v>80</v>
      </c>
      <c r="BK136" s="232">
        <f>ROUND(I136*H136,2)</f>
        <v>0</v>
      </c>
      <c r="BL136" s="14" t="s">
        <v>199</v>
      </c>
      <c r="BM136" s="231" t="s">
        <v>2314</v>
      </c>
    </row>
    <row r="137" s="2" customFormat="1" ht="14.4" customHeight="1">
      <c r="A137" s="35"/>
      <c r="B137" s="36"/>
      <c r="C137" s="219" t="s">
        <v>261</v>
      </c>
      <c r="D137" s="219" t="s">
        <v>201</v>
      </c>
      <c r="E137" s="220" t="s">
        <v>2315</v>
      </c>
      <c r="F137" s="221" t="s">
        <v>2316</v>
      </c>
      <c r="G137" s="222" t="s">
        <v>290</v>
      </c>
      <c r="H137" s="223">
        <v>99</v>
      </c>
      <c r="I137" s="224"/>
      <c r="J137" s="225">
        <f>ROUND(I137*H137,2)</f>
        <v>0</v>
      </c>
      <c r="K137" s="226"/>
      <c r="L137" s="41"/>
      <c r="M137" s="227" t="s">
        <v>1</v>
      </c>
      <c r="N137" s="228" t="s">
        <v>38</v>
      </c>
      <c r="O137" s="88"/>
      <c r="P137" s="229">
        <f>O137*H137</f>
        <v>0</v>
      </c>
      <c r="Q137" s="229">
        <v>0</v>
      </c>
      <c r="R137" s="229">
        <f>Q137*H137</f>
        <v>0</v>
      </c>
      <c r="S137" s="229">
        <v>0</v>
      </c>
      <c r="T137" s="230">
        <f>S137*H137</f>
        <v>0</v>
      </c>
      <c r="U137" s="35"/>
      <c r="V137" s="35"/>
      <c r="W137" s="35"/>
      <c r="X137" s="35"/>
      <c r="Y137" s="35"/>
      <c r="Z137" s="35"/>
      <c r="AA137" s="35"/>
      <c r="AB137" s="35"/>
      <c r="AC137" s="35"/>
      <c r="AD137" s="35"/>
      <c r="AE137" s="35"/>
      <c r="AR137" s="231" t="s">
        <v>199</v>
      </c>
      <c r="AT137" s="231" t="s">
        <v>201</v>
      </c>
      <c r="AU137" s="231" t="s">
        <v>82</v>
      </c>
      <c r="AY137" s="14" t="s">
        <v>200</v>
      </c>
      <c r="BE137" s="232">
        <f>IF(N137="základní",J137,0)</f>
        <v>0</v>
      </c>
      <c r="BF137" s="232">
        <f>IF(N137="snížená",J137,0)</f>
        <v>0</v>
      </c>
      <c r="BG137" s="232">
        <f>IF(N137="zákl. přenesená",J137,0)</f>
        <v>0</v>
      </c>
      <c r="BH137" s="232">
        <f>IF(N137="sníž. přenesená",J137,0)</f>
        <v>0</v>
      </c>
      <c r="BI137" s="232">
        <f>IF(N137="nulová",J137,0)</f>
        <v>0</v>
      </c>
      <c r="BJ137" s="14" t="s">
        <v>80</v>
      </c>
      <c r="BK137" s="232">
        <f>ROUND(I137*H137,2)</f>
        <v>0</v>
      </c>
      <c r="BL137" s="14" t="s">
        <v>199</v>
      </c>
      <c r="BM137" s="231" t="s">
        <v>2317</v>
      </c>
    </row>
    <row r="138" s="2" customFormat="1" ht="14.4" customHeight="1">
      <c r="A138" s="35"/>
      <c r="B138" s="36"/>
      <c r="C138" s="219" t="s">
        <v>265</v>
      </c>
      <c r="D138" s="219" t="s">
        <v>201</v>
      </c>
      <c r="E138" s="220" t="s">
        <v>2318</v>
      </c>
      <c r="F138" s="221" t="s">
        <v>2319</v>
      </c>
      <c r="G138" s="222" t="s">
        <v>1873</v>
      </c>
      <c r="H138" s="223">
        <v>0.092999999999999999</v>
      </c>
      <c r="I138" s="224"/>
      <c r="J138" s="225">
        <f>ROUND(I138*H138,2)</f>
        <v>0</v>
      </c>
      <c r="K138" s="226"/>
      <c r="L138" s="41"/>
      <c r="M138" s="227" t="s">
        <v>1</v>
      </c>
      <c r="N138" s="228" t="s">
        <v>38</v>
      </c>
      <c r="O138" s="88"/>
      <c r="P138" s="229">
        <f>O138*H138</f>
        <v>0</v>
      </c>
      <c r="Q138" s="229">
        <v>0</v>
      </c>
      <c r="R138" s="229">
        <f>Q138*H138</f>
        <v>0</v>
      </c>
      <c r="S138" s="229">
        <v>0</v>
      </c>
      <c r="T138" s="230">
        <f>S138*H138</f>
        <v>0</v>
      </c>
      <c r="U138" s="35"/>
      <c r="V138" s="35"/>
      <c r="W138" s="35"/>
      <c r="X138" s="35"/>
      <c r="Y138" s="35"/>
      <c r="Z138" s="35"/>
      <c r="AA138" s="35"/>
      <c r="AB138" s="35"/>
      <c r="AC138" s="35"/>
      <c r="AD138" s="35"/>
      <c r="AE138" s="35"/>
      <c r="AR138" s="231" t="s">
        <v>199</v>
      </c>
      <c r="AT138" s="231" t="s">
        <v>201</v>
      </c>
      <c r="AU138" s="231" t="s">
        <v>82</v>
      </c>
      <c r="AY138" s="14" t="s">
        <v>200</v>
      </c>
      <c r="BE138" s="232">
        <f>IF(N138="základní",J138,0)</f>
        <v>0</v>
      </c>
      <c r="BF138" s="232">
        <f>IF(N138="snížená",J138,0)</f>
        <v>0</v>
      </c>
      <c r="BG138" s="232">
        <f>IF(N138="zákl. přenesená",J138,0)</f>
        <v>0</v>
      </c>
      <c r="BH138" s="232">
        <f>IF(N138="sníž. přenesená",J138,0)</f>
        <v>0</v>
      </c>
      <c r="BI138" s="232">
        <f>IF(N138="nulová",J138,0)</f>
        <v>0</v>
      </c>
      <c r="BJ138" s="14" t="s">
        <v>80</v>
      </c>
      <c r="BK138" s="232">
        <f>ROUND(I138*H138,2)</f>
        <v>0</v>
      </c>
      <c r="BL138" s="14" t="s">
        <v>199</v>
      </c>
      <c r="BM138" s="231" t="s">
        <v>2320</v>
      </c>
    </row>
    <row r="139" s="2" customFormat="1" ht="14.4" customHeight="1">
      <c r="A139" s="35"/>
      <c r="B139" s="36"/>
      <c r="C139" s="219" t="s">
        <v>269</v>
      </c>
      <c r="D139" s="219" t="s">
        <v>201</v>
      </c>
      <c r="E139" s="220" t="s">
        <v>2321</v>
      </c>
      <c r="F139" s="221" t="s">
        <v>2322</v>
      </c>
      <c r="G139" s="222" t="s">
        <v>209</v>
      </c>
      <c r="H139" s="223">
        <v>24</v>
      </c>
      <c r="I139" s="224"/>
      <c r="J139" s="225">
        <f>ROUND(I139*H139,2)</f>
        <v>0</v>
      </c>
      <c r="K139" s="226"/>
      <c r="L139" s="41"/>
      <c r="M139" s="227" t="s">
        <v>1</v>
      </c>
      <c r="N139" s="228" t="s">
        <v>38</v>
      </c>
      <c r="O139" s="88"/>
      <c r="P139" s="229">
        <f>O139*H139</f>
        <v>0</v>
      </c>
      <c r="Q139" s="229">
        <v>0</v>
      </c>
      <c r="R139" s="229">
        <f>Q139*H139</f>
        <v>0</v>
      </c>
      <c r="S139" s="229">
        <v>0</v>
      </c>
      <c r="T139" s="230">
        <f>S139*H139</f>
        <v>0</v>
      </c>
      <c r="U139" s="35"/>
      <c r="V139" s="35"/>
      <c r="W139" s="35"/>
      <c r="X139" s="35"/>
      <c r="Y139" s="35"/>
      <c r="Z139" s="35"/>
      <c r="AA139" s="35"/>
      <c r="AB139" s="35"/>
      <c r="AC139" s="35"/>
      <c r="AD139" s="35"/>
      <c r="AE139" s="35"/>
      <c r="AR139" s="231" t="s">
        <v>199</v>
      </c>
      <c r="AT139" s="231" t="s">
        <v>201</v>
      </c>
      <c r="AU139" s="231" t="s">
        <v>82</v>
      </c>
      <c r="AY139" s="14" t="s">
        <v>200</v>
      </c>
      <c r="BE139" s="232">
        <f>IF(N139="základní",J139,0)</f>
        <v>0</v>
      </c>
      <c r="BF139" s="232">
        <f>IF(N139="snížená",J139,0)</f>
        <v>0</v>
      </c>
      <c r="BG139" s="232">
        <f>IF(N139="zákl. přenesená",J139,0)</f>
        <v>0</v>
      </c>
      <c r="BH139" s="232">
        <f>IF(N139="sníž. přenesená",J139,0)</f>
        <v>0</v>
      </c>
      <c r="BI139" s="232">
        <f>IF(N139="nulová",J139,0)</f>
        <v>0</v>
      </c>
      <c r="BJ139" s="14" t="s">
        <v>80</v>
      </c>
      <c r="BK139" s="232">
        <f>ROUND(I139*H139,2)</f>
        <v>0</v>
      </c>
      <c r="BL139" s="14" t="s">
        <v>199</v>
      </c>
      <c r="BM139" s="231" t="s">
        <v>2323</v>
      </c>
    </row>
    <row r="140" s="2" customFormat="1" ht="24.15" customHeight="1">
      <c r="A140" s="35"/>
      <c r="B140" s="36"/>
      <c r="C140" s="219" t="s">
        <v>273</v>
      </c>
      <c r="D140" s="219" t="s">
        <v>201</v>
      </c>
      <c r="E140" s="220" t="s">
        <v>2324</v>
      </c>
      <c r="F140" s="221" t="s">
        <v>2325</v>
      </c>
      <c r="G140" s="222" t="s">
        <v>1873</v>
      </c>
      <c r="H140" s="223">
        <v>0.0060000000000000001</v>
      </c>
      <c r="I140" s="224"/>
      <c r="J140" s="225">
        <f>ROUND(I140*H140,2)</f>
        <v>0</v>
      </c>
      <c r="K140" s="226"/>
      <c r="L140" s="41"/>
      <c r="M140" s="227" t="s">
        <v>1</v>
      </c>
      <c r="N140" s="228" t="s">
        <v>38</v>
      </c>
      <c r="O140" s="88"/>
      <c r="P140" s="229">
        <f>O140*H140</f>
        <v>0</v>
      </c>
      <c r="Q140" s="229">
        <v>0</v>
      </c>
      <c r="R140" s="229">
        <f>Q140*H140</f>
        <v>0</v>
      </c>
      <c r="S140" s="229">
        <v>0</v>
      </c>
      <c r="T140" s="230">
        <f>S140*H140</f>
        <v>0</v>
      </c>
      <c r="U140" s="35"/>
      <c r="V140" s="35"/>
      <c r="W140" s="35"/>
      <c r="X140" s="35"/>
      <c r="Y140" s="35"/>
      <c r="Z140" s="35"/>
      <c r="AA140" s="35"/>
      <c r="AB140" s="35"/>
      <c r="AC140" s="35"/>
      <c r="AD140" s="35"/>
      <c r="AE140" s="35"/>
      <c r="AR140" s="231" t="s">
        <v>199</v>
      </c>
      <c r="AT140" s="231" t="s">
        <v>201</v>
      </c>
      <c r="AU140" s="231" t="s">
        <v>82</v>
      </c>
      <c r="AY140" s="14" t="s">
        <v>200</v>
      </c>
      <c r="BE140" s="232">
        <f>IF(N140="základní",J140,0)</f>
        <v>0</v>
      </c>
      <c r="BF140" s="232">
        <f>IF(N140="snížená",J140,0)</f>
        <v>0</v>
      </c>
      <c r="BG140" s="232">
        <f>IF(N140="zákl. přenesená",J140,0)</f>
        <v>0</v>
      </c>
      <c r="BH140" s="232">
        <f>IF(N140="sníž. přenesená",J140,0)</f>
        <v>0</v>
      </c>
      <c r="BI140" s="232">
        <f>IF(N140="nulová",J140,0)</f>
        <v>0</v>
      </c>
      <c r="BJ140" s="14" t="s">
        <v>80</v>
      </c>
      <c r="BK140" s="232">
        <f>ROUND(I140*H140,2)</f>
        <v>0</v>
      </c>
      <c r="BL140" s="14" t="s">
        <v>199</v>
      </c>
      <c r="BM140" s="231" t="s">
        <v>2326</v>
      </c>
    </row>
    <row r="141" s="2" customFormat="1" ht="24.15" customHeight="1">
      <c r="A141" s="35"/>
      <c r="B141" s="36"/>
      <c r="C141" s="219" t="s">
        <v>277</v>
      </c>
      <c r="D141" s="219" t="s">
        <v>201</v>
      </c>
      <c r="E141" s="220" t="s">
        <v>2327</v>
      </c>
      <c r="F141" s="221" t="s">
        <v>2328</v>
      </c>
      <c r="G141" s="222" t="s">
        <v>1873</v>
      </c>
      <c r="H141" s="223">
        <v>0.0089999999999999993</v>
      </c>
      <c r="I141" s="224"/>
      <c r="J141" s="225">
        <f>ROUND(I141*H141,2)</f>
        <v>0</v>
      </c>
      <c r="K141" s="226"/>
      <c r="L141" s="41"/>
      <c r="M141" s="227" t="s">
        <v>1</v>
      </c>
      <c r="N141" s="228" t="s">
        <v>38</v>
      </c>
      <c r="O141" s="88"/>
      <c r="P141" s="229">
        <f>O141*H141</f>
        <v>0</v>
      </c>
      <c r="Q141" s="229">
        <v>0</v>
      </c>
      <c r="R141" s="229">
        <f>Q141*H141</f>
        <v>0</v>
      </c>
      <c r="S141" s="229">
        <v>0</v>
      </c>
      <c r="T141" s="230">
        <f>S141*H141</f>
        <v>0</v>
      </c>
      <c r="U141" s="35"/>
      <c r="V141" s="35"/>
      <c r="W141" s="35"/>
      <c r="X141" s="35"/>
      <c r="Y141" s="35"/>
      <c r="Z141" s="35"/>
      <c r="AA141" s="35"/>
      <c r="AB141" s="35"/>
      <c r="AC141" s="35"/>
      <c r="AD141" s="35"/>
      <c r="AE141" s="35"/>
      <c r="AR141" s="231" t="s">
        <v>199</v>
      </c>
      <c r="AT141" s="231" t="s">
        <v>201</v>
      </c>
      <c r="AU141" s="231" t="s">
        <v>82</v>
      </c>
      <c r="AY141" s="14" t="s">
        <v>200</v>
      </c>
      <c r="BE141" s="232">
        <f>IF(N141="základní",J141,0)</f>
        <v>0</v>
      </c>
      <c r="BF141" s="232">
        <f>IF(N141="snížená",J141,0)</f>
        <v>0</v>
      </c>
      <c r="BG141" s="232">
        <f>IF(N141="zákl. přenesená",J141,0)</f>
        <v>0</v>
      </c>
      <c r="BH141" s="232">
        <f>IF(N141="sníž. přenesená",J141,0)</f>
        <v>0</v>
      </c>
      <c r="BI141" s="232">
        <f>IF(N141="nulová",J141,0)</f>
        <v>0</v>
      </c>
      <c r="BJ141" s="14" t="s">
        <v>80</v>
      </c>
      <c r="BK141" s="232">
        <f>ROUND(I141*H141,2)</f>
        <v>0</v>
      </c>
      <c r="BL141" s="14" t="s">
        <v>199</v>
      </c>
      <c r="BM141" s="231" t="s">
        <v>2329</v>
      </c>
    </row>
    <row r="142" s="2" customFormat="1" ht="24.15" customHeight="1">
      <c r="A142" s="35"/>
      <c r="B142" s="36"/>
      <c r="C142" s="219" t="s">
        <v>7</v>
      </c>
      <c r="D142" s="219" t="s">
        <v>201</v>
      </c>
      <c r="E142" s="220" t="s">
        <v>2330</v>
      </c>
      <c r="F142" s="221" t="s">
        <v>2331</v>
      </c>
      <c r="G142" s="222" t="s">
        <v>1873</v>
      </c>
      <c r="H142" s="223">
        <v>0.096000000000000002</v>
      </c>
      <c r="I142" s="224"/>
      <c r="J142" s="225">
        <f>ROUND(I142*H142,2)</f>
        <v>0</v>
      </c>
      <c r="K142" s="226"/>
      <c r="L142" s="41"/>
      <c r="M142" s="227" t="s">
        <v>1</v>
      </c>
      <c r="N142" s="228" t="s">
        <v>38</v>
      </c>
      <c r="O142" s="88"/>
      <c r="P142" s="229">
        <f>O142*H142</f>
        <v>0</v>
      </c>
      <c r="Q142" s="229">
        <v>0</v>
      </c>
      <c r="R142" s="229">
        <f>Q142*H142</f>
        <v>0</v>
      </c>
      <c r="S142" s="229">
        <v>0</v>
      </c>
      <c r="T142" s="230">
        <f>S142*H142</f>
        <v>0</v>
      </c>
      <c r="U142" s="35"/>
      <c r="V142" s="35"/>
      <c r="W142" s="35"/>
      <c r="X142" s="35"/>
      <c r="Y142" s="35"/>
      <c r="Z142" s="35"/>
      <c r="AA142" s="35"/>
      <c r="AB142" s="35"/>
      <c r="AC142" s="35"/>
      <c r="AD142" s="35"/>
      <c r="AE142" s="35"/>
      <c r="AR142" s="231" t="s">
        <v>199</v>
      </c>
      <c r="AT142" s="231" t="s">
        <v>201</v>
      </c>
      <c r="AU142" s="231" t="s">
        <v>82</v>
      </c>
      <c r="AY142" s="14" t="s">
        <v>200</v>
      </c>
      <c r="BE142" s="232">
        <f>IF(N142="základní",J142,0)</f>
        <v>0</v>
      </c>
      <c r="BF142" s="232">
        <f>IF(N142="snížená",J142,0)</f>
        <v>0</v>
      </c>
      <c r="BG142" s="232">
        <f>IF(N142="zákl. přenesená",J142,0)</f>
        <v>0</v>
      </c>
      <c r="BH142" s="232">
        <f>IF(N142="sníž. přenesená",J142,0)</f>
        <v>0</v>
      </c>
      <c r="BI142" s="232">
        <f>IF(N142="nulová",J142,0)</f>
        <v>0</v>
      </c>
      <c r="BJ142" s="14" t="s">
        <v>80</v>
      </c>
      <c r="BK142" s="232">
        <f>ROUND(I142*H142,2)</f>
        <v>0</v>
      </c>
      <c r="BL142" s="14" t="s">
        <v>199</v>
      </c>
      <c r="BM142" s="231" t="s">
        <v>2332</v>
      </c>
    </row>
    <row r="143" s="2" customFormat="1" ht="24.15" customHeight="1">
      <c r="A143" s="35"/>
      <c r="B143" s="36"/>
      <c r="C143" s="219" t="s">
        <v>376</v>
      </c>
      <c r="D143" s="219" t="s">
        <v>201</v>
      </c>
      <c r="E143" s="220" t="s">
        <v>2333</v>
      </c>
      <c r="F143" s="221" t="s">
        <v>2334</v>
      </c>
      <c r="G143" s="222" t="s">
        <v>1873</v>
      </c>
      <c r="H143" s="223">
        <v>0.037999999999999999</v>
      </c>
      <c r="I143" s="224"/>
      <c r="J143" s="225">
        <f>ROUND(I143*H143,2)</f>
        <v>0</v>
      </c>
      <c r="K143" s="226"/>
      <c r="L143" s="41"/>
      <c r="M143" s="227" t="s">
        <v>1</v>
      </c>
      <c r="N143" s="228" t="s">
        <v>38</v>
      </c>
      <c r="O143" s="88"/>
      <c r="P143" s="229">
        <f>O143*H143</f>
        <v>0</v>
      </c>
      <c r="Q143" s="229">
        <v>0</v>
      </c>
      <c r="R143" s="229">
        <f>Q143*H143</f>
        <v>0</v>
      </c>
      <c r="S143" s="229">
        <v>0</v>
      </c>
      <c r="T143" s="230">
        <f>S143*H143</f>
        <v>0</v>
      </c>
      <c r="U143" s="35"/>
      <c r="V143" s="35"/>
      <c r="W143" s="35"/>
      <c r="X143" s="35"/>
      <c r="Y143" s="35"/>
      <c r="Z143" s="35"/>
      <c r="AA143" s="35"/>
      <c r="AB143" s="35"/>
      <c r="AC143" s="35"/>
      <c r="AD143" s="35"/>
      <c r="AE143" s="35"/>
      <c r="AR143" s="231" t="s">
        <v>199</v>
      </c>
      <c r="AT143" s="231" t="s">
        <v>201</v>
      </c>
      <c r="AU143" s="231" t="s">
        <v>82</v>
      </c>
      <c r="AY143" s="14" t="s">
        <v>200</v>
      </c>
      <c r="BE143" s="232">
        <f>IF(N143="základní",J143,0)</f>
        <v>0</v>
      </c>
      <c r="BF143" s="232">
        <f>IF(N143="snížená",J143,0)</f>
        <v>0</v>
      </c>
      <c r="BG143" s="232">
        <f>IF(N143="zákl. přenesená",J143,0)</f>
        <v>0</v>
      </c>
      <c r="BH143" s="232">
        <f>IF(N143="sníž. přenesená",J143,0)</f>
        <v>0</v>
      </c>
      <c r="BI143" s="232">
        <f>IF(N143="nulová",J143,0)</f>
        <v>0</v>
      </c>
      <c r="BJ143" s="14" t="s">
        <v>80</v>
      </c>
      <c r="BK143" s="232">
        <f>ROUND(I143*H143,2)</f>
        <v>0</v>
      </c>
      <c r="BL143" s="14" t="s">
        <v>199</v>
      </c>
      <c r="BM143" s="231" t="s">
        <v>2335</v>
      </c>
    </row>
    <row r="144" s="2" customFormat="1" ht="14.4" customHeight="1">
      <c r="A144" s="35"/>
      <c r="B144" s="36"/>
      <c r="C144" s="219" t="s">
        <v>380</v>
      </c>
      <c r="D144" s="219" t="s">
        <v>201</v>
      </c>
      <c r="E144" s="220" t="s">
        <v>2336</v>
      </c>
      <c r="F144" s="221" t="s">
        <v>2337</v>
      </c>
      <c r="G144" s="222" t="s">
        <v>209</v>
      </c>
      <c r="H144" s="223">
        <v>8</v>
      </c>
      <c r="I144" s="224"/>
      <c r="J144" s="225">
        <f>ROUND(I144*H144,2)</f>
        <v>0</v>
      </c>
      <c r="K144" s="226"/>
      <c r="L144" s="41"/>
      <c r="M144" s="227" t="s">
        <v>1</v>
      </c>
      <c r="N144" s="228" t="s">
        <v>38</v>
      </c>
      <c r="O144" s="88"/>
      <c r="P144" s="229">
        <f>O144*H144</f>
        <v>0</v>
      </c>
      <c r="Q144" s="229">
        <v>0</v>
      </c>
      <c r="R144" s="229">
        <f>Q144*H144</f>
        <v>0</v>
      </c>
      <c r="S144" s="229">
        <v>0</v>
      </c>
      <c r="T144" s="230">
        <f>S144*H144</f>
        <v>0</v>
      </c>
      <c r="U144" s="35"/>
      <c r="V144" s="35"/>
      <c r="W144" s="35"/>
      <c r="X144" s="35"/>
      <c r="Y144" s="35"/>
      <c r="Z144" s="35"/>
      <c r="AA144" s="35"/>
      <c r="AB144" s="35"/>
      <c r="AC144" s="35"/>
      <c r="AD144" s="35"/>
      <c r="AE144" s="35"/>
      <c r="AR144" s="231" t="s">
        <v>199</v>
      </c>
      <c r="AT144" s="231" t="s">
        <v>201</v>
      </c>
      <c r="AU144" s="231" t="s">
        <v>82</v>
      </c>
      <c r="AY144" s="14" t="s">
        <v>200</v>
      </c>
      <c r="BE144" s="232">
        <f>IF(N144="základní",J144,0)</f>
        <v>0</v>
      </c>
      <c r="BF144" s="232">
        <f>IF(N144="snížená",J144,0)</f>
        <v>0</v>
      </c>
      <c r="BG144" s="232">
        <f>IF(N144="zákl. přenesená",J144,0)</f>
        <v>0</v>
      </c>
      <c r="BH144" s="232">
        <f>IF(N144="sníž. přenesená",J144,0)</f>
        <v>0</v>
      </c>
      <c r="BI144" s="232">
        <f>IF(N144="nulová",J144,0)</f>
        <v>0</v>
      </c>
      <c r="BJ144" s="14" t="s">
        <v>80</v>
      </c>
      <c r="BK144" s="232">
        <f>ROUND(I144*H144,2)</f>
        <v>0</v>
      </c>
      <c r="BL144" s="14" t="s">
        <v>199</v>
      </c>
      <c r="BM144" s="231" t="s">
        <v>2338</v>
      </c>
    </row>
    <row r="145" s="2" customFormat="1" ht="14.4" customHeight="1">
      <c r="A145" s="35"/>
      <c r="B145" s="36"/>
      <c r="C145" s="219" t="s">
        <v>383</v>
      </c>
      <c r="D145" s="219" t="s">
        <v>201</v>
      </c>
      <c r="E145" s="220" t="s">
        <v>2339</v>
      </c>
      <c r="F145" s="221" t="s">
        <v>2340</v>
      </c>
      <c r="G145" s="222" t="s">
        <v>209</v>
      </c>
      <c r="H145" s="223">
        <v>8</v>
      </c>
      <c r="I145" s="224"/>
      <c r="J145" s="225">
        <f>ROUND(I145*H145,2)</f>
        <v>0</v>
      </c>
      <c r="K145" s="226"/>
      <c r="L145" s="41"/>
      <c r="M145" s="227" t="s">
        <v>1</v>
      </c>
      <c r="N145" s="228" t="s">
        <v>38</v>
      </c>
      <c r="O145" s="88"/>
      <c r="P145" s="229">
        <f>O145*H145</f>
        <v>0</v>
      </c>
      <c r="Q145" s="229">
        <v>0</v>
      </c>
      <c r="R145" s="229">
        <f>Q145*H145</f>
        <v>0</v>
      </c>
      <c r="S145" s="229">
        <v>0</v>
      </c>
      <c r="T145" s="230">
        <f>S145*H145</f>
        <v>0</v>
      </c>
      <c r="U145" s="35"/>
      <c r="V145" s="35"/>
      <c r="W145" s="35"/>
      <c r="X145" s="35"/>
      <c r="Y145" s="35"/>
      <c r="Z145" s="35"/>
      <c r="AA145" s="35"/>
      <c r="AB145" s="35"/>
      <c r="AC145" s="35"/>
      <c r="AD145" s="35"/>
      <c r="AE145" s="35"/>
      <c r="AR145" s="231" t="s">
        <v>199</v>
      </c>
      <c r="AT145" s="231" t="s">
        <v>201</v>
      </c>
      <c r="AU145" s="231" t="s">
        <v>82</v>
      </c>
      <c r="AY145" s="14" t="s">
        <v>200</v>
      </c>
      <c r="BE145" s="232">
        <f>IF(N145="základní",J145,0)</f>
        <v>0</v>
      </c>
      <c r="BF145" s="232">
        <f>IF(N145="snížená",J145,0)</f>
        <v>0</v>
      </c>
      <c r="BG145" s="232">
        <f>IF(N145="zákl. přenesená",J145,0)</f>
        <v>0</v>
      </c>
      <c r="BH145" s="232">
        <f>IF(N145="sníž. přenesená",J145,0)</f>
        <v>0</v>
      </c>
      <c r="BI145" s="232">
        <f>IF(N145="nulová",J145,0)</f>
        <v>0</v>
      </c>
      <c r="BJ145" s="14" t="s">
        <v>80</v>
      </c>
      <c r="BK145" s="232">
        <f>ROUND(I145*H145,2)</f>
        <v>0</v>
      </c>
      <c r="BL145" s="14" t="s">
        <v>199</v>
      </c>
      <c r="BM145" s="231" t="s">
        <v>2341</v>
      </c>
    </row>
    <row r="146" s="2" customFormat="1" ht="24.15" customHeight="1">
      <c r="A146" s="35"/>
      <c r="B146" s="36"/>
      <c r="C146" s="219" t="s">
        <v>387</v>
      </c>
      <c r="D146" s="219" t="s">
        <v>201</v>
      </c>
      <c r="E146" s="220" t="s">
        <v>2342</v>
      </c>
      <c r="F146" s="221" t="s">
        <v>2343</v>
      </c>
      <c r="G146" s="222" t="s">
        <v>1873</v>
      </c>
      <c r="H146" s="223">
        <v>0.075999999999999998</v>
      </c>
      <c r="I146" s="224"/>
      <c r="J146" s="225">
        <f>ROUND(I146*H146,2)</f>
        <v>0</v>
      </c>
      <c r="K146" s="226"/>
      <c r="L146" s="41"/>
      <c r="M146" s="227" t="s">
        <v>1</v>
      </c>
      <c r="N146" s="228" t="s">
        <v>38</v>
      </c>
      <c r="O146" s="88"/>
      <c r="P146" s="229">
        <f>O146*H146</f>
        <v>0</v>
      </c>
      <c r="Q146" s="229">
        <v>0</v>
      </c>
      <c r="R146" s="229">
        <f>Q146*H146</f>
        <v>0</v>
      </c>
      <c r="S146" s="229">
        <v>0</v>
      </c>
      <c r="T146" s="230">
        <f>S146*H146</f>
        <v>0</v>
      </c>
      <c r="U146" s="35"/>
      <c r="V146" s="35"/>
      <c r="W146" s="35"/>
      <c r="X146" s="35"/>
      <c r="Y146" s="35"/>
      <c r="Z146" s="35"/>
      <c r="AA146" s="35"/>
      <c r="AB146" s="35"/>
      <c r="AC146" s="35"/>
      <c r="AD146" s="35"/>
      <c r="AE146" s="35"/>
      <c r="AR146" s="231" t="s">
        <v>199</v>
      </c>
      <c r="AT146" s="231" t="s">
        <v>201</v>
      </c>
      <c r="AU146" s="231" t="s">
        <v>82</v>
      </c>
      <c r="AY146" s="14" t="s">
        <v>200</v>
      </c>
      <c r="BE146" s="232">
        <f>IF(N146="základní",J146,0)</f>
        <v>0</v>
      </c>
      <c r="BF146" s="232">
        <f>IF(N146="snížená",J146,0)</f>
        <v>0</v>
      </c>
      <c r="BG146" s="232">
        <f>IF(N146="zákl. přenesená",J146,0)</f>
        <v>0</v>
      </c>
      <c r="BH146" s="232">
        <f>IF(N146="sníž. přenesená",J146,0)</f>
        <v>0</v>
      </c>
      <c r="BI146" s="232">
        <f>IF(N146="nulová",J146,0)</f>
        <v>0</v>
      </c>
      <c r="BJ146" s="14" t="s">
        <v>80</v>
      </c>
      <c r="BK146" s="232">
        <f>ROUND(I146*H146,2)</f>
        <v>0</v>
      </c>
      <c r="BL146" s="14" t="s">
        <v>199</v>
      </c>
      <c r="BM146" s="231" t="s">
        <v>2344</v>
      </c>
    </row>
    <row r="147" s="2" customFormat="1" ht="24.15" customHeight="1">
      <c r="A147" s="35"/>
      <c r="B147" s="36"/>
      <c r="C147" s="219" t="s">
        <v>391</v>
      </c>
      <c r="D147" s="219" t="s">
        <v>201</v>
      </c>
      <c r="E147" s="220" t="s">
        <v>2345</v>
      </c>
      <c r="F147" s="221" t="s">
        <v>2346</v>
      </c>
      <c r="G147" s="222" t="s">
        <v>1873</v>
      </c>
      <c r="H147" s="223">
        <v>0.092999999999999999</v>
      </c>
      <c r="I147" s="224"/>
      <c r="J147" s="225">
        <f>ROUND(I147*H147,2)</f>
        <v>0</v>
      </c>
      <c r="K147" s="226"/>
      <c r="L147" s="41"/>
      <c r="M147" s="227" t="s">
        <v>1</v>
      </c>
      <c r="N147" s="228" t="s">
        <v>38</v>
      </c>
      <c r="O147" s="88"/>
      <c r="P147" s="229">
        <f>O147*H147</f>
        <v>0</v>
      </c>
      <c r="Q147" s="229">
        <v>0</v>
      </c>
      <c r="R147" s="229">
        <f>Q147*H147</f>
        <v>0</v>
      </c>
      <c r="S147" s="229">
        <v>0</v>
      </c>
      <c r="T147" s="230">
        <f>S147*H147</f>
        <v>0</v>
      </c>
      <c r="U147" s="35"/>
      <c r="V147" s="35"/>
      <c r="W147" s="35"/>
      <c r="X147" s="35"/>
      <c r="Y147" s="35"/>
      <c r="Z147" s="35"/>
      <c r="AA147" s="35"/>
      <c r="AB147" s="35"/>
      <c r="AC147" s="35"/>
      <c r="AD147" s="35"/>
      <c r="AE147" s="35"/>
      <c r="AR147" s="231" t="s">
        <v>199</v>
      </c>
      <c r="AT147" s="231" t="s">
        <v>201</v>
      </c>
      <c r="AU147" s="231" t="s">
        <v>82</v>
      </c>
      <c r="AY147" s="14" t="s">
        <v>200</v>
      </c>
      <c r="BE147" s="232">
        <f>IF(N147="základní",J147,0)</f>
        <v>0</v>
      </c>
      <c r="BF147" s="232">
        <f>IF(N147="snížená",J147,0)</f>
        <v>0</v>
      </c>
      <c r="BG147" s="232">
        <f>IF(N147="zákl. přenesená",J147,0)</f>
        <v>0</v>
      </c>
      <c r="BH147" s="232">
        <f>IF(N147="sníž. přenesená",J147,0)</f>
        <v>0</v>
      </c>
      <c r="BI147" s="232">
        <f>IF(N147="nulová",J147,0)</f>
        <v>0</v>
      </c>
      <c r="BJ147" s="14" t="s">
        <v>80</v>
      </c>
      <c r="BK147" s="232">
        <f>ROUND(I147*H147,2)</f>
        <v>0</v>
      </c>
      <c r="BL147" s="14" t="s">
        <v>199</v>
      </c>
      <c r="BM147" s="231" t="s">
        <v>2347</v>
      </c>
    </row>
    <row r="148" s="2" customFormat="1" ht="24.15" customHeight="1">
      <c r="A148" s="35"/>
      <c r="B148" s="36"/>
      <c r="C148" s="219" t="s">
        <v>395</v>
      </c>
      <c r="D148" s="219" t="s">
        <v>201</v>
      </c>
      <c r="E148" s="220" t="s">
        <v>2348</v>
      </c>
      <c r="F148" s="221" t="s">
        <v>2349</v>
      </c>
      <c r="G148" s="222" t="s">
        <v>2350</v>
      </c>
      <c r="H148" s="223">
        <v>6</v>
      </c>
      <c r="I148" s="224"/>
      <c r="J148" s="225">
        <f>ROUND(I148*H148,2)</f>
        <v>0</v>
      </c>
      <c r="K148" s="226"/>
      <c r="L148" s="41"/>
      <c r="M148" s="227" t="s">
        <v>1</v>
      </c>
      <c r="N148" s="228" t="s">
        <v>38</v>
      </c>
      <c r="O148" s="88"/>
      <c r="P148" s="229">
        <f>O148*H148</f>
        <v>0</v>
      </c>
      <c r="Q148" s="229">
        <v>0</v>
      </c>
      <c r="R148" s="229">
        <f>Q148*H148</f>
        <v>0</v>
      </c>
      <c r="S148" s="229">
        <v>0</v>
      </c>
      <c r="T148" s="230">
        <f>S148*H148</f>
        <v>0</v>
      </c>
      <c r="U148" s="35"/>
      <c r="V148" s="35"/>
      <c r="W148" s="35"/>
      <c r="X148" s="35"/>
      <c r="Y148" s="35"/>
      <c r="Z148" s="35"/>
      <c r="AA148" s="35"/>
      <c r="AB148" s="35"/>
      <c r="AC148" s="35"/>
      <c r="AD148" s="35"/>
      <c r="AE148" s="35"/>
      <c r="AR148" s="231" t="s">
        <v>199</v>
      </c>
      <c r="AT148" s="231" t="s">
        <v>201</v>
      </c>
      <c r="AU148" s="231" t="s">
        <v>82</v>
      </c>
      <c r="AY148" s="14" t="s">
        <v>200</v>
      </c>
      <c r="BE148" s="232">
        <f>IF(N148="základní",J148,0)</f>
        <v>0</v>
      </c>
      <c r="BF148" s="232">
        <f>IF(N148="snížená",J148,0)</f>
        <v>0</v>
      </c>
      <c r="BG148" s="232">
        <f>IF(N148="zákl. přenesená",J148,0)</f>
        <v>0</v>
      </c>
      <c r="BH148" s="232">
        <f>IF(N148="sníž. přenesená",J148,0)</f>
        <v>0</v>
      </c>
      <c r="BI148" s="232">
        <f>IF(N148="nulová",J148,0)</f>
        <v>0</v>
      </c>
      <c r="BJ148" s="14" t="s">
        <v>80</v>
      </c>
      <c r="BK148" s="232">
        <f>ROUND(I148*H148,2)</f>
        <v>0</v>
      </c>
      <c r="BL148" s="14" t="s">
        <v>199</v>
      </c>
      <c r="BM148" s="231" t="s">
        <v>2351</v>
      </c>
    </row>
    <row r="149" s="2" customFormat="1" ht="24.15" customHeight="1">
      <c r="A149" s="35"/>
      <c r="B149" s="36"/>
      <c r="C149" s="219" t="s">
        <v>399</v>
      </c>
      <c r="D149" s="219" t="s">
        <v>201</v>
      </c>
      <c r="E149" s="220" t="s">
        <v>2352</v>
      </c>
      <c r="F149" s="221" t="s">
        <v>2353</v>
      </c>
      <c r="G149" s="222" t="s">
        <v>2350</v>
      </c>
      <c r="H149" s="223">
        <v>2</v>
      </c>
      <c r="I149" s="224"/>
      <c r="J149" s="225">
        <f>ROUND(I149*H149,2)</f>
        <v>0</v>
      </c>
      <c r="K149" s="226"/>
      <c r="L149" s="41"/>
      <c r="M149" s="227" t="s">
        <v>1</v>
      </c>
      <c r="N149" s="228" t="s">
        <v>38</v>
      </c>
      <c r="O149" s="88"/>
      <c r="P149" s="229">
        <f>O149*H149</f>
        <v>0</v>
      </c>
      <c r="Q149" s="229">
        <v>0</v>
      </c>
      <c r="R149" s="229">
        <f>Q149*H149</f>
        <v>0</v>
      </c>
      <c r="S149" s="229">
        <v>0</v>
      </c>
      <c r="T149" s="230">
        <f>S149*H149</f>
        <v>0</v>
      </c>
      <c r="U149" s="35"/>
      <c r="V149" s="35"/>
      <c r="W149" s="35"/>
      <c r="X149" s="35"/>
      <c r="Y149" s="35"/>
      <c r="Z149" s="35"/>
      <c r="AA149" s="35"/>
      <c r="AB149" s="35"/>
      <c r="AC149" s="35"/>
      <c r="AD149" s="35"/>
      <c r="AE149" s="35"/>
      <c r="AR149" s="231" t="s">
        <v>199</v>
      </c>
      <c r="AT149" s="231" t="s">
        <v>201</v>
      </c>
      <c r="AU149" s="231" t="s">
        <v>82</v>
      </c>
      <c r="AY149" s="14" t="s">
        <v>200</v>
      </c>
      <c r="BE149" s="232">
        <f>IF(N149="základní",J149,0)</f>
        <v>0</v>
      </c>
      <c r="BF149" s="232">
        <f>IF(N149="snížená",J149,0)</f>
        <v>0</v>
      </c>
      <c r="BG149" s="232">
        <f>IF(N149="zákl. přenesená",J149,0)</f>
        <v>0</v>
      </c>
      <c r="BH149" s="232">
        <f>IF(N149="sníž. přenesená",J149,0)</f>
        <v>0</v>
      </c>
      <c r="BI149" s="232">
        <f>IF(N149="nulová",J149,0)</f>
        <v>0</v>
      </c>
      <c r="BJ149" s="14" t="s">
        <v>80</v>
      </c>
      <c r="BK149" s="232">
        <f>ROUND(I149*H149,2)</f>
        <v>0</v>
      </c>
      <c r="BL149" s="14" t="s">
        <v>199</v>
      </c>
      <c r="BM149" s="231" t="s">
        <v>2354</v>
      </c>
    </row>
    <row r="150" s="2" customFormat="1" ht="37.8" customHeight="1">
      <c r="A150" s="35"/>
      <c r="B150" s="36"/>
      <c r="C150" s="219" t="s">
        <v>403</v>
      </c>
      <c r="D150" s="219" t="s">
        <v>201</v>
      </c>
      <c r="E150" s="220" t="s">
        <v>2355</v>
      </c>
      <c r="F150" s="221" t="s">
        <v>2356</v>
      </c>
      <c r="G150" s="222" t="s">
        <v>311</v>
      </c>
      <c r="H150" s="223">
        <v>240</v>
      </c>
      <c r="I150" s="224"/>
      <c r="J150" s="225">
        <f>ROUND(I150*H150,2)</f>
        <v>0</v>
      </c>
      <c r="K150" s="226"/>
      <c r="L150" s="41"/>
      <c r="M150" s="227" t="s">
        <v>1</v>
      </c>
      <c r="N150" s="228" t="s">
        <v>38</v>
      </c>
      <c r="O150" s="88"/>
      <c r="P150" s="229">
        <f>O150*H150</f>
        <v>0</v>
      </c>
      <c r="Q150" s="229">
        <v>0</v>
      </c>
      <c r="R150" s="229">
        <f>Q150*H150</f>
        <v>0</v>
      </c>
      <c r="S150" s="229">
        <v>0</v>
      </c>
      <c r="T150" s="230">
        <f>S150*H150</f>
        <v>0</v>
      </c>
      <c r="U150" s="35"/>
      <c r="V150" s="35"/>
      <c r="W150" s="35"/>
      <c r="X150" s="35"/>
      <c r="Y150" s="35"/>
      <c r="Z150" s="35"/>
      <c r="AA150" s="35"/>
      <c r="AB150" s="35"/>
      <c r="AC150" s="35"/>
      <c r="AD150" s="35"/>
      <c r="AE150" s="35"/>
      <c r="AR150" s="231" t="s">
        <v>199</v>
      </c>
      <c r="AT150" s="231" t="s">
        <v>201</v>
      </c>
      <c r="AU150" s="231" t="s">
        <v>82</v>
      </c>
      <c r="AY150" s="14" t="s">
        <v>200</v>
      </c>
      <c r="BE150" s="232">
        <f>IF(N150="základní",J150,0)</f>
        <v>0</v>
      </c>
      <c r="BF150" s="232">
        <f>IF(N150="snížená",J150,0)</f>
        <v>0</v>
      </c>
      <c r="BG150" s="232">
        <f>IF(N150="zákl. přenesená",J150,0)</f>
        <v>0</v>
      </c>
      <c r="BH150" s="232">
        <f>IF(N150="sníž. přenesená",J150,0)</f>
        <v>0</v>
      </c>
      <c r="BI150" s="232">
        <f>IF(N150="nulová",J150,0)</f>
        <v>0</v>
      </c>
      <c r="BJ150" s="14" t="s">
        <v>80</v>
      </c>
      <c r="BK150" s="232">
        <f>ROUND(I150*H150,2)</f>
        <v>0</v>
      </c>
      <c r="BL150" s="14" t="s">
        <v>199</v>
      </c>
      <c r="BM150" s="231" t="s">
        <v>2357</v>
      </c>
    </row>
    <row r="151" s="2" customFormat="1" ht="37.8" customHeight="1">
      <c r="A151" s="35"/>
      <c r="B151" s="36"/>
      <c r="C151" s="219" t="s">
        <v>407</v>
      </c>
      <c r="D151" s="219" t="s">
        <v>201</v>
      </c>
      <c r="E151" s="220" t="s">
        <v>2358</v>
      </c>
      <c r="F151" s="221" t="s">
        <v>2359</v>
      </c>
      <c r="G151" s="222" t="s">
        <v>311</v>
      </c>
      <c r="H151" s="223">
        <v>240</v>
      </c>
      <c r="I151" s="224"/>
      <c r="J151" s="225">
        <f>ROUND(I151*H151,2)</f>
        <v>0</v>
      </c>
      <c r="K151" s="226"/>
      <c r="L151" s="41"/>
      <c r="M151" s="227" t="s">
        <v>1</v>
      </c>
      <c r="N151" s="228" t="s">
        <v>38</v>
      </c>
      <c r="O151" s="88"/>
      <c r="P151" s="229">
        <f>O151*H151</f>
        <v>0</v>
      </c>
      <c r="Q151" s="229">
        <v>0</v>
      </c>
      <c r="R151" s="229">
        <f>Q151*H151</f>
        <v>0</v>
      </c>
      <c r="S151" s="229">
        <v>0</v>
      </c>
      <c r="T151" s="230">
        <f>S151*H151</f>
        <v>0</v>
      </c>
      <c r="U151" s="35"/>
      <c r="V151" s="35"/>
      <c r="W151" s="35"/>
      <c r="X151" s="35"/>
      <c r="Y151" s="35"/>
      <c r="Z151" s="35"/>
      <c r="AA151" s="35"/>
      <c r="AB151" s="35"/>
      <c r="AC151" s="35"/>
      <c r="AD151" s="35"/>
      <c r="AE151" s="35"/>
      <c r="AR151" s="231" t="s">
        <v>199</v>
      </c>
      <c r="AT151" s="231" t="s">
        <v>201</v>
      </c>
      <c r="AU151" s="231" t="s">
        <v>82</v>
      </c>
      <c r="AY151" s="14" t="s">
        <v>200</v>
      </c>
      <c r="BE151" s="232">
        <f>IF(N151="základní",J151,0)</f>
        <v>0</v>
      </c>
      <c r="BF151" s="232">
        <f>IF(N151="snížená",J151,0)</f>
        <v>0</v>
      </c>
      <c r="BG151" s="232">
        <f>IF(N151="zákl. přenesená",J151,0)</f>
        <v>0</v>
      </c>
      <c r="BH151" s="232">
        <f>IF(N151="sníž. přenesená",J151,0)</f>
        <v>0</v>
      </c>
      <c r="BI151" s="232">
        <f>IF(N151="nulová",J151,0)</f>
        <v>0</v>
      </c>
      <c r="BJ151" s="14" t="s">
        <v>80</v>
      </c>
      <c r="BK151" s="232">
        <f>ROUND(I151*H151,2)</f>
        <v>0</v>
      </c>
      <c r="BL151" s="14" t="s">
        <v>199</v>
      </c>
      <c r="BM151" s="231" t="s">
        <v>2360</v>
      </c>
    </row>
    <row r="152" s="2" customFormat="1" ht="24.15" customHeight="1">
      <c r="A152" s="35"/>
      <c r="B152" s="36"/>
      <c r="C152" s="219" t="s">
        <v>411</v>
      </c>
      <c r="D152" s="219" t="s">
        <v>201</v>
      </c>
      <c r="E152" s="220" t="s">
        <v>2361</v>
      </c>
      <c r="F152" s="221" t="s">
        <v>2362</v>
      </c>
      <c r="G152" s="222" t="s">
        <v>209</v>
      </c>
      <c r="H152" s="223">
        <v>1</v>
      </c>
      <c r="I152" s="224"/>
      <c r="J152" s="225">
        <f>ROUND(I152*H152,2)</f>
        <v>0</v>
      </c>
      <c r="K152" s="226"/>
      <c r="L152" s="41"/>
      <c r="M152" s="227" t="s">
        <v>1</v>
      </c>
      <c r="N152" s="228" t="s">
        <v>38</v>
      </c>
      <c r="O152" s="88"/>
      <c r="P152" s="229">
        <f>O152*H152</f>
        <v>0</v>
      </c>
      <c r="Q152" s="229">
        <v>0</v>
      </c>
      <c r="R152" s="229">
        <f>Q152*H152</f>
        <v>0</v>
      </c>
      <c r="S152" s="229">
        <v>0</v>
      </c>
      <c r="T152" s="230">
        <f>S152*H152</f>
        <v>0</v>
      </c>
      <c r="U152" s="35"/>
      <c r="V152" s="35"/>
      <c r="W152" s="35"/>
      <c r="X152" s="35"/>
      <c r="Y152" s="35"/>
      <c r="Z152" s="35"/>
      <c r="AA152" s="35"/>
      <c r="AB152" s="35"/>
      <c r="AC152" s="35"/>
      <c r="AD152" s="35"/>
      <c r="AE152" s="35"/>
      <c r="AR152" s="231" t="s">
        <v>199</v>
      </c>
      <c r="AT152" s="231" t="s">
        <v>201</v>
      </c>
      <c r="AU152" s="231" t="s">
        <v>82</v>
      </c>
      <c r="AY152" s="14" t="s">
        <v>200</v>
      </c>
      <c r="BE152" s="232">
        <f>IF(N152="základní",J152,0)</f>
        <v>0</v>
      </c>
      <c r="BF152" s="232">
        <f>IF(N152="snížená",J152,0)</f>
        <v>0</v>
      </c>
      <c r="BG152" s="232">
        <f>IF(N152="zákl. přenesená",J152,0)</f>
        <v>0</v>
      </c>
      <c r="BH152" s="232">
        <f>IF(N152="sníž. přenesená",J152,0)</f>
        <v>0</v>
      </c>
      <c r="BI152" s="232">
        <f>IF(N152="nulová",J152,0)</f>
        <v>0</v>
      </c>
      <c r="BJ152" s="14" t="s">
        <v>80</v>
      </c>
      <c r="BK152" s="232">
        <f>ROUND(I152*H152,2)</f>
        <v>0</v>
      </c>
      <c r="BL152" s="14" t="s">
        <v>199</v>
      </c>
      <c r="BM152" s="231" t="s">
        <v>2363</v>
      </c>
    </row>
    <row r="153" s="2" customFormat="1" ht="24.15" customHeight="1">
      <c r="A153" s="35"/>
      <c r="B153" s="36"/>
      <c r="C153" s="219" t="s">
        <v>415</v>
      </c>
      <c r="D153" s="219" t="s">
        <v>201</v>
      </c>
      <c r="E153" s="220" t="s">
        <v>2364</v>
      </c>
      <c r="F153" s="221" t="s">
        <v>2365</v>
      </c>
      <c r="G153" s="222" t="s">
        <v>209</v>
      </c>
      <c r="H153" s="223">
        <v>1</v>
      </c>
      <c r="I153" s="224"/>
      <c r="J153" s="225">
        <f>ROUND(I153*H153,2)</f>
        <v>0</v>
      </c>
      <c r="K153" s="226"/>
      <c r="L153" s="41"/>
      <c r="M153" s="227" t="s">
        <v>1</v>
      </c>
      <c r="N153" s="228" t="s">
        <v>38</v>
      </c>
      <c r="O153" s="88"/>
      <c r="P153" s="229">
        <f>O153*H153</f>
        <v>0</v>
      </c>
      <c r="Q153" s="229">
        <v>0</v>
      </c>
      <c r="R153" s="229">
        <f>Q153*H153</f>
        <v>0</v>
      </c>
      <c r="S153" s="229">
        <v>0</v>
      </c>
      <c r="T153" s="230">
        <f>S153*H153</f>
        <v>0</v>
      </c>
      <c r="U153" s="35"/>
      <c r="V153" s="35"/>
      <c r="W153" s="35"/>
      <c r="X153" s="35"/>
      <c r="Y153" s="35"/>
      <c r="Z153" s="35"/>
      <c r="AA153" s="35"/>
      <c r="AB153" s="35"/>
      <c r="AC153" s="35"/>
      <c r="AD153" s="35"/>
      <c r="AE153" s="35"/>
      <c r="AR153" s="231" t="s">
        <v>199</v>
      </c>
      <c r="AT153" s="231" t="s">
        <v>201</v>
      </c>
      <c r="AU153" s="231" t="s">
        <v>82</v>
      </c>
      <c r="AY153" s="14" t="s">
        <v>200</v>
      </c>
      <c r="BE153" s="232">
        <f>IF(N153="základní",J153,0)</f>
        <v>0</v>
      </c>
      <c r="BF153" s="232">
        <f>IF(N153="snížená",J153,0)</f>
        <v>0</v>
      </c>
      <c r="BG153" s="232">
        <f>IF(N153="zákl. přenesená",J153,0)</f>
        <v>0</v>
      </c>
      <c r="BH153" s="232">
        <f>IF(N153="sníž. přenesená",J153,0)</f>
        <v>0</v>
      </c>
      <c r="BI153" s="232">
        <f>IF(N153="nulová",J153,0)</f>
        <v>0</v>
      </c>
      <c r="BJ153" s="14" t="s">
        <v>80</v>
      </c>
      <c r="BK153" s="232">
        <f>ROUND(I153*H153,2)</f>
        <v>0</v>
      </c>
      <c r="BL153" s="14" t="s">
        <v>199</v>
      </c>
      <c r="BM153" s="231" t="s">
        <v>2366</v>
      </c>
    </row>
    <row r="154" s="2" customFormat="1" ht="24.15" customHeight="1">
      <c r="A154" s="35"/>
      <c r="B154" s="36"/>
      <c r="C154" s="219" t="s">
        <v>419</v>
      </c>
      <c r="D154" s="219" t="s">
        <v>201</v>
      </c>
      <c r="E154" s="220" t="s">
        <v>2367</v>
      </c>
      <c r="F154" s="221" t="s">
        <v>2368</v>
      </c>
      <c r="G154" s="222" t="s">
        <v>311</v>
      </c>
      <c r="H154" s="223">
        <v>49.850000000000001</v>
      </c>
      <c r="I154" s="224"/>
      <c r="J154" s="225">
        <f>ROUND(I154*H154,2)</f>
        <v>0</v>
      </c>
      <c r="K154" s="226"/>
      <c r="L154" s="41"/>
      <c r="M154" s="227" t="s">
        <v>1</v>
      </c>
      <c r="N154" s="228" t="s">
        <v>38</v>
      </c>
      <c r="O154" s="88"/>
      <c r="P154" s="229">
        <f>O154*H154</f>
        <v>0</v>
      </c>
      <c r="Q154" s="229">
        <v>0</v>
      </c>
      <c r="R154" s="229">
        <f>Q154*H154</f>
        <v>0</v>
      </c>
      <c r="S154" s="229">
        <v>0</v>
      </c>
      <c r="T154" s="230">
        <f>S154*H154</f>
        <v>0</v>
      </c>
      <c r="U154" s="35"/>
      <c r="V154" s="35"/>
      <c r="W154" s="35"/>
      <c r="X154" s="35"/>
      <c r="Y154" s="35"/>
      <c r="Z154" s="35"/>
      <c r="AA154" s="35"/>
      <c r="AB154" s="35"/>
      <c r="AC154" s="35"/>
      <c r="AD154" s="35"/>
      <c r="AE154" s="35"/>
      <c r="AR154" s="231" t="s">
        <v>199</v>
      </c>
      <c r="AT154" s="231" t="s">
        <v>201</v>
      </c>
      <c r="AU154" s="231" t="s">
        <v>82</v>
      </c>
      <c r="AY154" s="14" t="s">
        <v>200</v>
      </c>
      <c r="BE154" s="232">
        <f>IF(N154="základní",J154,0)</f>
        <v>0</v>
      </c>
      <c r="BF154" s="232">
        <f>IF(N154="snížená",J154,0)</f>
        <v>0</v>
      </c>
      <c r="BG154" s="232">
        <f>IF(N154="zákl. přenesená",J154,0)</f>
        <v>0</v>
      </c>
      <c r="BH154" s="232">
        <f>IF(N154="sníž. přenesená",J154,0)</f>
        <v>0</v>
      </c>
      <c r="BI154" s="232">
        <f>IF(N154="nulová",J154,0)</f>
        <v>0</v>
      </c>
      <c r="BJ154" s="14" t="s">
        <v>80</v>
      </c>
      <c r="BK154" s="232">
        <f>ROUND(I154*H154,2)</f>
        <v>0</v>
      </c>
      <c r="BL154" s="14" t="s">
        <v>199</v>
      </c>
      <c r="BM154" s="231" t="s">
        <v>2369</v>
      </c>
    </row>
    <row r="155" s="2" customFormat="1" ht="24.15" customHeight="1">
      <c r="A155" s="35"/>
      <c r="B155" s="36"/>
      <c r="C155" s="219" t="s">
        <v>423</v>
      </c>
      <c r="D155" s="219" t="s">
        <v>201</v>
      </c>
      <c r="E155" s="220" t="s">
        <v>2370</v>
      </c>
      <c r="F155" s="221" t="s">
        <v>2371</v>
      </c>
      <c r="G155" s="222" t="s">
        <v>311</v>
      </c>
      <c r="H155" s="223">
        <v>49.850000000000001</v>
      </c>
      <c r="I155" s="224"/>
      <c r="J155" s="225">
        <f>ROUND(I155*H155,2)</f>
        <v>0</v>
      </c>
      <c r="K155" s="226"/>
      <c r="L155" s="41"/>
      <c r="M155" s="227" t="s">
        <v>1</v>
      </c>
      <c r="N155" s="228" t="s">
        <v>38</v>
      </c>
      <c r="O155" s="88"/>
      <c r="P155" s="229">
        <f>O155*H155</f>
        <v>0</v>
      </c>
      <c r="Q155" s="229">
        <v>0</v>
      </c>
      <c r="R155" s="229">
        <f>Q155*H155</f>
        <v>0</v>
      </c>
      <c r="S155" s="229">
        <v>0</v>
      </c>
      <c r="T155" s="230">
        <f>S155*H155</f>
        <v>0</v>
      </c>
      <c r="U155" s="35"/>
      <c r="V155" s="35"/>
      <c r="W155" s="35"/>
      <c r="X155" s="35"/>
      <c r="Y155" s="35"/>
      <c r="Z155" s="35"/>
      <c r="AA155" s="35"/>
      <c r="AB155" s="35"/>
      <c r="AC155" s="35"/>
      <c r="AD155" s="35"/>
      <c r="AE155" s="35"/>
      <c r="AR155" s="231" t="s">
        <v>199</v>
      </c>
      <c r="AT155" s="231" t="s">
        <v>201</v>
      </c>
      <c r="AU155" s="231" t="s">
        <v>82</v>
      </c>
      <c r="AY155" s="14" t="s">
        <v>200</v>
      </c>
      <c r="BE155" s="232">
        <f>IF(N155="základní",J155,0)</f>
        <v>0</v>
      </c>
      <c r="BF155" s="232">
        <f>IF(N155="snížená",J155,0)</f>
        <v>0</v>
      </c>
      <c r="BG155" s="232">
        <f>IF(N155="zákl. přenesená",J155,0)</f>
        <v>0</v>
      </c>
      <c r="BH155" s="232">
        <f>IF(N155="sníž. přenesená",J155,0)</f>
        <v>0</v>
      </c>
      <c r="BI155" s="232">
        <f>IF(N155="nulová",J155,0)</f>
        <v>0</v>
      </c>
      <c r="BJ155" s="14" t="s">
        <v>80</v>
      </c>
      <c r="BK155" s="232">
        <f>ROUND(I155*H155,2)</f>
        <v>0</v>
      </c>
      <c r="BL155" s="14" t="s">
        <v>199</v>
      </c>
      <c r="BM155" s="231" t="s">
        <v>2372</v>
      </c>
    </row>
    <row r="156" s="2" customFormat="1" ht="24.15" customHeight="1">
      <c r="A156" s="35"/>
      <c r="B156" s="36"/>
      <c r="C156" s="219" t="s">
        <v>427</v>
      </c>
      <c r="D156" s="219" t="s">
        <v>201</v>
      </c>
      <c r="E156" s="220" t="s">
        <v>2373</v>
      </c>
      <c r="F156" s="221" t="s">
        <v>2374</v>
      </c>
      <c r="G156" s="222" t="s">
        <v>311</v>
      </c>
      <c r="H156" s="223">
        <v>49.850000000000001</v>
      </c>
      <c r="I156" s="224"/>
      <c r="J156" s="225">
        <f>ROUND(I156*H156,2)</f>
        <v>0</v>
      </c>
      <c r="K156" s="226"/>
      <c r="L156" s="41"/>
      <c r="M156" s="227" t="s">
        <v>1</v>
      </c>
      <c r="N156" s="228" t="s">
        <v>38</v>
      </c>
      <c r="O156" s="88"/>
      <c r="P156" s="229">
        <f>O156*H156</f>
        <v>0</v>
      </c>
      <c r="Q156" s="229">
        <v>0</v>
      </c>
      <c r="R156" s="229">
        <f>Q156*H156</f>
        <v>0</v>
      </c>
      <c r="S156" s="229">
        <v>0</v>
      </c>
      <c r="T156" s="230">
        <f>S156*H156</f>
        <v>0</v>
      </c>
      <c r="U156" s="35"/>
      <c r="V156" s="35"/>
      <c r="W156" s="35"/>
      <c r="X156" s="35"/>
      <c r="Y156" s="35"/>
      <c r="Z156" s="35"/>
      <c r="AA156" s="35"/>
      <c r="AB156" s="35"/>
      <c r="AC156" s="35"/>
      <c r="AD156" s="35"/>
      <c r="AE156" s="35"/>
      <c r="AR156" s="231" t="s">
        <v>199</v>
      </c>
      <c r="AT156" s="231" t="s">
        <v>201</v>
      </c>
      <c r="AU156" s="231" t="s">
        <v>82</v>
      </c>
      <c r="AY156" s="14" t="s">
        <v>200</v>
      </c>
      <c r="BE156" s="232">
        <f>IF(N156="základní",J156,0)</f>
        <v>0</v>
      </c>
      <c r="BF156" s="232">
        <f>IF(N156="snížená",J156,0)</f>
        <v>0</v>
      </c>
      <c r="BG156" s="232">
        <f>IF(N156="zákl. přenesená",J156,0)</f>
        <v>0</v>
      </c>
      <c r="BH156" s="232">
        <f>IF(N156="sníž. přenesená",J156,0)</f>
        <v>0</v>
      </c>
      <c r="BI156" s="232">
        <f>IF(N156="nulová",J156,0)</f>
        <v>0</v>
      </c>
      <c r="BJ156" s="14" t="s">
        <v>80</v>
      </c>
      <c r="BK156" s="232">
        <f>ROUND(I156*H156,2)</f>
        <v>0</v>
      </c>
      <c r="BL156" s="14" t="s">
        <v>199</v>
      </c>
      <c r="BM156" s="231" t="s">
        <v>2375</v>
      </c>
    </row>
    <row r="157" s="2" customFormat="1" ht="24.15" customHeight="1">
      <c r="A157" s="35"/>
      <c r="B157" s="36"/>
      <c r="C157" s="219" t="s">
        <v>431</v>
      </c>
      <c r="D157" s="219" t="s">
        <v>201</v>
      </c>
      <c r="E157" s="220" t="s">
        <v>2376</v>
      </c>
      <c r="F157" s="221" t="s">
        <v>2377</v>
      </c>
      <c r="G157" s="222" t="s">
        <v>311</v>
      </c>
      <c r="H157" s="223">
        <v>49.850000000000001</v>
      </c>
      <c r="I157" s="224"/>
      <c r="J157" s="225">
        <f>ROUND(I157*H157,2)</f>
        <v>0</v>
      </c>
      <c r="K157" s="226"/>
      <c r="L157" s="41"/>
      <c r="M157" s="227" t="s">
        <v>1</v>
      </c>
      <c r="N157" s="228" t="s">
        <v>38</v>
      </c>
      <c r="O157" s="88"/>
      <c r="P157" s="229">
        <f>O157*H157</f>
        <v>0</v>
      </c>
      <c r="Q157" s="229">
        <v>0</v>
      </c>
      <c r="R157" s="229">
        <f>Q157*H157</f>
        <v>0</v>
      </c>
      <c r="S157" s="229">
        <v>0</v>
      </c>
      <c r="T157" s="230">
        <f>S157*H157</f>
        <v>0</v>
      </c>
      <c r="U157" s="35"/>
      <c r="V157" s="35"/>
      <c r="W157" s="35"/>
      <c r="X157" s="35"/>
      <c r="Y157" s="35"/>
      <c r="Z157" s="35"/>
      <c r="AA157" s="35"/>
      <c r="AB157" s="35"/>
      <c r="AC157" s="35"/>
      <c r="AD157" s="35"/>
      <c r="AE157" s="35"/>
      <c r="AR157" s="231" t="s">
        <v>199</v>
      </c>
      <c r="AT157" s="231" t="s">
        <v>201</v>
      </c>
      <c r="AU157" s="231" t="s">
        <v>82</v>
      </c>
      <c r="AY157" s="14" t="s">
        <v>200</v>
      </c>
      <c r="BE157" s="232">
        <f>IF(N157="základní",J157,0)</f>
        <v>0</v>
      </c>
      <c r="BF157" s="232">
        <f>IF(N157="snížená",J157,0)</f>
        <v>0</v>
      </c>
      <c r="BG157" s="232">
        <f>IF(N157="zákl. přenesená",J157,0)</f>
        <v>0</v>
      </c>
      <c r="BH157" s="232">
        <f>IF(N157="sníž. přenesená",J157,0)</f>
        <v>0</v>
      </c>
      <c r="BI157" s="232">
        <f>IF(N157="nulová",J157,0)</f>
        <v>0</v>
      </c>
      <c r="BJ157" s="14" t="s">
        <v>80</v>
      </c>
      <c r="BK157" s="232">
        <f>ROUND(I157*H157,2)</f>
        <v>0</v>
      </c>
      <c r="BL157" s="14" t="s">
        <v>199</v>
      </c>
      <c r="BM157" s="231" t="s">
        <v>2378</v>
      </c>
    </row>
    <row r="158" s="2" customFormat="1" ht="14.4" customHeight="1">
      <c r="A158" s="35"/>
      <c r="B158" s="36"/>
      <c r="C158" s="219" t="s">
        <v>435</v>
      </c>
      <c r="D158" s="219" t="s">
        <v>201</v>
      </c>
      <c r="E158" s="220" t="s">
        <v>2379</v>
      </c>
      <c r="F158" s="221" t="s">
        <v>2380</v>
      </c>
      <c r="G158" s="222" t="s">
        <v>209</v>
      </c>
      <c r="H158" s="223">
        <v>2</v>
      </c>
      <c r="I158" s="224"/>
      <c r="J158" s="225">
        <f>ROUND(I158*H158,2)</f>
        <v>0</v>
      </c>
      <c r="K158" s="226"/>
      <c r="L158" s="41"/>
      <c r="M158" s="227" t="s">
        <v>1</v>
      </c>
      <c r="N158" s="228" t="s">
        <v>38</v>
      </c>
      <c r="O158" s="88"/>
      <c r="P158" s="229">
        <f>O158*H158</f>
        <v>0</v>
      </c>
      <c r="Q158" s="229">
        <v>0</v>
      </c>
      <c r="R158" s="229">
        <f>Q158*H158</f>
        <v>0</v>
      </c>
      <c r="S158" s="229">
        <v>0</v>
      </c>
      <c r="T158" s="230">
        <f>S158*H158</f>
        <v>0</v>
      </c>
      <c r="U158" s="35"/>
      <c r="V158" s="35"/>
      <c r="W158" s="35"/>
      <c r="X158" s="35"/>
      <c r="Y158" s="35"/>
      <c r="Z158" s="35"/>
      <c r="AA158" s="35"/>
      <c r="AB158" s="35"/>
      <c r="AC158" s="35"/>
      <c r="AD158" s="35"/>
      <c r="AE158" s="35"/>
      <c r="AR158" s="231" t="s">
        <v>199</v>
      </c>
      <c r="AT158" s="231" t="s">
        <v>201</v>
      </c>
      <c r="AU158" s="231" t="s">
        <v>82</v>
      </c>
      <c r="AY158" s="14" t="s">
        <v>200</v>
      </c>
      <c r="BE158" s="232">
        <f>IF(N158="základní",J158,0)</f>
        <v>0</v>
      </c>
      <c r="BF158" s="232">
        <f>IF(N158="snížená",J158,0)</f>
        <v>0</v>
      </c>
      <c r="BG158" s="232">
        <f>IF(N158="zákl. přenesená",J158,0)</f>
        <v>0</v>
      </c>
      <c r="BH158" s="232">
        <f>IF(N158="sníž. přenesená",J158,0)</f>
        <v>0</v>
      </c>
      <c r="BI158" s="232">
        <f>IF(N158="nulová",J158,0)</f>
        <v>0</v>
      </c>
      <c r="BJ158" s="14" t="s">
        <v>80</v>
      </c>
      <c r="BK158" s="232">
        <f>ROUND(I158*H158,2)</f>
        <v>0</v>
      </c>
      <c r="BL158" s="14" t="s">
        <v>199</v>
      </c>
      <c r="BM158" s="231" t="s">
        <v>2381</v>
      </c>
    </row>
    <row r="159" s="2" customFormat="1" ht="14.4" customHeight="1">
      <c r="A159" s="35"/>
      <c r="B159" s="36"/>
      <c r="C159" s="219" t="s">
        <v>439</v>
      </c>
      <c r="D159" s="219" t="s">
        <v>201</v>
      </c>
      <c r="E159" s="220" t="s">
        <v>2382</v>
      </c>
      <c r="F159" s="221" t="s">
        <v>2383</v>
      </c>
      <c r="G159" s="222" t="s">
        <v>209</v>
      </c>
      <c r="H159" s="223">
        <v>1</v>
      </c>
      <c r="I159" s="224"/>
      <c r="J159" s="225">
        <f>ROUND(I159*H159,2)</f>
        <v>0</v>
      </c>
      <c r="K159" s="226"/>
      <c r="L159" s="41"/>
      <c r="M159" s="227" t="s">
        <v>1</v>
      </c>
      <c r="N159" s="228" t="s">
        <v>38</v>
      </c>
      <c r="O159" s="88"/>
      <c r="P159" s="229">
        <f>O159*H159</f>
        <v>0</v>
      </c>
      <c r="Q159" s="229">
        <v>0</v>
      </c>
      <c r="R159" s="229">
        <f>Q159*H159</f>
        <v>0</v>
      </c>
      <c r="S159" s="229">
        <v>0</v>
      </c>
      <c r="T159" s="230">
        <f>S159*H159</f>
        <v>0</v>
      </c>
      <c r="U159" s="35"/>
      <c r="V159" s="35"/>
      <c r="W159" s="35"/>
      <c r="X159" s="35"/>
      <c r="Y159" s="35"/>
      <c r="Z159" s="35"/>
      <c r="AA159" s="35"/>
      <c r="AB159" s="35"/>
      <c r="AC159" s="35"/>
      <c r="AD159" s="35"/>
      <c r="AE159" s="35"/>
      <c r="AR159" s="231" t="s">
        <v>199</v>
      </c>
      <c r="AT159" s="231" t="s">
        <v>201</v>
      </c>
      <c r="AU159" s="231" t="s">
        <v>82</v>
      </c>
      <c r="AY159" s="14" t="s">
        <v>200</v>
      </c>
      <c r="BE159" s="232">
        <f>IF(N159="základní",J159,0)</f>
        <v>0</v>
      </c>
      <c r="BF159" s="232">
        <f>IF(N159="snížená",J159,0)</f>
        <v>0</v>
      </c>
      <c r="BG159" s="232">
        <f>IF(N159="zákl. přenesená",J159,0)</f>
        <v>0</v>
      </c>
      <c r="BH159" s="232">
        <f>IF(N159="sníž. přenesená",J159,0)</f>
        <v>0</v>
      </c>
      <c r="BI159" s="232">
        <f>IF(N159="nulová",J159,0)</f>
        <v>0</v>
      </c>
      <c r="BJ159" s="14" t="s">
        <v>80</v>
      </c>
      <c r="BK159" s="232">
        <f>ROUND(I159*H159,2)</f>
        <v>0</v>
      </c>
      <c r="BL159" s="14" t="s">
        <v>199</v>
      </c>
      <c r="BM159" s="231" t="s">
        <v>2384</v>
      </c>
    </row>
    <row r="160" s="2" customFormat="1" ht="14.4" customHeight="1">
      <c r="A160" s="35"/>
      <c r="B160" s="36"/>
      <c r="C160" s="219" t="s">
        <v>443</v>
      </c>
      <c r="D160" s="219" t="s">
        <v>201</v>
      </c>
      <c r="E160" s="220" t="s">
        <v>2385</v>
      </c>
      <c r="F160" s="221" t="s">
        <v>2386</v>
      </c>
      <c r="G160" s="222" t="s">
        <v>209</v>
      </c>
      <c r="H160" s="223">
        <v>1</v>
      </c>
      <c r="I160" s="224"/>
      <c r="J160" s="225">
        <f>ROUND(I160*H160,2)</f>
        <v>0</v>
      </c>
      <c r="K160" s="226"/>
      <c r="L160" s="41"/>
      <c r="M160" s="227" t="s">
        <v>1</v>
      </c>
      <c r="N160" s="228" t="s">
        <v>38</v>
      </c>
      <c r="O160" s="88"/>
      <c r="P160" s="229">
        <f>O160*H160</f>
        <v>0</v>
      </c>
      <c r="Q160" s="229">
        <v>0</v>
      </c>
      <c r="R160" s="229">
        <f>Q160*H160</f>
        <v>0</v>
      </c>
      <c r="S160" s="229">
        <v>0</v>
      </c>
      <c r="T160" s="230">
        <f>S160*H160</f>
        <v>0</v>
      </c>
      <c r="U160" s="35"/>
      <c r="V160" s="35"/>
      <c r="W160" s="35"/>
      <c r="X160" s="35"/>
      <c r="Y160" s="35"/>
      <c r="Z160" s="35"/>
      <c r="AA160" s="35"/>
      <c r="AB160" s="35"/>
      <c r="AC160" s="35"/>
      <c r="AD160" s="35"/>
      <c r="AE160" s="35"/>
      <c r="AR160" s="231" t="s">
        <v>199</v>
      </c>
      <c r="AT160" s="231" t="s">
        <v>201</v>
      </c>
      <c r="AU160" s="231" t="s">
        <v>82</v>
      </c>
      <c r="AY160" s="14" t="s">
        <v>200</v>
      </c>
      <c r="BE160" s="232">
        <f>IF(N160="základní",J160,0)</f>
        <v>0</v>
      </c>
      <c r="BF160" s="232">
        <f>IF(N160="snížená",J160,0)</f>
        <v>0</v>
      </c>
      <c r="BG160" s="232">
        <f>IF(N160="zákl. přenesená",J160,0)</f>
        <v>0</v>
      </c>
      <c r="BH160" s="232">
        <f>IF(N160="sníž. přenesená",J160,0)</f>
        <v>0</v>
      </c>
      <c r="BI160" s="232">
        <f>IF(N160="nulová",J160,0)</f>
        <v>0</v>
      </c>
      <c r="BJ160" s="14" t="s">
        <v>80</v>
      </c>
      <c r="BK160" s="232">
        <f>ROUND(I160*H160,2)</f>
        <v>0</v>
      </c>
      <c r="BL160" s="14" t="s">
        <v>199</v>
      </c>
      <c r="BM160" s="231" t="s">
        <v>2387</v>
      </c>
    </row>
    <row r="161" s="2" customFormat="1" ht="14.4" customHeight="1">
      <c r="A161" s="35"/>
      <c r="B161" s="36"/>
      <c r="C161" s="219" t="s">
        <v>447</v>
      </c>
      <c r="D161" s="219" t="s">
        <v>201</v>
      </c>
      <c r="E161" s="220" t="s">
        <v>2388</v>
      </c>
      <c r="F161" s="221" t="s">
        <v>2389</v>
      </c>
      <c r="G161" s="222" t="s">
        <v>209</v>
      </c>
      <c r="H161" s="223">
        <v>1</v>
      </c>
      <c r="I161" s="224"/>
      <c r="J161" s="225">
        <f>ROUND(I161*H161,2)</f>
        <v>0</v>
      </c>
      <c r="K161" s="226"/>
      <c r="L161" s="41"/>
      <c r="M161" s="227" t="s">
        <v>1</v>
      </c>
      <c r="N161" s="228" t="s">
        <v>38</v>
      </c>
      <c r="O161" s="88"/>
      <c r="P161" s="229">
        <f>O161*H161</f>
        <v>0</v>
      </c>
      <c r="Q161" s="229">
        <v>0</v>
      </c>
      <c r="R161" s="229">
        <f>Q161*H161</f>
        <v>0</v>
      </c>
      <c r="S161" s="229">
        <v>0</v>
      </c>
      <c r="T161" s="230">
        <f>S161*H161</f>
        <v>0</v>
      </c>
      <c r="U161" s="35"/>
      <c r="V161" s="35"/>
      <c r="W161" s="35"/>
      <c r="X161" s="35"/>
      <c r="Y161" s="35"/>
      <c r="Z161" s="35"/>
      <c r="AA161" s="35"/>
      <c r="AB161" s="35"/>
      <c r="AC161" s="35"/>
      <c r="AD161" s="35"/>
      <c r="AE161" s="35"/>
      <c r="AR161" s="231" t="s">
        <v>199</v>
      </c>
      <c r="AT161" s="231" t="s">
        <v>201</v>
      </c>
      <c r="AU161" s="231" t="s">
        <v>82</v>
      </c>
      <c r="AY161" s="14" t="s">
        <v>200</v>
      </c>
      <c r="BE161" s="232">
        <f>IF(N161="základní",J161,0)</f>
        <v>0</v>
      </c>
      <c r="BF161" s="232">
        <f>IF(N161="snížená",J161,0)</f>
        <v>0</v>
      </c>
      <c r="BG161" s="232">
        <f>IF(N161="zákl. přenesená",J161,0)</f>
        <v>0</v>
      </c>
      <c r="BH161" s="232">
        <f>IF(N161="sníž. přenesená",J161,0)</f>
        <v>0</v>
      </c>
      <c r="BI161" s="232">
        <f>IF(N161="nulová",J161,0)</f>
        <v>0</v>
      </c>
      <c r="BJ161" s="14" t="s">
        <v>80</v>
      </c>
      <c r="BK161" s="232">
        <f>ROUND(I161*H161,2)</f>
        <v>0</v>
      </c>
      <c r="BL161" s="14" t="s">
        <v>199</v>
      </c>
      <c r="BM161" s="231" t="s">
        <v>2390</v>
      </c>
    </row>
    <row r="162" s="2" customFormat="1" ht="14.4" customHeight="1">
      <c r="A162" s="35"/>
      <c r="B162" s="36"/>
      <c r="C162" s="219" t="s">
        <v>451</v>
      </c>
      <c r="D162" s="219" t="s">
        <v>201</v>
      </c>
      <c r="E162" s="220" t="s">
        <v>2391</v>
      </c>
      <c r="F162" s="221" t="s">
        <v>2392</v>
      </c>
      <c r="G162" s="222" t="s">
        <v>209</v>
      </c>
      <c r="H162" s="223">
        <v>1</v>
      </c>
      <c r="I162" s="224"/>
      <c r="J162" s="225">
        <f>ROUND(I162*H162,2)</f>
        <v>0</v>
      </c>
      <c r="K162" s="226"/>
      <c r="L162" s="41"/>
      <c r="M162" s="227" t="s">
        <v>1</v>
      </c>
      <c r="N162" s="228" t="s">
        <v>38</v>
      </c>
      <c r="O162" s="88"/>
      <c r="P162" s="229">
        <f>O162*H162</f>
        <v>0</v>
      </c>
      <c r="Q162" s="229">
        <v>0</v>
      </c>
      <c r="R162" s="229">
        <f>Q162*H162</f>
        <v>0</v>
      </c>
      <c r="S162" s="229">
        <v>0</v>
      </c>
      <c r="T162" s="230">
        <f>S162*H162</f>
        <v>0</v>
      </c>
      <c r="U162" s="35"/>
      <c r="V162" s="35"/>
      <c r="W162" s="35"/>
      <c r="X162" s="35"/>
      <c r="Y162" s="35"/>
      <c r="Z162" s="35"/>
      <c r="AA162" s="35"/>
      <c r="AB162" s="35"/>
      <c r="AC162" s="35"/>
      <c r="AD162" s="35"/>
      <c r="AE162" s="35"/>
      <c r="AR162" s="231" t="s">
        <v>199</v>
      </c>
      <c r="AT162" s="231" t="s">
        <v>201</v>
      </c>
      <c r="AU162" s="231" t="s">
        <v>82</v>
      </c>
      <c r="AY162" s="14" t="s">
        <v>200</v>
      </c>
      <c r="BE162" s="232">
        <f>IF(N162="základní",J162,0)</f>
        <v>0</v>
      </c>
      <c r="BF162" s="232">
        <f>IF(N162="snížená",J162,0)</f>
        <v>0</v>
      </c>
      <c r="BG162" s="232">
        <f>IF(N162="zákl. přenesená",J162,0)</f>
        <v>0</v>
      </c>
      <c r="BH162" s="232">
        <f>IF(N162="sníž. přenesená",J162,0)</f>
        <v>0</v>
      </c>
      <c r="BI162" s="232">
        <f>IF(N162="nulová",J162,0)</f>
        <v>0</v>
      </c>
      <c r="BJ162" s="14" t="s">
        <v>80</v>
      </c>
      <c r="BK162" s="232">
        <f>ROUND(I162*H162,2)</f>
        <v>0</v>
      </c>
      <c r="BL162" s="14" t="s">
        <v>199</v>
      </c>
      <c r="BM162" s="231" t="s">
        <v>2393</v>
      </c>
    </row>
    <row r="163" s="2" customFormat="1" ht="14.4" customHeight="1">
      <c r="A163" s="35"/>
      <c r="B163" s="36"/>
      <c r="C163" s="219" t="s">
        <v>455</v>
      </c>
      <c r="D163" s="219" t="s">
        <v>201</v>
      </c>
      <c r="E163" s="220" t="s">
        <v>2394</v>
      </c>
      <c r="F163" s="221" t="s">
        <v>2395</v>
      </c>
      <c r="G163" s="222" t="s">
        <v>290</v>
      </c>
      <c r="H163" s="223">
        <v>12</v>
      </c>
      <c r="I163" s="224"/>
      <c r="J163" s="225">
        <f>ROUND(I163*H163,2)</f>
        <v>0</v>
      </c>
      <c r="K163" s="226"/>
      <c r="L163" s="41"/>
      <c r="M163" s="227" t="s">
        <v>1</v>
      </c>
      <c r="N163" s="228" t="s">
        <v>38</v>
      </c>
      <c r="O163" s="88"/>
      <c r="P163" s="229">
        <f>O163*H163</f>
        <v>0</v>
      </c>
      <c r="Q163" s="229">
        <v>0</v>
      </c>
      <c r="R163" s="229">
        <f>Q163*H163</f>
        <v>0</v>
      </c>
      <c r="S163" s="229">
        <v>0</v>
      </c>
      <c r="T163" s="230">
        <f>S163*H163</f>
        <v>0</v>
      </c>
      <c r="U163" s="35"/>
      <c r="V163" s="35"/>
      <c r="W163" s="35"/>
      <c r="X163" s="35"/>
      <c r="Y163" s="35"/>
      <c r="Z163" s="35"/>
      <c r="AA163" s="35"/>
      <c r="AB163" s="35"/>
      <c r="AC163" s="35"/>
      <c r="AD163" s="35"/>
      <c r="AE163" s="35"/>
      <c r="AR163" s="231" t="s">
        <v>199</v>
      </c>
      <c r="AT163" s="231" t="s">
        <v>201</v>
      </c>
      <c r="AU163" s="231" t="s">
        <v>82</v>
      </c>
      <c r="AY163" s="14" t="s">
        <v>200</v>
      </c>
      <c r="BE163" s="232">
        <f>IF(N163="základní",J163,0)</f>
        <v>0</v>
      </c>
      <c r="BF163" s="232">
        <f>IF(N163="snížená",J163,0)</f>
        <v>0</v>
      </c>
      <c r="BG163" s="232">
        <f>IF(N163="zákl. přenesená",J163,0)</f>
        <v>0</v>
      </c>
      <c r="BH163" s="232">
        <f>IF(N163="sníž. přenesená",J163,0)</f>
        <v>0</v>
      </c>
      <c r="BI163" s="232">
        <f>IF(N163="nulová",J163,0)</f>
        <v>0</v>
      </c>
      <c r="BJ163" s="14" t="s">
        <v>80</v>
      </c>
      <c r="BK163" s="232">
        <f>ROUND(I163*H163,2)</f>
        <v>0</v>
      </c>
      <c r="BL163" s="14" t="s">
        <v>199</v>
      </c>
      <c r="BM163" s="231" t="s">
        <v>2396</v>
      </c>
    </row>
    <row r="164" s="2" customFormat="1" ht="24.15" customHeight="1">
      <c r="A164" s="35"/>
      <c r="B164" s="36"/>
      <c r="C164" s="219" t="s">
        <v>459</v>
      </c>
      <c r="D164" s="219" t="s">
        <v>201</v>
      </c>
      <c r="E164" s="220" t="s">
        <v>2397</v>
      </c>
      <c r="F164" s="221" t="s">
        <v>2398</v>
      </c>
      <c r="G164" s="222" t="s">
        <v>1788</v>
      </c>
      <c r="H164" s="223">
        <v>600</v>
      </c>
      <c r="I164" s="224"/>
      <c r="J164" s="225">
        <f>ROUND(I164*H164,2)</f>
        <v>0</v>
      </c>
      <c r="K164" s="226"/>
      <c r="L164" s="41"/>
      <c r="M164" s="227" t="s">
        <v>1</v>
      </c>
      <c r="N164" s="228" t="s">
        <v>38</v>
      </c>
      <c r="O164" s="88"/>
      <c r="P164" s="229">
        <f>O164*H164</f>
        <v>0</v>
      </c>
      <c r="Q164" s="229">
        <v>0</v>
      </c>
      <c r="R164" s="229">
        <f>Q164*H164</f>
        <v>0</v>
      </c>
      <c r="S164" s="229">
        <v>0</v>
      </c>
      <c r="T164" s="230">
        <f>S164*H164</f>
        <v>0</v>
      </c>
      <c r="U164" s="35"/>
      <c r="V164" s="35"/>
      <c r="W164" s="35"/>
      <c r="X164" s="35"/>
      <c r="Y164" s="35"/>
      <c r="Z164" s="35"/>
      <c r="AA164" s="35"/>
      <c r="AB164" s="35"/>
      <c r="AC164" s="35"/>
      <c r="AD164" s="35"/>
      <c r="AE164" s="35"/>
      <c r="AR164" s="231" t="s">
        <v>199</v>
      </c>
      <c r="AT164" s="231" t="s">
        <v>201</v>
      </c>
      <c r="AU164" s="231" t="s">
        <v>82</v>
      </c>
      <c r="AY164" s="14" t="s">
        <v>200</v>
      </c>
      <c r="BE164" s="232">
        <f>IF(N164="základní",J164,0)</f>
        <v>0</v>
      </c>
      <c r="BF164" s="232">
        <f>IF(N164="snížená",J164,0)</f>
        <v>0</v>
      </c>
      <c r="BG164" s="232">
        <f>IF(N164="zákl. přenesená",J164,0)</f>
        <v>0</v>
      </c>
      <c r="BH164" s="232">
        <f>IF(N164="sníž. přenesená",J164,0)</f>
        <v>0</v>
      </c>
      <c r="BI164" s="232">
        <f>IF(N164="nulová",J164,0)</f>
        <v>0</v>
      </c>
      <c r="BJ164" s="14" t="s">
        <v>80</v>
      </c>
      <c r="BK164" s="232">
        <f>ROUND(I164*H164,2)</f>
        <v>0</v>
      </c>
      <c r="BL164" s="14" t="s">
        <v>199</v>
      </c>
      <c r="BM164" s="231" t="s">
        <v>2399</v>
      </c>
    </row>
    <row r="165" s="2" customFormat="1" ht="14.4" customHeight="1">
      <c r="A165" s="35"/>
      <c r="B165" s="36"/>
      <c r="C165" s="219" t="s">
        <v>463</v>
      </c>
      <c r="D165" s="219" t="s">
        <v>201</v>
      </c>
      <c r="E165" s="220" t="s">
        <v>2400</v>
      </c>
      <c r="F165" s="221" t="s">
        <v>2401</v>
      </c>
      <c r="G165" s="222" t="s">
        <v>299</v>
      </c>
      <c r="H165" s="223">
        <v>7</v>
      </c>
      <c r="I165" s="224"/>
      <c r="J165" s="225">
        <f>ROUND(I165*H165,2)</f>
        <v>0</v>
      </c>
      <c r="K165" s="226"/>
      <c r="L165" s="41"/>
      <c r="M165" s="227" t="s">
        <v>1</v>
      </c>
      <c r="N165" s="228" t="s">
        <v>38</v>
      </c>
      <c r="O165" s="88"/>
      <c r="P165" s="229">
        <f>O165*H165</f>
        <v>0</v>
      </c>
      <c r="Q165" s="229">
        <v>0</v>
      </c>
      <c r="R165" s="229">
        <f>Q165*H165</f>
        <v>0</v>
      </c>
      <c r="S165" s="229">
        <v>0</v>
      </c>
      <c r="T165" s="230">
        <f>S165*H165</f>
        <v>0</v>
      </c>
      <c r="U165" s="35"/>
      <c r="V165" s="35"/>
      <c r="W165" s="35"/>
      <c r="X165" s="35"/>
      <c r="Y165" s="35"/>
      <c r="Z165" s="35"/>
      <c r="AA165" s="35"/>
      <c r="AB165" s="35"/>
      <c r="AC165" s="35"/>
      <c r="AD165" s="35"/>
      <c r="AE165" s="35"/>
      <c r="AR165" s="231" t="s">
        <v>199</v>
      </c>
      <c r="AT165" s="231" t="s">
        <v>201</v>
      </c>
      <c r="AU165" s="231" t="s">
        <v>82</v>
      </c>
      <c r="AY165" s="14" t="s">
        <v>200</v>
      </c>
      <c r="BE165" s="232">
        <f>IF(N165="základní",J165,0)</f>
        <v>0</v>
      </c>
      <c r="BF165" s="232">
        <f>IF(N165="snížená",J165,0)</f>
        <v>0</v>
      </c>
      <c r="BG165" s="232">
        <f>IF(N165="zákl. přenesená",J165,0)</f>
        <v>0</v>
      </c>
      <c r="BH165" s="232">
        <f>IF(N165="sníž. přenesená",J165,0)</f>
        <v>0</v>
      </c>
      <c r="BI165" s="232">
        <f>IF(N165="nulová",J165,0)</f>
        <v>0</v>
      </c>
      <c r="BJ165" s="14" t="s">
        <v>80</v>
      </c>
      <c r="BK165" s="232">
        <f>ROUND(I165*H165,2)</f>
        <v>0</v>
      </c>
      <c r="BL165" s="14" t="s">
        <v>199</v>
      </c>
      <c r="BM165" s="231" t="s">
        <v>2402</v>
      </c>
    </row>
    <row r="166" s="2" customFormat="1" ht="14.4" customHeight="1">
      <c r="A166" s="35"/>
      <c r="B166" s="36"/>
      <c r="C166" s="219" t="s">
        <v>467</v>
      </c>
      <c r="D166" s="219" t="s">
        <v>201</v>
      </c>
      <c r="E166" s="220" t="s">
        <v>2403</v>
      </c>
      <c r="F166" s="221" t="s">
        <v>2404</v>
      </c>
      <c r="G166" s="222" t="s">
        <v>299</v>
      </c>
      <c r="H166" s="223">
        <v>16.77</v>
      </c>
      <c r="I166" s="224"/>
      <c r="J166" s="225">
        <f>ROUND(I166*H166,2)</f>
        <v>0</v>
      </c>
      <c r="K166" s="226"/>
      <c r="L166" s="41"/>
      <c r="M166" s="227" t="s">
        <v>1</v>
      </c>
      <c r="N166" s="228" t="s">
        <v>38</v>
      </c>
      <c r="O166" s="88"/>
      <c r="P166" s="229">
        <f>O166*H166</f>
        <v>0</v>
      </c>
      <c r="Q166" s="229">
        <v>0</v>
      </c>
      <c r="R166" s="229">
        <f>Q166*H166</f>
        <v>0</v>
      </c>
      <c r="S166" s="229">
        <v>0</v>
      </c>
      <c r="T166" s="230">
        <f>S166*H166</f>
        <v>0</v>
      </c>
      <c r="U166" s="35"/>
      <c r="V166" s="35"/>
      <c r="W166" s="35"/>
      <c r="X166" s="35"/>
      <c r="Y166" s="35"/>
      <c r="Z166" s="35"/>
      <c r="AA166" s="35"/>
      <c r="AB166" s="35"/>
      <c r="AC166" s="35"/>
      <c r="AD166" s="35"/>
      <c r="AE166" s="35"/>
      <c r="AR166" s="231" t="s">
        <v>199</v>
      </c>
      <c r="AT166" s="231" t="s">
        <v>201</v>
      </c>
      <c r="AU166" s="231" t="s">
        <v>82</v>
      </c>
      <c r="AY166" s="14" t="s">
        <v>200</v>
      </c>
      <c r="BE166" s="232">
        <f>IF(N166="základní",J166,0)</f>
        <v>0</v>
      </c>
      <c r="BF166" s="232">
        <f>IF(N166="snížená",J166,0)</f>
        <v>0</v>
      </c>
      <c r="BG166" s="232">
        <f>IF(N166="zákl. přenesená",J166,0)</f>
        <v>0</v>
      </c>
      <c r="BH166" s="232">
        <f>IF(N166="sníž. přenesená",J166,0)</f>
        <v>0</v>
      </c>
      <c r="BI166" s="232">
        <f>IF(N166="nulová",J166,0)</f>
        <v>0</v>
      </c>
      <c r="BJ166" s="14" t="s">
        <v>80</v>
      </c>
      <c r="BK166" s="232">
        <f>ROUND(I166*H166,2)</f>
        <v>0</v>
      </c>
      <c r="BL166" s="14" t="s">
        <v>199</v>
      </c>
      <c r="BM166" s="231" t="s">
        <v>2405</v>
      </c>
    </row>
    <row r="167" s="2" customFormat="1" ht="14.4" customHeight="1">
      <c r="A167" s="35"/>
      <c r="B167" s="36"/>
      <c r="C167" s="219" t="s">
        <v>471</v>
      </c>
      <c r="D167" s="219" t="s">
        <v>201</v>
      </c>
      <c r="E167" s="220" t="s">
        <v>2406</v>
      </c>
      <c r="F167" s="221" t="s">
        <v>2407</v>
      </c>
      <c r="G167" s="222" t="s">
        <v>299</v>
      </c>
      <c r="H167" s="223">
        <v>10.49</v>
      </c>
      <c r="I167" s="224"/>
      <c r="J167" s="225">
        <f>ROUND(I167*H167,2)</f>
        <v>0</v>
      </c>
      <c r="K167" s="226"/>
      <c r="L167" s="41"/>
      <c r="M167" s="227" t="s">
        <v>1</v>
      </c>
      <c r="N167" s="228" t="s">
        <v>38</v>
      </c>
      <c r="O167" s="88"/>
      <c r="P167" s="229">
        <f>O167*H167</f>
        <v>0</v>
      </c>
      <c r="Q167" s="229">
        <v>0</v>
      </c>
      <c r="R167" s="229">
        <f>Q167*H167</f>
        <v>0</v>
      </c>
      <c r="S167" s="229">
        <v>0</v>
      </c>
      <c r="T167" s="230">
        <f>S167*H167</f>
        <v>0</v>
      </c>
      <c r="U167" s="35"/>
      <c r="V167" s="35"/>
      <c r="W167" s="35"/>
      <c r="X167" s="35"/>
      <c r="Y167" s="35"/>
      <c r="Z167" s="35"/>
      <c r="AA167" s="35"/>
      <c r="AB167" s="35"/>
      <c r="AC167" s="35"/>
      <c r="AD167" s="35"/>
      <c r="AE167" s="35"/>
      <c r="AR167" s="231" t="s">
        <v>199</v>
      </c>
      <c r="AT167" s="231" t="s">
        <v>201</v>
      </c>
      <c r="AU167" s="231" t="s">
        <v>82</v>
      </c>
      <c r="AY167" s="14" t="s">
        <v>200</v>
      </c>
      <c r="BE167" s="232">
        <f>IF(N167="základní",J167,0)</f>
        <v>0</v>
      </c>
      <c r="BF167" s="232">
        <f>IF(N167="snížená",J167,0)</f>
        <v>0</v>
      </c>
      <c r="BG167" s="232">
        <f>IF(N167="zákl. přenesená",J167,0)</f>
        <v>0</v>
      </c>
      <c r="BH167" s="232">
        <f>IF(N167="sníž. přenesená",J167,0)</f>
        <v>0</v>
      </c>
      <c r="BI167" s="232">
        <f>IF(N167="nulová",J167,0)</f>
        <v>0</v>
      </c>
      <c r="BJ167" s="14" t="s">
        <v>80</v>
      </c>
      <c r="BK167" s="232">
        <f>ROUND(I167*H167,2)</f>
        <v>0</v>
      </c>
      <c r="BL167" s="14" t="s">
        <v>199</v>
      </c>
      <c r="BM167" s="231" t="s">
        <v>2408</v>
      </c>
    </row>
    <row r="168" s="2" customFormat="1" ht="24.15" customHeight="1">
      <c r="A168" s="35"/>
      <c r="B168" s="36"/>
      <c r="C168" s="219" t="s">
        <v>475</v>
      </c>
      <c r="D168" s="219" t="s">
        <v>201</v>
      </c>
      <c r="E168" s="220" t="s">
        <v>2409</v>
      </c>
      <c r="F168" s="221" t="s">
        <v>2410</v>
      </c>
      <c r="G168" s="222" t="s">
        <v>299</v>
      </c>
      <c r="H168" s="223">
        <v>41.600000000000001</v>
      </c>
      <c r="I168" s="224"/>
      <c r="J168" s="225">
        <f>ROUND(I168*H168,2)</f>
        <v>0</v>
      </c>
      <c r="K168" s="226"/>
      <c r="L168" s="41"/>
      <c r="M168" s="227" t="s">
        <v>1</v>
      </c>
      <c r="N168" s="228" t="s">
        <v>38</v>
      </c>
      <c r="O168" s="88"/>
      <c r="P168" s="229">
        <f>O168*H168</f>
        <v>0</v>
      </c>
      <c r="Q168" s="229">
        <v>0</v>
      </c>
      <c r="R168" s="229">
        <f>Q168*H168</f>
        <v>0</v>
      </c>
      <c r="S168" s="229">
        <v>0</v>
      </c>
      <c r="T168" s="230">
        <f>S168*H168</f>
        <v>0</v>
      </c>
      <c r="U168" s="35"/>
      <c r="V168" s="35"/>
      <c r="W168" s="35"/>
      <c r="X168" s="35"/>
      <c r="Y168" s="35"/>
      <c r="Z168" s="35"/>
      <c r="AA168" s="35"/>
      <c r="AB168" s="35"/>
      <c r="AC168" s="35"/>
      <c r="AD168" s="35"/>
      <c r="AE168" s="35"/>
      <c r="AR168" s="231" t="s">
        <v>199</v>
      </c>
      <c r="AT168" s="231" t="s">
        <v>201</v>
      </c>
      <c r="AU168" s="231" t="s">
        <v>82</v>
      </c>
      <c r="AY168" s="14" t="s">
        <v>200</v>
      </c>
      <c r="BE168" s="232">
        <f>IF(N168="základní",J168,0)</f>
        <v>0</v>
      </c>
      <c r="BF168" s="232">
        <f>IF(N168="snížená",J168,0)</f>
        <v>0</v>
      </c>
      <c r="BG168" s="232">
        <f>IF(N168="zákl. přenesená",J168,0)</f>
        <v>0</v>
      </c>
      <c r="BH168" s="232">
        <f>IF(N168="sníž. přenesená",J168,0)</f>
        <v>0</v>
      </c>
      <c r="BI168" s="232">
        <f>IF(N168="nulová",J168,0)</f>
        <v>0</v>
      </c>
      <c r="BJ168" s="14" t="s">
        <v>80</v>
      </c>
      <c r="BK168" s="232">
        <f>ROUND(I168*H168,2)</f>
        <v>0</v>
      </c>
      <c r="BL168" s="14" t="s">
        <v>199</v>
      </c>
      <c r="BM168" s="231" t="s">
        <v>2411</v>
      </c>
    </row>
    <row r="169" s="11" customFormat="1" ht="25.92" customHeight="1">
      <c r="A169" s="11"/>
      <c r="B169" s="205"/>
      <c r="C169" s="206"/>
      <c r="D169" s="207" t="s">
        <v>72</v>
      </c>
      <c r="E169" s="208" t="s">
        <v>197</v>
      </c>
      <c r="F169" s="208" t="s">
        <v>198</v>
      </c>
      <c r="G169" s="206"/>
      <c r="H169" s="206"/>
      <c r="I169" s="209"/>
      <c r="J169" s="210">
        <f>BK169</f>
        <v>0</v>
      </c>
      <c r="K169" s="206"/>
      <c r="L169" s="211"/>
      <c r="M169" s="212"/>
      <c r="N169" s="213"/>
      <c r="O169" s="213"/>
      <c r="P169" s="214">
        <f>SUM(P170:P181)</f>
        <v>0</v>
      </c>
      <c r="Q169" s="213"/>
      <c r="R169" s="214">
        <f>SUM(R170:R181)</f>
        <v>0</v>
      </c>
      <c r="S169" s="213"/>
      <c r="T169" s="215">
        <f>SUM(T170:T181)</f>
        <v>0</v>
      </c>
      <c r="U169" s="11"/>
      <c r="V169" s="11"/>
      <c r="W169" s="11"/>
      <c r="X169" s="11"/>
      <c r="Y169" s="11"/>
      <c r="Z169" s="11"/>
      <c r="AA169" s="11"/>
      <c r="AB169" s="11"/>
      <c r="AC169" s="11"/>
      <c r="AD169" s="11"/>
      <c r="AE169" s="11"/>
      <c r="AR169" s="216" t="s">
        <v>199</v>
      </c>
      <c r="AT169" s="217" t="s">
        <v>72</v>
      </c>
      <c r="AU169" s="217" t="s">
        <v>73</v>
      </c>
      <c r="AY169" s="216" t="s">
        <v>200</v>
      </c>
      <c r="BK169" s="218">
        <f>SUM(BK170:BK181)</f>
        <v>0</v>
      </c>
    </row>
    <row r="170" s="2" customFormat="1" ht="24.15" customHeight="1">
      <c r="A170" s="35"/>
      <c r="B170" s="36"/>
      <c r="C170" s="219" t="s">
        <v>479</v>
      </c>
      <c r="D170" s="219" t="s">
        <v>201</v>
      </c>
      <c r="E170" s="220" t="s">
        <v>2412</v>
      </c>
      <c r="F170" s="221" t="s">
        <v>2413</v>
      </c>
      <c r="G170" s="222" t="s">
        <v>209</v>
      </c>
      <c r="H170" s="223">
        <v>1</v>
      </c>
      <c r="I170" s="224"/>
      <c r="J170" s="225">
        <f>ROUND(I170*H170,2)</f>
        <v>0</v>
      </c>
      <c r="K170" s="226"/>
      <c r="L170" s="41"/>
      <c r="M170" s="227" t="s">
        <v>1</v>
      </c>
      <c r="N170" s="228" t="s">
        <v>38</v>
      </c>
      <c r="O170" s="88"/>
      <c r="P170" s="229">
        <f>O170*H170</f>
        <v>0</v>
      </c>
      <c r="Q170" s="229">
        <v>0</v>
      </c>
      <c r="R170" s="229">
        <f>Q170*H170</f>
        <v>0</v>
      </c>
      <c r="S170" s="229">
        <v>0</v>
      </c>
      <c r="T170" s="230">
        <f>S170*H170</f>
        <v>0</v>
      </c>
      <c r="U170" s="35"/>
      <c r="V170" s="35"/>
      <c r="W170" s="35"/>
      <c r="X170" s="35"/>
      <c r="Y170" s="35"/>
      <c r="Z170" s="35"/>
      <c r="AA170" s="35"/>
      <c r="AB170" s="35"/>
      <c r="AC170" s="35"/>
      <c r="AD170" s="35"/>
      <c r="AE170" s="35"/>
      <c r="AR170" s="231" t="s">
        <v>205</v>
      </c>
      <c r="AT170" s="231" t="s">
        <v>201</v>
      </c>
      <c r="AU170" s="231" t="s">
        <v>80</v>
      </c>
      <c r="AY170" s="14" t="s">
        <v>200</v>
      </c>
      <c r="BE170" s="232">
        <f>IF(N170="základní",J170,0)</f>
        <v>0</v>
      </c>
      <c r="BF170" s="232">
        <f>IF(N170="snížená",J170,0)</f>
        <v>0</v>
      </c>
      <c r="BG170" s="232">
        <f>IF(N170="zákl. přenesená",J170,0)</f>
        <v>0</v>
      </c>
      <c r="BH170" s="232">
        <f>IF(N170="sníž. přenesená",J170,0)</f>
        <v>0</v>
      </c>
      <c r="BI170" s="232">
        <f>IF(N170="nulová",J170,0)</f>
        <v>0</v>
      </c>
      <c r="BJ170" s="14" t="s">
        <v>80</v>
      </c>
      <c r="BK170" s="232">
        <f>ROUND(I170*H170,2)</f>
        <v>0</v>
      </c>
      <c r="BL170" s="14" t="s">
        <v>205</v>
      </c>
      <c r="BM170" s="231" t="s">
        <v>2414</v>
      </c>
    </row>
    <row r="171" s="2" customFormat="1" ht="24.15" customHeight="1">
      <c r="A171" s="35"/>
      <c r="B171" s="36"/>
      <c r="C171" s="219" t="s">
        <v>483</v>
      </c>
      <c r="D171" s="219" t="s">
        <v>201</v>
      </c>
      <c r="E171" s="220" t="s">
        <v>2415</v>
      </c>
      <c r="F171" s="221" t="s">
        <v>2416</v>
      </c>
      <c r="G171" s="222" t="s">
        <v>299</v>
      </c>
      <c r="H171" s="223">
        <v>135.36000000000001</v>
      </c>
      <c r="I171" s="224"/>
      <c r="J171" s="225">
        <f>ROUND(I171*H171,2)</f>
        <v>0</v>
      </c>
      <c r="K171" s="226"/>
      <c r="L171" s="41"/>
      <c r="M171" s="227" t="s">
        <v>1</v>
      </c>
      <c r="N171" s="228" t="s">
        <v>38</v>
      </c>
      <c r="O171" s="88"/>
      <c r="P171" s="229">
        <f>O171*H171</f>
        <v>0</v>
      </c>
      <c r="Q171" s="229">
        <v>0</v>
      </c>
      <c r="R171" s="229">
        <f>Q171*H171</f>
        <v>0</v>
      </c>
      <c r="S171" s="229">
        <v>0</v>
      </c>
      <c r="T171" s="230">
        <f>S171*H171</f>
        <v>0</v>
      </c>
      <c r="U171" s="35"/>
      <c r="V171" s="35"/>
      <c r="W171" s="35"/>
      <c r="X171" s="35"/>
      <c r="Y171" s="35"/>
      <c r="Z171" s="35"/>
      <c r="AA171" s="35"/>
      <c r="AB171" s="35"/>
      <c r="AC171" s="35"/>
      <c r="AD171" s="35"/>
      <c r="AE171" s="35"/>
      <c r="AR171" s="231" t="s">
        <v>205</v>
      </c>
      <c r="AT171" s="231" t="s">
        <v>201</v>
      </c>
      <c r="AU171" s="231" t="s">
        <v>80</v>
      </c>
      <c r="AY171" s="14" t="s">
        <v>200</v>
      </c>
      <c r="BE171" s="232">
        <f>IF(N171="základní",J171,0)</f>
        <v>0</v>
      </c>
      <c r="BF171" s="232">
        <f>IF(N171="snížená",J171,0)</f>
        <v>0</v>
      </c>
      <c r="BG171" s="232">
        <f>IF(N171="zákl. přenesená",J171,0)</f>
        <v>0</v>
      </c>
      <c r="BH171" s="232">
        <f>IF(N171="sníž. přenesená",J171,0)</f>
        <v>0</v>
      </c>
      <c r="BI171" s="232">
        <f>IF(N171="nulová",J171,0)</f>
        <v>0</v>
      </c>
      <c r="BJ171" s="14" t="s">
        <v>80</v>
      </c>
      <c r="BK171" s="232">
        <f>ROUND(I171*H171,2)</f>
        <v>0</v>
      </c>
      <c r="BL171" s="14" t="s">
        <v>205</v>
      </c>
      <c r="BM171" s="231" t="s">
        <v>2417</v>
      </c>
    </row>
    <row r="172" s="2" customFormat="1" ht="24.15" customHeight="1">
      <c r="A172" s="35"/>
      <c r="B172" s="36"/>
      <c r="C172" s="219" t="s">
        <v>487</v>
      </c>
      <c r="D172" s="219" t="s">
        <v>201</v>
      </c>
      <c r="E172" s="220" t="s">
        <v>2418</v>
      </c>
      <c r="F172" s="221" t="s">
        <v>2419</v>
      </c>
      <c r="G172" s="222" t="s">
        <v>299</v>
      </c>
      <c r="H172" s="223">
        <v>342.72000000000003</v>
      </c>
      <c r="I172" s="224"/>
      <c r="J172" s="225">
        <f>ROUND(I172*H172,2)</f>
        <v>0</v>
      </c>
      <c r="K172" s="226"/>
      <c r="L172" s="41"/>
      <c r="M172" s="227" t="s">
        <v>1</v>
      </c>
      <c r="N172" s="228" t="s">
        <v>38</v>
      </c>
      <c r="O172" s="88"/>
      <c r="P172" s="229">
        <f>O172*H172</f>
        <v>0</v>
      </c>
      <c r="Q172" s="229">
        <v>0</v>
      </c>
      <c r="R172" s="229">
        <f>Q172*H172</f>
        <v>0</v>
      </c>
      <c r="S172" s="229">
        <v>0</v>
      </c>
      <c r="T172" s="230">
        <f>S172*H172</f>
        <v>0</v>
      </c>
      <c r="U172" s="35"/>
      <c r="V172" s="35"/>
      <c r="W172" s="35"/>
      <c r="X172" s="35"/>
      <c r="Y172" s="35"/>
      <c r="Z172" s="35"/>
      <c r="AA172" s="35"/>
      <c r="AB172" s="35"/>
      <c r="AC172" s="35"/>
      <c r="AD172" s="35"/>
      <c r="AE172" s="35"/>
      <c r="AR172" s="231" t="s">
        <v>205</v>
      </c>
      <c r="AT172" s="231" t="s">
        <v>201</v>
      </c>
      <c r="AU172" s="231" t="s">
        <v>80</v>
      </c>
      <c r="AY172" s="14" t="s">
        <v>200</v>
      </c>
      <c r="BE172" s="232">
        <f>IF(N172="základní",J172,0)</f>
        <v>0</v>
      </c>
      <c r="BF172" s="232">
        <f>IF(N172="snížená",J172,0)</f>
        <v>0</v>
      </c>
      <c r="BG172" s="232">
        <f>IF(N172="zákl. přenesená",J172,0)</f>
        <v>0</v>
      </c>
      <c r="BH172" s="232">
        <f>IF(N172="sníž. přenesená",J172,0)</f>
        <v>0</v>
      </c>
      <c r="BI172" s="232">
        <f>IF(N172="nulová",J172,0)</f>
        <v>0</v>
      </c>
      <c r="BJ172" s="14" t="s">
        <v>80</v>
      </c>
      <c r="BK172" s="232">
        <f>ROUND(I172*H172,2)</f>
        <v>0</v>
      </c>
      <c r="BL172" s="14" t="s">
        <v>205</v>
      </c>
      <c r="BM172" s="231" t="s">
        <v>2420</v>
      </c>
    </row>
    <row r="173" s="2" customFormat="1" ht="37.8" customHeight="1">
      <c r="A173" s="35"/>
      <c r="B173" s="36"/>
      <c r="C173" s="219" t="s">
        <v>491</v>
      </c>
      <c r="D173" s="219" t="s">
        <v>201</v>
      </c>
      <c r="E173" s="220" t="s">
        <v>2421</v>
      </c>
      <c r="F173" s="221" t="s">
        <v>2422</v>
      </c>
      <c r="G173" s="222" t="s">
        <v>299</v>
      </c>
      <c r="H173" s="223">
        <v>16.77</v>
      </c>
      <c r="I173" s="224"/>
      <c r="J173" s="225">
        <f>ROUND(I173*H173,2)</f>
        <v>0</v>
      </c>
      <c r="K173" s="226"/>
      <c r="L173" s="41"/>
      <c r="M173" s="227" t="s">
        <v>1</v>
      </c>
      <c r="N173" s="228" t="s">
        <v>38</v>
      </c>
      <c r="O173" s="88"/>
      <c r="P173" s="229">
        <f>O173*H173</f>
        <v>0</v>
      </c>
      <c r="Q173" s="229">
        <v>0</v>
      </c>
      <c r="R173" s="229">
        <f>Q173*H173</f>
        <v>0</v>
      </c>
      <c r="S173" s="229">
        <v>0</v>
      </c>
      <c r="T173" s="230">
        <f>S173*H173</f>
        <v>0</v>
      </c>
      <c r="U173" s="35"/>
      <c r="V173" s="35"/>
      <c r="W173" s="35"/>
      <c r="X173" s="35"/>
      <c r="Y173" s="35"/>
      <c r="Z173" s="35"/>
      <c r="AA173" s="35"/>
      <c r="AB173" s="35"/>
      <c r="AC173" s="35"/>
      <c r="AD173" s="35"/>
      <c r="AE173" s="35"/>
      <c r="AR173" s="231" t="s">
        <v>205</v>
      </c>
      <c r="AT173" s="231" t="s">
        <v>201</v>
      </c>
      <c r="AU173" s="231" t="s">
        <v>80</v>
      </c>
      <c r="AY173" s="14" t="s">
        <v>200</v>
      </c>
      <c r="BE173" s="232">
        <f>IF(N173="základní",J173,0)</f>
        <v>0</v>
      </c>
      <c r="BF173" s="232">
        <f>IF(N173="snížená",J173,0)</f>
        <v>0</v>
      </c>
      <c r="BG173" s="232">
        <f>IF(N173="zákl. přenesená",J173,0)</f>
        <v>0</v>
      </c>
      <c r="BH173" s="232">
        <f>IF(N173="sníž. přenesená",J173,0)</f>
        <v>0</v>
      </c>
      <c r="BI173" s="232">
        <f>IF(N173="nulová",J173,0)</f>
        <v>0</v>
      </c>
      <c r="BJ173" s="14" t="s">
        <v>80</v>
      </c>
      <c r="BK173" s="232">
        <f>ROUND(I173*H173,2)</f>
        <v>0</v>
      </c>
      <c r="BL173" s="14" t="s">
        <v>205</v>
      </c>
      <c r="BM173" s="231" t="s">
        <v>2423</v>
      </c>
    </row>
    <row r="174" s="2" customFormat="1" ht="37.8" customHeight="1">
      <c r="A174" s="35"/>
      <c r="B174" s="36"/>
      <c r="C174" s="219" t="s">
        <v>495</v>
      </c>
      <c r="D174" s="219" t="s">
        <v>201</v>
      </c>
      <c r="E174" s="220" t="s">
        <v>2424</v>
      </c>
      <c r="F174" s="221" t="s">
        <v>2425</v>
      </c>
      <c r="G174" s="222" t="s">
        <v>299</v>
      </c>
      <c r="H174" s="223">
        <v>4.9329999999999998</v>
      </c>
      <c r="I174" s="224"/>
      <c r="J174" s="225">
        <f>ROUND(I174*H174,2)</f>
        <v>0</v>
      </c>
      <c r="K174" s="226"/>
      <c r="L174" s="41"/>
      <c r="M174" s="227" t="s">
        <v>1</v>
      </c>
      <c r="N174" s="228" t="s">
        <v>38</v>
      </c>
      <c r="O174" s="88"/>
      <c r="P174" s="229">
        <f>O174*H174</f>
        <v>0</v>
      </c>
      <c r="Q174" s="229">
        <v>0</v>
      </c>
      <c r="R174" s="229">
        <f>Q174*H174</f>
        <v>0</v>
      </c>
      <c r="S174" s="229">
        <v>0</v>
      </c>
      <c r="T174" s="230">
        <f>S174*H174</f>
        <v>0</v>
      </c>
      <c r="U174" s="35"/>
      <c r="V174" s="35"/>
      <c r="W174" s="35"/>
      <c r="X174" s="35"/>
      <c r="Y174" s="35"/>
      <c r="Z174" s="35"/>
      <c r="AA174" s="35"/>
      <c r="AB174" s="35"/>
      <c r="AC174" s="35"/>
      <c r="AD174" s="35"/>
      <c r="AE174" s="35"/>
      <c r="AR174" s="231" t="s">
        <v>205</v>
      </c>
      <c r="AT174" s="231" t="s">
        <v>201</v>
      </c>
      <c r="AU174" s="231" t="s">
        <v>80</v>
      </c>
      <c r="AY174" s="14" t="s">
        <v>200</v>
      </c>
      <c r="BE174" s="232">
        <f>IF(N174="základní",J174,0)</f>
        <v>0</v>
      </c>
      <c r="BF174" s="232">
        <f>IF(N174="snížená",J174,0)</f>
        <v>0</v>
      </c>
      <c r="BG174" s="232">
        <f>IF(N174="zákl. přenesená",J174,0)</f>
        <v>0</v>
      </c>
      <c r="BH174" s="232">
        <f>IF(N174="sníž. přenesená",J174,0)</f>
        <v>0</v>
      </c>
      <c r="BI174" s="232">
        <f>IF(N174="nulová",J174,0)</f>
        <v>0</v>
      </c>
      <c r="BJ174" s="14" t="s">
        <v>80</v>
      </c>
      <c r="BK174" s="232">
        <f>ROUND(I174*H174,2)</f>
        <v>0</v>
      </c>
      <c r="BL174" s="14" t="s">
        <v>205</v>
      </c>
      <c r="BM174" s="231" t="s">
        <v>2426</v>
      </c>
    </row>
    <row r="175" s="2" customFormat="1" ht="37.8" customHeight="1">
      <c r="A175" s="35"/>
      <c r="B175" s="36"/>
      <c r="C175" s="219" t="s">
        <v>499</v>
      </c>
      <c r="D175" s="219" t="s">
        <v>201</v>
      </c>
      <c r="E175" s="220" t="s">
        <v>2427</v>
      </c>
      <c r="F175" s="221" t="s">
        <v>2428</v>
      </c>
      <c r="G175" s="222" t="s">
        <v>299</v>
      </c>
      <c r="H175" s="223">
        <v>493.30000000000001</v>
      </c>
      <c r="I175" s="224"/>
      <c r="J175" s="225">
        <f>ROUND(I175*H175,2)</f>
        <v>0</v>
      </c>
      <c r="K175" s="226"/>
      <c r="L175" s="41"/>
      <c r="M175" s="227" t="s">
        <v>1</v>
      </c>
      <c r="N175" s="228" t="s">
        <v>38</v>
      </c>
      <c r="O175" s="88"/>
      <c r="P175" s="229">
        <f>O175*H175</f>
        <v>0</v>
      </c>
      <c r="Q175" s="229">
        <v>0</v>
      </c>
      <c r="R175" s="229">
        <f>Q175*H175</f>
        <v>0</v>
      </c>
      <c r="S175" s="229">
        <v>0</v>
      </c>
      <c r="T175" s="230">
        <f>S175*H175</f>
        <v>0</v>
      </c>
      <c r="U175" s="35"/>
      <c r="V175" s="35"/>
      <c r="W175" s="35"/>
      <c r="X175" s="35"/>
      <c r="Y175" s="35"/>
      <c r="Z175" s="35"/>
      <c r="AA175" s="35"/>
      <c r="AB175" s="35"/>
      <c r="AC175" s="35"/>
      <c r="AD175" s="35"/>
      <c r="AE175" s="35"/>
      <c r="AR175" s="231" t="s">
        <v>205</v>
      </c>
      <c r="AT175" s="231" t="s">
        <v>201</v>
      </c>
      <c r="AU175" s="231" t="s">
        <v>80</v>
      </c>
      <c r="AY175" s="14" t="s">
        <v>200</v>
      </c>
      <c r="BE175" s="232">
        <f>IF(N175="základní",J175,0)</f>
        <v>0</v>
      </c>
      <c r="BF175" s="232">
        <f>IF(N175="snížená",J175,0)</f>
        <v>0</v>
      </c>
      <c r="BG175" s="232">
        <f>IF(N175="zákl. přenesená",J175,0)</f>
        <v>0</v>
      </c>
      <c r="BH175" s="232">
        <f>IF(N175="sníž. přenesená",J175,0)</f>
        <v>0</v>
      </c>
      <c r="BI175" s="232">
        <f>IF(N175="nulová",J175,0)</f>
        <v>0</v>
      </c>
      <c r="BJ175" s="14" t="s">
        <v>80</v>
      </c>
      <c r="BK175" s="232">
        <f>ROUND(I175*H175,2)</f>
        <v>0</v>
      </c>
      <c r="BL175" s="14" t="s">
        <v>205</v>
      </c>
      <c r="BM175" s="231" t="s">
        <v>2429</v>
      </c>
    </row>
    <row r="176" s="2" customFormat="1" ht="14.4" customHeight="1">
      <c r="A176" s="35"/>
      <c r="B176" s="36"/>
      <c r="C176" s="219" t="s">
        <v>503</v>
      </c>
      <c r="D176" s="219" t="s">
        <v>201</v>
      </c>
      <c r="E176" s="220" t="s">
        <v>2430</v>
      </c>
      <c r="F176" s="221" t="s">
        <v>2431</v>
      </c>
      <c r="G176" s="222" t="s">
        <v>299</v>
      </c>
      <c r="H176" s="223">
        <v>135.36000000000001</v>
      </c>
      <c r="I176" s="224"/>
      <c r="J176" s="225">
        <f>ROUND(I176*H176,2)</f>
        <v>0</v>
      </c>
      <c r="K176" s="226"/>
      <c r="L176" s="41"/>
      <c r="M176" s="227" t="s">
        <v>1</v>
      </c>
      <c r="N176" s="228" t="s">
        <v>38</v>
      </c>
      <c r="O176" s="88"/>
      <c r="P176" s="229">
        <f>O176*H176</f>
        <v>0</v>
      </c>
      <c r="Q176" s="229">
        <v>0</v>
      </c>
      <c r="R176" s="229">
        <f>Q176*H176</f>
        <v>0</v>
      </c>
      <c r="S176" s="229">
        <v>0</v>
      </c>
      <c r="T176" s="230">
        <f>S176*H176</f>
        <v>0</v>
      </c>
      <c r="U176" s="35"/>
      <c r="V176" s="35"/>
      <c r="W176" s="35"/>
      <c r="X176" s="35"/>
      <c r="Y176" s="35"/>
      <c r="Z176" s="35"/>
      <c r="AA176" s="35"/>
      <c r="AB176" s="35"/>
      <c r="AC176" s="35"/>
      <c r="AD176" s="35"/>
      <c r="AE176" s="35"/>
      <c r="AR176" s="231" t="s">
        <v>205</v>
      </c>
      <c r="AT176" s="231" t="s">
        <v>201</v>
      </c>
      <c r="AU176" s="231" t="s">
        <v>80</v>
      </c>
      <c r="AY176" s="14" t="s">
        <v>200</v>
      </c>
      <c r="BE176" s="232">
        <f>IF(N176="základní",J176,0)</f>
        <v>0</v>
      </c>
      <c r="BF176" s="232">
        <f>IF(N176="snížená",J176,0)</f>
        <v>0</v>
      </c>
      <c r="BG176" s="232">
        <f>IF(N176="zákl. přenesená",J176,0)</f>
        <v>0</v>
      </c>
      <c r="BH176" s="232">
        <f>IF(N176="sníž. přenesená",J176,0)</f>
        <v>0</v>
      </c>
      <c r="BI176" s="232">
        <f>IF(N176="nulová",J176,0)</f>
        <v>0</v>
      </c>
      <c r="BJ176" s="14" t="s">
        <v>80</v>
      </c>
      <c r="BK176" s="232">
        <f>ROUND(I176*H176,2)</f>
        <v>0</v>
      </c>
      <c r="BL176" s="14" t="s">
        <v>205</v>
      </c>
      <c r="BM176" s="231" t="s">
        <v>2432</v>
      </c>
    </row>
    <row r="177" s="2" customFormat="1" ht="24.15" customHeight="1">
      <c r="A177" s="35"/>
      <c r="B177" s="36"/>
      <c r="C177" s="219" t="s">
        <v>507</v>
      </c>
      <c r="D177" s="219" t="s">
        <v>201</v>
      </c>
      <c r="E177" s="220" t="s">
        <v>2433</v>
      </c>
      <c r="F177" s="221" t="s">
        <v>2434</v>
      </c>
      <c r="G177" s="222" t="s">
        <v>299</v>
      </c>
      <c r="H177" s="223">
        <v>16.77</v>
      </c>
      <c r="I177" s="224"/>
      <c r="J177" s="225">
        <f>ROUND(I177*H177,2)</f>
        <v>0</v>
      </c>
      <c r="K177" s="226"/>
      <c r="L177" s="41"/>
      <c r="M177" s="227" t="s">
        <v>1</v>
      </c>
      <c r="N177" s="228" t="s">
        <v>38</v>
      </c>
      <c r="O177" s="88"/>
      <c r="P177" s="229">
        <f>O177*H177</f>
        <v>0</v>
      </c>
      <c r="Q177" s="229">
        <v>0</v>
      </c>
      <c r="R177" s="229">
        <f>Q177*H177</f>
        <v>0</v>
      </c>
      <c r="S177" s="229">
        <v>0</v>
      </c>
      <c r="T177" s="230">
        <f>S177*H177</f>
        <v>0</v>
      </c>
      <c r="U177" s="35"/>
      <c r="V177" s="35"/>
      <c r="W177" s="35"/>
      <c r="X177" s="35"/>
      <c r="Y177" s="35"/>
      <c r="Z177" s="35"/>
      <c r="AA177" s="35"/>
      <c r="AB177" s="35"/>
      <c r="AC177" s="35"/>
      <c r="AD177" s="35"/>
      <c r="AE177" s="35"/>
      <c r="AR177" s="231" t="s">
        <v>205</v>
      </c>
      <c r="AT177" s="231" t="s">
        <v>201</v>
      </c>
      <c r="AU177" s="231" t="s">
        <v>80</v>
      </c>
      <c r="AY177" s="14" t="s">
        <v>200</v>
      </c>
      <c r="BE177" s="232">
        <f>IF(N177="základní",J177,0)</f>
        <v>0</v>
      </c>
      <c r="BF177" s="232">
        <f>IF(N177="snížená",J177,0)</f>
        <v>0</v>
      </c>
      <c r="BG177" s="232">
        <f>IF(N177="zákl. přenesená",J177,0)</f>
        <v>0</v>
      </c>
      <c r="BH177" s="232">
        <f>IF(N177="sníž. přenesená",J177,0)</f>
        <v>0</v>
      </c>
      <c r="BI177" s="232">
        <f>IF(N177="nulová",J177,0)</f>
        <v>0</v>
      </c>
      <c r="BJ177" s="14" t="s">
        <v>80</v>
      </c>
      <c r="BK177" s="232">
        <f>ROUND(I177*H177,2)</f>
        <v>0</v>
      </c>
      <c r="BL177" s="14" t="s">
        <v>205</v>
      </c>
      <c r="BM177" s="231" t="s">
        <v>2435</v>
      </c>
    </row>
    <row r="178" s="2" customFormat="1" ht="24.15" customHeight="1">
      <c r="A178" s="35"/>
      <c r="B178" s="36"/>
      <c r="C178" s="219" t="s">
        <v>511</v>
      </c>
      <c r="D178" s="219" t="s">
        <v>201</v>
      </c>
      <c r="E178" s="220" t="s">
        <v>2436</v>
      </c>
      <c r="F178" s="221" t="s">
        <v>2437</v>
      </c>
      <c r="G178" s="222" t="s">
        <v>209</v>
      </c>
      <c r="H178" s="223">
        <v>2</v>
      </c>
      <c r="I178" s="224"/>
      <c r="J178" s="225">
        <f>ROUND(I178*H178,2)</f>
        <v>0</v>
      </c>
      <c r="K178" s="226"/>
      <c r="L178" s="41"/>
      <c r="M178" s="227" t="s">
        <v>1</v>
      </c>
      <c r="N178" s="228" t="s">
        <v>38</v>
      </c>
      <c r="O178" s="88"/>
      <c r="P178" s="229">
        <f>O178*H178</f>
        <v>0</v>
      </c>
      <c r="Q178" s="229">
        <v>0</v>
      </c>
      <c r="R178" s="229">
        <f>Q178*H178</f>
        <v>0</v>
      </c>
      <c r="S178" s="229">
        <v>0</v>
      </c>
      <c r="T178" s="230">
        <f>S178*H178</f>
        <v>0</v>
      </c>
      <c r="U178" s="35"/>
      <c r="V178" s="35"/>
      <c r="W178" s="35"/>
      <c r="X178" s="35"/>
      <c r="Y178" s="35"/>
      <c r="Z178" s="35"/>
      <c r="AA178" s="35"/>
      <c r="AB178" s="35"/>
      <c r="AC178" s="35"/>
      <c r="AD178" s="35"/>
      <c r="AE178" s="35"/>
      <c r="AR178" s="231" t="s">
        <v>205</v>
      </c>
      <c r="AT178" s="231" t="s">
        <v>201</v>
      </c>
      <c r="AU178" s="231" t="s">
        <v>80</v>
      </c>
      <c r="AY178" s="14" t="s">
        <v>200</v>
      </c>
      <c r="BE178" s="232">
        <f>IF(N178="základní",J178,0)</f>
        <v>0</v>
      </c>
      <c r="BF178" s="232">
        <f>IF(N178="snížená",J178,0)</f>
        <v>0</v>
      </c>
      <c r="BG178" s="232">
        <f>IF(N178="zákl. přenesená",J178,0)</f>
        <v>0</v>
      </c>
      <c r="BH178" s="232">
        <f>IF(N178="sníž. přenesená",J178,0)</f>
        <v>0</v>
      </c>
      <c r="BI178" s="232">
        <f>IF(N178="nulová",J178,0)</f>
        <v>0</v>
      </c>
      <c r="BJ178" s="14" t="s">
        <v>80</v>
      </c>
      <c r="BK178" s="232">
        <f>ROUND(I178*H178,2)</f>
        <v>0</v>
      </c>
      <c r="BL178" s="14" t="s">
        <v>205</v>
      </c>
      <c r="BM178" s="231" t="s">
        <v>2438</v>
      </c>
    </row>
    <row r="179" s="2" customFormat="1" ht="14.4" customHeight="1">
      <c r="A179" s="35"/>
      <c r="B179" s="36"/>
      <c r="C179" s="219" t="s">
        <v>515</v>
      </c>
      <c r="D179" s="219" t="s">
        <v>201</v>
      </c>
      <c r="E179" s="220" t="s">
        <v>2439</v>
      </c>
      <c r="F179" s="221" t="s">
        <v>2440</v>
      </c>
      <c r="G179" s="222" t="s">
        <v>299</v>
      </c>
      <c r="H179" s="223">
        <v>135.36000000000001</v>
      </c>
      <c r="I179" s="224"/>
      <c r="J179" s="225">
        <f>ROUND(I179*H179,2)</f>
        <v>0</v>
      </c>
      <c r="K179" s="226"/>
      <c r="L179" s="41"/>
      <c r="M179" s="227" t="s">
        <v>1</v>
      </c>
      <c r="N179" s="228" t="s">
        <v>38</v>
      </c>
      <c r="O179" s="88"/>
      <c r="P179" s="229">
        <f>O179*H179</f>
        <v>0</v>
      </c>
      <c r="Q179" s="229">
        <v>0</v>
      </c>
      <c r="R179" s="229">
        <f>Q179*H179</f>
        <v>0</v>
      </c>
      <c r="S179" s="229">
        <v>0</v>
      </c>
      <c r="T179" s="230">
        <f>S179*H179</f>
        <v>0</v>
      </c>
      <c r="U179" s="35"/>
      <c r="V179" s="35"/>
      <c r="W179" s="35"/>
      <c r="X179" s="35"/>
      <c r="Y179" s="35"/>
      <c r="Z179" s="35"/>
      <c r="AA179" s="35"/>
      <c r="AB179" s="35"/>
      <c r="AC179" s="35"/>
      <c r="AD179" s="35"/>
      <c r="AE179" s="35"/>
      <c r="AR179" s="231" t="s">
        <v>205</v>
      </c>
      <c r="AT179" s="231" t="s">
        <v>201</v>
      </c>
      <c r="AU179" s="231" t="s">
        <v>80</v>
      </c>
      <c r="AY179" s="14" t="s">
        <v>200</v>
      </c>
      <c r="BE179" s="232">
        <f>IF(N179="základní",J179,0)</f>
        <v>0</v>
      </c>
      <c r="BF179" s="232">
        <f>IF(N179="snížená",J179,0)</f>
        <v>0</v>
      </c>
      <c r="BG179" s="232">
        <f>IF(N179="zákl. přenesená",J179,0)</f>
        <v>0</v>
      </c>
      <c r="BH179" s="232">
        <f>IF(N179="sníž. přenesená",J179,0)</f>
        <v>0</v>
      </c>
      <c r="BI179" s="232">
        <f>IF(N179="nulová",J179,0)</f>
        <v>0</v>
      </c>
      <c r="BJ179" s="14" t="s">
        <v>80</v>
      </c>
      <c r="BK179" s="232">
        <f>ROUND(I179*H179,2)</f>
        <v>0</v>
      </c>
      <c r="BL179" s="14" t="s">
        <v>205</v>
      </c>
      <c r="BM179" s="231" t="s">
        <v>2441</v>
      </c>
    </row>
    <row r="180" s="2" customFormat="1" ht="14.4" customHeight="1">
      <c r="A180" s="35"/>
      <c r="B180" s="36"/>
      <c r="C180" s="219" t="s">
        <v>519</v>
      </c>
      <c r="D180" s="219" t="s">
        <v>201</v>
      </c>
      <c r="E180" s="220" t="s">
        <v>2442</v>
      </c>
      <c r="F180" s="221" t="s">
        <v>2443</v>
      </c>
      <c r="G180" s="222" t="s">
        <v>299</v>
      </c>
      <c r="H180" s="223">
        <v>16.77</v>
      </c>
      <c r="I180" s="224"/>
      <c r="J180" s="225">
        <f>ROUND(I180*H180,2)</f>
        <v>0</v>
      </c>
      <c r="K180" s="226"/>
      <c r="L180" s="41"/>
      <c r="M180" s="227" t="s">
        <v>1</v>
      </c>
      <c r="N180" s="228" t="s">
        <v>38</v>
      </c>
      <c r="O180" s="88"/>
      <c r="P180" s="229">
        <f>O180*H180</f>
        <v>0</v>
      </c>
      <c r="Q180" s="229">
        <v>0</v>
      </c>
      <c r="R180" s="229">
        <f>Q180*H180</f>
        <v>0</v>
      </c>
      <c r="S180" s="229">
        <v>0</v>
      </c>
      <c r="T180" s="230">
        <f>S180*H180</f>
        <v>0</v>
      </c>
      <c r="U180" s="35"/>
      <c r="V180" s="35"/>
      <c r="W180" s="35"/>
      <c r="X180" s="35"/>
      <c r="Y180" s="35"/>
      <c r="Z180" s="35"/>
      <c r="AA180" s="35"/>
      <c r="AB180" s="35"/>
      <c r="AC180" s="35"/>
      <c r="AD180" s="35"/>
      <c r="AE180" s="35"/>
      <c r="AR180" s="231" t="s">
        <v>205</v>
      </c>
      <c r="AT180" s="231" t="s">
        <v>201</v>
      </c>
      <c r="AU180" s="231" t="s">
        <v>80</v>
      </c>
      <c r="AY180" s="14" t="s">
        <v>200</v>
      </c>
      <c r="BE180" s="232">
        <f>IF(N180="základní",J180,0)</f>
        <v>0</v>
      </c>
      <c r="BF180" s="232">
        <f>IF(N180="snížená",J180,0)</f>
        <v>0</v>
      </c>
      <c r="BG180" s="232">
        <f>IF(N180="zákl. přenesená",J180,0)</f>
        <v>0</v>
      </c>
      <c r="BH180" s="232">
        <f>IF(N180="sníž. přenesená",J180,0)</f>
        <v>0</v>
      </c>
      <c r="BI180" s="232">
        <f>IF(N180="nulová",J180,0)</f>
        <v>0</v>
      </c>
      <c r="BJ180" s="14" t="s">
        <v>80</v>
      </c>
      <c r="BK180" s="232">
        <f>ROUND(I180*H180,2)</f>
        <v>0</v>
      </c>
      <c r="BL180" s="14" t="s">
        <v>205</v>
      </c>
      <c r="BM180" s="231" t="s">
        <v>2444</v>
      </c>
    </row>
    <row r="181" s="2" customFormat="1" ht="14.4" customHeight="1">
      <c r="A181" s="35"/>
      <c r="B181" s="36"/>
      <c r="C181" s="219" t="s">
        <v>523</v>
      </c>
      <c r="D181" s="219" t="s">
        <v>201</v>
      </c>
      <c r="E181" s="220" t="s">
        <v>2445</v>
      </c>
      <c r="F181" s="221" t="s">
        <v>2446</v>
      </c>
      <c r="G181" s="222" t="s">
        <v>299</v>
      </c>
      <c r="H181" s="223">
        <v>0.20000000000000001</v>
      </c>
      <c r="I181" s="224"/>
      <c r="J181" s="225">
        <f>ROUND(I181*H181,2)</f>
        <v>0</v>
      </c>
      <c r="K181" s="226"/>
      <c r="L181" s="41"/>
      <c r="M181" s="233" t="s">
        <v>1</v>
      </c>
      <c r="N181" s="234" t="s">
        <v>38</v>
      </c>
      <c r="O181" s="235"/>
      <c r="P181" s="236">
        <f>O181*H181</f>
        <v>0</v>
      </c>
      <c r="Q181" s="236">
        <v>0</v>
      </c>
      <c r="R181" s="236">
        <f>Q181*H181</f>
        <v>0</v>
      </c>
      <c r="S181" s="236">
        <v>0</v>
      </c>
      <c r="T181" s="237">
        <f>S181*H181</f>
        <v>0</v>
      </c>
      <c r="U181" s="35"/>
      <c r="V181" s="35"/>
      <c r="W181" s="35"/>
      <c r="X181" s="35"/>
      <c r="Y181" s="35"/>
      <c r="Z181" s="35"/>
      <c r="AA181" s="35"/>
      <c r="AB181" s="35"/>
      <c r="AC181" s="35"/>
      <c r="AD181" s="35"/>
      <c r="AE181" s="35"/>
      <c r="AR181" s="231" t="s">
        <v>205</v>
      </c>
      <c r="AT181" s="231" t="s">
        <v>201</v>
      </c>
      <c r="AU181" s="231" t="s">
        <v>80</v>
      </c>
      <c r="AY181" s="14" t="s">
        <v>200</v>
      </c>
      <c r="BE181" s="232">
        <f>IF(N181="základní",J181,0)</f>
        <v>0</v>
      </c>
      <c r="BF181" s="232">
        <f>IF(N181="snížená",J181,0)</f>
        <v>0</v>
      </c>
      <c r="BG181" s="232">
        <f>IF(N181="zákl. přenesená",J181,0)</f>
        <v>0</v>
      </c>
      <c r="BH181" s="232">
        <f>IF(N181="sníž. přenesená",J181,0)</f>
        <v>0</v>
      </c>
      <c r="BI181" s="232">
        <f>IF(N181="nulová",J181,0)</f>
        <v>0</v>
      </c>
      <c r="BJ181" s="14" t="s">
        <v>80</v>
      </c>
      <c r="BK181" s="232">
        <f>ROUND(I181*H181,2)</f>
        <v>0</v>
      </c>
      <c r="BL181" s="14" t="s">
        <v>205</v>
      </c>
      <c r="BM181" s="231" t="s">
        <v>2447</v>
      </c>
    </row>
    <row r="182" s="2" customFormat="1" ht="6.96" customHeight="1">
      <c r="A182" s="35"/>
      <c r="B182" s="63"/>
      <c r="C182" s="64"/>
      <c r="D182" s="64"/>
      <c r="E182" s="64"/>
      <c r="F182" s="64"/>
      <c r="G182" s="64"/>
      <c r="H182" s="64"/>
      <c r="I182" s="64"/>
      <c r="J182" s="64"/>
      <c r="K182" s="64"/>
      <c r="L182" s="41"/>
      <c r="M182" s="35"/>
      <c r="O182" s="35"/>
      <c r="P182" s="35"/>
      <c r="Q182" s="35"/>
      <c r="R182" s="35"/>
      <c r="S182" s="35"/>
      <c r="T182" s="35"/>
      <c r="U182" s="35"/>
      <c r="V182" s="35"/>
      <c r="W182" s="35"/>
      <c r="X182" s="35"/>
      <c r="Y182" s="35"/>
      <c r="Z182" s="35"/>
      <c r="AA182" s="35"/>
      <c r="AB182" s="35"/>
      <c r="AC182" s="35"/>
      <c r="AD182" s="35"/>
      <c r="AE182" s="35"/>
    </row>
  </sheetData>
  <sheetProtection sheet="1" autoFilter="0" formatColumns="0" formatRows="0" objects="1" scenarios="1" spinCount="100000" saltValue="BUENFeka+qv2IiZLaxJXH4Zv2LrIOvaNsiifPX1yaFfBiWECAxCw6q69DlDTu8GaK7tSiolsbsbGIBMI1hAzhQ==" hashValue="GIF0na6mLKohB+iY/+DuEOrRx247IDnIoYK2Vfr7M1FsTXDnNsHbmUGVMH7LjUkgRHZ173PF/gDaasY5V0YxSQ==" algorithmName="SHA-512" password="CC35"/>
  <autoFilter ref="C118:K181"/>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170</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s="2" customFormat="1" ht="12" customHeight="1">
      <c r="A8" s="35"/>
      <c r="B8" s="41"/>
      <c r="C8" s="35"/>
      <c r="D8" s="148" t="s">
        <v>172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51" t="s">
        <v>2448</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48" t="s">
        <v>18</v>
      </c>
      <c r="E11" s="35"/>
      <c r="F11" s="138" t="s">
        <v>1</v>
      </c>
      <c r="G11" s="35"/>
      <c r="H11" s="35"/>
      <c r="I11" s="148" t="s">
        <v>19</v>
      </c>
      <c r="J11" s="138" t="s">
        <v>1</v>
      </c>
      <c r="K11" s="35"/>
      <c r="L11" s="60"/>
      <c r="S11" s="35"/>
      <c r="T11" s="35"/>
      <c r="U11" s="35"/>
      <c r="V11" s="35"/>
      <c r="W11" s="35"/>
      <c r="X11" s="35"/>
      <c r="Y11" s="35"/>
      <c r="Z11" s="35"/>
      <c r="AA11" s="35"/>
      <c r="AB11" s="35"/>
      <c r="AC11" s="35"/>
      <c r="AD11" s="35"/>
      <c r="AE11" s="35"/>
    </row>
    <row r="12" s="2" customFormat="1" ht="12" customHeight="1">
      <c r="A12" s="35"/>
      <c r="B12" s="41"/>
      <c r="C12" s="35"/>
      <c r="D12" s="148" t="s">
        <v>20</v>
      </c>
      <c r="E12" s="35"/>
      <c r="F12" s="138" t="s">
        <v>21</v>
      </c>
      <c r="G12" s="35"/>
      <c r="H12" s="35"/>
      <c r="I12" s="148" t="s">
        <v>22</v>
      </c>
      <c r="J12" s="152" t="str">
        <f>'Rekapitulace stavby'!AN8</f>
        <v>13. 10. 2020</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48" t="s">
        <v>24</v>
      </c>
      <c r="E14" s="35"/>
      <c r="F14" s="35"/>
      <c r="G14" s="35"/>
      <c r="H14" s="35"/>
      <c r="I14" s="148" t="s">
        <v>25</v>
      </c>
      <c r="J14" s="138" t="s">
        <v>1</v>
      </c>
      <c r="K14" s="35"/>
      <c r="L14" s="60"/>
      <c r="S14" s="35"/>
      <c r="T14" s="35"/>
      <c r="U14" s="35"/>
      <c r="V14" s="35"/>
      <c r="W14" s="35"/>
      <c r="X14" s="35"/>
      <c r="Y14" s="35"/>
      <c r="Z14" s="35"/>
      <c r="AA14" s="35"/>
      <c r="AB14" s="35"/>
      <c r="AC14" s="35"/>
      <c r="AD14" s="35"/>
      <c r="AE14" s="35"/>
    </row>
    <row r="15" s="2" customFormat="1" ht="18" customHeight="1">
      <c r="A15" s="35"/>
      <c r="B15" s="41"/>
      <c r="C15" s="35"/>
      <c r="D15" s="35"/>
      <c r="E15" s="138" t="s">
        <v>21</v>
      </c>
      <c r="F15" s="35"/>
      <c r="G15" s="35"/>
      <c r="H15" s="35"/>
      <c r="I15" s="148" t="s">
        <v>26</v>
      </c>
      <c r="J15" s="138" t="s">
        <v>1</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48" t="s">
        <v>27</v>
      </c>
      <c r="E17" s="35"/>
      <c r="F17" s="35"/>
      <c r="G17" s="35"/>
      <c r="H17" s="35"/>
      <c r="I17" s="148"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38"/>
      <c r="G18" s="138"/>
      <c r="H18" s="138"/>
      <c r="I18" s="148"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48" t="s">
        <v>29</v>
      </c>
      <c r="E20" s="35"/>
      <c r="F20" s="35"/>
      <c r="G20" s="35"/>
      <c r="H20" s="35"/>
      <c r="I20" s="148" t="s">
        <v>25</v>
      </c>
      <c r="J20" s="138" t="s">
        <v>1</v>
      </c>
      <c r="K20" s="35"/>
      <c r="L20" s="60"/>
      <c r="S20" s="35"/>
      <c r="T20" s="35"/>
      <c r="U20" s="35"/>
      <c r="V20" s="35"/>
      <c r="W20" s="35"/>
      <c r="X20" s="35"/>
      <c r="Y20" s="35"/>
      <c r="Z20" s="35"/>
      <c r="AA20" s="35"/>
      <c r="AB20" s="35"/>
      <c r="AC20" s="35"/>
      <c r="AD20" s="35"/>
      <c r="AE20" s="35"/>
    </row>
    <row r="21" s="2" customFormat="1" ht="18" customHeight="1">
      <c r="A21" s="35"/>
      <c r="B21" s="41"/>
      <c r="C21" s="35"/>
      <c r="D21" s="35"/>
      <c r="E21" s="138" t="s">
        <v>21</v>
      </c>
      <c r="F21" s="35"/>
      <c r="G21" s="35"/>
      <c r="H21" s="35"/>
      <c r="I21" s="148" t="s">
        <v>26</v>
      </c>
      <c r="J21" s="138" t="s">
        <v>1</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48" t="s">
        <v>31</v>
      </c>
      <c r="E23" s="35"/>
      <c r="F23" s="35"/>
      <c r="G23" s="35"/>
      <c r="H23" s="35"/>
      <c r="I23" s="148" t="s">
        <v>25</v>
      </c>
      <c r="J23" s="138" t="s">
        <v>1</v>
      </c>
      <c r="K23" s="35"/>
      <c r="L23" s="60"/>
      <c r="S23" s="35"/>
      <c r="T23" s="35"/>
      <c r="U23" s="35"/>
      <c r="V23" s="35"/>
      <c r="W23" s="35"/>
      <c r="X23" s="35"/>
      <c r="Y23" s="35"/>
      <c r="Z23" s="35"/>
      <c r="AA23" s="35"/>
      <c r="AB23" s="35"/>
      <c r="AC23" s="35"/>
      <c r="AD23" s="35"/>
      <c r="AE23" s="35"/>
    </row>
    <row r="24" s="2" customFormat="1" ht="18" customHeight="1">
      <c r="A24" s="35"/>
      <c r="B24" s="41"/>
      <c r="C24" s="35"/>
      <c r="D24" s="35"/>
      <c r="E24" s="138" t="s">
        <v>21</v>
      </c>
      <c r="F24" s="35"/>
      <c r="G24" s="35"/>
      <c r="H24" s="35"/>
      <c r="I24" s="148" t="s">
        <v>26</v>
      </c>
      <c r="J24" s="138" t="s">
        <v>1</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48"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53"/>
      <c r="B27" s="154"/>
      <c r="C27" s="153"/>
      <c r="D27" s="153"/>
      <c r="E27" s="155" t="s">
        <v>1</v>
      </c>
      <c r="F27" s="155"/>
      <c r="G27" s="155"/>
      <c r="H27" s="155"/>
      <c r="I27" s="153"/>
      <c r="J27" s="153"/>
      <c r="K27" s="153"/>
      <c r="L27" s="156"/>
      <c r="S27" s="153"/>
      <c r="T27" s="153"/>
      <c r="U27" s="153"/>
      <c r="V27" s="153"/>
      <c r="W27" s="153"/>
      <c r="X27" s="153"/>
      <c r="Y27" s="153"/>
      <c r="Z27" s="153"/>
      <c r="AA27" s="153"/>
      <c r="AB27" s="153"/>
      <c r="AC27" s="153"/>
      <c r="AD27" s="153"/>
      <c r="AE27" s="153"/>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57"/>
      <c r="E29" s="157"/>
      <c r="F29" s="157"/>
      <c r="G29" s="157"/>
      <c r="H29" s="157"/>
      <c r="I29" s="157"/>
      <c r="J29" s="157"/>
      <c r="K29" s="157"/>
      <c r="L29" s="60"/>
      <c r="S29" s="35"/>
      <c r="T29" s="35"/>
      <c r="U29" s="35"/>
      <c r="V29" s="35"/>
      <c r="W29" s="35"/>
      <c r="X29" s="35"/>
      <c r="Y29" s="35"/>
      <c r="Z29" s="35"/>
      <c r="AA29" s="35"/>
      <c r="AB29" s="35"/>
      <c r="AC29" s="35"/>
      <c r="AD29" s="35"/>
      <c r="AE29" s="35"/>
    </row>
    <row r="30" s="2" customFormat="1" ht="25.44" customHeight="1">
      <c r="A30" s="35"/>
      <c r="B30" s="41"/>
      <c r="C30" s="35"/>
      <c r="D30" s="158" t="s">
        <v>33</v>
      </c>
      <c r="E30" s="35"/>
      <c r="F30" s="35"/>
      <c r="G30" s="35"/>
      <c r="H30" s="35"/>
      <c r="I30" s="35"/>
      <c r="J30" s="159">
        <f>ROUND(J118, 2)</f>
        <v>0</v>
      </c>
      <c r="K30" s="35"/>
      <c r="L30" s="60"/>
      <c r="S30" s="35"/>
      <c r="T30" s="35"/>
      <c r="U30" s="35"/>
      <c r="V30" s="35"/>
      <c r="W30" s="35"/>
      <c r="X30" s="35"/>
      <c r="Y30" s="35"/>
      <c r="Z30" s="35"/>
      <c r="AA30" s="35"/>
      <c r="AB30" s="35"/>
      <c r="AC30" s="35"/>
      <c r="AD30" s="35"/>
      <c r="AE30" s="35"/>
    </row>
    <row r="31" s="2" customFormat="1" ht="6.96" customHeight="1">
      <c r="A31" s="35"/>
      <c r="B31" s="41"/>
      <c r="C31" s="35"/>
      <c r="D31" s="157"/>
      <c r="E31" s="157"/>
      <c r="F31" s="157"/>
      <c r="G31" s="157"/>
      <c r="H31" s="157"/>
      <c r="I31" s="157"/>
      <c r="J31" s="157"/>
      <c r="K31" s="157"/>
      <c r="L31" s="60"/>
      <c r="S31" s="35"/>
      <c r="T31" s="35"/>
      <c r="U31" s="35"/>
      <c r="V31" s="35"/>
      <c r="W31" s="35"/>
      <c r="X31" s="35"/>
      <c r="Y31" s="35"/>
      <c r="Z31" s="35"/>
      <c r="AA31" s="35"/>
      <c r="AB31" s="35"/>
      <c r="AC31" s="35"/>
      <c r="AD31" s="35"/>
      <c r="AE31" s="35"/>
    </row>
    <row r="32" s="2" customFormat="1" ht="14.4" customHeight="1">
      <c r="A32" s="35"/>
      <c r="B32" s="41"/>
      <c r="C32" s="35"/>
      <c r="D32" s="35"/>
      <c r="E32" s="35"/>
      <c r="F32" s="160" t="s">
        <v>35</v>
      </c>
      <c r="G32" s="35"/>
      <c r="H32" s="35"/>
      <c r="I32" s="160" t="s">
        <v>34</v>
      </c>
      <c r="J32" s="160"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48" t="s">
        <v>38</v>
      </c>
      <c r="F33" s="161">
        <f>ROUND((SUM(BE118:BE135)),  2)</f>
        <v>0</v>
      </c>
      <c r="G33" s="35"/>
      <c r="H33" s="35"/>
      <c r="I33" s="162">
        <v>0.20999999999999999</v>
      </c>
      <c r="J33" s="161">
        <f>ROUND(((SUM(BE118:BE135))*I33),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48" t="s">
        <v>39</v>
      </c>
      <c r="F34" s="161">
        <f>ROUND((SUM(BF118:BF135)),  2)</f>
        <v>0</v>
      </c>
      <c r="G34" s="35"/>
      <c r="H34" s="35"/>
      <c r="I34" s="162">
        <v>0.14999999999999999</v>
      </c>
      <c r="J34" s="161">
        <f>ROUND(((SUM(BF118:BF135))*I34),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48" t="s">
        <v>40</v>
      </c>
      <c r="F35" s="161">
        <f>ROUND((SUM(BG118:BG135)),  2)</f>
        <v>0</v>
      </c>
      <c r="G35" s="35"/>
      <c r="H35" s="35"/>
      <c r="I35" s="162">
        <v>0.20999999999999999</v>
      </c>
      <c r="J35" s="16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8" t="s">
        <v>41</v>
      </c>
      <c r="F36" s="161">
        <f>ROUND((SUM(BH118:BH135)),  2)</f>
        <v>0</v>
      </c>
      <c r="G36" s="35"/>
      <c r="H36" s="35"/>
      <c r="I36" s="162">
        <v>0.14999999999999999</v>
      </c>
      <c r="J36" s="16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8" t="s">
        <v>42</v>
      </c>
      <c r="F37" s="161">
        <f>ROUND((SUM(BI118:BI135)),  2)</f>
        <v>0</v>
      </c>
      <c r="G37" s="35"/>
      <c r="H37" s="35"/>
      <c r="I37" s="162">
        <v>0</v>
      </c>
      <c r="J37" s="16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63"/>
      <c r="D39" s="164" t="s">
        <v>43</v>
      </c>
      <c r="E39" s="165"/>
      <c r="F39" s="165"/>
      <c r="G39" s="166" t="s">
        <v>44</v>
      </c>
      <c r="H39" s="167" t="s">
        <v>45</v>
      </c>
      <c r="I39" s="165"/>
      <c r="J39" s="168">
        <f>SUM(J30:J37)</f>
        <v>0</v>
      </c>
      <c r="K39" s="16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172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99 - VON</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13. 10. 2020</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83" t="s">
        <v>179</v>
      </c>
      <c r="D94" s="184"/>
      <c r="E94" s="184"/>
      <c r="F94" s="184"/>
      <c r="G94" s="184"/>
      <c r="H94" s="184"/>
      <c r="I94" s="184"/>
      <c r="J94" s="185" t="s">
        <v>180</v>
      </c>
      <c r="K94" s="184"/>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86" t="s">
        <v>181</v>
      </c>
      <c r="D96" s="37"/>
      <c r="E96" s="37"/>
      <c r="F96" s="37"/>
      <c r="G96" s="37"/>
      <c r="H96" s="37"/>
      <c r="I96" s="37"/>
      <c r="J96" s="107">
        <f>J118</f>
        <v>0</v>
      </c>
      <c r="K96" s="37"/>
      <c r="L96" s="60"/>
      <c r="S96" s="35"/>
      <c r="T96" s="35"/>
      <c r="U96" s="35"/>
      <c r="V96" s="35"/>
      <c r="W96" s="35"/>
      <c r="X96" s="35"/>
      <c r="Y96" s="35"/>
      <c r="Z96" s="35"/>
      <c r="AA96" s="35"/>
      <c r="AB96" s="35"/>
      <c r="AC96" s="35"/>
      <c r="AD96" s="35"/>
      <c r="AE96" s="35"/>
      <c r="AU96" s="14" t="s">
        <v>182</v>
      </c>
    </row>
    <row r="97" s="9" customFormat="1" ht="24.96" customHeight="1">
      <c r="A97" s="9"/>
      <c r="B97" s="187"/>
      <c r="C97" s="188"/>
      <c r="D97" s="189" t="s">
        <v>2449</v>
      </c>
      <c r="E97" s="190"/>
      <c r="F97" s="190"/>
      <c r="G97" s="190"/>
      <c r="H97" s="190"/>
      <c r="I97" s="190"/>
      <c r="J97" s="191">
        <f>J119</f>
        <v>0</v>
      </c>
      <c r="K97" s="188"/>
      <c r="L97" s="192"/>
      <c r="S97" s="9"/>
      <c r="T97" s="9"/>
      <c r="U97" s="9"/>
      <c r="V97" s="9"/>
      <c r="W97" s="9"/>
      <c r="X97" s="9"/>
      <c r="Y97" s="9"/>
      <c r="Z97" s="9"/>
      <c r="AA97" s="9"/>
      <c r="AB97" s="9"/>
      <c r="AC97" s="9"/>
      <c r="AD97" s="9"/>
      <c r="AE97" s="9"/>
    </row>
    <row r="98" s="12" customFormat="1" ht="19.92" customHeight="1">
      <c r="A98" s="12"/>
      <c r="B98" s="238"/>
      <c r="C98" s="129"/>
      <c r="D98" s="239" t="s">
        <v>2450</v>
      </c>
      <c r="E98" s="240"/>
      <c r="F98" s="240"/>
      <c r="G98" s="240"/>
      <c r="H98" s="240"/>
      <c r="I98" s="240"/>
      <c r="J98" s="241">
        <f>J134</f>
        <v>0</v>
      </c>
      <c r="K98" s="129"/>
      <c r="L98" s="242"/>
      <c r="S98" s="12"/>
      <c r="T98" s="12"/>
      <c r="U98" s="12"/>
      <c r="V98" s="12"/>
      <c r="W98" s="12"/>
      <c r="X98" s="12"/>
      <c r="Y98" s="12"/>
      <c r="Z98" s="12"/>
      <c r="AA98" s="12"/>
      <c r="AB98" s="12"/>
      <c r="AC98" s="12"/>
      <c r="AD98" s="12"/>
      <c r="AE98" s="12"/>
    </row>
    <row r="99" s="2" customFormat="1" ht="21.84"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6.96" customHeight="1">
      <c r="A100" s="35"/>
      <c r="B100" s="63"/>
      <c r="C100" s="64"/>
      <c r="D100" s="64"/>
      <c r="E100" s="64"/>
      <c r="F100" s="64"/>
      <c r="G100" s="64"/>
      <c r="H100" s="64"/>
      <c r="I100" s="64"/>
      <c r="J100" s="64"/>
      <c r="K100" s="64"/>
      <c r="L100" s="60"/>
      <c r="S100" s="35"/>
      <c r="T100" s="35"/>
      <c r="U100" s="35"/>
      <c r="V100" s="35"/>
      <c r="W100" s="35"/>
      <c r="X100" s="35"/>
      <c r="Y100" s="35"/>
      <c r="Z100" s="35"/>
      <c r="AA100" s="35"/>
      <c r="AB100" s="35"/>
      <c r="AC100" s="35"/>
      <c r="AD100" s="35"/>
      <c r="AE100" s="35"/>
    </row>
    <row r="104" s="2" customFormat="1" ht="6.96" customHeight="1">
      <c r="A104" s="35"/>
      <c r="B104" s="65"/>
      <c r="C104" s="66"/>
      <c r="D104" s="66"/>
      <c r="E104" s="66"/>
      <c r="F104" s="66"/>
      <c r="G104" s="66"/>
      <c r="H104" s="66"/>
      <c r="I104" s="66"/>
      <c r="J104" s="66"/>
      <c r="K104" s="66"/>
      <c r="L104" s="60"/>
      <c r="S104" s="35"/>
      <c r="T104" s="35"/>
      <c r="U104" s="35"/>
      <c r="V104" s="35"/>
      <c r="W104" s="35"/>
      <c r="X104" s="35"/>
      <c r="Y104" s="35"/>
      <c r="Z104" s="35"/>
      <c r="AA104" s="35"/>
      <c r="AB104" s="35"/>
      <c r="AC104" s="35"/>
      <c r="AD104" s="35"/>
      <c r="AE104" s="35"/>
    </row>
    <row r="105" s="2" customFormat="1" ht="24.96" customHeight="1">
      <c r="A105" s="35"/>
      <c r="B105" s="36"/>
      <c r="C105" s="20" t="s">
        <v>184</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16</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181" t="str">
        <f>E7</f>
        <v>Oprava zabezpečovacího zařízení v žst. Liběchov</v>
      </c>
      <c r="F108" s="29"/>
      <c r="G108" s="29"/>
      <c r="H108" s="29"/>
      <c r="I108" s="37"/>
      <c r="J108" s="37"/>
      <c r="K108" s="37"/>
      <c r="L108" s="60"/>
      <c r="S108" s="35"/>
      <c r="T108" s="35"/>
      <c r="U108" s="35"/>
      <c r="V108" s="35"/>
      <c r="W108" s="35"/>
      <c r="X108" s="35"/>
      <c r="Y108" s="35"/>
      <c r="Z108" s="35"/>
      <c r="AA108" s="35"/>
      <c r="AB108" s="35"/>
      <c r="AC108" s="35"/>
      <c r="AD108" s="35"/>
      <c r="AE108" s="35"/>
    </row>
    <row r="109" s="2" customFormat="1" ht="12" customHeight="1">
      <c r="A109" s="35"/>
      <c r="B109" s="36"/>
      <c r="C109" s="29" t="s">
        <v>172</v>
      </c>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6.5" customHeight="1">
      <c r="A110" s="35"/>
      <c r="B110" s="36"/>
      <c r="C110" s="37"/>
      <c r="D110" s="37"/>
      <c r="E110" s="73" t="str">
        <f>E9</f>
        <v>99 - VON</v>
      </c>
      <c r="F110" s="37"/>
      <c r="G110" s="37"/>
      <c r="H110" s="37"/>
      <c r="I110" s="37"/>
      <c r="J110" s="37"/>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2" customHeight="1">
      <c r="A112" s="35"/>
      <c r="B112" s="36"/>
      <c r="C112" s="29" t="s">
        <v>20</v>
      </c>
      <c r="D112" s="37"/>
      <c r="E112" s="37"/>
      <c r="F112" s="24" t="str">
        <f>F12</f>
        <v xml:space="preserve"> </v>
      </c>
      <c r="G112" s="37"/>
      <c r="H112" s="37"/>
      <c r="I112" s="29" t="s">
        <v>22</v>
      </c>
      <c r="J112" s="76" t="str">
        <f>IF(J12="","",J12)</f>
        <v>13. 10. 2020</v>
      </c>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5.15" customHeight="1">
      <c r="A114" s="35"/>
      <c r="B114" s="36"/>
      <c r="C114" s="29" t="s">
        <v>24</v>
      </c>
      <c r="D114" s="37"/>
      <c r="E114" s="37"/>
      <c r="F114" s="24" t="str">
        <f>E15</f>
        <v xml:space="preserve"> </v>
      </c>
      <c r="G114" s="37"/>
      <c r="H114" s="37"/>
      <c r="I114" s="29" t="s">
        <v>29</v>
      </c>
      <c r="J114" s="33" t="str">
        <f>E21</f>
        <v xml:space="preserve"> </v>
      </c>
      <c r="K114" s="37"/>
      <c r="L114" s="60"/>
      <c r="S114" s="35"/>
      <c r="T114" s="35"/>
      <c r="U114" s="35"/>
      <c r="V114" s="35"/>
      <c r="W114" s="35"/>
      <c r="X114" s="35"/>
      <c r="Y114" s="35"/>
      <c r="Z114" s="35"/>
      <c r="AA114" s="35"/>
      <c r="AB114" s="35"/>
      <c r="AC114" s="35"/>
      <c r="AD114" s="35"/>
      <c r="AE114" s="35"/>
    </row>
    <row r="115" s="2" customFormat="1" ht="15.15" customHeight="1">
      <c r="A115" s="35"/>
      <c r="B115" s="36"/>
      <c r="C115" s="29" t="s">
        <v>27</v>
      </c>
      <c r="D115" s="37"/>
      <c r="E115" s="37"/>
      <c r="F115" s="24" t="str">
        <f>IF(E18="","",E18)</f>
        <v>Vyplň údaj</v>
      </c>
      <c r="G115" s="37"/>
      <c r="H115" s="37"/>
      <c r="I115" s="29" t="s">
        <v>31</v>
      </c>
      <c r="J115" s="33" t="str">
        <f>E24</f>
        <v xml:space="preserve"> </v>
      </c>
      <c r="K115" s="37"/>
      <c r="L115" s="60"/>
      <c r="S115" s="35"/>
      <c r="T115" s="35"/>
      <c r="U115" s="35"/>
      <c r="V115" s="35"/>
      <c r="W115" s="35"/>
      <c r="X115" s="35"/>
      <c r="Y115" s="35"/>
      <c r="Z115" s="35"/>
      <c r="AA115" s="35"/>
      <c r="AB115" s="35"/>
      <c r="AC115" s="35"/>
      <c r="AD115" s="35"/>
      <c r="AE115" s="35"/>
    </row>
    <row r="116" s="2" customFormat="1" ht="10.32" customHeight="1">
      <c r="A116" s="35"/>
      <c r="B116" s="36"/>
      <c r="C116" s="37"/>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10" customFormat="1" ht="29.28" customHeight="1">
      <c r="A117" s="193"/>
      <c r="B117" s="194"/>
      <c r="C117" s="195" t="s">
        <v>185</v>
      </c>
      <c r="D117" s="196" t="s">
        <v>58</v>
      </c>
      <c r="E117" s="196" t="s">
        <v>54</v>
      </c>
      <c r="F117" s="196" t="s">
        <v>55</v>
      </c>
      <c r="G117" s="196" t="s">
        <v>186</v>
      </c>
      <c r="H117" s="196" t="s">
        <v>187</v>
      </c>
      <c r="I117" s="196" t="s">
        <v>188</v>
      </c>
      <c r="J117" s="197" t="s">
        <v>180</v>
      </c>
      <c r="K117" s="198" t="s">
        <v>189</v>
      </c>
      <c r="L117" s="199"/>
      <c r="M117" s="97" t="s">
        <v>1</v>
      </c>
      <c r="N117" s="98" t="s">
        <v>37</v>
      </c>
      <c r="O117" s="98" t="s">
        <v>190</v>
      </c>
      <c r="P117" s="98" t="s">
        <v>191</v>
      </c>
      <c r="Q117" s="98" t="s">
        <v>192</v>
      </c>
      <c r="R117" s="98" t="s">
        <v>193</v>
      </c>
      <c r="S117" s="98" t="s">
        <v>194</v>
      </c>
      <c r="T117" s="99" t="s">
        <v>195</v>
      </c>
      <c r="U117" s="193"/>
      <c r="V117" s="193"/>
      <c r="W117" s="193"/>
      <c r="X117" s="193"/>
      <c r="Y117" s="193"/>
      <c r="Z117" s="193"/>
      <c r="AA117" s="193"/>
      <c r="AB117" s="193"/>
      <c r="AC117" s="193"/>
      <c r="AD117" s="193"/>
      <c r="AE117" s="193"/>
    </row>
    <row r="118" s="2" customFormat="1" ht="22.8" customHeight="1">
      <c r="A118" s="35"/>
      <c r="B118" s="36"/>
      <c r="C118" s="104" t="s">
        <v>196</v>
      </c>
      <c r="D118" s="37"/>
      <c r="E118" s="37"/>
      <c r="F118" s="37"/>
      <c r="G118" s="37"/>
      <c r="H118" s="37"/>
      <c r="I118" s="37"/>
      <c r="J118" s="200">
        <f>BK118</f>
        <v>0</v>
      </c>
      <c r="K118" s="37"/>
      <c r="L118" s="41"/>
      <c r="M118" s="100"/>
      <c r="N118" s="201"/>
      <c r="O118" s="101"/>
      <c r="P118" s="202">
        <f>P119</f>
        <v>0</v>
      </c>
      <c r="Q118" s="101"/>
      <c r="R118" s="202">
        <f>R119</f>
        <v>0</v>
      </c>
      <c r="S118" s="101"/>
      <c r="T118" s="203">
        <f>T119</f>
        <v>0</v>
      </c>
      <c r="U118" s="35"/>
      <c r="V118" s="35"/>
      <c r="W118" s="35"/>
      <c r="X118" s="35"/>
      <c r="Y118" s="35"/>
      <c r="Z118" s="35"/>
      <c r="AA118" s="35"/>
      <c r="AB118" s="35"/>
      <c r="AC118" s="35"/>
      <c r="AD118" s="35"/>
      <c r="AE118" s="35"/>
      <c r="AT118" s="14" t="s">
        <v>72</v>
      </c>
      <c r="AU118" s="14" t="s">
        <v>182</v>
      </c>
      <c r="BK118" s="204">
        <f>BK119</f>
        <v>0</v>
      </c>
    </row>
    <row r="119" s="11" customFormat="1" ht="25.92" customHeight="1">
      <c r="A119" s="11"/>
      <c r="B119" s="205"/>
      <c r="C119" s="206"/>
      <c r="D119" s="207" t="s">
        <v>72</v>
      </c>
      <c r="E119" s="208" t="s">
        <v>2451</v>
      </c>
      <c r="F119" s="208" t="s">
        <v>2452</v>
      </c>
      <c r="G119" s="206"/>
      <c r="H119" s="206"/>
      <c r="I119" s="209"/>
      <c r="J119" s="210">
        <f>BK119</f>
        <v>0</v>
      </c>
      <c r="K119" s="206"/>
      <c r="L119" s="211"/>
      <c r="M119" s="212"/>
      <c r="N119" s="213"/>
      <c r="O119" s="213"/>
      <c r="P119" s="214">
        <f>P120+SUM(P121:P134)</f>
        <v>0</v>
      </c>
      <c r="Q119" s="213"/>
      <c r="R119" s="214">
        <f>R120+SUM(R121:R134)</f>
        <v>0</v>
      </c>
      <c r="S119" s="213"/>
      <c r="T119" s="215">
        <f>T120+SUM(T121:T134)</f>
        <v>0</v>
      </c>
      <c r="U119" s="11"/>
      <c r="V119" s="11"/>
      <c r="W119" s="11"/>
      <c r="X119" s="11"/>
      <c r="Y119" s="11"/>
      <c r="Z119" s="11"/>
      <c r="AA119" s="11"/>
      <c r="AB119" s="11"/>
      <c r="AC119" s="11"/>
      <c r="AD119" s="11"/>
      <c r="AE119" s="11"/>
      <c r="AR119" s="216" t="s">
        <v>218</v>
      </c>
      <c r="AT119" s="217" t="s">
        <v>72</v>
      </c>
      <c r="AU119" s="217" t="s">
        <v>73</v>
      </c>
      <c r="AY119" s="216" t="s">
        <v>200</v>
      </c>
      <c r="BK119" s="218">
        <f>BK120+SUM(BK121:BK134)</f>
        <v>0</v>
      </c>
    </row>
    <row r="120" s="2" customFormat="1" ht="24.15" customHeight="1">
      <c r="A120" s="35"/>
      <c r="B120" s="36"/>
      <c r="C120" s="219" t="s">
        <v>80</v>
      </c>
      <c r="D120" s="219" t="s">
        <v>201</v>
      </c>
      <c r="E120" s="220" t="s">
        <v>2453</v>
      </c>
      <c r="F120" s="221" t="s">
        <v>2454</v>
      </c>
      <c r="G120" s="222" t="s">
        <v>209</v>
      </c>
      <c r="H120" s="223">
        <v>1</v>
      </c>
      <c r="I120" s="224"/>
      <c r="J120" s="225">
        <f>ROUND(I120*H120,2)</f>
        <v>0</v>
      </c>
      <c r="K120" s="226"/>
      <c r="L120" s="41"/>
      <c r="M120" s="227" t="s">
        <v>1</v>
      </c>
      <c r="N120" s="228" t="s">
        <v>38</v>
      </c>
      <c r="O120" s="88"/>
      <c r="P120" s="229">
        <f>O120*H120</f>
        <v>0</v>
      </c>
      <c r="Q120" s="229">
        <v>0</v>
      </c>
      <c r="R120" s="229">
        <f>Q120*H120</f>
        <v>0</v>
      </c>
      <c r="S120" s="229">
        <v>0</v>
      </c>
      <c r="T120" s="230">
        <f>S120*H120</f>
        <v>0</v>
      </c>
      <c r="U120" s="35"/>
      <c r="V120" s="35"/>
      <c r="W120" s="35"/>
      <c r="X120" s="35"/>
      <c r="Y120" s="35"/>
      <c r="Z120" s="35"/>
      <c r="AA120" s="35"/>
      <c r="AB120" s="35"/>
      <c r="AC120" s="35"/>
      <c r="AD120" s="35"/>
      <c r="AE120" s="35"/>
      <c r="AR120" s="231" t="s">
        <v>199</v>
      </c>
      <c r="AT120" s="231" t="s">
        <v>201</v>
      </c>
      <c r="AU120" s="231" t="s">
        <v>80</v>
      </c>
      <c r="AY120" s="14" t="s">
        <v>200</v>
      </c>
      <c r="BE120" s="232">
        <f>IF(N120="základní",J120,0)</f>
        <v>0</v>
      </c>
      <c r="BF120" s="232">
        <f>IF(N120="snížená",J120,0)</f>
        <v>0</v>
      </c>
      <c r="BG120" s="232">
        <f>IF(N120="zákl. přenesená",J120,0)</f>
        <v>0</v>
      </c>
      <c r="BH120" s="232">
        <f>IF(N120="sníž. přenesená",J120,0)</f>
        <v>0</v>
      </c>
      <c r="BI120" s="232">
        <f>IF(N120="nulová",J120,0)</f>
        <v>0</v>
      </c>
      <c r="BJ120" s="14" t="s">
        <v>80</v>
      </c>
      <c r="BK120" s="232">
        <f>ROUND(I120*H120,2)</f>
        <v>0</v>
      </c>
      <c r="BL120" s="14" t="s">
        <v>199</v>
      </c>
      <c r="BM120" s="231" t="s">
        <v>2455</v>
      </c>
    </row>
    <row r="121" s="2" customFormat="1" ht="14.4" customHeight="1">
      <c r="A121" s="35"/>
      <c r="B121" s="36"/>
      <c r="C121" s="219" t="s">
        <v>82</v>
      </c>
      <c r="D121" s="219" t="s">
        <v>201</v>
      </c>
      <c r="E121" s="220" t="s">
        <v>2456</v>
      </c>
      <c r="F121" s="221" t="s">
        <v>2457</v>
      </c>
      <c r="G121" s="222" t="s">
        <v>2018</v>
      </c>
      <c r="H121" s="258"/>
      <c r="I121" s="224"/>
      <c r="J121" s="225">
        <f>ROUND(I121*H121,2)</f>
        <v>0</v>
      </c>
      <c r="K121" s="226"/>
      <c r="L121" s="41"/>
      <c r="M121" s="227" t="s">
        <v>1</v>
      </c>
      <c r="N121" s="228" t="s">
        <v>38</v>
      </c>
      <c r="O121" s="88"/>
      <c r="P121" s="229">
        <f>O121*H121</f>
        <v>0</v>
      </c>
      <c r="Q121" s="229">
        <v>0</v>
      </c>
      <c r="R121" s="229">
        <f>Q121*H121</f>
        <v>0</v>
      </c>
      <c r="S121" s="229">
        <v>0</v>
      </c>
      <c r="T121" s="230">
        <f>S121*H121</f>
        <v>0</v>
      </c>
      <c r="U121" s="35"/>
      <c r="V121" s="35"/>
      <c r="W121" s="35"/>
      <c r="X121" s="35"/>
      <c r="Y121" s="35"/>
      <c r="Z121" s="35"/>
      <c r="AA121" s="35"/>
      <c r="AB121" s="35"/>
      <c r="AC121" s="35"/>
      <c r="AD121" s="35"/>
      <c r="AE121" s="35"/>
      <c r="AR121" s="231" t="s">
        <v>2458</v>
      </c>
      <c r="AT121" s="231" t="s">
        <v>201</v>
      </c>
      <c r="AU121" s="231" t="s">
        <v>80</v>
      </c>
      <c r="AY121" s="14" t="s">
        <v>200</v>
      </c>
      <c r="BE121" s="232">
        <f>IF(N121="základní",J121,0)</f>
        <v>0</v>
      </c>
      <c r="BF121" s="232">
        <f>IF(N121="snížená",J121,0)</f>
        <v>0</v>
      </c>
      <c r="BG121" s="232">
        <f>IF(N121="zákl. přenesená",J121,0)</f>
        <v>0</v>
      </c>
      <c r="BH121" s="232">
        <f>IF(N121="sníž. přenesená",J121,0)</f>
        <v>0</v>
      </c>
      <c r="BI121" s="232">
        <f>IF(N121="nulová",J121,0)</f>
        <v>0</v>
      </c>
      <c r="BJ121" s="14" t="s">
        <v>80</v>
      </c>
      <c r="BK121" s="232">
        <f>ROUND(I121*H121,2)</f>
        <v>0</v>
      </c>
      <c r="BL121" s="14" t="s">
        <v>2458</v>
      </c>
      <c r="BM121" s="231" t="s">
        <v>2459</v>
      </c>
    </row>
    <row r="122" s="2" customFormat="1" ht="14.4" customHeight="1">
      <c r="A122" s="35"/>
      <c r="B122" s="36"/>
      <c r="C122" s="219" t="s">
        <v>90</v>
      </c>
      <c r="D122" s="219" t="s">
        <v>201</v>
      </c>
      <c r="E122" s="220" t="s">
        <v>2460</v>
      </c>
      <c r="F122" s="221" t="s">
        <v>2461</v>
      </c>
      <c r="G122" s="222" t="s">
        <v>2462</v>
      </c>
      <c r="H122" s="223">
        <v>1</v>
      </c>
      <c r="I122" s="224"/>
      <c r="J122" s="225">
        <f>ROUND(I122*H122,2)</f>
        <v>0</v>
      </c>
      <c r="K122" s="226"/>
      <c r="L122" s="41"/>
      <c r="M122" s="227" t="s">
        <v>1</v>
      </c>
      <c r="N122" s="228" t="s">
        <v>38</v>
      </c>
      <c r="O122" s="88"/>
      <c r="P122" s="229">
        <f>O122*H122</f>
        <v>0</v>
      </c>
      <c r="Q122" s="229">
        <v>0</v>
      </c>
      <c r="R122" s="229">
        <f>Q122*H122</f>
        <v>0</v>
      </c>
      <c r="S122" s="229">
        <v>0</v>
      </c>
      <c r="T122" s="230">
        <f>S122*H122</f>
        <v>0</v>
      </c>
      <c r="U122" s="35"/>
      <c r="V122" s="35"/>
      <c r="W122" s="35"/>
      <c r="X122" s="35"/>
      <c r="Y122" s="35"/>
      <c r="Z122" s="35"/>
      <c r="AA122" s="35"/>
      <c r="AB122" s="35"/>
      <c r="AC122" s="35"/>
      <c r="AD122" s="35"/>
      <c r="AE122" s="35"/>
      <c r="AR122" s="231" t="s">
        <v>199</v>
      </c>
      <c r="AT122" s="231" t="s">
        <v>201</v>
      </c>
      <c r="AU122" s="231" t="s">
        <v>80</v>
      </c>
      <c r="AY122" s="14" t="s">
        <v>200</v>
      </c>
      <c r="BE122" s="232">
        <f>IF(N122="základní",J122,0)</f>
        <v>0</v>
      </c>
      <c r="BF122" s="232">
        <f>IF(N122="snížená",J122,0)</f>
        <v>0</v>
      </c>
      <c r="BG122" s="232">
        <f>IF(N122="zákl. přenesená",J122,0)</f>
        <v>0</v>
      </c>
      <c r="BH122" s="232">
        <f>IF(N122="sníž. přenesená",J122,0)</f>
        <v>0</v>
      </c>
      <c r="BI122" s="232">
        <f>IF(N122="nulová",J122,0)</f>
        <v>0</v>
      </c>
      <c r="BJ122" s="14" t="s">
        <v>80</v>
      </c>
      <c r="BK122" s="232">
        <f>ROUND(I122*H122,2)</f>
        <v>0</v>
      </c>
      <c r="BL122" s="14" t="s">
        <v>199</v>
      </c>
      <c r="BM122" s="231" t="s">
        <v>2463</v>
      </c>
    </row>
    <row r="123" s="2" customFormat="1" ht="24.15" customHeight="1">
      <c r="A123" s="35"/>
      <c r="B123" s="36"/>
      <c r="C123" s="219" t="s">
        <v>199</v>
      </c>
      <c r="D123" s="219" t="s">
        <v>201</v>
      </c>
      <c r="E123" s="220" t="s">
        <v>2464</v>
      </c>
      <c r="F123" s="221" t="s">
        <v>2465</v>
      </c>
      <c r="G123" s="222" t="s">
        <v>2018</v>
      </c>
      <c r="H123" s="258"/>
      <c r="I123" s="224"/>
      <c r="J123" s="225">
        <f>ROUND(I123*H123,2)</f>
        <v>0</v>
      </c>
      <c r="K123" s="226"/>
      <c r="L123" s="41"/>
      <c r="M123" s="227" t="s">
        <v>1</v>
      </c>
      <c r="N123" s="228" t="s">
        <v>38</v>
      </c>
      <c r="O123" s="88"/>
      <c r="P123" s="229">
        <f>O123*H123</f>
        <v>0</v>
      </c>
      <c r="Q123" s="229">
        <v>0</v>
      </c>
      <c r="R123" s="229">
        <f>Q123*H123</f>
        <v>0</v>
      </c>
      <c r="S123" s="229">
        <v>0</v>
      </c>
      <c r="T123" s="230">
        <f>S123*H123</f>
        <v>0</v>
      </c>
      <c r="U123" s="35"/>
      <c r="V123" s="35"/>
      <c r="W123" s="35"/>
      <c r="X123" s="35"/>
      <c r="Y123" s="35"/>
      <c r="Z123" s="35"/>
      <c r="AA123" s="35"/>
      <c r="AB123" s="35"/>
      <c r="AC123" s="35"/>
      <c r="AD123" s="35"/>
      <c r="AE123" s="35"/>
      <c r="AR123" s="231" t="s">
        <v>2458</v>
      </c>
      <c r="AT123" s="231" t="s">
        <v>201</v>
      </c>
      <c r="AU123" s="231" t="s">
        <v>80</v>
      </c>
      <c r="AY123" s="14" t="s">
        <v>200</v>
      </c>
      <c r="BE123" s="232">
        <f>IF(N123="základní",J123,0)</f>
        <v>0</v>
      </c>
      <c r="BF123" s="232">
        <f>IF(N123="snížená",J123,0)</f>
        <v>0</v>
      </c>
      <c r="BG123" s="232">
        <f>IF(N123="zákl. přenesená",J123,0)</f>
        <v>0</v>
      </c>
      <c r="BH123" s="232">
        <f>IF(N123="sníž. přenesená",J123,0)</f>
        <v>0</v>
      </c>
      <c r="BI123" s="232">
        <f>IF(N123="nulová",J123,0)</f>
        <v>0</v>
      </c>
      <c r="BJ123" s="14" t="s">
        <v>80</v>
      </c>
      <c r="BK123" s="232">
        <f>ROUND(I123*H123,2)</f>
        <v>0</v>
      </c>
      <c r="BL123" s="14" t="s">
        <v>2458</v>
      </c>
      <c r="BM123" s="231" t="s">
        <v>2466</v>
      </c>
    </row>
    <row r="124" s="2" customFormat="1" ht="24.15" customHeight="1">
      <c r="A124" s="35"/>
      <c r="B124" s="36"/>
      <c r="C124" s="219" t="s">
        <v>218</v>
      </c>
      <c r="D124" s="219" t="s">
        <v>201</v>
      </c>
      <c r="E124" s="220" t="s">
        <v>2467</v>
      </c>
      <c r="F124" s="221" t="s">
        <v>2468</v>
      </c>
      <c r="G124" s="222" t="s">
        <v>2462</v>
      </c>
      <c r="H124" s="223">
        <v>1</v>
      </c>
      <c r="I124" s="224"/>
      <c r="J124" s="225">
        <f>ROUND(I124*H124,2)</f>
        <v>0</v>
      </c>
      <c r="K124" s="226"/>
      <c r="L124" s="41"/>
      <c r="M124" s="227" t="s">
        <v>1</v>
      </c>
      <c r="N124" s="228" t="s">
        <v>38</v>
      </c>
      <c r="O124" s="88"/>
      <c r="P124" s="229">
        <f>O124*H124</f>
        <v>0</v>
      </c>
      <c r="Q124" s="229">
        <v>0</v>
      </c>
      <c r="R124" s="229">
        <f>Q124*H124</f>
        <v>0</v>
      </c>
      <c r="S124" s="229">
        <v>0</v>
      </c>
      <c r="T124" s="230">
        <f>S124*H124</f>
        <v>0</v>
      </c>
      <c r="U124" s="35"/>
      <c r="V124" s="35"/>
      <c r="W124" s="35"/>
      <c r="X124" s="35"/>
      <c r="Y124" s="35"/>
      <c r="Z124" s="35"/>
      <c r="AA124" s="35"/>
      <c r="AB124" s="35"/>
      <c r="AC124" s="35"/>
      <c r="AD124" s="35"/>
      <c r="AE124" s="35"/>
      <c r="AR124" s="231" t="s">
        <v>199</v>
      </c>
      <c r="AT124" s="231" t="s">
        <v>201</v>
      </c>
      <c r="AU124" s="231" t="s">
        <v>80</v>
      </c>
      <c r="AY124" s="14" t="s">
        <v>200</v>
      </c>
      <c r="BE124" s="232">
        <f>IF(N124="základní",J124,0)</f>
        <v>0</v>
      </c>
      <c r="BF124" s="232">
        <f>IF(N124="snížená",J124,0)</f>
        <v>0</v>
      </c>
      <c r="BG124" s="232">
        <f>IF(N124="zákl. přenesená",J124,0)</f>
        <v>0</v>
      </c>
      <c r="BH124" s="232">
        <f>IF(N124="sníž. přenesená",J124,0)</f>
        <v>0</v>
      </c>
      <c r="BI124" s="232">
        <f>IF(N124="nulová",J124,0)</f>
        <v>0</v>
      </c>
      <c r="BJ124" s="14" t="s">
        <v>80</v>
      </c>
      <c r="BK124" s="232">
        <f>ROUND(I124*H124,2)</f>
        <v>0</v>
      </c>
      <c r="BL124" s="14" t="s">
        <v>199</v>
      </c>
      <c r="BM124" s="231" t="s">
        <v>2469</v>
      </c>
    </row>
    <row r="125" s="2" customFormat="1" ht="24.15" customHeight="1">
      <c r="A125" s="35"/>
      <c r="B125" s="36"/>
      <c r="C125" s="219" t="s">
        <v>222</v>
      </c>
      <c r="D125" s="219" t="s">
        <v>201</v>
      </c>
      <c r="E125" s="220" t="s">
        <v>2470</v>
      </c>
      <c r="F125" s="221" t="s">
        <v>2471</v>
      </c>
      <c r="G125" s="222" t="s">
        <v>2462</v>
      </c>
      <c r="H125" s="223">
        <v>1</v>
      </c>
      <c r="I125" s="224"/>
      <c r="J125" s="225">
        <f>ROUND(I125*H125,2)</f>
        <v>0</v>
      </c>
      <c r="K125" s="226"/>
      <c r="L125" s="41"/>
      <c r="M125" s="227" t="s">
        <v>1</v>
      </c>
      <c r="N125" s="228" t="s">
        <v>38</v>
      </c>
      <c r="O125" s="88"/>
      <c r="P125" s="229">
        <f>O125*H125</f>
        <v>0</v>
      </c>
      <c r="Q125" s="229">
        <v>0</v>
      </c>
      <c r="R125" s="229">
        <f>Q125*H125</f>
        <v>0</v>
      </c>
      <c r="S125" s="229">
        <v>0</v>
      </c>
      <c r="T125" s="230">
        <f>S125*H125</f>
        <v>0</v>
      </c>
      <c r="U125" s="35"/>
      <c r="V125" s="35"/>
      <c r="W125" s="35"/>
      <c r="X125" s="35"/>
      <c r="Y125" s="35"/>
      <c r="Z125" s="35"/>
      <c r="AA125" s="35"/>
      <c r="AB125" s="35"/>
      <c r="AC125" s="35"/>
      <c r="AD125" s="35"/>
      <c r="AE125" s="35"/>
      <c r="AR125" s="231" t="s">
        <v>199</v>
      </c>
      <c r="AT125" s="231" t="s">
        <v>201</v>
      </c>
      <c r="AU125" s="231" t="s">
        <v>80</v>
      </c>
      <c r="AY125" s="14" t="s">
        <v>200</v>
      </c>
      <c r="BE125" s="232">
        <f>IF(N125="základní",J125,0)</f>
        <v>0</v>
      </c>
      <c r="BF125" s="232">
        <f>IF(N125="snížená",J125,0)</f>
        <v>0</v>
      </c>
      <c r="BG125" s="232">
        <f>IF(N125="zákl. přenesená",J125,0)</f>
        <v>0</v>
      </c>
      <c r="BH125" s="232">
        <f>IF(N125="sníž. přenesená",J125,0)</f>
        <v>0</v>
      </c>
      <c r="BI125" s="232">
        <f>IF(N125="nulová",J125,0)</f>
        <v>0</v>
      </c>
      <c r="BJ125" s="14" t="s">
        <v>80</v>
      </c>
      <c r="BK125" s="232">
        <f>ROUND(I125*H125,2)</f>
        <v>0</v>
      </c>
      <c r="BL125" s="14" t="s">
        <v>199</v>
      </c>
      <c r="BM125" s="231" t="s">
        <v>2472</v>
      </c>
    </row>
    <row r="126" s="2" customFormat="1" ht="24.15" customHeight="1">
      <c r="A126" s="35"/>
      <c r="B126" s="36"/>
      <c r="C126" s="219" t="s">
        <v>226</v>
      </c>
      <c r="D126" s="219" t="s">
        <v>201</v>
      </c>
      <c r="E126" s="220" t="s">
        <v>2473</v>
      </c>
      <c r="F126" s="221" t="s">
        <v>2474</v>
      </c>
      <c r="G126" s="222" t="s">
        <v>2018</v>
      </c>
      <c r="H126" s="258"/>
      <c r="I126" s="224"/>
      <c r="J126" s="225">
        <f>ROUND(I126*H126,2)</f>
        <v>0</v>
      </c>
      <c r="K126" s="226"/>
      <c r="L126" s="41"/>
      <c r="M126" s="227" t="s">
        <v>1</v>
      </c>
      <c r="N126" s="228" t="s">
        <v>38</v>
      </c>
      <c r="O126" s="88"/>
      <c r="P126" s="229">
        <f>O126*H126</f>
        <v>0</v>
      </c>
      <c r="Q126" s="229">
        <v>0</v>
      </c>
      <c r="R126" s="229">
        <f>Q126*H126</f>
        <v>0</v>
      </c>
      <c r="S126" s="229">
        <v>0</v>
      </c>
      <c r="T126" s="230">
        <f>S126*H126</f>
        <v>0</v>
      </c>
      <c r="U126" s="35"/>
      <c r="V126" s="35"/>
      <c r="W126" s="35"/>
      <c r="X126" s="35"/>
      <c r="Y126" s="35"/>
      <c r="Z126" s="35"/>
      <c r="AA126" s="35"/>
      <c r="AB126" s="35"/>
      <c r="AC126" s="35"/>
      <c r="AD126" s="35"/>
      <c r="AE126" s="35"/>
      <c r="AR126" s="231" t="s">
        <v>2458</v>
      </c>
      <c r="AT126" s="231" t="s">
        <v>201</v>
      </c>
      <c r="AU126" s="231" t="s">
        <v>80</v>
      </c>
      <c r="AY126" s="14" t="s">
        <v>200</v>
      </c>
      <c r="BE126" s="232">
        <f>IF(N126="základní",J126,0)</f>
        <v>0</v>
      </c>
      <c r="BF126" s="232">
        <f>IF(N126="snížená",J126,0)</f>
        <v>0</v>
      </c>
      <c r="BG126" s="232">
        <f>IF(N126="zákl. přenesená",J126,0)</f>
        <v>0</v>
      </c>
      <c r="BH126" s="232">
        <f>IF(N126="sníž. přenesená",J126,0)</f>
        <v>0</v>
      </c>
      <c r="BI126" s="232">
        <f>IF(N126="nulová",J126,0)</f>
        <v>0</v>
      </c>
      <c r="BJ126" s="14" t="s">
        <v>80</v>
      </c>
      <c r="BK126" s="232">
        <f>ROUND(I126*H126,2)</f>
        <v>0</v>
      </c>
      <c r="BL126" s="14" t="s">
        <v>2458</v>
      </c>
      <c r="BM126" s="231" t="s">
        <v>2475</v>
      </c>
    </row>
    <row r="127" s="2" customFormat="1" ht="24.15" customHeight="1">
      <c r="A127" s="35"/>
      <c r="B127" s="36"/>
      <c r="C127" s="219" t="s">
        <v>230</v>
      </c>
      <c r="D127" s="219" t="s">
        <v>201</v>
      </c>
      <c r="E127" s="220" t="s">
        <v>2476</v>
      </c>
      <c r="F127" s="221" t="s">
        <v>2477</v>
      </c>
      <c r="G127" s="222" t="s">
        <v>2462</v>
      </c>
      <c r="H127" s="223">
        <v>1</v>
      </c>
      <c r="I127" s="224"/>
      <c r="J127" s="225">
        <f>ROUND(I127*H127,2)</f>
        <v>0</v>
      </c>
      <c r="K127" s="226"/>
      <c r="L127" s="41"/>
      <c r="M127" s="227" t="s">
        <v>1</v>
      </c>
      <c r="N127" s="228" t="s">
        <v>38</v>
      </c>
      <c r="O127" s="88"/>
      <c r="P127" s="229">
        <f>O127*H127</f>
        <v>0</v>
      </c>
      <c r="Q127" s="229">
        <v>0</v>
      </c>
      <c r="R127" s="229">
        <f>Q127*H127</f>
        <v>0</v>
      </c>
      <c r="S127" s="229">
        <v>0</v>
      </c>
      <c r="T127" s="230">
        <f>S127*H127</f>
        <v>0</v>
      </c>
      <c r="U127" s="35"/>
      <c r="V127" s="35"/>
      <c r="W127" s="35"/>
      <c r="X127" s="35"/>
      <c r="Y127" s="35"/>
      <c r="Z127" s="35"/>
      <c r="AA127" s="35"/>
      <c r="AB127" s="35"/>
      <c r="AC127" s="35"/>
      <c r="AD127" s="35"/>
      <c r="AE127" s="35"/>
      <c r="AR127" s="231" t="s">
        <v>199</v>
      </c>
      <c r="AT127" s="231" t="s">
        <v>201</v>
      </c>
      <c r="AU127" s="231" t="s">
        <v>80</v>
      </c>
      <c r="AY127" s="14" t="s">
        <v>200</v>
      </c>
      <c r="BE127" s="232">
        <f>IF(N127="základní",J127,0)</f>
        <v>0</v>
      </c>
      <c r="BF127" s="232">
        <f>IF(N127="snížená",J127,0)</f>
        <v>0</v>
      </c>
      <c r="BG127" s="232">
        <f>IF(N127="zákl. přenesená",J127,0)</f>
        <v>0</v>
      </c>
      <c r="BH127" s="232">
        <f>IF(N127="sníž. přenesená",J127,0)</f>
        <v>0</v>
      </c>
      <c r="BI127" s="232">
        <f>IF(N127="nulová",J127,0)</f>
        <v>0</v>
      </c>
      <c r="BJ127" s="14" t="s">
        <v>80</v>
      </c>
      <c r="BK127" s="232">
        <f>ROUND(I127*H127,2)</f>
        <v>0</v>
      </c>
      <c r="BL127" s="14" t="s">
        <v>199</v>
      </c>
      <c r="BM127" s="231" t="s">
        <v>2478</v>
      </c>
    </row>
    <row r="128" s="2" customFormat="1" ht="62.7" customHeight="1">
      <c r="A128" s="35"/>
      <c r="B128" s="36"/>
      <c r="C128" s="219" t="s">
        <v>234</v>
      </c>
      <c r="D128" s="219" t="s">
        <v>201</v>
      </c>
      <c r="E128" s="220" t="s">
        <v>2479</v>
      </c>
      <c r="F128" s="221" t="s">
        <v>2480</v>
      </c>
      <c r="G128" s="222" t="s">
        <v>2018</v>
      </c>
      <c r="H128" s="258"/>
      <c r="I128" s="224"/>
      <c r="J128" s="225">
        <f>ROUND(I128*H128,2)</f>
        <v>0</v>
      </c>
      <c r="K128" s="226"/>
      <c r="L128" s="41"/>
      <c r="M128" s="227" t="s">
        <v>1</v>
      </c>
      <c r="N128" s="228" t="s">
        <v>38</v>
      </c>
      <c r="O128" s="88"/>
      <c r="P128" s="229">
        <f>O128*H128</f>
        <v>0</v>
      </c>
      <c r="Q128" s="229">
        <v>0</v>
      </c>
      <c r="R128" s="229">
        <f>Q128*H128</f>
        <v>0</v>
      </c>
      <c r="S128" s="229">
        <v>0</v>
      </c>
      <c r="T128" s="230">
        <f>S128*H128</f>
        <v>0</v>
      </c>
      <c r="U128" s="35"/>
      <c r="V128" s="35"/>
      <c r="W128" s="35"/>
      <c r="X128" s="35"/>
      <c r="Y128" s="35"/>
      <c r="Z128" s="35"/>
      <c r="AA128" s="35"/>
      <c r="AB128" s="35"/>
      <c r="AC128" s="35"/>
      <c r="AD128" s="35"/>
      <c r="AE128" s="35"/>
      <c r="AR128" s="231" t="s">
        <v>2458</v>
      </c>
      <c r="AT128" s="231" t="s">
        <v>201</v>
      </c>
      <c r="AU128" s="231" t="s">
        <v>80</v>
      </c>
      <c r="AY128" s="14" t="s">
        <v>200</v>
      </c>
      <c r="BE128" s="232">
        <f>IF(N128="základní",J128,0)</f>
        <v>0</v>
      </c>
      <c r="BF128" s="232">
        <f>IF(N128="snížená",J128,0)</f>
        <v>0</v>
      </c>
      <c r="BG128" s="232">
        <f>IF(N128="zákl. přenesená",J128,0)</f>
        <v>0</v>
      </c>
      <c r="BH128" s="232">
        <f>IF(N128="sníž. přenesená",J128,0)</f>
        <v>0</v>
      </c>
      <c r="BI128" s="232">
        <f>IF(N128="nulová",J128,0)</f>
        <v>0</v>
      </c>
      <c r="BJ128" s="14" t="s">
        <v>80</v>
      </c>
      <c r="BK128" s="232">
        <f>ROUND(I128*H128,2)</f>
        <v>0</v>
      </c>
      <c r="BL128" s="14" t="s">
        <v>2458</v>
      </c>
      <c r="BM128" s="231" t="s">
        <v>2481</v>
      </c>
    </row>
    <row r="129" s="2" customFormat="1" ht="14.4" customHeight="1">
      <c r="A129" s="35"/>
      <c r="B129" s="36"/>
      <c r="C129" s="219" t="s">
        <v>238</v>
      </c>
      <c r="D129" s="219" t="s">
        <v>201</v>
      </c>
      <c r="E129" s="220" t="s">
        <v>2482</v>
      </c>
      <c r="F129" s="221" t="s">
        <v>2483</v>
      </c>
      <c r="G129" s="222" t="s">
        <v>2018</v>
      </c>
      <c r="H129" s="258"/>
      <c r="I129" s="224"/>
      <c r="J129" s="225">
        <f>ROUND(I129*H129,2)</f>
        <v>0</v>
      </c>
      <c r="K129" s="226"/>
      <c r="L129" s="41"/>
      <c r="M129" s="227" t="s">
        <v>1</v>
      </c>
      <c r="N129" s="228" t="s">
        <v>38</v>
      </c>
      <c r="O129" s="88"/>
      <c r="P129" s="229">
        <f>O129*H129</f>
        <v>0</v>
      </c>
      <c r="Q129" s="229">
        <v>0</v>
      </c>
      <c r="R129" s="229">
        <f>Q129*H129</f>
        <v>0</v>
      </c>
      <c r="S129" s="229">
        <v>0</v>
      </c>
      <c r="T129" s="230">
        <f>S129*H129</f>
        <v>0</v>
      </c>
      <c r="U129" s="35"/>
      <c r="V129" s="35"/>
      <c r="W129" s="35"/>
      <c r="X129" s="35"/>
      <c r="Y129" s="35"/>
      <c r="Z129" s="35"/>
      <c r="AA129" s="35"/>
      <c r="AB129" s="35"/>
      <c r="AC129" s="35"/>
      <c r="AD129" s="35"/>
      <c r="AE129" s="35"/>
      <c r="AR129" s="231" t="s">
        <v>2458</v>
      </c>
      <c r="AT129" s="231" t="s">
        <v>201</v>
      </c>
      <c r="AU129" s="231" t="s">
        <v>80</v>
      </c>
      <c r="AY129" s="14" t="s">
        <v>200</v>
      </c>
      <c r="BE129" s="232">
        <f>IF(N129="základní",J129,0)</f>
        <v>0</v>
      </c>
      <c r="BF129" s="232">
        <f>IF(N129="snížená",J129,0)</f>
        <v>0</v>
      </c>
      <c r="BG129" s="232">
        <f>IF(N129="zákl. přenesená",J129,0)</f>
        <v>0</v>
      </c>
      <c r="BH129" s="232">
        <f>IF(N129="sníž. přenesená",J129,0)</f>
        <v>0</v>
      </c>
      <c r="BI129" s="232">
        <f>IF(N129="nulová",J129,0)</f>
        <v>0</v>
      </c>
      <c r="BJ129" s="14" t="s">
        <v>80</v>
      </c>
      <c r="BK129" s="232">
        <f>ROUND(I129*H129,2)</f>
        <v>0</v>
      </c>
      <c r="BL129" s="14" t="s">
        <v>2458</v>
      </c>
      <c r="BM129" s="231" t="s">
        <v>2484</v>
      </c>
    </row>
    <row r="130" s="2" customFormat="1" ht="62.7" customHeight="1">
      <c r="A130" s="35"/>
      <c r="B130" s="36"/>
      <c r="C130" s="219" t="s">
        <v>242</v>
      </c>
      <c r="D130" s="219" t="s">
        <v>201</v>
      </c>
      <c r="E130" s="220" t="s">
        <v>2485</v>
      </c>
      <c r="F130" s="221" t="s">
        <v>2486</v>
      </c>
      <c r="G130" s="222" t="s">
        <v>2018</v>
      </c>
      <c r="H130" s="258"/>
      <c r="I130" s="224"/>
      <c r="J130" s="225">
        <f>ROUND(I130*H130,2)</f>
        <v>0</v>
      </c>
      <c r="K130" s="226"/>
      <c r="L130" s="41"/>
      <c r="M130" s="227" t="s">
        <v>1</v>
      </c>
      <c r="N130" s="228" t="s">
        <v>38</v>
      </c>
      <c r="O130" s="88"/>
      <c r="P130" s="229">
        <f>O130*H130</f>
        <v>0</v>
      </c>
      <c r="Q130" s="229">
        <v>0</v>
      </c>
      <c r="R130" s="229">
        <f>Q130*H130</f>
        <v>0</v>
      </c>
      <c r="S130" s="229">
        <v>0</v>
      </c>
      <c r="T130" s="230">
        <f>S130*H130</f>
        <v>0</v>
      </c>
      <c r="U130" s="35"/>
      <c r="V130" s="35"/>
      <c r="W130" s="35"/>
      <c r="X130" s="35"/>
      <c r="Y130" s="35"/>
      <c r="Z130" s="35"/>
      <c r="AA130" s="35"/>
      <c r="AB130" s="35"/>
      <c r="AC130" s="35"/>
      <c r="AD130" s="35"/>
      <c r="AE130" s="35"/>
      <c r="AR130" s="231" t="s">
        <v>2458</v>
      </c>
      <c r="AT130" s="231" t="s">
        <v>201</v>
      </c>
      <c r="AU130" s="231" t="s">
        <v>80</v>
      </c>
      <c r="AY130" s="14" t="s">
        <v>200</v>
      </c>
      <c r="BE130" s="232">
        <f>IF(N130="základní",J130,0)</f>
        <v>0</v>
      </c>
      <c r="BF130" s="232">
        <f>IF(N130="snížená",J130,0)</f>
        <v>0</v>
      </c>
      <c r="BG130" s="232">
        <f>IF(N130="zákl. přenesená",J130,0)</f>
        <v>0</v>
      </c>
      <c r="BH130" s="232">
        <f>IF(N130="sníž. přenesená",J130,0)</f>
        <v>0</v>
      </c>
      <c r="BI130" s="232">
        <f>IF(N130="nulová",J130,0)</f>
        <v>0</v>
      </c>
      <c r="BJ130" s="14" t="s">
        <v>80</v>
      </c>
      <c r="BK130" s="232">
        <f>ROUND(I130*H130,2)</f>
        <v>0</v>
      </c>
      <c r="BL130" s="14" t="s">
        <v>2458</v>
      </c>
      <c r="BM130" s="231" t="s">
        <v>2487</v>
      </c>
    </row>
    <row r="131" s="2" customFormat="1" ht="14.4" customHeight="1">
      <c r="A131" s="35"/>
      <c r="B131" s="36"/>
      <c r="C131" s="219" t="s">
        <v>246</v>
      </c>
      <c r="D131" s="219" t="s">
        <v>201</v>
      </c>
      <c r="E131" s="220" t="s">
        <v>2488</v>
      </c>
      <c r="F131" s="221" t="s">
        <v>2489</v>
      </c>
      <c r="G131" s="222" t="s">
        <v>2018</v>
      </c>
      <c r="H131" s="258"/>
      <c r="I131" s="224"/>
      <c r="J131" s="225">
        <f>ROUND(I131*H131,2)</f>
        <v>0</v>
      </c>
      <c r="K131" s="226"/>
      <c r="L131" s="41"/>
      <c r="M131" s="227" t="s">
        <v>1</v>
      </c>
      <c r="N131" s="228" t="s">
        <v>38</v>
      </c>
      <c r="O131" s="88"/>
      <c r="P131" s="229">
        <f>O131*H131</f>
        <v>0</v>
      </c>
      <c r="Q131" s="229">
        <v>0</v>
      </c>
      <c r="R131" s="229">
        <f>Q131*H131</f>
        <v>0</v>
      </c>
      <c r="S131" s="229">
        <v>0</v>
      </c>
      <c r="T131" s="230">
        <f>S131*H131</f>
        <v>0</v>
      </c>
      <c r="U131" s="35"/>
      <c r="V131" s="35"/>
      <c r="W131" s="35"/>
      <c r="X131" s="35"/>
      <c r="Y131" s="35"/>
      <c r="Z131" s="35"/>
      <c r="AA131" s="35"/>
      <c r="AB131" s="35"/>
      <c r="AC131" s="35"/>
      <c r="AD131" s="35"/>
      <c r="AE131" s="35"/>
      <c r="AR131" s="231" t="s">
        <v>2458</v>
      </c>
      <c r="AT131" s="231" t="s">
        <v>201</v>
      </c>
      <c r="AU131" s="231" t="s">
        <v>80</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2458</v>
      </c>
      <c r="BM131" s="231" t="s">
        <v>2490</v>
      </c>
    </row>
    <row r="132" s="2" customFormat="1" ht="14.4" customHeight="1">
      <c r="A132" s="35"/>
      <c r="B132" s="36"/>
      <c r="C132" s="219" t="s">
        <v>250</v>
      </c>
      <c r="D132" s="219" t="s">
        <v>201</v>
      </c>
      <c r="E132" s="220" t="s">
        <v>2491</v>
      </c>
      <c r="F132" s="221" t="s">
        <v>2492</v>
      </c>
      <c r="G132" s="222" t="s">
        <v>2493</v>
      </c>
      <c r="H132" s="223">
        <v>1</v>
      </c>
      <c r="I132" s="224"/>
      <c r="J132" s="225">
        <f>ROUND(I132*H132,2)</f>
        <v>0</v>
      </c>
      <c r="K132" s="226"/>
      <c r="L132" s="41"/>
      <c r="M132" s="227" t="s">
        <v>1</v>
      </c>
      <c r="N132" s="228" t="s">
        <v>38</v>
      </c>
      <c r="O132" s="88"/>
      <c r="P132" s="229">
        <f>O132*H132</f>
        <v>0</v>
      </c>
      <c r="Q132" s="229">
        <v>0</v>
      </c>
      <c r="R132" s="229">
        <f>Q132*H132</f>
        <v>0</v>
      </c>
      <c r="S132" s="229">
        <v>0</v>
      </c>
      <c r="T132" s="230">
        <f>S132*H132</f>
        <v>0</v>
      </c>
      <c r="U132" s="35"/>
      <c r="V132" s="35"/>
      <c r="W132" s="35"/>
      <c r="X132" s="35"/>
      <c r="Y132" s="35"/>
      <c r="Z132" s="35"/>
      <c r="AA132" s="35"/>
      <c r="AB132" s="35"/>
      <c r="AC132" s="35"/>
      <c r="AD132" s="35"/>
      <c r="AE132" s="35"/>
      <c r="AR132" s="231" t="s">
        <v>2458</v>
      </c>
      <c r="AT132" s="231" t="s">
        <v>201</v>
      </c>
      <c r="AU132" s="231" t="s">
        <v>80</v>
      </c>
      <c r="AY132" s="14" t="s">
        <v>200</v>
      </c>
      <c r="BE132" s="232">
        <f>IF(N132="základní",J132,0)</f>
        <v>0</v>
      </c>
      <c r="BF132" s="232">
        <f>IF(N132="snížená",J132,0)</f>
        <v>0</v>
      </c>
      <c r="BG132" s="232">
        <f>IF(N132="zákl. přenesená",J132,0)</f>
        <v>0</v>
      </c>
      <c r="BH132" s="232">
        <f>IF(N132="sníž. přenesená",J132,0)</f>
        <v>0</v>
      </c>
      <c r="BI132" s="232">
        <f>IF(N132="nulová",J132,0)</f>
        <v>0</v>
      </c>
      <c r="BJ132" s="14" t="s">
        <v>80</v>
      </c>
      <c r="BK132" s="232">
        <f>ROUND(I132*H132,2)</f>
        <v>0</v>
      </c>
      <c r="BL132" s="14" t="s">
        <v>2458</v>
      </c>
      <c r="BM132" s="231" t="s">
        <v>2494</v>
      </c>
    </row>
    <row r="133" s="2" customFormat="1" ht="37.8" customHeight="1">
      <c r="A133" s="35"/>
      <c r="B133" s="36"/>
      <c r="C133" s="219" t="s">
        <v>254</v>
      </c>
      <c r="D133" s="219" t="s">
        <v>201</v>
      </c>
      <c r="E133" s="220" t="s">
        <v>2495</v>
      </c>
      <c r="F133" s="221" t="s">
        <v>2496</v>
      </c>
      <c r="G133" s="222" t="s">
        <v>2018</v>
      </c>
      <c r="H133" s="258"/>
      <c r="I133" s="224"/>
      <c r="J133" s="225">
        <f>ROUND(I133*H133,2)</f>
        <v>0</v>
      </c>
      <c r="K133" s="226"/>
      <c r="L133" s="41"/>
      <c r="M133" s="227" t="s">
        <v>1</v>
      </c>
      <c r="N133" s="228" t="s">
        <v>38</v>
      </c>
      <c r="O133" s="88"/>
      <c r="P133" s="229">
        <f>O133*H133</f>
        <v>0</v>
      </c>
      <c r="Q133" s="229">
        <v>0</v>
      </c>
      <c r="R133" s="229">
        <f>Q133*H133</f>
        <v>0</v>
      </c>
      <c r="S133" s="229">
        <v>0</v>
      </c>
      <c r="T133" s="230">
        <f>S133*H133</f>
        <v>0</v>
      </c>
      <c r="U133" s="35"/>
      <c r="V133" s="35"/>
      <c r="W133" s="35"/>
      <c r="X133" s="35"/>
      <c r="Y133" s="35"/>
      <c r="Z133" s="35"/>
      <c r="AA133" s="35"/>
      <c r="AB133" s="35"/>
      <c r="AC133" s="35"/>
      <c r="AD133" s="35"/>
      <c r="AE133" s="35"/>
      <c r="AR133" s="231" t="s">
        <v>2458</v>
      </c>
      <c r="AT133" s="231" t="s">
        <v>201</v>
      </c>
      <c r="AU133" s="231" t="s">
        <v>80</v>
      </c>
      <c r="AY133" s="14" t="s">
        <v>200</v>
      </c>
      <c r="BE133" s="232">
        <f>IF(N133="základní",J133,0)</f>
        <v>0</v>
      </c>
      <c r="BF133" s="232">
        <f>IF(N133="snížená",J133,0)</f>
        <v>0</v>
      </c>
      <c r="BG133" s="232">
        <f>IF(N133="zákl. přenesená",J133,0)</f>
        <v>0</v>
      </c>
      <c r="BH133" s="232">
        <f>IF(N133="sníž. přenesená",J133,0)</f>
        <v>0</v>
      </c>
      <c r="BI133" s="232">
        <f>IF(N133="nulová",J133,0)</f>
        <v>0</v>
      </c>
      <c r="BJ133" s="14" t="s">
        <v>80</v>
      </c>
      <c r="BK133" s="232">
        <f>ROUND(I133*H133,2)</f>
        <v>0</v>
      </c>
      <c r="BL133" s="14" t="s">
        <v>2458</v>
      </c>
      <c r="BM133" s="231" t="s">
        <v>2497</v>
      </c>
    </row>
    <row r="134" s="11" customFormat="1" ht="22.8" customHeight="1">
      <c r="A134" s="11"/>
      <c r="B134" s="205"/>
      <c r="C134" s="206"/>
      <c r="D134" s="207" t="s">
        <v>72</v>
      </c>
      <c r="E134" s="243" t="s">
        <v>2498</v>
      </c>
      <c r="F134" s="243" t="s">
        <v>2499</v>
      </c>
      <c r="G134" s="206"/>
      <c r="H134" s="206"/>
      <c r="I134" s="209"/>
      <c r="J134" s="244">
        <f>BK134</f>
        <v>0</v>
      </c>
      <c r="K134" s="206"/>
      <c r="L134" s="211"/>
      <c r="M134" s="212"/>
      <c r="N134" s="213"/>
      <c r="O134" s="213"/>
      <c r="P134" s="214">
        <f>P135</f>
        <v>0</v>
      </c>
      <c r="Q134" s="213"/>
      <c r="R134" s="214">
        <f>R135</f>
        <v>0</v>
      </c>
      <c r="S134" s="213"/>
      <c r="T134" s="215">
        <f>T135</f>
        <v>0</v>
      </c>
      <c r="U134" s="11"/>
      <c r="V134" s="11"/>
      <c r="W134" s="11"/>
      <c r="X134" s="11"/>
      <c r="Y134" s="11"/>
      <c r="Z134" s="11"/>
      <c r="AA134" s="11"/>
      <c r="AB134" s="11"/>
      <c r="AC134" s="11"/>
      <c r="AD134" s="11"/>
      <c r="AE134" s="11"/>
      <c r="AR134" s="216" t="s">
        <v>218</v>
      </c>
      <c r="AT134" s="217" t="s">
        <v>72</v>
      </c>
      <c r="AU134" s="217" t="s">
        <v>80</v>
      </c>
      <c r="AY134" s="216" t="s">
        <v>200</v>
      </c>
      <c r="BK134" s="218">
        <f>BK135</f>
        <v>0</v>
      </c>
    </row>
    <row r="135" s="2" customFormat="1" ht="14.4" customHeight="1">
      <c r="A135" s="35"/>
      <c r="B135" s="36"/>
      <c r="C135" s="219" t="s">
        <v>8</v>
      </c>
      <c r="D135" s="219" t="s">
        <v>201</v>
      </c>
      <c r="E135" s="220" t="s">
        <v>2500</v>
      </c>
      <c r="F135" s="221" t="s">
        <v>2501</v>
      </c>
      <c r="G135" s="222" t="s">
        <v>2502</v>
      </c>
      <c r="H135" s="223">
        <v>1</v>
      </c>
      <c r="I135" s="224"/>
      <c r="J135" s="225">
        <f>ROUND(I135*H135,2)</f>
        <v>0</v>
      </c>
      <c r="K135" s="226"/>
      <c r="L135" s="41"/>
      <c r="M135" s="233" t="s">
        <v>1</v>
      </c>
      <c r="N135" s="234" t="s">
        <v>38</v>
      </c>
      <c r="O135" s="235"/>
      <c r="P135" s="236">
        <f>O135*H135</f>
        <v>0</v>
      </c>
      <c r="Q135" s="236">
        <v>0</v>
      </c>
      <c r="R135" s="236">
        <f>Q135*H135</f>
        <v>0</v>
      </c>
      <c r="S135" s="236">
        <v>0</v>
      </c>
      <c r="T135" s="237">
        <f>S135*H135</f>
        <v>0</v>
      </c>
      <c r="U135" s="35"/>
      <c r="V135" s="35"/>
      <c r="W135" s="35"/>
      <c r="X135" s="35"/>
      <c r="Y135" s="35"/>
      <c r="Z135" s="35"/>
      <c r="AA135" s="35"/>
      <c r="AB135" s="35"/>
      <c r="AC135" s="35"/>
      <c r="AD135" s="35"/>
      <c r="AE135" s="35"/>
      <c r="AR135" s="231" t="s">
        <v>2458</v>
      </c>
      <c r="AT135" s="231" t="s">
        <v>201</v>
      </c>
      <c r="AU135" s="231" t="s">
        <v>82</v>
      </c>
      <c r="AY135" s="14" t="s">
        <v>200</v>
      </c>
      <c r="BE135" s="232">
        <f>IF(N135="základní",J135,0)</f>
        <v>0</v>
      </c>
      <c r="BF135" s="232">
        <f>IF(N135="snížená",J135,0)</f>
        <v>0</v>
      </c>
      <c r="BG135" s="232">
        <f>IF(N135="zákl. přenesená",J135,0)</f>
        <v>0</v>
      </c>
      <c r="BH135" s="232">
        <f>IF(N135="sníž. přenesená",J135,0)</f>
        <v>0</v>
      </c>
      <c r="BI135" s="232">
        <f>IF(N135="nulová",J135,0)</f>
        <v>0</v>
      </c>
      <c r="BJ135" s="14" t="s">
        <v>80</v>
      </c>
      <c r="BK135" s="232">
        <f>ROUND(I135*H135,2)</f>
        <v>0</v>
      </c>
      <c r="BL135" s="14" t="s">
        <v>2458</v>
      </c>
      <c r="BM135" s="231" t="s">
        <v>2503</v>
      </c>
    </row>
    <row r="136" s="2" customFormat="1" ht="6.96" customHeight="1">
      <c r="A136" s="35"/>
      <c r="B136" s="63"/>
      <c r="C136" s="64"/>
      <c r="D136" s="64"/>
      <c r="E136" s="64"/>
      <c r="F136" s="64"/>
      <c r="G136" s="64"/>
      <c r="H136" s="64"/>
      <c r="I136" s="64"/>
      <c r="J136" s="64"/>
      <c r="K136" s="64"/>
      <c r="L136" s="41"/>
      <c r="M136" s="35"/>
      <c r="O136" s="35"/>
      <c r="P136" s="35"/>
      <c r="Q136" s="35"/>
      <c r="R136" s="35"/>
      <c r="S136" s="35"/>
      <c r="T136" s="35"/>
      <c r="U136" s="35"/>
      <c r="V136" s="35"/>
      <c r="W136" s="35"/>
      <c r="X136" s="35"/>
      <c r="Y136" s="35"/>
      <c r="Z136" s="35"/>
      <c r="AA136" s="35"/>
      <c r="AB136" s="35"/>
      <c r="AC136" s="35"/>
      <c r="AD136" s="35"/>
      <c r="AE136" s="35"/>
    </row>
  </sheetData>
  <sheetProtection sheet="1" autoFilter="0" formatColumns="0" formatRows="0" objects="1" scenarios="1" spinCount="100000" saltValue="N1HDDrhKs/5L2OfSSwZbBP8VMIPpFOa+dD3qagmIOcctKB2DJLmOdW+SPamJ7yrMe2l2UbjKiL+CmB8+eCApVQ==" hashValue="26kY7kJsKzoMTHprUMxwdUDuMDo/ffFk4Sw+d4ceYhRoN5bLvuqxTfCAjZHlyCvjz6d+PDOIbGdJKQRWEWQkkQ==" algorithmName="SHA-512" password="CC35"/>
  <autoFilter ref="C117:K135"/>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94</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c r="B8" s="17"/>
      <c r="D8" s="148" t="s">
        <v>172</v>
      </c>
      <c r="L8" s="17"/>
    </row>
    <row r="9" s="1" customFormat="1" ht="16.5" customHeight="1">
      <c r="B9" s="17"/>
      <c r="E9" s="149" t="s">
        <v>173</v>
      </c>
      <c r="F9" s="1"/>
      <c r="G9" s="1"/>
      <c r="H9" s="1"/>
      <c r="L9" s="17"/>
    </row>
    <row r="10" s="1" customFormat="1" ht="12" customHeight="1">
      <c r="B10" s="17"/>
      <c r="D10" s="148" t="s">
        <v>174</v>
      </c>
      <c r="L10" s="17"/>
    </row>
    <row r="11" s="2" customFormat="1" ht="16.5" customHeight="1">
      <c r="A11" s="35"/>
      <c r="B11" s="41"/>
      <c r="C11" s="35"/>
      <c r="D11" s="35"/>
      <c r="E11" s="150" t="s">
        <v>175</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176</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281</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13. 10. 2020</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1</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21</v>
      </c>
      <c r="F19" s="35"/>
      <c r="G19" s="35"/>
      <c r="H19" s="35"/>
      <c r="I19" s="148" t="s">
        <v>26</v>
      </c>
      <c r="J19" s="138" t="s">
        <v>1</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27</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26</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29</v>
      </c>
      <c r="E24" s="35"/>
      <c r="F24" s="35"/>
      <c r="G24" s="35"/>
      <c r="H24" s="35"/>
      <c r="I24" s="148" t="s">
        <v>25</v>
      </c>
      <c r="J24" s="138" t="s">
        <v>1</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21</v>
      </c>
      <c r="F25" s="35"/>
      <c r="G25" s="35"/>
      <c r="H25" s="35"/>
      <c r="I25" s="148" t="s">
        <v>26</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31</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21</v>
      </c>
      <c r="F28" s="35"/>
      <c r="G28" s="35"/>
      <c r="H28" s="35"/>
      <c r="I28" s="148" t="s">
        <v>26</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32</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33</v>
      </c>
      <c r="E34" s="35"/>
      <c r="F34" s="35"/>
      <c r="G34" s="35"/>
      <c r="H34" s="35"/>
      <c r="I34" s="35"/>
      <c r="J34" s="159">
        <f>ROUND(J127,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35</v>
      </c>
      <c r="G36" s="35"/>
      <c r="H36" s="35"/>
      <c r="I36" s="160" t="s">
        <v>34</v>
      </c>
      <c r="J36" s="160" t="s">
        <v>36</v>
      </c>
      <c r="K36" s="35"/>
      <c r="L36" s="60"/>
      <c r="S36" s="35"/>
      <c r="T36" s="35"/>
      <c r="U36" s="35"/>
      <c r="V36" s="35"/>
      <c r="W36" s="35"/>
      <c r="X36" s="35"/>
      <c r="Y36" s="35"/>
      <c r="Z36" s="35"/>
      <c r="AA36" s="35"/>
      <c r="AB36" s="35"/>
      <c r="AC36" s="35"/>
      <c r="AD36" s="35"/>
      <c r="AE36" s="35"/>
    </row>
    <row r="37" s="2" customFormat="1" ht="14.4" customHeight="1">
      <c r="A37" s="35"/>
      <c r="B37" s="41"/>
      <c r="C37" s="35"/>
      <c r="D37" s="150" t="s">
        <v>37</v>
      </c>
      <c r="E37" s="148" t="s">
        <v>38</v>
      </c>
      <c r="F37" s="161">
        <f>ROUND((SUM(BE127:BE135)),  2)</f>
        <v>0</v>
      </c>
      <c r="G37" s="35"/>
      <c r="H37" s="35"/>
      <c r="I37" s="162">
        <v>0.20999999999999999</v>
      </c>
      <c r="J37" s="161">
        <f>ROUND(((SUM(BE127:BE135))*I37),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39</v>
      </c>
      <c r="F38" s="161">
        <f>ROUND((SUM(BF127:BF135)),  2)</f>
        <v>0</v>
      </c>
      <c r="G38" s="35"/>
      <c r="H38" s="35"/>
      <c r="I38" s="162">
        <v>0.14999999999999999</v>
      </c>
      <c r="J38" s="161">
        <f>ROUND(((SUM(BF127:BF135))*I38),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40</v>
      </c>
      <c r="F39" s="161">
        <f>ROUND((SUM(BG127:BG135)),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41</v>
      </c>
      <c r="F40" s="161">
        <f>ROUND((SUM(BH127:BH135)),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42</v>
      </c>
      <c r="F41" s="161">
        <f>ROUND((SUM(BI127:BI135)),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43</v>
      </c>
      <c r="E43" s="165"/>
      <c r="F43" s="165"/>
      <c r="G43" s="166" t="s">
        <v>44</v>
      </c>
      <c r="H43" s="167" t="s">
        <v>45</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172</v>
      </c>
      <c r="D86" s="19"/>
      <c r="E86" s="19"/>
      <c r="F86" s="19"/>
      <c r="G86" s="19"/>
      <c r="H86" s="19"/>
      <c r="I86" s="19"/>
      <c r="J86" s="19"/>
      <c r="K86" s="19"/>
      <c r="L86" s="17"/>
    </row>
    <row r="87" s="1" customFormat="1" ht="16.5" customHeight="1">
      <c r="B87" s="18"/>
      <c r="C87" s="19"/>
      <c r="D87" s="19"/>
      <c r="E87" s="181" t="s">
        <v>173</v>
      </c>
      <c r="F87" s="19"/>
      <c r="G87" s="19"/>
      <c r="H87" s="19"/>
      <c r="I87" s="19"/>
      <c r="J87" s="19"/>
      <c r="K87" s="19"/>
      <c r="L87" s="17"/>
    </row>
    <row r="88" s="1" customFormat="1" ht="12" customHeight="1">
      <c r="B88" s="18"/>
      <c r="C88" s="29" t="s">
        <v>174</v>
      </c>
      <c r="D88" s="19"/>
      <c r="E88" s="19"/>
      <c r="F88" s="19"/>
      <c r="G88" s="19"/>
      <c r="H88" s="19"/>
      <c r="I88" s="19"/>
      <c r="J88" s="19"/>
      <c r="K88" s="19"/>
      <c r="L88" s="17"/>
    </row>
    <row r="89" s="2" customFormat="1" ht="16.5" customHeight="1">
      <c r="A89" s="35"/>
      <c r="B89" s="36"/>
      <c r="C89" s="37"/>
      <c r="D89" s="37"/>
      <c r="E89" s="182" t="s">
        <v>175</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176</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02.2 - SZZ Liběchov - Demontáže - stav. část</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13. 10. 2020</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 xml:space="preserve"> </v>
      </c>
      <c r="G95" s="37"/>
      <c r="H95" s="37"/>
      <c r="I95" s="29" t="s">
        <v>29</v>
      </c>
      <c r="J95" s="33" t="str">
        <f>E25</f>
        <v xml:space="preserve"> </v>
      </c>
      <c r="K95" s="37"/>
      <c r="L95" s="60"/>
      <c r="S95" s="35"/>
      <c r="T95" s="35"/>
      <c r="U95" s="35"/>
      <c r="V95" s="35"/>
      <c r="W95" s="35"/>
      <c r="X95" s="35"/>
      <c r="Y95" s="35"/>
      <c r="Z95" s="35"/>
      <c r="AA95" s="35"/>
      <c r="AB95" s="35"/>
      <c r="AC95" s="35"/>
      <c r="AD95" s="35"/>
      <c r="AE95" s="35"/>
    </row>
    <row r="96" s="2" customFormat="1" ht="15.15" customHeight="1">
      <c r="A96" s="35"/>
      <c r="B96" s="36"/>
      <c r="C96" s="29" t="s">
        <v>27</v>
      </c>
      <c r="D96" s="37"/>
      <c r="E96" s="37"/>
      <c r="F96" s="24" t="str">
        <f>IF(E22="","",E22)</f>
        <v>Vyplň údaj</v>
      </c>
      <c r="G96" s="37"/>
      <c r="H96" s="37"/>
      <c r="I96" s="29" t="s">
        <v>31</v>
      </c>
      <c r="J96" s="33" t="str">
        <f>E28</f>
        <v xml:space="preserve"> </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179</v>
      </c>
      <c r="D98" s="184"/>
      <c r="E98" s="184"/>
      <c r="F98" s="184"/>
      <c r="G98" s="184"/>
      <c r="H98" s="184"/>
      <c r="I98" s="184"/>
      <c r="J98" s="185" t="s">
        <v>180</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181</v>
      </c>
      <c r="D100" s="37"/>
      <c r="E100" s="37"/>
      <c r="F100" s="37"/>
      <c r="G100" s="37"/>
      <c r="H100" s="37"/>
      <c r="I100" s="37"/>
      <c r="J100" s="107">
        <f>J127</f>
        <v>0</v>
      </c>
      <c r="K100" s="37"/>
      <c r="L100" s="60"/>
      <c r="S100" s="35"/>
      <c r="T100" s="35"/>
      <c r="U100" s="35"/>
      <c r="V100" s="35"/>
      <c r="W100" s="35"/>
      <c r="X100" s="35"/>
      <c r="Y100" s="35"/>
      <c r="Z100" s="35"/>
      <c r="AA100" s="35"/>
      <c r="AB100" s="35"/>
      <c r="AC100" s="35"/>
      <c r="AD100" s="35"/>
      <c r="AE100" s="35"/>
      <c r="AU100" s="14" t="s">
        <v>182</v>
      </c>
    </row>
    <row r="101" s="9" customFormat="1" ht="24.96" customHeight="1">
      <c r="A101" s="9"/>
      <c r="B101" s="187"/>
      <c r="C101" s="188"/>
      <c r="D101" s="189" t="s">
        <v>282</v>
      </c>
      <c r="E101" s="190"/>
      <c r="F101" s="190"/>
      <c r="G101" s="190"/>
      <c r="H101" s="190"/>
      <c r="I101" s="190"/>
      <c r="J101" s="191">
        <f>J128</f>
        <v>0</v>
      </c>
      <c r="K101" s="188"/>
      <c r="L101" s="192"/>
      <c r="S101" s="9"/>
      <c r="T101" s="9"/>
      <c r="U101" s="9"/>
      <c r="V101" s="9"/>
      <c r="W101" s="9"/>
      <c r="X101" s="9"/>
      <c r="Y101" s="9"/>
      <c r="Z101" s="9"/>
      <c r="AA101" s="9"/>
      <c r="AB101" s="9"/>
      <c r="AC101" s="9"/>
      <c r="AD101" s="9"/>
      <c r="AE101" s="9"/>
    </row>
    <row r="102" s="12" customFormat="1" ht="19.92" customHeight="1">
      <c r="A102" s="12"/>
      <c r="B102" s="238"/>
      <c r="C102" s="129"/>
      <c r="D102" s="239" t="s">
        <v>283</v>
      </c>
      <c r="E102" s="240"/>
      <c r="F102" s="240"/>
      <c r="G102" s="240"/>
      <c r="H102" s="240"/>
      <c r="I102" s="240"/>
      <c r="J102" s="241">
        <f>J129</f>
        <v>0</v>
      </c>
      <c r="K102" s="129"/>
      <c r="L102" s="242"/>
      <c r="S102" s="12"/>
      <c r="T102" s="12"/>
      <c r="U102" s="12"/>
      <c r="V102" s="12"/>
      <c r="W102" s="12"/>
      <c r="X102" s="12"/>
      <c r="Y102" s="12"/>
      <c r="Z102" s="12"/>
      <c r="AA102" s="12"/>
      <c r="AB102" s="12"/>
      <c r="AC102" s="12"/>
      <c r="AD102" s="12"/>
      <c r="AE102" s="12"/>
    </row>
    <row r="103" s="12" customFormat="1" ht="19.92" customHeight="1">
      <c r="A103" s="12"/>
      <c r="B103" s="238"/>
      <c r="C103" s="129"/>
      <c r="D103" s="239" t="s">
        <v>284</v>
      </c>
      <c r="E103" s="240"/>
      <c r="F103" s="240"/>
      <c r="G103" s="240"/>
      <c r="H103" s="240"/>
      <c r="I103" s="240"/>
      <c r="J103" s="241">
        <f>J132</f>
        <v>0</v>
      </c>
      <c r="K103" s="129"/>
      <c r="L103" s="242"/>
      <c r="S103" s="12"/>
      <c r="T103" s="12"/>
      <c r="U103" s="12"/>
      <c r="V103" s="12"/>
      <c r="W103" s="12"/>
      <c r="X103" s="12"/>
      <c r="Y103" s="12"/>
      <c r="Z103" s="12"/>
      <c r="AA103" s="12"/>
      <c r="AB103" s="12"/>
      <c r="AC103" s="12"/>
      <c r="AD103" s="12"/>
      <c r="AE103" s="12"/>
    </row>
    <row r="104" s="2" customFormat="1" ht="21.84" customHeight="1">
      <c r="A104" s="35"/>
      <c r="B104" s="36"/>
      <c r="C104" s="37"/>
      <c r="D104" s="37"/>
      <c r="E104" s="37"/>
      <c r="F104" s="37"/>
      <c r="G104" s="37"/>
      <c r="H104" s="37"/>
      <c r="I104" s="37"/>
      <c r="J104" s="37"/>
      <c r="K104" s="37"/>
      <c r="L104" s="60"/>
      <c r="S104" s="35"/>
      <c r="T104" s="35"/>
      <c r="U104" s="35"/>
      <c r="V104" s="35"/>
      <c r="W104" s="35"/>
      <c r="X104" s="35"/>
      <c r="Y104" s="35"/>
      <c r="Z104" s="35"/>
      <c r="AA104" s="35"/>
      <c r="AB104" s="35"/>
      <c r="AC104" s="35"/>
      <c r="AD104" s="35"/>
      <c r="AE104" s="35"/>
    </row>
    <row r="105" s="2" customFormat="1" ht="6.96" customHeight="1">
      <c r="A105" s="35"/>
      <c r="B105" s="63"/>
      <c r="C105" s="64"/>
      <c r="D105" s="64"/>
      <c r="E105" s="64"/>
      <c r="F105" s="64"/>
      <c r="G105" s="64"/>
      <c r="H105" s="64"/>
      <c r="I105" s="64"/>
      <c r="J105" s="64"/>
      <c r="K105" s="64"/>
      <c r="L105" s="60"/>
      <c r="S105" s="35"/>
      <c r="T105" s="35"/>
      <c r="U105" s="35"/>
      <c r="V105" s="35"/>
      <c r="W105" s="35"/>
      <c r="X105" s="35"/>
      <c r="Y105" s="35"/>
      <c r="Z105" s="35"/>
      <c r="AA105" s="35"/>
      <c r="AB105" s="35"/>
      <c r="AC105" s="35"/>
      <c r="AD105" s="35"/>
      <c r="AE105" s="35"/>
    </row>
    <row r="109" s="2" customFormat="1" ht="6.96" customHeight="1">
      <c r="A109" s="35"/>
      <c r="B109" s="65"/>
      <c r="C109" s="66"/>
      <c r="D109" s="66"/>
      <c r="E109" s="66"/>
      <c r="F109" s="66"/>
      <c r="G109" s="66"/>
      <c r="H109" s="66"/>
      <c r="I109" s="66"/>
      <c r="J109" s="66"/>
      <c r="K109" s="66"/>
      <c r="L109" s="60"/>
      <c r="S109" s="35"/>
      <c r="T109" s="35"/>
      <c r="U109" s="35"/>
      <c r="V109" s="35"/>
      <c r="W109" s="35"/>
      <c r="X109" s="35"/>
      <c r="Y109" s="35"/>
      <c r="Z109" s="35"/>
      <c r="AA109" s="35"/>
      <c r="AB109" s="35"/>
      <c r="AC109" s="35"/>
      <c r="AD109" s="35"/>
      <c r="AE109" s="35"/>
    </row>
    <row r="110" s="2" customFormat="1" ht="24.96" customHeight="1">
      <c r="A110" s="35"/>
      <c r="B110" s="36"/>
      <c r="C110" s="20" t="s">
        <v>184</v>
      </c>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2" customHeight="1">
      <c r="A112" s="35"/>
      <c r="B112" s="36"/>
      <c r="C112" s="29" t="s">
        <v>16</v>
      </c>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16.5" customHeight="1">
      <c r="A113" s="35"/>
      <c r="B113" s="36"/>
      <c r="C113" s="37"/>
      <c r="D113" s="37"/>
      <c r="E113" s="181" t="str">
        <f>E7</f>
        <v>Oprava zabezpečovacího zařízení v žst. Liběchov</v>
      </c>
      <c r="F113" s="29"/>
      <c r="G113" s="29"/>
      <c r="H113" s="29"/>
      <c r="I113" s="37"/>
      <c r="J113" s="37"/>
      <c r="K113" s="37"/>
      <c r="L113" s="60"/>
      <c r="S113" s="35"/>
      <c r="T113" s="35"/>
      <c r="U113" s="35"/>
      <c r="V113" s="35"/>
      <c r="W113" s="35"/>
      <c r="X113" s="35"/>
      <c r="Y113" s="35"/>
      <c r="Z113" s="35"/>
      <c r="AA113" s="35"/>
      <c r="AB113" s="35"/>
      <c r="AC113" s="35"/>
      <c r="AD113" s="35"/>
      <c r="AE113" s="35"/>
    </row>
    <row r="114" s="1" customFormat="1" ht="12" customHeight="1">
      <c r="B114" s="18"/>
      <c r="C114" s="29" t="s">
        <v>172</v>
      </c>
      <c r="D114" s="19"/>
      <c r="E114" s="19"/>
      <c r="F114" s="19"/>
      <c r="G114" s="19"/>
      <c r="H114" s="19"/>
      <c r="I114" s="19"/>
      <c r="J114" s="19"/>
      <c r="K114" s="19"/>
      <c r="L114" s="17"/>
    </row>
    <row r="115" s="1" customFormat="1" ht="16.5" customHeight="1">
      <c r="B115" s="18"/>
      <c r="C115" s="19"/>
      <c r="D115" s="19"/>
      <c r="E115" s="181" t="s">
        <v>173</v>
      </c>
      <c r="F115" s="19"/>
      <c r="G115" s="19"/>
      <c r="H115" s="19"/>
      <c r="I115" s="19"/>
      <c r="J115" s="19"/>
      <c r="K115" s="19"/>
      <c r="L115" s="17"/>
    </row>
    <row r="116" s="1" customFormat="1" ht="12" customHeight="1">
      <c r="B116" s="18"/>
      <c r="C116" s="29" t="s">
        <v>174</v>
      </c>
      <c r="D116" s="19"/>
      <c r="E116" s="19"/>
      <c r="F116" s="19"/>
      <c r="G116" s="19"/>
      <c r="H116" s="19"/>
      <c r="I116" s="19"/>
      <c r="J116" s="19"/>
      <c r="K116" s="19"/>
      <c r="L116" s="17"/>
    </row>
    <row r="117" s="2" customFormat="1" ht="16.5" customHeight="1">
      <c r="A117" s="35"/>
      <c r="B117" s="36"/>
      <c r="C117" s="37"/>
      <c r="D117" s="37"/>
      <c r="E117" s="182" t="s">
        <v>175</v>
      </c>
      <c r="F117" s="37"/>
      <c r="G117" s="37"/>
      <c r="H117" s="37"/>
      <c r="I117" s="37"/>
      <c r="J117" s="37"/>
      <c r="K117" s="37"/>
      <c r="L117" s="60"/>
      <c r="S117" s="35"/>
      <c r="T117" s="35"/>
      <c r="U117" s="35"/>
      <c r="V117" s="35"/>
      <c r="W117" s="35"/>
      <c r="X117" s="35"/>
      <c r="Y117" s="35"/>
      <c r="Z117" s="35"/>
      <c r="AA117" s="35"/>
      <c r="AB117" s="35"/>
      <c r="AC117" s="35"/>
      <c r="AD117" s="35"/>
      <c r="AE117" s="35"/>
    </row>
    <row r="118" s="2" customFormat="1" ht="12" customHeight="1">
      <c r="A118" s="35"/>
      <c r="B118" s="36"/>
      <c r="C118" s="29" t="s">
        <v>176</v>
      </c>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6.5" customHeight="1">
      <c r="A119" s="35"/>
      <c r="B119" s="36"/>
      <c r="C119" s="37"/>
      <c r="D119" s="37"/>
      <c r="E119" s="73" t="str">
        <f>E13</f>
        <v>02.2 - SZZ Liběchov - Demontáže - stav. část</v>
      </c>
      <c r="F119" s="37"/>
      <c r="G119" s="37"/>
      <c r="H119" s="37"/>
      <c r="I119" s="37"/>
      <c r="J119" s="37"/>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2" customHeight="1">
      <c r="A121" s="35"/>
      <c r="B121" s="36"/>
      <c r="C121" s="29" t="s">
        <v>20</v>
      </c>
      <c r="D121" s="37"/>
      <c r="E121" s="37"/>
      <c r="F121" s="24" t="str">
        <f>F16</f>
        <v xml:space="preserve"> </v>
      </c>
      <c r="G121" s="37"/>
      <c r="H121" s="37"/>
      <c r="I121" s="29" t="s">
        <v>22</v>
      </c>
      <c r="J121" s="76" t="str">
        <f>IF(J16="","",J16)</f>
        <v>13. 10. 2020</v>
      </c>
      <c r="K121" s="37"/>
      <c r="L121" s="60"/>
      <c r="S121" s="35"/>
      <c r="T121" s="35"/>
      <c r="U121" s="35"/>
      <c r="V121" s="35"/>
      <c r="W121" s="35"/>
      <c r="X121" s="35"/>
      <c r="Y121" s="35"/>
      <c r="Z121" s="35"/>
      <c r="AA121" s="35"/>
      <c r="AB121" s="35"/>
      <c r="AC121" s="35"/>
      <c r="AD121" s="35"/>
      <c r="AE121" s="35"/>
    </row>
    <row r="122" s="2" customFormat="1" ht="6.96" customHeight="1">
      <c r="A122" s="35"/>
      <c r="B122" s="36"/>
      <c r="C122" s="37"/>
      <c r="D122" s="37"/>
      <c r="E122" s="37"/>
      <c r="F122" s="37"/>
      <c r="G122" s="37"/>
      <c r="H122" s="37"/>
      <c r="I122" s="37"/>
      <c r="J122" s="37"/>
      <c r="K122" s="37"/>
      <c r="L122" s="60"/>
      <c r="S122" s="35"/>
      <c r="T122" s="35"/>
      <c r="U122" s="35"/>
      <c r="V122" s="35"/>
      <c r="W122" s="35"/>
      <c r="X122" s="35"/>
      <c r="Y122" s="35"/>
      <c r="Z122" s="35"/>
      <c r="AA122" s="35"/>
      <c r="AB122" s="35"/>
      <c r="AC122" s="35"/>
      <c r="AD122" s="35"/>
      <c r="AE122" s="35"/>
    </row>
    <row r="123" s="2" customFormat="1" ht="15.15" customHeight="1">
      <c r="A123" s="35"/>
      <c r="B123" s="36"/>
      <c r="C123" s="29" t="s">
        <v>24</v>
      </c>
      <c r="D123" s="37"/>
      <c r="E123" s="37"/>
      <c r="F123" s="24" t="str">
        <f>E19</f>
        <v xml:space="preserve"> </v>
      </c>
      <c r="G123" s="37"/>
      <c r="H123" s="37"/>
      <c r="I123" s="29" t="s">
        <v>29</v>
      </c>
      <c r="J123" s="33" t="str">
        <f>E25</f>
        <v xml:space="preserve"> </v>
      </c>
      <c r="K123" s="37"/>
      <c r="L123" s="60"/>
      <c r="S123" s="35"/>
      <c r="T123" s="35"/>
      <c r="U123" s="35"/>
      <c r="V123" s="35"/>
      <c r="W123" s="35"/>
      <c r="X123" s="35"/>
      <c r="Y123" s="35"/>
      <c r="Z123" s="35"/>
      <c r="AA123" s="35"/>
      <c r="AB123" s="35"/>
      <c r="AC123" s="35"/>
      <c r="AD123" s="35"/>
      <c r="AE123" s="35"/>
    </row>
    <row r="124" s="2" customFormat="1" ht="15.15" customHeight="1">
      <c r="A124" s="35"/>
      <c r="B124" s="36"/>
      <c r="C124" s="29" t="s">
        <v>27</v>
      </c>
      <c r="D124" s="37"/>
      <c r="E124" s="37"/>
      <c r="F124" s="24" t="str">
        <f>IF(E22="","",E22)</f>
        <v>Vyplň údaj</v>
      </c>
      <c r="G124" s="37"/>
      <c r="H124" s="37"/>
      <c r="I124" s="29" t="s">
        <v>31</v>
      </c>
      <c r="J124" s="33" t="str">
        <f>E28</f>
        <v xml:space="preserve"> </v>
      </c>
      <c r="K124" s="37"/>
      <c r="L124" s="60"/>
      <c r="S124" s="35"/>
      <c r="T124" s="35"/>
      <c r="U124" s="35"/>
      <c r="V124" s="35"/>
      <c r="W124" s="35"/>
      <c r="X124" s="35"/>
      <c r="Y124" s="35"/>
      <c r="Z124" s="35"/>
      <c r="AA124" s="35"/>
      <c r="AB124" s="35"/>
      <c r="AC124" s="35"/>
      <c r="AD124" s="35"/>
      <c r="AE124" s="35"/>
    </row>
    <row r="125" s="2" customFormat="1" ht="10.32" customHeight="1">
      <c r="A125" s="35"/>
      <c r="B125" s="36"/>
      <c r="C125" s="37"/>
      <c r="D125" s="37"/>
      <c r="E125" s="37"/>
      <c r="F125" s="37"/>
      <c r="G125" s="37"/>
      <c r="H125" s="37"/>
      <c r="I125" s="37"/>
      <c r="J125" s="37"/>
      <c r="K125" s="37"/>
      <c r="L125" s="60"/>
      <c r="S125" s="35"/>
      <c r="T125" s="35"/>
      <c r="U125" s="35"/>
      <c r="V125" s="35"/>
      <c r="W125" s="35"/>
      <c r="X125" s="35"/>
      <c r="Y125" s="35"/>
      <c r="Z125" s="35"/>
      <c r="AA125" s="35"/>
      <c r="AB125" s="35"/>
      <c r="AC125" s="35"/>
      <c r="AD125" s="35"/>
      <c r="AE125" s="35"/>
    </row>
    <row r="126" s="10" customFormat="1" ht="29.28" customHeight="1">
      <c r="A126" s="193"/>
      <c r="B126" s="194"/>
      <c r="C126" s="195" t="s">
        <v>185</v>
      </c>
      <c r="D126" s="196" t="s">
        <v>58</v>
      </c>
      <c r="E126" s="196" t="s">
        <v>54</v>
      </c>
      <c r="F126" s="196" t="s">
        <v>55</v>
      </c>
      <c r="G126" s="196" t="s">
        <v>186</v>
      </c>
      <c r="H126" s="196" t="s">
        <v>187</v>
      </c>
      <c r="I126" s="196" t="s">
        <v>188</v>
      </c>
      <c r="J126" s="197" t="s">
        <v>180</v>
      </c>
      <c r="K126" s="198" t="s">
        <v>189</v>
      </c>
      <c r="L126" s="199"/>
      <c r="M126" s="97" t="s">
        <v>1</v>
      </c>
      <c r="N126" s="98" t="s">
        <v>37</v>
      </c>
      <c r="O126" s="98" t="s">
        <v>190</v>
      </c>
      <c r="P126" s="98" t="s">
        <v>191</v>
      </c>
      <c r="Q126" s="98" t="s">
        <v>192</v>
      </c>
      <c r="R126" s="98" t="s">
        <v>193</v>
      </c>
      <c r="S126" s="98" t="s">
        <v>194</v>
      </c>
      <c r="T126" s="99" t="s">
        <v>195</v>
      </c>
      <c r="U126" s="193"/>
      <c r="V126" s="193"/>
      <c r="W126" s="193"/>
      <c r="X126" s="193"/>
      <c r="Y126" s="193"/>
      <c r="Z126" s="193"/>
      <c r="AA126" s="193"/>
      <c r="AB126" s="193"/>
      <c r="AC126" s="193"/>
      <c r="AD126" s="193"/>
      <c r="AE126" s="193"/>
    </row>
    <row r="127" s="2" customFormat="1" ht="22.8" customHeight="1">
      <c r="A127" s="35"/>
      <c r="B127" s="36"/>
      <c r="C127" s="104" t="s">
        <v>196</v>
      </c>
      <c r="D127" s="37"/>
      <c r="E127" s="37"/>
      <c r="F127" s="37"/>
      <c r="G127" s="37"/>
      <c r="H127" s="37"/>
      <c r="I127" s="37"/>
      <c r="J127" s="200">
        <f>BK127</f>
        <v>0</v>
      </c>
      <c r="K127" s="37"/>
      <c r="L127" s="41"/>
      <c r="M127" s="100"/>
      <c r="N127" s="201"/>
      <c r="O127" s="101"/>
      <c r="P127" s="202">
        <f>P128</f>
        <v>0</v>
      </c>
      <c r="Q127" s="101"/>
      <c r="R127" s="202">
        <f>R128</f>
        <v>0</v>
      </c>
      <c r="S127" s="101"/>
      <c r="T127" s="203">
        <f>T128</f>
        <v>75.599999999999994</v>
      </c>
      <c r="U127" s="35"/>
      <c r="V127" s="35"/>
      <c r="W127" s="35"/>
      <c r="X127" s="35"/>
      <c r="Y127" s="35"/>
      <c r="Z127" s="35"/>
      <c r="AA127" s="35"/>
      <c r="AB127" s="35"/>
      <c r="AC127" s="35"/>
      <c r="AD127" s="35"/>
      <c r="AE127" s="35"/>
      <c r="AT127" s="14" t="s">
        <v>72</v>
      </c>
      <c r="AU127" s="14" t="s">
        <v>182</v>
      </c>
      <c r="BK127" s="204">
        <f>BK128</f>
        <v>0</v>
      </c>
    </row>
    <row r="128" s="11" customFormat="1" ht="25.92" customHeight="1">
      <c r="A128" s="11"/>
      <c r="B128" s="205"/>
      <c r="C128" s="206"/>
      <c r="D128" s="207" t="s">
        <v>72</v>
      </c>
      <c r="E128" s="208" t="s">
        <v>285</v>
      </c>
      <c r="F128" s="208" t="s">
        <v>286</v>
      </c>
      <c r="G128" s="206"/>
      <c r="H128" s="206"/>
      <c r="I128" s="209"/>
      <c r="J128" s="210">
        <f>BK128</f>
        <v>0</v>
      </c>
      <c r="K128" s="206"/>
      <c r="L128" s="211"/>
      <c r="M128" s="212"/>
      <c r="N128" s="213"/>
      <c r="O128" s="213"/>
      <c r="P128" s="214">
        <f>P129+P132</f>
        <v>0</v>
      </c>
      <c r="Q128" s="213"/>
      <c r="R128" s="214">
        <f>R129+R132</f>
        <v>0</v>
      </c>
      <c r="S128" s="213"/>
      <c r="T128" s="215">
        <f>T129+T132</f>
        <v>75.599999999999994</v>
      </c>
      <c r="U128" s="11"/>
      <c r="V128" s="11"/>
      <c r="W128" s="11"/>
      <c r="X128" s="11"/>
      <c r="Y128" s="11"/>
      <c r="Z128" s="11"/>
      <c r="AA128" s="11"/>
      <c r="AB128" s="11"/>
      <c r="AC128" s="11"/>
      <c r="AD128" s="11"/>
      <c r="AE128" s="11"/>
      <c r="AR128" s="216" t="s">
        <v>80</v>
      </c>
      <c r="AT128" s="217" t="s">
        <v>72</v>
      </c>
      <c r="AU128" s="217" t="s">
        <v>73</v>
      </c>
      <c r="AY128" s="216" t="s">
        <v>200</v>
      </c>
      <c r="BK128" s="218">
        <f>BK129+BK132</f>
        <v>0</v>
      </c>
    </row>
    <row r="129" s="11" customFormat="1" ht="22.8" customHeight="1">
      <c r="A129" s="11"/>
      <c r="B129" s="205"/>
      <c r="C129" s="206"/>
      <c r="D129" s="207" t="s">
        <v>72</v>
      </c>
      <c r="E129" s="243" t="s">
        <v>234</v>
      </c>
      <c r="F129" s="243" t="s">
        <v>287</v>
      </c>
      <c r="G129" s="206"/>
      <c r="H129" s="206"/>
      <c r="I129" s="209"/>
      <c r="J129" s="244">
        <f>BK129</f>
        <v>0</v>
      </c>
      <c r="K129" s="206"/>
      <c r="L129" s="211"/>
      <c r="M129" s="212"/>
      <c r="N129" s="213"/>
      <c r="O129" s="213"/>
      <c r="P129" s="214">
        <f>SUM(P130:P131)</f>
        <v>0</v>
      </c>
      <c r="Q129" s="213"/>
      <c r="R129" s="214">
        <f>SUM(R130:R131)</f>
        <v>0</v>
      </c>
      <c r="S129" s="213"/>
      <c r="T129" s="215">
        <f>SUM(T130:T131)</f>
        <v>75.599999999999994</v>
      </c>
      <c r="U129" s="11"/>
      <c r="V129" s="11"/>
      <c r="W129" s="11"/>
      <c r="X129" s="11"/>
      <c r="Y129" s="11"/>
      <c r="Z129" s="11"/>
      <c r="AA129" s="11"/>
      <c r="AB129" s="11"/>
      <c r="AC129" s="11"/>
      <c r="AD129" s="11"/>
      <c r="AE129" s="11"/>
      <c r="AR129" s="216" t="s">
        <v>80</v>
      </c>
      <c r="AT129" s="217" t="s">
        <v>72</v>
      </c>
      <c r="AU129" s="217" t="s">
        <v>80</v>
      </c>
      <c r="AY129" s="216" t="s">
        <v>200</v>
      </c>
      <c r="BK129" s="218">
        <f>SUM(BK130:BK131)</f>
        <v>0</v>
      </c>
    </row>
    <row r="130" s="2" customFormat="1" ht="14.4" customHeight="1">
      <c r="A130" s="35"/>
      <c r="B130" s="36"/>
      <c r="C130" s="219" t="s">
        <v>80</v>
      </c>
      <c r="D130" s="219" t="s">
        <v>201</v>
      </c>
      <c r="E130" s="220" t="s">
        <v>288</v>
      </c>
      <c r="F130" s="221" t="s">
        <v>289</v>
      </c>
      <c r="G130" s="222" t="s">
        <v>290</v>
      </c>
      <c r="H130" s="223">
        <v>3</v>
      </c>
      <c r="I130" s="224"/>
      <c r="J130" s="225">
        <f>ROUND(I130*H130,2)</f>
        <v>0</v>
      </c>
      <c r="K130" s="226"/>
      <c r="L130" s="41"/>
      <c r="M130" s="227" t="s">
        <v>1</v>
      </c>
      <c r="N130" s="228" t="s">
        <v>38</v>
      </c>
      <c r="O130" s="88"/>
      <c r="P130" s="229">
        <f>O130*H130</f>
        <v>0</v>
      </c>
      <c r="Q130" s="229">
        <v>0</v>
      </c>
      <c r="R130" s="229">
        <f>Q130*H130</f>
        <v>0</v>
      </c>
      <c r="S130" s="229">
        <v>2</v>
      </c>
      <c r="T130" s="230">
        <f>S130*H130</f>
        <v>6</v>
      </c>
      <c r="U130" s="35"/>
      <c r="V130" s="35"/>
      <c r="W130" s="35"/>
      <c r="X130" s="35"/>
      <c r="Y130" s="35"/>
      <c r="Z130" s="35"/>
      <c r="AA130" s="35"/>
      <c r="AB130" s="35"/>
      <c r="AC130" s="35"/>
      <c r="AD130" s="35"/>
      <c r="AE130" s="35"/>
      <c r="AR130" s="231" t="s">
        <v>199</v>
      </c>
      <c r="AT130" s="231" t="s">
        <v>201</v>
      </c>
      <c r="AU130" s="231" t="s">
        <v>82</v>
      </c>
      <c r="AY130" s="14" t="s">
        <v>200</v>
      </c>
      <c r="BE130" s="232">
        <f>IF(N130="základní",J130,0)</f>
        <v>0</v>
      </c>
      <c r="BF130" s="232">
        <f>IF(N130="snížená",J130,0)</f>
        <v>0</v>
      </c>
      <c r="BG130" s="232">
        <f>IF(N130="zákl. přenesená",J130,0)</f>
        <v>0</v>
      </c>
      <c r="BH130" s="232">
        <f>IF(N130="sníž. přenesená",J130,0)</f>
        <v>0</v>
      </c>
      <c r="BI130" s="232">
        <f>IF(N130="nulová",J130,0)</f>
        <v>0</v>
      </c>
      <c r="BJ130" s="14" t="s">
        <v>80</v>
      </c>
      <c r="BK130" s="232">
        <f>ROUND(I130*H130,2)</f>
        <v>0</v>
      </c>
      <c r="BL130" s="14" t="s">
        <v>199</v>
      </c>
      <c r="BM130" s="231" t="s">
        <v>291</v>
      </c>
    </row>
    <row r="131" s="2" customFormat="1" ht="24.15" customHeight="1">
      <c r="A131" s="35"/>
      <c r="B131" s="36"/>
      <c r="C131" s="219" t="s">
        <v>82</v>
      </c>
      <c r="D131" s="219" t="s">
        <v>201</v>
      </c>
      <c r="E131" s="220" t="s">
        <v>292</v>
      </c>
      <c r="F131" s="221" t="s">
        <v>293</v>
      </c>
      <c r="G131" s="222" t="s">
        <v>209</v>
      </c>
      <c r="H131" s="223">
        <v>20</v>
      </c>
      <c r="I131" s="224"/>
      <c r="J131" s="225">
        <f>ROUND(I131*H131,2)</f>
        <v>0</v>
      </c>
      <c r="K131" s="226"/>
      <c r="L131" s="41"/>
      <c r="M131" s="227" t="s">
        <v>1</v>
      </c>
      <c r="N131" s="228" t="s">
        <v>38</v>
      </c>
      <c r="O131" s="88"/>
      <c r="P131" s="229">
        <f>O131*H131</f>
        <v>0</v>
      </c>
      <c r="Q131" s="229">
        <v>0</v>
      </c>
      <c r="R131" s="229">
        <f>Q131*H131</f>
        <v>0</v>
      </c>
      <c r="S131" s="229">
        <v>3.48</v>
      </c>
      <c r="T131" s="230">
        <f>S131*H131</f>
        <v>69.599999999999994</v>
      </c>
      <c r="U131" s="35"/>
      <c r="V131" s="35"/>
      <c r="W131" s="35"/>
      <c r="X131" s="35"/>
      <c r="Y131" s="35"/>
      <c r="Z131" s="35"/>
      <c r="AA131" s="35"/>
      <c r="AB131" s="35"/>
      <c r="AC131" s="35"/>
      <c r="AD131" s="35"/>
      <c r="AE131" s="35"/>
      <c r="AR131" s="231" t="s">
        <v>199</v>
      </c>
      <c r="AT131" s="231" t="s">
        <v>201</v>
      </c>
      <c r="AU131" s="231" t="s">
        <v>82</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199</v>
      </c>
      <c r="BM131" s="231" t="s">
        <v>294</v>
      </c>
    </row>
    <row r="132" s="11" customFormat="1" ht="22.8" customHeight="1">
      <c r="A132" s="11"/>
      <c r="B132" s="205"/>
      <c r="C132" s="206"/>
      <c r="D132" s="207" t="s">
        <v>72</v>
      </c>
      <c r="E132" s="243" t="s">
        <v>295</v>
      </c>
      <c r="F132" s="243" t="s">
        <v>296</v>
      </c>
      <c r="G132" s="206"/>
      <c r="H132" s="206"/>
      <c r="I132" s="209"/>
      <c r="J132" s="244">
        <f>BK132</f>
        <v>0</v>
      </c>
      <c r="K132" s="206"/>
      <c r="L132" s="211"/>
      <c r="M132" s="212"/>
      <c r="N132" s="213"/>
      <c r="O132" s="213"/>
      <c r="P132" s="214">
        <f>SUM(P133:P135)</f>
        <v>0</v>
      </c>
      <c r="Q132" s="213"/>
      <c r="R132" s="214">
        <f>SUM(R133:R135)</f>
        <v>0</v>
      </c>
      <c r="S132" s="213"/>
      <c r="T132" s="215">
        <f>SUM(T133:T135)</f>
        <v>0</v>
      </c>
      <c r="U132" s="11"/>
      <c r="V132" s="11"/>
      <c r="W132" s="11"/>
      <c r="X132" s="11"/>
      <c r="Y132" s="11"/>
      <c r="Z132" s="11"/>
      <c r="AA132" s="11"/>
      <c r="AB132" s="11"/>
      <c r="AC132" s="11"/>
      <c r="AD132" s="11"/>
      <c r="AE132" s="11"/>
      <c r="AR132" s="216" t="s">
        <v>80</v>
      </c>
      <c r="AT132" s="217" t="s">
        <v>72</v>
      </c>
      <c r="AU132" s="217" t="s">
        <v>80</v>
      </c>
      <c r="AY132" s="216" t="s">
        <v>200</v>
      </c>
      <c r="BK132" s="218">
        <f>SUM(BK133:BK135)</f>
        <v>0</v>
      </c>
    </row>
    <row r="133" s="2" customFormat="1" ht="24.15" customHeight="1">
      <c r="A133" s="35"/>
      <c r="B133" s="36"/>
      <c r="C133" s="219" t="s">
        <v>90</v>
      </c>
      <c r="D133" s="219" t="s">
        <v>201</v>
      </c>
      <c r="E133" s="220" t="s">
        <v>297</v>
      </c>
      <c r="F133" s="221" t="s">
        <v>298</v>
      </c>
      <c r="G133" s="222" t="s">
        <v>299</v>
      </c>
      <c r="H133" s="223">
        <v>26</v>
      </c>
      <c r="I133" s="224"/>
      <c r="J133" s="225">
        <f>ROUND(I133*H133,2)</f>
        <v>0</v>
      </c>
      <c r="K133" s="226"/>
      <c r="L133" s="41"/>
      <c r="M133" s="227" t="s">
        <v>1</v>
      </c>
      <c r="N133" s="228" t="s">
        <v>38</v>
      </c>
      <c r="O133" s="88"/>
      <c r="P133" s="229">
        <f>O133*H133</f>
        <v>0</v>
      </c>
      <c r="Q133" s="229">
        <v>0</v>
      </c>
      <c r="R133" s="229">
        <f>Q133*H133</f>
        <v>0</v>
      </c>
      <c r="S133" s="229">
        <v>0</v>
      </c>
      <c r="T133" s="230">
        <f>S133*H133</f>
        <v>0</v>
      </c>
      <c r="U133" s="35"/>
      <c r="V133" s="35"/>
      <c r="W133" s="35"/>
      <c r="X133" s="35"/>
      <c r="Y133" s="35"/>
      <c r="Z133" s="35"/>
      <c r="AA133" s="35"/>
      <c r="AB133" s="35"/>
      <c r="AC133" s="35"/>
      <c r="AD133" s="35"/>
      <c r="AE133" s="35"/>
      <c r="AR133" s="231" t="s">
        <v>199</v>
      </c>
      <c r="AT133" s="231" t="s">
        <v>201</v>
      </c>
      <c r="AU133" s="231" t="s">
        <v>82</v>
      </c>
      <c r="AY133" s="14" t="s">
        <v>200</v>
      </c>
      <c r="BE133" s="232">
        <f>IF(N133="základní",J133,0)</f>
        <v>0</v>
      </c>
      <c r="BF133" s="232">
        <f>IF(N133="snížená",J133,0)</f>
        <v>0</v>
      </c>
      <c r="BG133" s="232">
        <f>IF(N133="zákl. přenesená",J133,0)</f>
        <v>0</v>
      </c>
      <c r="BH133" s="232">
        <f>IF(N133="sníž. přenesená",J133,0)</f>
        <v>0</v>
      </c>
      <c r="BI133" s="232">
        <f>IF(N133="nulová",J133,0)</f>
        <v>0</v>
      </c>
      <c r="BJ133" s="14" t="s">
        <v>80</v>
      </c>
      <c r="BK133" s="232">
        <f>ROUND(I133*H133,2)</f>
        <v>0</v>
      </c>
      <c r="BL133" s="14" t="s">
        <v>199</v>
      </c>
      <c r="BM133" s="231" t="s">
        <v>300</v>
      </c>
    </row>
    <row r="134" s="2" customFormat="1" ht="24.15" customHeight="1">
      <c r="A134" s="35"/>
      <c r="B134" s="36"/>
      <c r="C134" s="219" t="s">
        <v>199</v>
      </c>
      <c r="D134" s="219" t="s">
        <v>201</v>
      </c>
      <c r="E134" s="220" t="s">
        <v>301</v>
      </c>
      <c r="F134" s="221" t="s">
        <v>302</v>
      </c>
      <c r="G134" s="222" t="s">
        <v>299</v>
      </c>
      <c r="H134" s="223">
        <v>494</v>
      </c>
      <c r="I134" s="224"/>
      <c r="J134" s="225">
        <f>ROUND(I134*H134,2)</f>
        <v>0</v>
      </c>
      <c r="K134" s="226"/>
      <c r="L134" s="41"/>
      <c r="M134" s="227" t="s">
        <v>1</v>
      </c>
      <c r="N134" s="228" t="s">
        <v>38</v>
      </c>
      <c r="O134" s="88"/>
      <c r="P134" s="229">
        <f>O134*H134</f>
        <v>0</v>
      </c>
      <c r="Q134" s="229">
        <v>0</v>
      </c>
      <c r="R134" s="229">
        <f>Q134*H134</f>
        <v>0</v>
      </c>
      <c r="S134" s="229">
        <v>0</v>
      </c>
      <c r="T134" s="230">
        <f>S134*H134</f>
        <v>0</v>
      </c>
      <c r="U134" s="35"/>
      <c r="V134" s="35"/>
      <c r="W134" s="35"/>
      <c r="X134" s="35"/>
      <c r="Y134" s="35"/>
      <c r="Z134" s="35"/>
      <c r="AA134" s="35"/>
      <c r="AB134" s="35"/>
      <c r="AC134" s="35"/>
      <c r="AD134" s="35"/>
      <c r="AE134" s="35"/>
      <c r="AR134" s="231" t="s">
        <v>199</v>
      </c>
      <c r="AT134" s="231" t="s">
        <v>201</v>
      </c>
      <c r="AU134" s="231" t="s">
        <v>82</v>
      </c>
      <c r="AY134" s="14" t="s">
        <v>200</v>
      </c>
      <c r="BE134" s="232">
        <f>IF(N134="základní",J134,0)</f>
        <v>0</v>
      </c>
      <c r="BF134" s="232">
        <f>IF(N134="snížená",J134,0)</f>
        <v>0</v>
      </c>
      <c r="BG134" s="232">
        <f>IF(N134="zákl. přenesená",J134,0)</f>
        <v>0</v>
      </c>
      <c r="BH134" s="232">
        <f>IF(N134="sníž. přenesená",J134,0)</f>
        <v>0</v>
      </c>
      <c r="BI134" s="232">
        <f>IF(N134="nulová",J134,0)</f>
        <v>0</v>
      </c>
      <c r="BJ134" s="14" t="s">
        <v>80</v>
      </c>
      <c r="BK134" s="232">
        <f>ROUND(I134*H134,2)</f>
        <v>0</v>
      </c>
      <c r="BL134" s="14" t="s">
        <v>199</v>
      </c>
      <c r="BM134" s="231" t="s">
        <v>303</v>
      </c>
    </row>
    <row r="135" s="2" customFormat="1" ht="24.15" customHeight="1">
      <c r="A135" s="35"/>
      <c r="B135" s="36"/>
      <c r="C135" s="219" t="s">
        <v>218</v>
      </c>
      <c r="D135" s="219" t="s">
        <v>201</v>
      </c>
      <c r="E135" s="220" t="s">
        <v>304</v>
      </c>
      <c r="F135" s="221" t="s">
        <v>305</v>
      </c>
      <c r="G135" s="222" t="s">
        <v>299</v>
      </c>
      <c r="H135" s="223">
        <v>26</v>
      </c>
      <c r="I135" s="224"/>
      <c r="J135" s="225">
        <f>ROUND(I135*H135,2)</f>
        <v>0</v>
      </c>
      <c r="K135" s="226"/>
      <c r="L135" s="41"/>
      <c r="M135" s="233" t="s">
        <v>1</v>
      </c>
      <c r="N135" s="234" t="s">
        <v>38</v>
      </c>
      <c r="O135" s="235"/>
      <c r="P135" s="236">
        <f>O135*H135</f>
        <v>0</v>
      </c>
      <c r="Q135" s="236">
        <v>0</v>
      </c>
      <c r="R135" s="236">
        <f>Q135*H135</f>
        <v>0</v>
      </c>
      <c r="S135" s="236">
        <v>0</v>
      </c>
      <c r="T135" s="237">
        <f>S135*H135</f>
        <v>0</v>
      </c>
      <c r="U135" s="35"/>
      <c r="V135" s="35"/>
      <c r="W135" s="35"/>
      <c r="X135" s="35"/>
      <c r="Y135" s="35"/>
      <c r="Z135" s="35"/>
      <c r="AA135" s="35"/>
      <c r="AB135" s="35"/>
      <c r="AC135" s="35"/>
      <c r="AD135" s="35"/>
      <c r="AE135" s="35"/>
      <c r="AR135" s="231" t="s">
        <v>199</v>
      </c>
      <c r="AT135" s="231" t="s">
        <v>201</v>
      </c>
      <c r="AU135" s="231" t="s">
        <v>82</v>
      </c>
      <c r="AY135" s="14" t="s">
        <v>200</v>
      </c>
      <c r="BE135" s="232">
        <f>IF(N135="základní",J135,0)</f>
        <v>0</v>
      </c>
      <c r="BF135" s="232">
        <f>IF(N135="snížená",J135,0)</f>
        <v>0</v>
      </c>
      <c r="BG135" s="232">
        <f>IF(N135="zákl. přenesená",J135,0)</f>
        <v>0</v>
      </c>
      <c r="BH135" s="232">
        <f>IF(N135="sníž. přenesená",J135,0)</f>
        <v>0</v>
      </c>
      <c r="BI135" s="232">
        <f>IF(N135="nulová",J135,0)</f>
        <v>0</v>
      </c>
      <c r="BJ135" s="14" t="s">
        <v>80</v>
      </c>
      <c r="BK135" s="232">
        <f>ROUND(I135*H135,2)</f>
        <v>0</v>
      </c>
      <c r="BL135" s="14" t="s">
        <v>199</v>
      </c>
      <c r="BM135" s="231" t="s">
        <v>306</v>
      </c>
    </row>
    <row r="136" s="2" customFormat="1" ht="6.96" customHeight="1">
      <c r="A136" s="35"/>
      <c r="B136" s="63"/>
      <c r="C136" s="64"/>
      <c r="D136" s="64"/>
      <c r="E136" s="64"/>
      <c r="F136" s="64"/>
      <c r="G136" s="64"/>
      <c r="H136" s="64"/>
      <c r="I136" s="64"/>
      <c r="J136" s="64"/>
      <c r="K136" s="64"/>
      <c r="L136" s="41"/>
      <c r="M136" s="35"/>
      <c r="O136" s="35"/>
      <c r="P136" s="35"/>
      <c r="Q136" s="35"/>
      <c r="R136" s="35"/>
      <c r="S136" s="35"/>
      <c r="T136" s="35"/>
      <c r="U136" s="35"/>
      <c r="V136" s="35"/>
      <c r="W136" s="35"/>
      <c r="X136" s="35"/>
      <c r="Y136" s="35"/>
      <c r="Z136" s="35"/>
      <c r="AA136" s="35"/>
      <c r="AB136" s="35"/>
      <c r="AC136" s="35"/>
      <c r="AD136" s="35"/>
      <c r="AE136" s="35"/>
    </row>
  </sheetData>
  <sheetProtection sheet="1" autoFilter="0" formatColumns="0" formatRows="0" objects="1" scenarios="1" spinCount="100000" saltValue="Tory5bLCaDYuwvDdqICWNTBPfVmvIUlUUjd2ifS5i9Oq3drOJrdUSwFaUzg7Wo3iGbbHGjTnSFbQ7v6FZLdKsg==" hashValue="6VN5zb02nFRWd6cgqRc9A074ueWVmIYZppNTgWVRCuN1cmqtNbzuHfpb5q2AQeOEW2cH3GLTcSdKp1Wn0JxgpQ==" algorithmName="SHA-512" password="CC35"/>
  <autoFilter ref="C126:K135"/>
  <mergeCells count="15">
    <mergeCell ref="E7:H7"/>
    <mergeCell ref="E11:H11"/>
    <mergeCell ref="E9:H9"/>
    <mergeCell ref="E13:H13"/>
    <mergeCell ref="E22:H22"/>
    <mergeCell ref="E31:H31"/>
    <mergeCell ref="E85:H85"/>
    <mergeCell ref="E89:H89"/>
    <mergeCell ref="E87:H87"/>
    <mergeCell ref="E91:H91"/>
    <mergeCell ref="E113:H113"/>
    <mergeCell ref="E117:H117"/>
    <mergeCell ref="E115:H115"/>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99</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c r="B8" s="17"/>
      <c r="D8" s="148" t="s">
        <v>172</v>
      </c>
      <c r="L8" s="17"/>
    </row>
    <row r="9" s="1" customFormat="1" ht="16.5" customHeight="1">
      <c r="B9" s="17"/>
      <c r="E9" s="149" t="s">
        <v>173</v>
      </c>
      <c r="F9" s="1"/>
      <c r="G9" s="1"/>
      <c r="H9" s="1"/>
      <c r="L9" s="17"/>
    </row>
    <row r="10" s="1" customFormat="1" ht="12" customHeight="1">
      <c r="B10" s="17"/>
      <c r="D10" s="148" t="s">
        <v>174</v>
      </c>
      <c r="L10" s="17"/>
    </row>
    <row r="11" s="2" customFormat="1" ht="16.5" customHeight="1">
      <c r="A11" s="35"/>
      <c r="B11" s="41"/>
      <c r="C11" s="35"/>
      <c r="D11" s="35"/>
      <c r="E11" s="150" t="s">
        <v>307</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176</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308</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13. 10. 2020</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1</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21</v>
      </c>
      <c r="F19" s="35"/>
      <c r="G19" s="35"/>
      <c r="H19" s="35"/>
      <c r="I19" s="148" t="s">
        <v>26</v>
      </c>
      <c r="J19" s="138" t="s">
        <v>1</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27</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26</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29</v>
      </c>
      <c r="E24" s="35"/>
      <c r="F24" s="35"/>
      <c r="G24" s="35"/>
      <c r="H24" s="35"/>
      <c r="I24" s="148" t="s">
        <v>25</v>
      </c>
      <c r="J24" s="138" t="s">
        <v>1</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21</v>
      </c>
      <c r="F25" s="35"/>
      <c r="G25" s="35"/>
      <c r="H25" s="35"/>
      <c r="I25" s="148" t="s">
        <v>26</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31</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21</v>
      </c>
      <c r="F28" s="35"/>
      <c r="G28" s="35"/>
      <c r="H28" s="35"/>
      <c r="I28" s="148" t="s">
        <v>26</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32</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33</v>
      </c>
      <c r="E34" s="35"/>
      <c r="F34" s="35"/>
      <c r="G34" s="35"/>
      <c r="H34" s="35"/>
      <c r="I34" s="35"/>
      <c r="J34" s="159">
        <f>ROUND(J125,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35</v>
      </c>
      <c r="G36" s="35"/>
      <c r="H36" s="35"/>
      <c r="I36" s="160" t="s">
        <v>34</v>
      </c>
      <c r="J36" s="160" t="s">
        <v>36</v>
      </c>
      <c r="K36" s="35"/>
      <c r="L36" s="60"/>
      <c r="S36" s="35"/>
      <c r="T36" s="35"/>
      <c r="U36" s="35"/>
      <c r="V36" s="35"/>
      <c r="W36" s="35"/>
      <c r="X36" s="35"/>
      <c r="Y36" s="35"/>
      <c r="Z36" s="35"/>
      <c r="AA36" s="35"/>
      <c r="AB36" s="35"/>
      <c r="AC36" s="35"/>
      <c r="AD36" s="35"/>
      <c r="AE36" s="35"/>
    </row>
    <row r="37" s="2" customFormat="1" ht="14.4" customHeight="1">
      <c r="A37" s="35"/>
      <c r="B37" s="41"/>
      <c r="C37" s="35"/>
      <c r="D37" s="150" t="s">
        <v>37</v>
      </c>
      <c r="E37" s="148" t="s">
        <v>38</v>
      </c>
      <c r="F37" s="161">
        <f>ROUND((SUM(BE125:BE261)),  2)</f>
        <v>0</v>
      </c>
      <c r="G37" s="35"/>
      <c r="H37" s="35"/>
      <c r="I37" s="162">
        <v>0.20999999999999999</v>
      </c>
      <c r="J37" s="161">
        <f>ROUND(((SUM(BE125:BE261))*I37),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39</v>
      </c>
      <c r="F38" s="161">
        <f>ROUND((SUM(BF125:BF261)),  2)</f>
        <v>0</v>
      </c>
      <c r="G38" s="35"/>
      <c r="H38" s="35"/>
      <c r="I38" s="162">
        <v>0.14999999999999999</v>
      </c>
      <c r="J38" s="161">
        <f>ROUND(((SUM(BF125:BF261))*I38),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40</v>
      </c>
      <c r="F39" s="161">
        <f>ROUND((SUM(BG125:BG261)),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41</v>
      </c>
      <c r="F40" s="161">
        <f>ROUND((SUM(BH125:BH261)),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42</v>
      </c>
      <c r="F41" s="161">
        <f>ROUND((SUM(BI125:BI261)),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43</v>
      </c>
      <c r="E43" s="165"/>
      <c r="F43" s="165"/>
      <c r="G43" s="166" t="s">
        <v>44</v>
      </c>
      <c r="H43" s="167" t="s">
        <v>45</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172</v>
      </c>
      <c r="D86" s="19"/>
      <c r="E86" s="19"/>
      <c r="F86" s="19"/>
      <c r="G86" s="19"/>
      <c r="H86" s="19"/>
      <c r="I86" s="19"/>
      <c r="J86" s="19"/>
      <c r="K86" s="19"/>
      <c r="L86" s="17"/>
    </row>
    <row r="87" s="1" customFormat="1" ht="16.5" customHeight="1">
      <c r="B87" s="18"/>
      <c r="C87" s="19"/>
      <c r="D87" s="19"/>
      <c r="E87" s="181" t="s">
        <v>173</v>
      </c>
      <c r="F87" s="19"/>
      <c r="G87" s="19"/>
      <c r="H87" s="19"/>
      <c r="I87" s="19"/>
      <c r="J87" s="19"/>
      <c r="K87" s="19"/>
      <c r="L87" s="17"/>
    </row>
    <row r="88" s="1" customFormat="1" ht="12" customHeight="1">
      <c r="B88" s="18"/>
      <c r="C88" s="29" t="s">
        <v>174</v>
      </c>
      <c r="D88" s="19"/>
      <c r="E88" s="19"/>
      <c r="F88" s="19"/>
      <c r="G88" s="19"/>
      <c r="H88" s="19"/>
      <c r="I88" s="19"/>
      <c r="J88" s="19"/>
      <c r="K88" s="19"/>
      <c r="L88" s="17"/>
    </row>
    <row r="89" s="2" customFormat="1" ht="16.5" customHeight="1">
      <c r="A89" s="35"/>
      <c r="B89" s="36"/>
      <c r="C89" s="37"/>
      <c r="D89" s="37"/>
      <c r="E89" s="182" t="s">
        <v>307</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176</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03.1 - RZZ</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13. 10. 2020</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 xml:space="preserve"> </v>
      </c>
      <c r="G95" s="37"/>
      <c r="H95" s="37"/>
      <c r="I95" s="29" t="s">
        <v>29</v>
      </c>
      <c r="J95" s="33" t="str">
        <f>E25</f>
        <v xml:space="preserve"> </v>
      </c>
      <c r="K95" s="37"/>
      <c r="L95" s="60"/>
      <c r="S95" s="35"/>
      <c r="T95" s="35"/>
      <c r="U95" s="35"/>
      <c r="V95" s="35"/>
      <c r="W95" s="35"/>
      <c r="X95" s="35"/>
      <c r="Y95" s="35"/>
      <c r="Z95" s="35"/>
      <c r="AA95" s="35"/>
      <c r="AB95" s="35"/>
      <c r="AC95" s="35"/>
      <c r="AD95" s="35"/>
      <c r="AE95" s="35"/>
    </row>
    <row r="96" s="2" customFormat="1" ht="15.15" customHeight="1">
      <c r="A96" s="35"/>
      <c r="B96" s="36"/>
      <c r="C96" s="29" t="s">
        <v>27</v>
      </c>
      <c r="D96" s="37"/>
      <c r="E96" s="37"/>
      <c r="F96" s="24" t="str">
        <f>IF(E22="","",E22)</f>
        <v>Vyplň údaj</v>
      </c>
      <c r="G96" s="37"/>
      <c r="H96" s="37"/>
      <c r="I96" s="29" t="s">
        <v>31</v>
      </c>
      <c r="J96" s="33" t="str">
        <f>E28</f>
        <v xml:space="preserve"> </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179</v>
      </c>
      <c r="D98" s="184"/>
      <c r="E98" s="184"/>
      <c r="F98" s="184"/>
      <c r="G98" s="184"/>
      <c r="H98" s="184"/>
      <c r="I98" s="184"/>
      <c r="J98" s="185" t="s">
        <v>180</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181</v>
      </c>
      <c r="D100" s="37"/>
      <c r="E100" s="37"/>
      <c r="F100" s="37"/>
      <c r="G100" s="37"/>
      <c r="H100" s="37"/>
      <c r="I100" s="37"/>
      <c r="J100" s="107">
        <f>J125</f>
        <v>0</v>
      </c>
      <c r="K100" s="37"/>
      <c r="L100" s="60"/>
      <c r="S100" s="35"/>
      <c r="T100" s="35"/>
      <c r="U100" s="35"/>
      <c r="V100" s="35"/>
      <c r="W100" s="35"/>
      <c r="X100" s="35"/>
      <c r="Y100" s="35"/>
      <c r="Z100" s="35"/>
      <c r="AA100" s="35"/>
      <c r="AB100" s="35"/>
      <c r="AC100" s="35"/>
      <c r="AD100" s="35"/>
      <c r="AE100" s="35"/>
      <c r="AU100" s="14" t="s">
        <v>182</v>
      </c>
    </row>
    <row r="101" s="9" customFormat="1" ht="24.96" customHeight="1">
      <c r="A101" s="9"/>
      <c r="B101" s="187"/>
      <c r="C101" s="188"/>
      <c r="D101" s="189" t="s">
        <v>183</v>
      </c>
      <c r="E101" s="190"/>
      <c r="F101" s="190"/>
      <c r="G101" s="190"/>
      <c r="H101" s="190"/>
      <c r="I101" s="190"/>
      <c r="J101" s="191">
        <f>J243</f>
        <v>0</v>
      </c>
      <c r="K101" s="188"/>
      <c r="L101" s="192"/>
      <c r="S101" s="9"/>
      <c r="T101" s="9"/>
      <c r="U101" s="9"/>
      <c r="V101" s="9"/>
      <c r="W101" s="9"/>
      <c r="X101" s="9"/>
      <c r="Y101" s="9"/>
      <c r="Z101" s="9"/>
      <c r="AA101" s="9"/>
      <c r="AB101" s="9"/>
      <c r="AC101" s="9"/>
      <c r="AD101" s="9"/>
      <c r="AE101" s="9"/>
    </row>
    <row r="102" s="2" customFormat="1" ht="21.84" customHeight="1">
      <c r="A102" s="35"/>
      <c r="B102" s="36"/>
      <c r="C102" s="37"/>
      <c r="D102" s="37"/>
      <c r="E102" s="37"/>
      <c r="F102" s="37"/>
      <c r="G102" s="37"/>
      <c r="H102" s="37"/>
      <c r="I102" s="37"/>
      <c r="J102" s="37"/>
      <c r="K102" s="37"/>
      <c r="L102" s="60"/>
      <c r="S102" s="35"/>
      <c r="T102" s="35"/>
      <c r="U102" s="35"/>
      <c r="V102" s="35"/>
      <c r="W102" s="35"/>
      <c r="X102" s="35"/>
      <c r="Y102" s="35"/>
      <c r="Z102" s="35"/>
      <c r="AA102" s="35"/>
      <c r="AB102" s="35"/>
      <c r="AC102" s="35"/>
      <c r="AD102" s="35"/>
      <c r="AE102" s="35"/>
    </row>
    <row r="103" s="2" customFormat="1" ht="6.96" customHeight="1">
      <c r="A103" s="35"/>
      <c r="B103" s="63"/>
      <c r="C103" s="64"/>
      <c r="D103" s="64"/>
      <c r="E103" s="64"/>
      <c r="F103" s="64"/>
      <c r="G103" s="64"/>
      <c r="H103" s="64"/>
      <c r="I103" s="64"/>
      <c r="J103" s="64"/>
      <c r="K103" s="64"/>
      <c r="L103" s="60"/>
      <c r="S103" s="35"/>
      <c r="T103" s="35"/>
      <c r="U103" s="35"/>
      <c r="V103" s="35"/>
      <c r="W103" s="35"/>
      <c r="X103" s="35"/>
      <c r="Y103" s="35"/>
      <c r="Z103" s="35"/>
      <c r="AA103" s="35"/>
      <c r="AB103" s="35"/>
      <c r="AC103" s="35"/>
      <c r="AD103" s="35"/>
      <c r="AE103" s="35"/>
    </row>
    <row r="107" s="2" customFormat="1" ht="6.96" customHeight="1">
      <c r="A107" s="35"/>
      <c r="B107" s="65"/>
      <c r="C107" s="66"/>
      <c r="D107" s="66"/>
      <c r="E107" s="66"/>
      <c r="F107" s="66"/>
      <c r="G107" s="66"/>
      <c r="H107" s="66"/>
      <c r="I107" s="66"/>
      <c r="J107" s="66"/>
      <c r="K107" s="66"/>
      <c r="L107" s="60"/>
      <c r="S107" s="35"/>
      <c r="T107" s="35"/>
      <c r="U107" s="35"/>
      <c r="V107" s="35"/>
      <c r="W107" s="35"/>
      <c r="X107" s="35"/>
      <c r="Y107" s="35"/>
      <c r="Z107" s="35"/>
      <c r="AA107" s="35"/>
      <c r="AB107" s="35"/>
      <c r="AC107" s="35"/>
      <c r="AD107" s="35"/>
      <c r="AE107" s="35"/>
    </row>
    <row r="108" s="2" customFormat="1" ht="24.96" customHeight="1">
      <c r="A108" s="35"/>
      <c r="B108" s="36"/>
      <c r="C108" s="20" t="s">
        <v>184</v>
      </c>
      <c r="D108" s="37"/>
      <c r="E108" s="37"/>
      <c r="F108" s="37"/>
      <c r="G108" s="37"/>
      <c r="H108" s="37"/>
      <c r="I108" s="37"/>
      <c r="J108" s="37"/>
      <c r="K108" s="37"/>
      <c r="L108" s="60"/>
      <c r="S108" s="35"/>
      <c r="T108" s="35"/>
      <c r="U108" s="35"/>
      <c r="V108" s="35"/>
      <c r="W108" s="35"/>
      <c r="X108" s="35"/>
      <c r="Y108" s="35"/>
      <c r="Z108" s="35"/>
      <c r="AA108" s="35"/>
      <c r="AB108" s="35"/>
      <c r="AC108" s="35"/>
      <c r="AD108" s="35"/>
      <c r="AE108" s="35"/>
    </row>
    <row r="109" s="2" customFormat="1" ht="6.96" customHeight="1">
      <c r="A109" s="35"/>
      <c r="B109" s="36"/>
      <c r="C109" s="37"/>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2" customHeight="1">
      <c r="A110" s="35"/>
      <c r="B110" s="36"/>
      <c r="C110" s="29" t="s">
        <v>16</v>
      </c>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16.5" customHeight="1">
      <c r="A111" s="35"/>
      <c r="B111" s="36"/>
      <c r="C111" s="37"/>
      <c r="D111" s="37"/>
      <c r="E111" s="181" t="str">
        <f>E7</f>
        <v>Oprava zabezpečovacího zařízení v žst. Liběchov</v>
      </c>
      <c r="F111" s="29"/>
      <c r="G111" s="29"/>
      <c r="H111" s="29"/>
      <c r="I111" s="37"/>
      <c r="J111" s="37"/>
      <c r="K111" s="37"/>
      <c r="L111" s="60"/>
      <c r="S111" s="35"/>
      <c r="T111" s="35"/>
      <c r="U111" s="35"/>
      <c r="V111" s="35"/>
      <c r="W111" s="35"/>
      <c r="X111" s="35"/>
      <c r="Y111" s="35"/>
      <c r="Z111" s="35"/>
      <c r="AA111" s="35"/>
      <c r="AB111" s="35"/>
      <c r="AC111" s="35"/>
      <c r="AD111" s="35"/>
      <c r="AE111" s="35"/>
    </row>
    <row r="112" s="1" customFormat="1" ht="12" customHeight="1">
      <c r="B112" s="18"/>
      <c r="C112" s="29" t="s">
        <v>172</v>
      </c>
      <c r="D112" s="19"/>
      <c r="E112" s="19"/>
      <c r="F112" s="19"/>
      <c r="G112" s="19"/>
      <c r="H112" s="19"/>
      <c r="I112" s="19"/>
      <c r="J112" s="19"/>
      <c r="K112" s="19"/>
      <c r="L112" s="17"/>
    </row>
    <row r="113" s="1" customFormat="1" ht="16.5" customHeight="1">
      <c r="B113" s="18"/>
      <c r="C113" s="19"/>
      <c r="D113" s="19"/>
      <c r="E113" s="181" t="s">
        <v>173</v>
      </c>
      <c r="F113" s="19"/>
      <c r="G113" s="19"/>
      <c r="H113" s="19"/>
      <c r="I113" s="19"/>
      <c r="J113" s="19"/>
      <c r="K113" s="19"/>
      <c r="L113" s="17"/>
    </row>
    <row r="114" s="1" customFormat="1" ht="12" customHeight="1">
      <c r="B114" s="18"/>
      <c r="C114" s="29" t="s">
        <v>174</v>
      </c>
      <c r="D114" s="19"/>
      <c r="E114" s="19"/>
      <c r="F114" s="19"/>
      <c r="G114" s="19"/>
      <c r="H114" s="19"/>
      <c r="I114" s="19"/>
      <c r="J114" s="19"/>
      <c r="K114" s="19"/>
      <c r="L114" s="17"/>
    </row>
    <row r="115" s="2" customFormat="1" ht="16.5" customHeight="1">
      <c r="A115" s="35"/>
      <c r="B115" s="36"/>
      <c r="C115" s="37"/>
      <c r="D115" s="37"/>
      <c r="E115" s="182" t="s">
        <v>307</v>
      </c>
      <c r="F115" s="37"/>
      <c r="G115" s="37"/>
      <c r="H115" s="37"/>
      <c r="I115" s="37"/>
      <c r="J115" s="37"/>
      <c r="K115" s="37"/>
      <c r="L115" s="60"/>
      <c r="S115" s="35"/>
      <c r="T115" s="35"/>
      <c r="U115" s="35"/>
      <c r="V115" s="35"/>
      <c r="W115" s="35"/>
      <c r="X115" s="35"/>
      <c r="Y115" s="35"/>
      <c r="Z115" s="35"/>
      <c r="AA115" s="35"/>
      <c r="AB115" s="35"/>
      <c r="AC115" s="35"/>
      <c r="AD115" s="35"/>
      <c r="AE115" s="35"/>
    </row>
    <row r="116" s="2" customFormat="1" ht="12" customHeight="1">
      <c r="A116" s="35"/>
      <c r="B116" s="36"/>
      <c r="C116" s="29" t="s">
        <v>176</v>
      </c>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2" customFormat="1" ht="16.5" customHeight="1">
      <c r="A117" s="35"/>
      <c r="B117" s="36"/>
      <c r="C117" s="37"/>
      <c r="D117" s="37"/>
      <c r="E117" s="73" t="str">
        <f>E13</f>
        <v>03.1 - RZZ</v>
      </c>
      <c r="F117" s="37"/>
      <c r="G117" s="37"/>
      <c r="H117" s="37"/>
      <c r="I117" s="37"/>
      <c r="J117" s="37"/>
      <c r="K117" s="37"/>
      <c r="L117" s="60"/>
      <c r="S117" s="35"/>
      <c r="T117" s="35"/>
      <c r="U117" s="35"/>
      <c r="V117" s="35"/>
      <c r="W117" s="35"/>
      <c r="X117" s="35"/>
      <c r="Y117" s="35"/>
      <c r="Z117" s="35"/>
      <c r="AA117" s="35"/>
      <c r="AB117" s="35"/>
      <c r="AC117" s="35"/>
      <c r="AD117" s="35"/>
      <c r="AE117" s="35"/>
    </row>
    <row r="118" s="2" customFormat="1" ht="6.96"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20</v>
      </c>
      <c r="D119" s="37"/>
      <c r="E119" s="37"/>
      <c r="F119" s="24" t="str">
        <f>F16</f>
        <v xml:space="preserve"> </v>
      </c>
      <c r="G119" s="37"/>
      <c r="H119" s="37"/>
      <c r="I119" s="29" t="s">
        <v>22</v>
      </c>
      <c r="J119" s="76" t="str">
        <f>IF(J16="","",J16)</f>
        <v>13. 10. 2020</v>
      </c>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5.15" customHeight="1">
      <c r="A121" s="35"/>
      <c r="B121" s="36"/>
      <c r="C121" s="29" t="s">
        <v>24</v>
      </c>
      <c r="D121" s="37"/>
      <c r="E121" s="37"/>
      <c r="F121" s="24" t="str">
        <f>E19</f>
        <v xml:space="preserve"> </v>
      </c>
      <c r="G121" s="37"/>
      <c r="H121" s="37"/>
      <c r="I121" s="29" t="s">
        <v>29</v>
      </c>
      <c r="J121" s="33" t="str">
        <f>E25</f>
        <v xml:space="preserve"> </v>
      </c>
      <c r="K121" s="37"/>
      <c r="L121" s="60"/>
      <c r="S121" s="35"/>
      <c r="T121" s="35"/>
      <c r="U121" s="35"/>
      <c r="V121" s="35"/>
      <c r="W121" s="35"/>
      <c r="X121" s="35"/>
      <c r="Y121" s="35"/>
      <c r="Z121" s="35"/>
      <c r="AA121" s="35"/>
      <c r="AB121" s="35"/>
      <c r="AC121" s="35"/>
      <c r="AD121" s="35"/>
      <c r="AE121" s="35"/>
    </row>
    <row r="122" s="2" customFormat="1" ht="15.15" customHeight="1">
      <c r="A122" s="35"/>
      <c r="B122" s="36"/>
      <c r="C122" s="29" t="s">
        <v>27</v>
      </c>
      <c r="D122" s="37"/>
      <c r="E122" s="37"/>
      <c r="F122" s="24" t="str">
        <f>IF(E22="","",E22)</f>
        <v>Vyplň údaj</v>
      </c>
      <c r="G122" s="37"/>
      <c r="H122" s="37"/>
      <c r="I122" s="29" t="s">
        <v>31</v>
      </c>
      <c r="J122" s="33" t="str">
        <f>E28</f>
        <v xml:space="preserve"> </v>
      </c>
      <c r="K122" s="37"/>
      <c r="L122" s="60"/>
      <c r="S122" s="35"/>
      <c r="T122" s="35"/>
      <c r="U122" s="35"/>
      <c r="V122" s="35"/>
      <c r="W122" s="35"/>
      <c r="X122" s="35"/>
      <c r="Y122" s="35"/>
      <c r="Z122" s="35"/>
      <c r="AA122" s="35"/>
      <c r="AB122" s="35"/>
      <c r="AC122" s="35"/>
      <c r="AD122" s="35"/>
      <c r="AE122" s="35"/>
    </row>
    <row r="123" s="2" customFormat="1" ht="10.32"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10" customFormat="1" ht="29.28" customHeight="1">
      <c r="A124" s="193"/>
      <c r="B124" s="194"/>
      <c r="C124" s="195" t="s">
        <v>185</v>
      </c>
      <c r="D124" s="196" t="s">
        <v>58</v>
      </c>
      <c r="E124" s="196" t="s">
        <v>54</v>
      </c>
      <c r="F124" s="196" t="s">
        <v>55</v>
      </c>
      <c r="G124" s="196" t="s">
        <v>186</v>
      </c>
      <c r="H124" s="196" t="s">
        <v>187</v>
      </c>
      <c r="I124" s="196" t="s">
        <v>188</v>
      </c>
      <c r="J124" s="197" t="s">
        <v>180</v>
      </c>
      <c r="K124" s="198" t="s">
        <v>189</v>
      </c>
      <c r="L124" s="199"/>
      <c r="M124" s="97" t="s">
        <v>1</v>
      </c>
      <c r="N124" s="98" t="s">
        <v>37</v>
      </c>
      <c r="O124" s="98" t="s">
        <v>190</v>
      </c>
      <c r="P124" s="98" t="s">
        <v>191</v>
      </c>
      <c r="Q124" s="98" t="s">
        <v>192</v>
      </c>
      <c r="R124" s="98" t="s">
        <v>193</v>
      </c>
      <c r="S124" s="98" t="s">
        <v>194</v>
      </c>
      <c r="T124" s="99" t="s">
        <v>195</v>
      </c>
      <c r="U124" s="193"/>
      <c r="V124" s="193"/>
      <c r="W124" s="193"/>
      <c r="X124" s="193"/>
      <c r="Y124" s="193"/>
      <c r="Z124" s="193"/>
      <c r="AA124" s="193"/>
      <c r="AB124" s="193"/>
      <c r="AC124" s="193"/>
      <c r="AD124" s="193"/>
      <c r="AE124" s="193"/>
    </row>
    <row r="125" s="2" customFormat="1" ht="22.8" customHeight="1">
      <c r="A125" s="35"/>
      <c r="B125" s="36"/>
      <c r="C125" s="104" t="s">
        <v>196</v>
      </c>
      <c r="D125" s="37"/>
      <c r="E125" s="37"/>
      <c r="F125" s="37"/>
      <c r="G125" s="37"/>
      <c r="H125" s="37"/>
      <c r="I125" s="37"/>
      <c r="J125" s="200">
        <f>BK125</f>
        <v>0</v>
      </c>
      <c r="K125" s="37"/>
      <c r="L125" s="41"/>
      <c r="M125" s="100"/>
      <c r="N125" s="201"/>
      <c r="O125" s="101"/>
      <c r="P125" s="202">
        <f>P126+SUM(P127:P243)</f>
        <v>0</v>
      </c>
      <c r="Q125" s="101"/>
      <c r="R125" s="202">
        <f>R126+SUM(R127:R243)</f>
        <v>0</v>
      </c>
      <c r="S125" s="101"/>
      <c r="T125" s="203">
        <f>T126+SUM(T127:T243)</f>
        <v>0</v>
      </c>
      <c r="U125" s="35"/>
      <c r="V125" s="35"/>
      <c r="W125" s="35"/>
      <c r="X125" s="35"/>
      <c r="Y125" s="35"/>
      <c r="Z125" s="35"/>
      <c r="AA125" s="35"/>
      <c r="AB125" s="35"/>
      <c r="AC125" s="35"/>
      <c r="AD125" s="35"/>
      <c r="AE125" s="35"/>
      <c r="AT125" s="14" t="s">
        <v>72</v>
      </c>
      <c r="AU125" s="14" t="s">
        <v>182</v>
      </c>
      <c r="BK125" s="204">
        <f>BK126+SUM(BK127:BK243)</f>
        <v>0</v>
      </c>
    </row>
    <row r="126" s="2" customFormat="1" ht="24.15" customHeight="1">
      <c r="A126" s="35"/>
      <c r="B126" s="36"/>
      <c r="C126" s="219" t="s">
        <v>80</v>
      </c>
      <c r="D126" s="219" t="s">
        <v>201</v>
      </c>
      <c r="E126" s="220" t="s">
        <v>309</v>
      </c>
      <c r="F126" s="221" t="s">
        <v>310</v>
      </c>
      <c r="G126" s="222" t="s">
        <v>311</v>
      </c>
      <c r="H126" s="223">
        <v>240</v>
      </c>
      <c r="I126" s="224"/>
      <c r="J126" s="225">
        <f>ROUND(I126*H126,2)</f>
        <v>0</v>
      </c>
      <c r="K126" s="226"/>
      <c r="L126" s="41"/>
      <c r="M126" s="227" t="s">
        <v>1</v>
      </c>
      <c r="N126" s="228" t="s">
        <v>38</v>
      </c>
      <c r="O126" s="88"/>
      <c r="P126" s="229">
        <f>O126*H126</f>
        <v>0</v>
      </c>
      <c r="Q126" s="229">
        <v>0</v>
      </c>
      <c r="R126" s="229">
        <f>Q126*H126</f>
        <v>0</v>
      </c>
      <c r="S126" s="229">
        <v>0</v>
      </c>
      <c r="T126" s="230">
        <f>S126*H126</f>
        <v>0</v>
      </c>
      <c r="U126" s="35"/>
      <c r="V126" s="35"/>
      <c r="W126" s="35"/>
      <c r="X126" s="35"/>
      <c r="Y126" s="35"/>
      <c r="Z126" s="35"/>
      <c r="AA126" s="35"/>
      <c r="AB126" s="35"/>
      <c r="AC126" s="35"/>
      <c r="AD126" s="35"/>
      <c r="AE126" s="35"/>
      <c r="AR126" s="231" t="s">
        <v>210</v>
      </c>
      <c r="AT126" s="231" t="s">
        <v>201</v>
      </c>
      <c r="AU126" s="231" t="s">
        <v>73</v>
      </c>
      <c r="AY126" s="14" t="s">
        <v>200</v>
      </c>
      <c r="BE126" s="232">
        <f>IF(N126="základní",J126,0)</f>
        <v>0</v>
      </c>
      <c r="BF126" s="232">
        <f>IF(N126="snížená",J126,0)</f>
        <v>0</v>
      </c>
      <c r="BG126" s="232">
        <f>IF(N126="zákl. přenesená",J126,0)</f>
        <v>0</v>
      </c>
      <c r="BH126" s="232">
        <f>IF(N126="sníž. přenesená",J126,0)</f>
        <v>0</v>
      </c>
      <c r="BI126" s="232">
        <f>IF(N126="nulová",J126,0)</f>
        <v>0</v>
      </c>
      <c r="BJ126" s="14" t="s">
        <v>80</v>
      </c>
      <c r="BK126" s="232">
        <f>ROUND(I126*H126,2)</f>
        <v>0</v>
      </c>
      <c r="BL126" s="14" t="s">
        <v>210</v>
      </c>
      <c r="BM126" s="231" t="s">
        <v>312</v>
      </c>
    </row>
    <row r="127" s="2" customFormat="1" ht="24.15" customHeight="1">
      <c r="A127" s="35"/>
      <c r="B127" s="36"/>
      <c r="C127" s="245" t="s">
        <v>82</v>
      </c>
      <c r="D127" s="245" t="s">
        <v>313</v>
      </c>
      <c r="E127" s="246" t="s">
        <v>314</v>
      </c>
      <c r="F127" s="247" t="s">
        <v>315</v>
      </c>
      <c r="G127" s="248" t="s">
        <v>311</v>
      </c>
      <c r="H127" s="249">
        <v>110</v>
      </c>
      <c r="I127" s="250"/>
      <c r="J127" s="251">
        <f>ROUND(I127*H127,2)</f>
        <v>0</v>
      </c>
      <c r="K127" s="252"/>
      <c r="L127" s="253"/>
      <c r="M127" s="254" t="s">
        <v>1</v>
      </c>
      <c r="N127" s="255" t="s">
        <v>38</v>
      </c>
      <c r="O127" s="88"/>
      <c r="P127" s="229">
        <f>O127*H127</f>
        <v>0</v>
      </c>
      <c r="Q127" s="229">
        <v>0</v>
      </c>
      <c r="R127" s="229">
        <f>Q127*H127</f>
        <v>0</v>
      </c>
      <c r="S127" s="229">
        <v>0</v>
      </c>
      <c r="T127" s="230">
        <f>S127*H127</f>
        <v>0</v>
      </c>
      <c r="U127" s="35"/>
      <c r="V127" s="35"/>
      <c r="W127" s="35"/>
      <c r="X127" s="35"/>
      <c r="Y127" s="35"/>
      <c r="Z127" s="35"/>
      <c r="AA127" s="35"/>
      <c r="AB127" s="35"/>
      <c r="AC127" s="35"/>
      <c r="AD127" s="35"/>
      <c r="AE127" s="35"/>
      <c r="AR127" s="231" t="s">
        <v>316</v>
      </c>
      <c r="AT127" s="231" t="s">
        <v>313</v>
      </c>
      <c r="AU127" s="231" t="s">
        <v>73</v>
      </c>
      <c r="AY127" s="14" t="s">
        <v>200</v>
      </c>
      <c r="BE127" s="232">
        <f>IF(N127="základní",J127,0)</f>
        <v>0</v>
      </c>
      <c r="BF127" s="232">
        <f>IF(N127="snížená",J127,0)</f>
        <v>0</v>
      </c>
      <c r="BG127" s="232">
        <f>IF(N127="zákl. přenesená",J127,0)</f>
        <v>0</v>
      </c>
      <c r="BH127" s="232">
        <f>IF(N127="sníž. přenesená",J127,0)</f>
        <v>0</v>
      </c>
      <c r="BI127" s="232">
        <f>IF(N127="nulová",J127,0)</f>
        <v>0</v>
      </c>
      <c r="BJ127" s="14" t="s">
        <v>80</v>
      </c>
      <c r="BK127" s="232">
        <f>ROUND(I127*H127,2)</f>
        <v>0</v>
      </c>
      <c r="BL127" s="14" t="s">
        <v>316</v>
      </c>
      <c r="BM127" s="231" t="s">
        <v>317</v>
      </c>
    </row>
    <row r="128" s="2" customFormat="1" ht="24.15" customHeight="1">
      <c r="A128" s="35"/>
      <c r="B128" s="36"/>
      <c r="C128" s="245" t="s">
        <v>90</v>
      </c>
      <c r="D128" s="245" t="s">
        <v>313</v>
      </c>
      <c r="E128" s="246" t="s">
        <v>318</v>
      </c>
      <c r="F128" s="247" t="s">
        <v>319</v>
      </c>
      <c r="G128" s="248" t="s">
        <v>311</v>
      </c>
      <c r="H128" s="249">
        <v>130</v>
      </c>
      <c r="I128" s="250"/>
      <c r="J128" s="251">
        <f>ROUND(I128*H128,2)</f>
        <v>0</v>
      </c>
      <c r="K128" s="252"/>
      <c r="L128" s="253"/>
      <c r="M128" s="254" t="s">
        <v>1</v>
      </c>
      <c r="N128" s="255" t="s">
        <v>38</v>
      </c>
      <c r="O128" s="88"/>
      <c r="P128" s="229">
        <f>O128*H128</f>
        <v>0</v>
      </c>
      <c r="Q128" s="229">
        <v>0</v>
      </c>
      <c r="R128" s="229">
        <f>Q128*H128</f>
        <v>0</v>
      </c>
      <c r="S128" s="229">
        <v>0</v>
      </c>
      <c r="T128" s="230">
        <f>S128*H128</f>
        <v>0</v>
      </c>
      <c r="U128" s="35"/>
      <c r="V128" s="35"/>
      <c r="W128" s="35"/>
      <c r="X128" s="35"/>
      <c r="Y128" s="35"/>
      <c r="Z128" s="35"/>
      <c r="AA128" s="35"/>
      <c r="AB128" s="35"/>
      <c r="AC128" s="35"/>
      <c r="AD128" s="35"/>
      <c r="AE128" s="35"/>
      <c r="AR128" s="231" t="s">
        <v>316</v>
      </c>
      <c r="AT128" s="231" t="s">
        <v>313</v>
      </c>
      <c r="AU128" s="231" t="s">
        <v>73</v>
      </c>
      <c r="AY128" s="14" t="s">
        <v>200</v>
      </c>
      <c r="BE128" s="232">
        <f>IF(N128="základní",J128,0)</f>
        <v>0</v>
      </c>
      <c r="BF128" s="232">
        <f>IF(N128="snížená",J128,0)</f>
        <v>0</v>
      </c>
      <c r="BG128" s="232">
        <f>IF(N128="zákl. přenesená",J128,0)</f>
        <v>0</v>
      </c>
      <c r="BH128" s="232">
        <f>IF(N128="sníž. přenesená",J128,0)</f>
        <v>0</v>
      </c>
      <c r="BI128" s="232">
        <f>IF(N128="nulová",J128,0)</f>
        <v>0</v>
      </c>
      <c r="BJ128" s="14" t="s">
        <v>80</v>
      </c>
      <c r="BK128" s="232">
        <f>ROUND(I128*H128,2)</f>
        <v>0</v>
      </c>
      <c r="BL128" s="14" t="s">
        <v>316</v>
      </c>
      <c r="BM128" s="231" t="s">
        <v>320</v>
      </c>
    </row>
    <row r="129" s="2" customFormat="1" ht="37.8" customHeight="1">
      <c r="A129" s="35"/>
      <c r="B129" s="36"/>
      <c r="C129" s="219" t="s">
        <v>199</v>
      </c>
      <c r="D129" s="219" t="s">
        <v>201</v>
      </c>
      <c r="E129" s="220" t="s">
        <v>321</v>
      </c>
      <c r="F129" s="221" t="s">
        <v>322</v>
      </c>
      <c r="G129" s="222" t="s">
        <v>209</v>
      </c>
      <c r="H129" s="223">
        <v>10</v>
      </c>
      <c r="I129" s="224"/>
      <c r="J129" s="225">
        <f>ROUND(I129*H129,2)</f>
        <v>0</v>
      </c>
      <c r="K129" s="226"/>
      <c r="L129" s="41"/>
      <c r="M129" s="227" t="s">
        <v>1</v>
      </c>
      <c r="N129" s="228" t="s">
        <v>38</v>
      </c>
      <c r="O129" s="88"/>
      <c r="P129" s="229">
        <f>O129*H129</f>
        <v>0</v>
      </c>
      <c r="Q129" s="229">
        <v>0</v>
      </c>
      <c r="R129" s="229">
        <f>Q129*H129</f>
        <v>0</v>
      </c>
      <c r="S129" s="229">
        <v>0</v>
      </c>
      <c r="T129" s="230">
        <f>S129*H129</f>
        <v>0</v>
      </c>
      <c r="U129" s="35"/>
      <c r="V129" s="35"/>
      <c r="W129" s="35"/>
      <c r="X129" s="35"/>
      <c r="Y129" s="35"/>
      <c r="Z129" s="35"/>
      <c r="AA129" s="35"/>
      <c r="AB129" s="35"/>
      <c r="AC129" s="35"/>
      <c r="AD129" s="35"/>
      <c r="AE129" s="35"/>
      <c r="AR129" s="231" t="s">
        <v>210</v>
      </c>
      <c r="AT129" s="231" t="s">
        <v>201</v>
      </c>
      <c r="AU129" s="231" t="s">
        <v>73</v>
      </c>
      <c r="AY129" s="14" t="s">
        <v>200</v>
      </c>
      <c r="BE129" s="232">
        <f>IF(N129="základní",J129,0)</f>
        <v>0</v>
      </c>
      <c r="BF129" s="232">
        <f>IF(N129="snížená",J129,0)</f>
        <v>0</v>
      </c>
      <c r="BG129" s="232">
        <f>IF(N129="zákl. přenesená",J129,0)</f>
        <v>0</v>
      </c>
      <c r="BH129" s="232">
        <f>IF(N129="sníž. přenesená",J129,0)</f>
        <v>0</v>
      </c>
      <c r="BI129" s="232">
        <f>IF(N129="nulová",J129,0)</f>
        <v>0</v>
      </c>
      <c r="BJ129" s="14" t="s">
        <v>80</v>
      </c>
      <c r="BK129" s="232">
        <f>ROUND(I129*H129,2)</f>
        <v>0</v>
      </c>
      <c r="BL129" s="14" t="s">
        <v>210</v>
      </c>
      <c r="BM129" s="231" t="s">
        <v>323</v>
      </c>
    </row>
    <row r="130" s="2" customFormat="1" ht="37.8" customHeight="1">
      <c r="A130" s="35"/>
      <c r="B130" s="36"/>
      <c r="C130" s="219" t="s">
        <v>218</v>
      </c>
      <c r="D130" s="219" t="s">
        <v>201</v>
      </c>
      <c r="E130" s="220" t="s">
        <v>324</v>
      </c>
      <c r="F130" s="221" t="s">
        <v>325</v>
      </c>
      <c r="G130" s="222" t="s">
        <v>209</v>
      </c>
      <c r="H130" s="223">
        <v>1</v>
      </c>
      <c r="I130" s="224"/>
      <c r="J130" s="225">
        <f>ROUND(I130*H130,2)</f>
        <v>0</v>
      </c>
      <c r="K130" s="226"/>
      <c r="L130" s="41"/>
      <c r="M130" s="227" t="s">
        <v>1</v>
      </c>
      <c r="N130" s="228" t="s">
        <v>38</v>
      </c>
      <c r="O130" s="88"/>
      <c r="P130" s="229">
        <f>O130*H130</f>
        <v>0</v>
      </c>
      <c r="Q130" s="229">
        <v>0</v>
      </c>
      <c r="R130" s="229">
        <f>Q130*H130</f>
        <v>0</v>
      </c>
      <c r="S130" s="229">
        <v>0</v>
      </c>
      <c r="T130" s="230">
        <f>S130*H130</f>
        <v>0</v>
      </c>
      <c r="U130" s="35"/>
      <c r="V130" s="35"/>
      <c r="W130" s="35"/>
      <c r="X130" s="35"/>
      <c r="Y130" s="35"/>
      <c r="Z130" s="35"/>
      <c r="AA130" s="35"/>
      <c r="AB130" s="35"/>
      <c r="AC130" s="35"/>
      <c r="AD130" s="35"/>
      <c r="AE130" s="35"/>
      <c r="AR130" s="231" t="s">
        <v>210</v>
      </c>
      <c r="AT130" s="231" t="s">
        <v>201</v>
      </c>
      <c r="AU130" s="231" t="s">
        <v>73</v>
      </c>
      <c r="AY130" s="14" t="s">
        <v>200</v>
      </c>
      <c r="BE130" s="232">
        <f>IF(N130="základní",J130,0)</f>
        <v>0</v>
      </c>
      <c r="BF130" s="232">
        <f>IF(N130="snížená",J130,0)</f>
        <v>0</v>
      </c>
      <c r="BG130" s="232">
        <f>IF(N130="zákl. přenesená",J130,0)</f>
        <v>0</v>
      </c>
      <c r="BH130" s="232">
        <f>IF(N130="sníž. přenesená",J130,0)</f>
        <v>0</v>
      </c>
      <c r="BI130" s="232">
        <f>IF(N130="nulová",J130,0)</f>
        <v>0</v>
      </c>
      <c r="BJ130" s="14" t="s">
        <v>80</v>
      </c>
      <c r="BK130" s="232">
        <f>ROUND(I130*H130,2)</f>
        <v>0</v>
      </c>
      <c r="BL130" s="14" t="s">
        <v>210</v>
      </c>
      <c r="BM130" s="231" t="s">
        <v>326</v>
      </c>
    </row>
    <row r="131" s="2" customFormat="1" ht="37.8" customHeight="1">
      <c r="A131" s="35"/>
      <c r="B131" s="36"/>
      <c r="C131" s="219" t="s">
        <v>222</v>
      </c>
      <c r="D131" s="219" t="s">
        <v>201</v>
      </c>
      <c r="E131" s="220" t="s">
        <v>327</v>
      </c>
      <c r="F131" s="221" t="s">
        <v>328</v>
      </c>
      <c r="G131" s="222" t="s">
        <v>209</v>
      </c>
      <c r="H131" s="223">
        <v>1</v>
      </c>
      <c r="I131" s="224"/>
      <c r="J131" s="225">
        <f>ROUND(I131*H131,2)</f>
        <v>0</v>
      </c>
      <c r="K131" s="226"/>
      <c r="L131" s="41"/>
      <c r="M131" s="227" t="s">
        <v>1</v>
      </c>
      <c r="N131" s="228" t="s">
        <v>38</v>
      </c>
      <c r="O131" s="88"/>
      <c r="P131" s="229">
        <f>O131*H131</f>
        <v>0</v>
      </c>
      <c r="Q131" s="229">
        <v>0</v>
      </c>
      <c r="R131" s="229">
        <f>Q131*H131</f>
        <v>0</v>
      </c>
      <c r="S131" s="229">
        <v>0</v>
      </c>
      <c r="T131" s="230">
        <f>S131*H131</f>
        <v>0</v>
      </c>
      <c r="U131" s="35"/>
      <c r="V131" s="35"/>
      <c r="W131" s="35"/>
      <c r="X131" s="35"/>
      <c r="Y131" s="35"/>
      <c r="Z131" s="35"/>
      <c r="AA131" s="35"/>
      <c r="AB131" s="35"/>
      <c r="AC131" s="35"/>
      <c r="AD131" s="35"/>
      <c r="AE131" s="35"/>
      <c r="AR131" s="231" t="s">
        <v>210</v>
      </c>
      <c r="AT131" s="231" t="s">
        <v>201</v>
      </c>
      <c r="AU131" s="231" t="s">
        <v>73</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210</v>
      </c>
      <c r="BM131" s="231" t="s">
        <v>329</v>
      </c>
    </row>
    <row r="132" s="2" customFormat="1" ht="24.15" customHeight="1">
      <c r="A132" s="35"/>
      <c r="B132" s="36"/>
      <c r="C132" s="245" t="s">
        <v>226</v>
      </c>
      <c r="D132" s="245" t="s">
        <v>313</v>
      </c>
      <c r="E132" s="246" t="s">
        <v>330</v>
      </c>
      <c r="F132" s="247" t="s">
        <v>331</v>
      </c>
      <c r="G132" s="248" t="s">
        <v>332</v>
      </c>
      <c r="H132" s="249">
        <v>12</v>
      </c>
      <c r="I132" s="250"/>
      <c r="J132" s="251">
        <f>ROUND(I132*H132,2)</f>
        <v>0</v>
      </c>
      <c r="K132" s="252"/>
      <c r="L132" s="253"/>
      <c r="M132" s="254" t="s">
        <v>1</v>
      </c>
      <c r="N132" s="255" t="s">
        <v>38</v>
      </c>
      <c r="O132" s="88"/>
      <c r="P132" s="229">
        <f>O132*H132</f>
        <v>0</v>
      </c>
      <c r="Q132" s="229">
        <v>0</v>
      </c>
      <c r="R132" s="229">
        <f>Q132*H132</f>
        <v>0</v>
      </c>
      <c r="S132" s="229">
        <v>0</v>
      </c>
      <c r="T132" s="230">
        <f>S132*H132</f>
        <v>0</v>
      </c>
      <c r="U132" s="35"/>
      <c r="V132" s="35"/>
      <c r="W132" s="35"/>
      <c r="X132" s="35"/>
      <c r="Y132" s="35"/>
      <c r="Z132" s="35"/>
      <c r="AA132" s="35"/>
      <c r="AB132" s="35"/>
      <c r="AC132" s="35"/>
      <c r="AD132" s="35"/>
      <c r="AE132" s="35"/>
      <c r="AR132" s="231" t="s">
        <v>316</v>
      </c>
      <c r="AT132" s="231" t="s">
        <v>313</v>
      </c>
      <c r="AU132" s="231" t="s">
        <v>73</v>
      </c>
      <c r="AY132" s="14" t="s">
        <v>200</v>
      </c>
      <c r="BE132" s="232">
        <f>IF(N132="základní",J132,0)</f>
        <v>0</v>
      </c>
      <c r="BF132" s="232">
        <f>IF(N132="snížená",J132,0)</f>
        <v>0</v>
      </c>
      <c r="BG132" s="232">
        <f>IF(N132="zákl. přenesená",J132,0)</f>
        <v>0</v>
      </c>
      <c r="BH132" s="232">
        <f>IF(N132="sníž. přenesená",J132,0)</f>
        <v>0</v>
      </c>
      <c r="BI132" s="232">
        <f>IF(N132="nulová",J132,0)</f>
        <v>0</v>
      </c>
      <c r="BJ132" s="14" t="s">
        <v>80</v>
      </c>
      <c r="BK132" s="232">
        <f>ROUND(I132*H132,2)</f>
        <v>0</v>
      </c>
      <c r="BL132" s="14" t="s">
        <v>316</v>
      </c>
      <c r="BM132" s="231" t="s">
        <v>333</v>
      </c>
    </row>
    <row r="133" s="2" customFormat="1" ht="37.8" customHeight="1">
      <c r="A133" s="35"/>
      <c r="B133" s="36"/>
      <c r="C133" s="219" t="s">
        <v>230</v>
      </c>
      <c r="D133" s="219" t="s">
        <v>201</v>
      </c>
      <c r="E133" s="220" t="s">
        <v>334</v>
      </c>
      <c r="F133" s="221" t="s">
        <v>335</v>
      </c>
      <c r="G133" s="222" t="s">
        <v>209</v>
      </c>
      <c r="H133" s="223">
        <v>2</v>
      </c>
      <c r="I133" s="224"/>
      <c r="J133" s="225">
        <f>ROUND(I133*H133,2)</f>
        <v>0</v>
      </c>
      <c r="K133" s="226"/>
      <c r="L133" s="41"/>
      <c r="M133" s="227" t="s">
        <v>1</v>
      </c>
      <c r="N133" s="228" t="s">
        <v>38</v>
      </c>
      <c r="O133" s="88"/>
      <c r="P133" s="229">
        <f>O133*H133</f>
        <v>0</v>
      </c>
      <c r="Q133" s="229">
        <v>0</v>
      </c>
      <c r="R133" s="229">
        <f>Q133*H133</f>
        <v>0</v>
      </c>
      <c r="S133" s="229">
        <v>0</v>
      </c>
      <c r="T133" s="230">
        <f>S133*H133</f>
        <v>0</v>
      </c>
      <c r="U133" s="35"/>
      <c r="V133" s="35"/>
      <c r="W133" s="35"/>
      <c r="X133" s="35"/>
      <c r="Y133" s="35"/>
      <c r="Z133" s="35"/>
      <c r="AA133" s="35"/>
      <c r="AB133" s="35"/>
      <c r="AC133" s="35"/>
      <c r="AD133" s="35"/>
      <c r="AE133" s="35"/>
      <c r="AR133" s="231" t="s">
        <v>210</v>
      </c>
      <c r="AT133" s="231" t="s">
        <v>201</v>
      </c>
      <c r="AU133" s="231" t="s">
        <v>73</v>
      </c>
      <c r="AY133" s="14" t="s">
        <v>200</v>
      </c>
      <c r="BE133" s="232">
        <f>IF(N133="základní",J133,0)</f>
        <v>0</v>
      </c>
      <c r="BF133" s="232">
        <f>IF(N133="snížená",J133,0)</f>
        <v>0</v>
      </c>
      <c r="BG133" s="232">
        <f>IF(N133="zákl. přenesená",J133,0)</f>
        <v>0</v>
      </c>
      <c r="BH133" s="232">
        <f>IF(N133="sníž. přenesená",J133,0)</f>
        <v>0</v>
      </c>
      <c r="BI133" s="232">
        <f>IF(N133="nulová",J133,0)</f>
        <v>0</v>
      </c>
      <c r="BJ133" s="14" t="s">
        <v>80</v>
      </c>
      <c r="BK133" s="232">
        <f>ROUND(I133*H133,2)</f>
        <v>0</v>
      </c>
      <c r="BL133" s="14" t="s">
        <v>210</v>
      </c>
      <c r="BM133" s="231" t="s">
        <v>336</v>
      </c>
    </row>
    <row r="134" s="2" customFormat="1" ht="24.15" customHeight="1">
      <c r="A134" s="35"/>
      <c r="B134" s="36"/>
      <c r="C134" s="245" t="s">
        <v>234</v>
      </c>
      <c r="D134" s="245" t="s">
        <v>313</v>
      </c>
      <c r="E134" s="246" t="s">
        <v>337</v>
      </c>
      <c r="F134" s="247" t="s">
        <v>338</v>
      </c>
      <c r="G134" s="248" t="s">
        <v>209</v>
      </c>
      <c r="H134" s="249">
        <v>2</v>
      </c>
      <c r="I134" s="250"/>
      <c r="J134" s="251">
        <f>ROUND(I134*H134,2)</f>
        <v>0</v>
      </c>
      <c r="K134" s="252"/>
      <c r="L134" s="253"/>
      <c r="M134" s="254" t="s">
        <v>1</v>
      </c>
      <c r="N134" s="255" t="s">
        <v>38</v>
      </c>
      <c r="O134" s="88"/>
      <c r="P134" s="229">
        <f>O134*H134</f>
        <v>0</v>
      </c>
      <c r="Q134" s="229">
        <v>0</v>
      </c>
      <c r="R134" s="229">
        <f>Q134*H134</f>
        <v>0</v>
      </c>
      <c r="S134" s="229">
        <v>0</v>
      </c>
      <c r="T134" s="230">
        <f>S134*H134</f>
        <v>0</v>
      </c>
      <c r="U134" s="35"/>
      <c r="V134" s="35"/>
      <c r="W134" s="35"/>
      <c r="X134" s="35"/>
      <c r="Y134" s="35"/>
      <c r="Z134" s="35"/>
      <c r="AA134" s="35"/>
      <c r="AB134" s="35"/>
      <c r="AC134" s="35"/>
      <c r="AD134" s="35"/>
      <c r="AE134" s="35"/>
      <c r="AR134" s="231" t="s">
        <v>316</v>
      </c>
      <c r="AT134" s="231" t="s">
        <v>313</v>
      </c>
      <c r="AU134" s="231" t="s">
        <v>73</v>
      </c>
      <c r="AY134" s="14" t="s">
        <v>200</v>
      </c>
      <c r="BE134" s="232">
        <f>IF(N134="základní",J134,0)</f>
        <v>0</v>
      </c>
      <c r="BF134" s="232">
        <f>IF(N134="snížená",J134,0)</f>
        <v>0</v>
      </c>
      <c r="BG134" s="232">
        <f>IF(N134="zákl. přenesená",J134,0)</f>
        <v>0</v>
      </c>
      <c r="BH134" s="232">
        <f>IF(N134="sníž. přenesená",J134,0)</f>
        <v>0</v>
      </c>
      <c r="BI134" s="232">
        <f>IF(N134="nulová",J134,0)</f>
        <v>0</v>
      </c>
      <c r="BJ134" s="14" t="s">
        <v>80</v>
      </c>
      <c r="BK134" s="232">
        <f>ROUND(I134*H134,2)</f>
        <v>0</v>
      </c>
      <c r="BL134" s="14" t="s">
        <v>316</v>
      </c>
      <c r="BM134" s="231" t="s">
        <v>339</v>
      </c>
    </row>
    <row r="135" s="2" customFormat="1" ht="37.8" customHeight="1">
      <c r="A135" s="35"/>
      <c r="B135" s="36"/>
      <c r="C135" s="219" t="s">
        <v>238</v>
      </c>
      <c r="D135" s="219" t="s">
        <v>201</v>
      </c>
      <c r="E135" s="220" t="s">
        <v>340</v>
      </c>
      <c r="F135" s="221" t="s">
        <v>341</v>
      </c>
      <c r="G135" s="222" t="s">
        <v>209</v>
      </c>
      <c r="H135" s="223">
        <v>2</v>
      </c>
      <c r="I135" s="224"/>
      <c r="J135" s="225">
        <f>ROUND(I135*H135,2)</f>
        <v>0</v>
      </c>
      <c r="K135" s="226"/>
      <c r="L135" s="41"/>
      <c r="M135" s="227" t="s">
        <v>1</v>
      </c>
      <c r="N135" s="228" t="s">
        <v>38</v>
      </c>
      <c r="O135" s="88"/>
      <c r="P135" s="229">
        <f>O135*H135</f>
        <v>0</v>
      </c>
      <c r="Q135" s="229">
        <v>0</v>
      </c>
      <c r="R135" s="229">
        <f>Q135*H135</f>
        <v>0</v>
      </c>
      <c r="S135" s="229">
        <v>0</v>
      </c>
      <c r="T135" s="230">
        <f>S135*H135</f>
        <v>0</v>
      </c>
      <c r="U135" s="35"/>
      <c r="V135" s="35"/>
      <c r="W135" s="35"/>
      <c r="X135" s="35"/>
      <c r="Y135" s="35"/>
      <c r="Z135" s="35"/>
      <c r="AA135" s="35"/>
      <c r="AB135" s="35"/>
      <c r="AC135" s="35"/>
      <c r="AD135" s="35"/>
      <c r="AE135" s="35"/>
      <c r="AR135" s="231" t="s">
        <v>210</v>
      </c>
      <c r="AT135" s="231" t="s">
        <v>201</v>
      </c>
      <c r="AU135" s="231" t="s">
        <v>73</v>
      </c>
      <c r="AY135" s="14" t="s">
        <v>200</v>
      </c>
      <c r="BE135" s="232">
        <f>IF(N135="základní",J135,0)</f>
        <v>0</v>
      </c>
      <c r="BF135" s="232">
        <f>IF(N135="snížená",J135,0)</f>
        <v>0</v>
      </c>
      <c r="BG135" s="232">
        <f>IF(N135="zákl. přenesená",J135,0)</f>
        <v>0</v>
      </c>
      <c r="BH135" s="232">
        <f>IF(N135="sníž. přenesená",J135,0)</f>
        <v>0</v>
      </c>
      <c r="BI135" s="232">
        <f>IF(N135="nulová",J135,0)</f>
        <v>0</v>
      </c>
      <c r="BJ135" s="14" t="s">
        <v>80</v>
      </c>
      <c r="BK135" s="232">
        <f>ROUND(I135*H135,2)</f>
        <v>0</v>
      </c>
      <c r="BL135" s="14" t="s">
        <v>210</v>
      </c>
      <c r="BM135" s="231" t="s">
        <v>342</v>
      </c>
    </row>
    <row r="136" s="2" customFormat="1" ht="14.4" customHeight="1">
      <c r="A136" s="35"/>
      <c r="B136" s="36"/>
      <c r="C136" s="245" t="s">
        <v>242</v>
      </c>
      <c r="D136" s="245" t="s">
        <v>313</v>
      </c>
      <c r="E136" s="246" t="s">
        <v>343</v>
      </c>
      <c r="F136" s="247" t="s">
        <v>344</v>
      </c>
      <c r="G136" s="248" t="s">
        <v>209</v>
      </c>
      <c r="H136" s="249">
        <v>1</v>
      </c>
      <c r="I136" s="250"/>
      <c r="J136" s="251">
        <f>ROUND(I136*H136,2)</f>
        <v>0</v>
      </c>
      <c r="K136" s="252"/>
      <c r="L136" s="253"/>
      <c r="M136" s="254" t="s">
        <v>1</v>
      </c>
      <c r="N136" s="255" t="s">
        <v>38</v>
      </c>
      <c r="O136" s="88"/>
      <c r="P136" s="229">
        <f>O136*H136</f>
        <v>0</v>
      </c>
      <c r="Q136" s="229">
        <v>0</v>
      </c>
      <c r="R136" s="229">
        <f>Q136*H136</f>
        <v>0</v>
      </c>
      <c r="S136" s="229">
        <v>0</v>
      </c>
      <c r="T136" s="230">
        <f>S136*H136</f>
        <v>0</v>
      </c>
      <c r="U136" s="35"/>
      <c r="V136" s="35"/>
      <c r="W136" s="35"/>
      <c r="X136" s="35"/>
      <c r="Y136" s="35"/>
      <c r="Z136" s="35"/>
      <c r="AA136" s="35"/>
      <c r="AB136" s="35"/>
      <c r="AC136" s="35"/>
      <c r="AD136" s="35"/>
      <c r="AE136" s="35"/>
      <c r="AR136" s="231" t="s">
        <v>316</v>
      </c>
      <c r="AT136" s="231" t="s">
        <v>313</v>
      </c>
      <c r="AU136" s="231" t="s">
        <v>73</v>
      </c>
      <c r="AY136" s="14" t="s">
        <v>200</v>
      </c>
      <c r="BE136" s="232">
        <f>IF(N136="základní",J136,0)</f>
        <v>0</v>
      </c>
      <c r="BF136" s="232">
        <f>IF(N136="snížená",J136,0)</f>
        <v>0</v>
      </c>
      <c r="BG136" s="232">
        <f>IF(N136="zákl. přenesená",J136,0)</f>
        <v>0</v>
      </c>
      <c r="BH136" s="232">
        <f>IF(N136="sníž. přenesená",J136,0)</f>
        <v>0</v>
      </c>
      <c r="BI136" s="232">
        <f>IF(N136="nulová",J136,0)</f>
        <v>0</v>
      </c>
      <c r="BJ136" s="14" t="s">
        <v>80</v>
      </c>
      <c r="BK136" s="232">
        <f>ROUND(I136*H136,2)</f>
        <v>0</v>
      </c>
      <c r="BL136" s="14" t="s">
        <v>316</v>
      </c>
      <c r="BM136" s="231" t="s">
        <v>345</v>
      </c>
    </row>
    <row r="137" s="2" customFormat="1" ht="24.15" customHeight="1">
      <c r="A137" s="35"/>
      <c r="B137" s="36"/>
      <c r="C137" s="245" t="s">
        <v>246</v>
      </c>
      <c r="D137" s="245" t="s">
        <v>313</v>
      </c>
      <c r="E137" s="246" t="s">
        <v>346</v>
      </c>
      <c r="F137" s="247" t="s">
        <v>347</v>
      </c>
      <c r="G137" s="248" t="s">
        <v>209</v>
      </c>
      <c r="H137" s="249">
        <v>2</v>
      </c>
      <c r="I137" s="250"/>
      <c r="J137" s="251">
        <f>ROUND(I137*H137,2)</f>
        <v>0</v>
      </c>
      <c r="K137" s="252"/>
      <c r="L137" s="253"/>
      <c r="M137" s="254" t="s">
        <v>1</v>
      </c>
      <c r="N137" s="255" t="s">
        <v>38</v>
      </c>
      <c r="O137" s="88"/>
      <c r="P137" s="229">
        <f>O137*H137</f>
        <v>0</v>
      </c>
      <c r="Q137" s="229">
        <v>0</v>
      </c>
      <c r="R137" s="229">
        <f>Q137*H137</f>
        <v>0</v>
      </c>
      <c r="S137" s="229">
        <v>0</v>
      </c>
      <c r="T137" s="230">
        <f>S137*H137</f>
        <v>0</v>
      </c>
      <c r="U137" s="35"/>
      <c r="V137" s="35"/>
      <c r="W137" s="35"/>
      <c r="X137" s="35"/>
      <c r="Y137" s="35"/>
      <c r="Z137" s="35"/>
      <c r="AA137" s="35"/>
      <c r="AB137" s="35"/>
      <c r="AC137" s="35"/>
      <c r="AD137" s="35"/>
      <c r="AE137" s="35"/>
      <c r="AR137" s="231" t="s">
        <v>316</v>
      </c>
      <c r="AT137" s="231" t="s">
        <v>313</v>
      </c>
      <c r="AU137" s="231" t="s">
        <v>73</v>
      </c>
      <c r="AY137" s="14" t="s">
        <v>200</v>
      </c>
      <c r="BE137" s="232">
        <f>IF(N137="základní",J137,0)</f>
        <v>0</v>
      </c>
      <c r="BF137" s="232">
        <f>IF(N137="snížená",J137,0)</f>
        <v>0</v>
      </c>
      <c r="BG137" s="232">
        <f>IF(N137="zákl. přenesená",J137,0)</f>
        <v>0</v>
      </c>
      <c r="BH137" s="232">
        <f>IF(N137="sníž. přenesená",J137,0)</f>
        <v>0</v>
      </c>
      <c r="BI137" s="232">
        <f>IF(N137="nulová",J137,0)</f>
        <v>0</v>
      </c>
      <c r="BJ137" s="14" t="s">
        <v>80</v>
      </c>
      <c r="BK137" s="232">
        <f>ROUND(I137*H137,2)</f>
        <v>0</v>
      </c>
      <c r="BL137" s="14" t="s">
        <v>316</v>
      </c>
      <c r="BM137" s="231" t="s">
        <v>348</v>
      </c>
    </row>
    <row r="138" s="2" customFormat="1" ht="24.15" customHeight="1">
      <c r="A138" s="35"/>
      <c r="B138" s="36"/>
      <c r="C138" s="219" t="s">
        <v>250</v>
      </c>
      <c r="D138" s="219" t="s">
        <v>201</v>
      </c>
      <c r="E138" s="220" t="s">
        <v>349</v>
      </c>
      <c r="F138" s="221" t="s">
        <v>350</v>
      </c>
      <c r="G138" s="222" t="s">
        <v>209</v>
      </c>
      <c r="H138" s="223">
        <v>4</v>
      </c>
      <c r="I138" s="224"/>
      <c r="J138" s="225">
        <f>ROUND(I138*H138,2)</f>
        <v>0</v>
      </c>
      <c r="K138" s="226"/>
      <c r="L138" s="41"/>
      <c r="M138" s="227" t="s">
        <v>1</v>
      </c>
      <c r="N138" s="228" t="s">
        <v>38</v>
      </c>
      <c r="O138" s="88"/>
      <c r="P138" s="229">
        <f>O138*H138</f>
        <v>0</v>
      </c>
      <c r="Q138" s="229">
        <v>0</v>
      </c>
      <c r="R138" s="229">
        <f>Q138*H138</f>
        <v>0</v>
      </c>
      <c r="S138" s="229">
        <v>0</v>
      </c>
      <c r="T138" s="230">
        <f>S138*H138</f>
        <v>0</v>
      </c>
      <c r="U138" s="35"/>
      <c r="V138" s="35"/>
      <c r="W138" s="35"/>
      <c r="X138" s="35"/>
      <c r="Y138" s="35"/>
      <c r="Z138" s="35"/>
      <c r="AA138" s="35"/>
      <c r="AB138" s="35"/>
      <c r="AC138" s="35"/>
      <c r="AD138" s="35"/>
      <c r="AE138" s="35"/>
      <c r="AR138" s="231" t="s">
        <v>210</v>
      </c>
      <c r="AT138" s="231" t="s">
        <v>201</v>
      </c>
      <c r="AU138" s="231" t="s">
        <v>73</v>
      </c>
      <c r="AY138" s="14" t="s">
        <v>200</v>
      </c>
      <c r="BE138" s="232">
        <f>IF(N138="základní",J138,0)</f>
        <v>0</v>
      </c>
      <c r="BF138" s="232">
        <f>IF(N138="snížená",J138,0)</f>
        <v>0</v>
      </c>
      <c r="BG138" s="232">
        <f>IF(N138="zákl. přenesená",J138,0)</f>
        <v>0</v>
      </c>
      <c r="BH138" s="232">
        <f>IF(N138="sníž. přenesená",J138,0)</f>
        <v>0</v>
      </c>
      <c r="BI138" s="232">
        <f>IF(N138="nulová",J138,0)</f>
        <v>0</v>
      </c>
      <c r="BJ138" s="14" t="s">
        <v>80</v>
      </c>
      <c r="BK138" s="232">
        <f>ROUND(I138*H138,2)</f>
        <v>0</v>
      </c>
      <c r="BL138" s="14" t="s">
        <v>210</v>
      </c>
      <c r="BM138" s="231" t="s">
        <v>351</v>
      </c>
    </row>
    <row r="139" s="2" customFormat="1" ht="24.15" customHeight="1">
      <c r="A139" s="35"/>
      <c r="B139" s="36"/>
      <c r="C139" s="245" t="s">
        <v>254</v>
      </c>
      <c r="D139" s="245" t="s">
        <v>313</v>
      </c>
      <c r="E139" s="246" t="s">
        <v>352</v>
      </c>
      <c r="F139" s="247" t="s">
        <v>353</v>
      </c>
      <c r="G139" s="248" t="s">
        <v>209</v>
      </c>
      <c r="H139" s="249">
        <v>2</v>
      </c>
      <c r="I139" s="250"/>
      <c r="J139" s="251">
        <f>ROUND(I139*H139,2)</f>
        <v>0</v>
      </c>
      <c r="K139" s="252"/>
      <c r="L139" s="253"/>
      <c r="M139" s="254" t="s">
        <v>1</v>
      </c>
      <c r="N139" s="255" t="s">
        <v>38</v>
      </c>
      <c r="O139" s="88"/>
      <c r="P139" s="229">
        <f>O139*H139</f>
        <v>0</v>
      </c>
      <c r="Q139" s="229">
        <v>0</v>
      </c>
      <c r="R139" s="229">
        <f>Q139*H139</f>
        <v>0</v>
      </c>
      <c r="S139" s="229">
        <v>0</v>
      </c>
      <c r="T139" s="230">
        <f>S139*H139</f>
        <v>0</v>
      </c>
      <c r="U139" s="35"/>
      <c r="V139" s="35"/>
      <c r="W139" s="35"/>
      <c r="X139" s="35"/>
      <c r="Y139" s="35"/>
      <c r="Z139" s="35"/>
      <c r="AA139" s="35"/>
      <c r="AB139" s="35"/>
      <c r="AC139" s="35"/>
      <c r="AD139" s="35"/>
      <c r="AE139" s="35"/>
      <c r="AR139" s="231" t="s">
        <v>316</v>
      </c>
      <c r="AT139" s="231" t="s">
        <v>313</v>
      </c>
      <c r="AU139" s="231" t="s">
        <v>73</v>
      </c>
      <c r="AY139" s="14" t="s">
        <v>200</v>
      </c>
      <c r="BE139" s="232">
        <f>IF(N139="základní",J139,0)</f>
        <v>0</v>
      </c>
      <c r="BF139" s="232">
        <f>IF(N139="snížená",J139,0)</f>
        <v>0</v>
      </c>
      <c r="BG139" s="232">
        <f>IF(N139="zákl. přenesená",J139,0)</f>
        <v>0</v>
      </c>
      <c r="BH139" s="232">
        <f>IF(N139="sníž. přenesená",J139,0)</f>
        <v>0</v>
      </c>
      <c r="BI139" s="232">
        <f>IF(N139="nulová",J139,0)</f>
        <v>0</v>
      </c>
      <c r="BJ139" s="14" t="s">
        <v>80</v>
      </c>
      <c r="BK139" s="232">
        <f>ROUND(I139*H139,2)</f>
        <v>0</v>
      </c>
      <c r="BL139" s="14" t="s">
        <v>316</v>
      </c>
      <c r="BM139" s="231" t="s">
        <v>354</v>
      </c>
    </row>
    <row r="140" s="2" customFormat="1" ht="24.15" customHeight="1">
      <c r="A140" s="35"/>
      <c r="B140" s="36"/>
      <c r="C140" s="245" t="s">
        <v>8</v>
      </c>
      <c r="D140" s="245" t="s">
        <v>313</v>
      </c>
      <c r="E140" s="246" t="s">
        <v>355</v>
      </c>
      <c r="F140" s="247" t="s">
        <v>356</v>
      </c>
      <c r="G140" s="248" t="s">
        <v>209</v>
      </c>
      <c r="H140" s="249">
        <v>2</v>
      </c>
      <c r="I140" s="250"/>
      <c r="J140" s="251">
        <f>ROUND(I140*H140,2)</f>
        <v>0</v>
      </c>
      <c r="K140" s="252"/>
      <c r="L140" s="253"/>
      <c r="M140" s="254" t="s">
        <v>1</v>
      </c>
      <c r="N140" s="255" t="s">
        <v>38</v>
      </c>
      <c r="O140" s="88"/>
      <c r="P140" s="229">
        <f>O140*H140</f>
        <v>0</v>
      </c>
      <c r="Q140" s="229">
        <v>0</v>
      </c>
      <c r="R140" s="229">
        <f>Q140*H140</f>
        <v>0</v>
      </c>
      <c r="S140" s="229">
        <v>0</v>
      </c>
      <c r="T140" s="230">
        <f>S140*H140</f>
        <v>0</v>
      </c>
      <c r="U140" s="35"/>
      <c r="V140" s="35"/>
      <c r="W140" s="35"/>
      <c r="X140" s="35"/>
      <c r="Y140" s="35"/>
      <c r="Z140" s="35"/>
      <c r="AA140" s="35"/>
      <c r="AB140" s="35"/>
      <c r="AC140" s="35"/>
      <c r="AD140" s="35"/>
      <c r="AE140" s="35"/>
      <c r="AR140" s="231" t="s">
        <v>316</v>
      </c>
      <c r="AT140" s="231" t="s">
        <v>313</v>
      </c>
      <c r="AU140" s="231" t="s">
        <v>73</v>
      </c>
      <c r="AY140" s="14" t="s">
        <v>200</v>
      </c>
      <c r="BE140" s="232">
        <f>IF(N140="základní",J140,0)</f>
        <v>0</v>
      </c>
      <c r="BF140" s="232">
        <f>IF(N140="snížená",J140,0)</f>
        <v>0</v>
      </c>
      <c r="BG140" s="232">
        <f>IF(N140="zákl. přenesená",J140,0)</f>
        <v>0</v>
      </c>
      <c r="BH140" s="232">
        <f>IF(N140="sníž. přenesená",J140,0)</f>
        <v>0</v>
      </c>
      <c r="BI140" s="232">
        <f>IF(N140="nulová",J140,0)</f>
        <v>0</v>
      </c>
      <c r="BJ140" s="14" t="s">
        <v>80</v>
      </c>
      <c r="BK140" s="232">
        <f>ROUND(I140*H140,2)</f>
        <v>0</v>
      </c>
      <c r="BL140" s="14" t="s">
        <v>316</v>
      </c>
      <c r="BM140" s="231" t="s">
        <v>357</v>
      </c>
    </row>
    <row r="141" s="2" customFormat="1" ht="24.15" customHeight="1">
      <c r="A141" s="35"/>
      <c r="B141" s="36"/>
      <c r="C141" s="219" t="s">
        <v>261</v>
      </c>
      <c r="D141" s="219" t="s">
        <v>201</v>
      </c>
      <c r="E141" s="220" t="s">
        <v>358</v>
      </c>
      <c r="F141" s="221" t="s">
        <v>359</v>
      </c>
      <c r="G141" s="222" t="s">
        <v>209</v>
      </c>
      <c r="H141" s="223">
        <v>1</v>
      </c>
      <c r="I141" s="224"/>
      <c r="J141" s="225">
        <f>ROUND(I141*H141,2)</f>
        <v>0</v>
      </c>
      <c r="K141" s="226"/>
      <c r="L141" s="41"/>
      <c r="M141" s="227" t="s">
        <v>1</v>
      </c>
      <c r="N141" s="228" t="s">
        <v>38</v>
      </c>
      <c r="O141" s="88"/>
      <c r="P141" s="229">
        <f>O141*H141</f>
        <v>0</v>
      </c>
      <c r="Q141" s="229">
        <v>0</v>
      </c>
      <c r="R141" s="229">
        <f>Q141*H141</f>
        <v>0</v>
      </c>
      <c r="S141" s="229">
        <v>0</v>
      </c>
      <c r="T141" s="230">
        <f>S141*H141</f>
        <v>0</v>
      </c>
      <c r="U141" s="35"/>
      <c r="V141" s="35"/>
      <c r="W141" s="35"/>
      <c r="X141" s="35"/>
      <c r="Y141" s="35"/>
      <c r="Z141" s="35"/>
      <c r="AA141" s="35"/>
      <c r="AB141" s="35"/>
      <c r="AC141" s="35"/>
      <c r="AD141" s="35"/>
      <c r="AE141" s="35"/>
      <c r="AR141" s="231" t="s">
        <v>210</v>
      </c>
      <c r="AT141" s="231" t="s">
        <v>201</v>
      </c>
      <c r="AU141" s="231" t="s">
        <v>73</v>
      </c>
      <c r="AY141" s="14" t="s">
        <v>200</v>
      </c>
      <c r="BE141" s="232">
        <f>IF(N141="základní",J141,0)</f>
        <v>0</v>
      </c>
      <c r="BF141" s="232">
        <f>IF(N141="snížená",J141,0)</f>
        <v>0</v>
      </c>
      <c r="BG141" s="232">
        <f>IF(N141="zákl. přenesená",J141,0)</f>
        <v>0</v>
      </c>
      <c r="BH141" s="232">
        <f>IF(N141="sníž. přenesená",J141,0)</f>
        <v>0</v>
      </c>
      <c r="BI141" s="232">
        <f>IF(N141="nulová",J141,0)</f>
        <v>0</v>
      </c>
      <c r="BJ141" s="14" t="s">
        <v>80</v>
      </c>
      <c r="BK141" s="232">
        <f>ROUND(I141*H141,2)</f>
        <v>0</v>
      </c>
      <c r="BL141" s="14" t="s">
        <v>210</v>
      </c>
      <c r="BM141" s="231" t="s">
        <v>360</v>
      </c>
    </row>
    <row r="142" s="2" customFormat="1" ht="62.7" customHeight="1">
      <c r="A142" s="35"/>
      <c r="B142" s="36"/>
      <c r="C142" s="219" t="s">
        <v>265</v>
      </c>
      <c r="D142" s="219" t="s">
        <v>201</v>
      </c>
      <c r="E142" s="220" t="s">
        <v>361</v>
      </c>
      <c r="F142" s="221" t="s">
        <v>362</v>
      </c>
      <c r="G142" s="222" t="s">
        <v>209</v>
      </c>
      <c r="H142" s="223">
        <v>12</v>
      </c>
      <c r="I142" s="224"/>
      <c r="J142" s="225">
        <f>ROUND(I142*H142,2)</f>
        <v>0</v>
      </c>
      <c r="K142" s="226"/>
      <c r="L142" s="41"/>
      <c r="M142" s="227" t="s">
        <v>1</v>
      </c>
      <c r="N142" s="228" t="s">
        <v>38</v>
      </c>
      <c r="O142" s="88"/>
      <c r="P142" s="229">
        <f>O142*H142</f>
        <v>0</v>
      </c>
      <c r="Q142" s="229">
        <v>0</v>
      </c>
      <c r="R142" s="229">
        <f>Q142*H142</f>
        <v>0</v>
      </c>
      <c r="S142" s="229">
        <v>0</v>
      </c>
      <c r="T142" s="230">
        <f>S142*H142</f>
        <v>0</v>
      </c>
      <c r="U142" s="35"/>
      <c r="V142" s="35"/>
      <c r="W142" s="35"/>
      <c r="X142" s="35"/>
      <c r="Y142" s="35"/>
      <c r="Z142" s="35"/>
      <c r="AA142" s="35"/>
      <c r="AB142" s="35"/>
      <c r="AC142" s="35"/>
      <c r="AD142" s="35"/>
      <c r="AE142" s="35"/>
      <c r="AR142" s="231" t="s">
        <v>210</v>
      </c>
      <c r="AT142" s="231" t="s">
        <v>201</v>
      </c>
      <c r="AU142" s="231" t="s">
        <v>73</v>
      </c>
      <c r="AY142" s="14" t="s">
        <v>200</v>
      </c>
      <c r="BE142" s="232">
        <f>IF(N142="základní",J142,0)</f>
        <v>0</v>
      </c>
      <c r="BF142" s="232">
        <f>IF(N142="snížená",J142,0)</f>
        <v>0</v>
      </c>
      <c r="BG142" s="232">
        <f>IF(N142="zákl. přenesená",J142,0)</f>
        <v>0</v>
      </c>
      <c r="BH142" s="232">
        <f>IF(N142="sníž. přenesená",J142,0)</f>
        <v>0</v>
      </c>
      <c r="BI142" s="232">
        <f>IF(N142="nulová",J142,0)</f>
        <v>0</v>
      </c>
      <c r="BJ142" s="14" t="s">
        <v>80</v>
      </c>
      <c r="BK142" s="232">
        <f>ROUND(I142*H142,2)</f>
        <v>0</v>
      </c>
      <c r="BL142" s="14" t="s">
        <v>210</v>
      </c>
      <c r="BM142" s="231" t="s">
        <v>363</v>
      </c>
    </row>
    <row r="143" s="2" customFormat="1" ht="49.05" customHeight="1">
      <c r="A143" s="35"/>
      <c r="B143" s="36"/>
      <c r="C143" s="245" t="s">
        <v>269</v>
      </c>
      <c r="D143" s="245" t="s">
        <v>313</v>
      </c>
      <c r="E143" s="246" t="s">
        <v>364</v>
      </c>
      <c r="F143" s="247" t="s">
        <v>365</v>
      </c>
      <c r="G143" s="248" t="s">
        <v>209</v>
      </c>
      <c r="H143" s="249">
        <v>12</v>
      </c>
      <c r="I143" s="250"/>
      <c r="J143" s="251">
        <f>ROUND(I143*H143,2)</f>
        <v>0</v>
      </c>
      <c r="K143" s="252"/>
      <c r="L143" s="253"/>
      <c r="M143" s="254" t="s">
        <v>1</v>
      </c>
      <c r="N143" s="255" t="s">
        <v>38</v>
      </c>
      <c r="O143" s="88"/>
      <c r="P143" s="229">
        <f>O143*H143</f>
        <v>0</v>
      </c>
      <c r="Q143" s="229">
        <v>0</v>
      </c>
      <c r="R143" s="229">
        <f>Q143*H143</f>
        <v>0</v>
      </c>
      <c r="S143" s="229">
        <v>0</v>
      </c>
      <c r="T143" s="230">
        <f>S143*H143</f>
        <v>0</v>
      </c>
      <c r="U143" s="35"/>
      <c r="V143" s="35"/>
      <c r="W143" s="35"/>
      <c r="X143" s="35"/>
      <c r="Y143" s="35"/>
      <c r="Z143" s="35"/>
      <c r="AA143" s="35"/>
      <c r="AB143" s="35"/>
      <c r="AC143" s="35"/>
      <c r="AD143" s="35"/>
      <c r="AE143" s="35"/>
      <c r="AR143" s="231" t="s">
        <v>316</v>
      </c>
      <c r="AT143" s="231" t="s">
        <v>313</v>
      </c>
      <c r="AU143" s="231" t="s">
        <v>73</v>
      </c>
      <c r="AY143" s="14" t="s">
        <v>200</v>
      </c>
      <c r="BE143" s="232">
        <f>IF(N143="základní",J143,0)</f>
        <v>0</v>
      </c>
      <c r="BF143" s="232">
        <f>IF(N143="snížená",J143,0)</f>
        <v>0</v>
      </c>
      <c r="BG143" s="232">
        <f>IF(N143="zákl. přenesená",J143,0)</f>
        <v>0</v>
      </c>
      <c r="BH143" s="232">
        <f>IF(N143="sníž. přenesená",J143,0)</f>
        <v>0</v>
      </c>
      <c r="BI143" s="232">
        <f>IF(N143="nulová",J143,0)</f>
        <v>0</v>
      </c>
      <c r="BJ143" s="14" t="s">
        <v>80</v>
      </c>
      <c r="BK143" s="232">
        <f>ROUND(I143*H143,2)</f>
        <v>0</v>
      </c>
      <c r="BL143" s="14" t="s">
        <v>316</v>
      </c>
      <c r="BM143" s="231" t="s">
        <v>366</v>
      </c>
    </row>
    <row r="144" s="2" customFormat="1" ht="24.15" customHeight="1">
      <c r="A144" s="35"/>
      <c r="B144" s="36"/>
      <c r="C144" s="245" t="s">
        <v>273</v>
      </c>
      <c r="D144" s="245" t="s">
        <v>313</v>
      </c>
      <c r="E144" s="246" t="s">
        <v>367</v>
      </c>
      <c r="F144" s="247" t="s">
        <v>368</v>
      </c>
      <c r="G144" s="248" t="s">
        <v>209</v>
      </c>
      <c r="H144" s="249">
        <v>12</v>
      </c>
      <c r="I144" s="250"/>
      <c r="J144" s="251">
        <f>ROUND(I144*H144,2)</f>
        <v>0</v>
      </c>
      <c r="K144" s="252"/>
      <c r="L144" s="253"/>
      <c r="M144" s="254" t="s">
        <v>1</v>
      </c>
      <c r="N144" s="255" t="s">
        <v>38</v>
      </c>
      <c r="O144" s="88"/>
      <c r="P144" s="229">
        <f>O144*H144</f>
        <v>0</v>
      </c>
      <c r="Q144" s="229">
        <v>0</v>
      </c>
      <c r="R144" s="229">
        <f>Q144*H144</f>
        <v>0</v>
      </c>
      <c r="S144" s="229">
        <v>0</v>
      </c>
      <c r="T144" s="230">
        <f>S144*H144</f>
        <v>0</v>
      </c>
      <c r="U144" s="35"/>
      <c r="V144" s="35"/>
      <c r="W144" s="35"/>
      <c r="X144" s="35"/>
      <c r="Y144" s="35"/>
      <c r="Z144" s="35"/>
      <c r="AA144" s="35"/>
      <c r="AB144" s="35"/>
      <c r="AC144" s="35"/>
      <c r="AD144" s="35"/>
      <c r="AE144" s="35"/>
      <c r="AR144" s="231" t="s">
        <v>316</v>
      </c>
      <c r="AT144" s="231" t="s">
        <v>313</v>
      </c>
      <c r="AU144" s="231" t="s">
        <v>73</v>
      </c>
      <c r="AY144" s="14" t="s">
        <v>200</v>
      </c>
      <c r="BE144" s="232">
        <f>IF(N144="základní",J144,0)</f>
        <v>0</v>
      </c>
      <c r="BF144" s="232">
        <f>IF(N144="snížená",J144,0)</f>
        <v>0</v>
      </c>
      <c r="BG144" s="232">
        <f>IF(N144="zákl. přenesená",J144,0)</f>
        <v>0</v>
      </c>
      <c r="BH144" s="232">
        <f>IF(N144="sníž. přenesená",J144,0)</f>
        <v>0</v>
      </c>
      <c r="BI144" s="232">
        <f>IF(N144="nulová",J144,0)</f>
        <v>0</v>
      </c>
      <c r="BJ144" s="14" t="s">
        <v>80</v>
      </c>
      <c r="BK144" s="232">
        <f>ROUND(I144*H144,2)</f>
        <v>0</v>
      </c>
      <c r="BL144" s="14" t="s">
        <v>316</v>
      </c>
      <c r="BM144" s="231" t="s">
        <v>369</v>
      </c>
    </row>
    <row r="145" s="2" customFormat="1" ht="49.05" customHeight="1">
      <c r="A145" s="35"/>
      <c r="B145" s="36"/>
      <c r="C145" s="219" t="s">
        <v>277</v>
      </c>
      <c r="D145" s="219" t="s">
        <v>201</v>
      </c>
      <c r="E145" s="220" t="s">
        <v>370</v>
      </c>
      <c r="F145" s="221" t="s">
        <v>371</v>
      </c>
      <c r="G145" s="222" t="s">
        <v>209</v>
      </c>
      <c r="H145" s="223">
        <v>4</v>
      </c>
      <c r="I145" s="224"/>
      <c r="J145" s="225">
        <f>ROUND(I145*H145,2)</f>
        <v>0</v>
      </c>
      <c r="K145" s="226"/>
      <c r="L145" s="41"/>
      <c r="M145" s="227" t="s">
        <v>1</v>
      </c>
      <c r="N145" s="228" t="s">
        <v>38</v>
      </c>
      <c r="O145" s="88"/>
      <c r="P145" s="229">
        <f>O145*H145</f>
        <v>0</v>
      </c>
      <c r="Q145" s="229">
        <v>0</v>
      </c>
      <c r="R145" s="229">
        <f>Q145*H145</f>
        <v>0</v>
      </c>
      <c r="S145" s="229">
        <v>0</v>
      </c>
      <c r="T145" s="230">
        <f>S145*H145</f>
        <v>0</v>
      </c>
      <c r="U145" s="35"/>
      <c r="V145" s="35"/>
      <c r="W145" s="35"/>
      <c r="X145" s="35"/>
      <c r="Y145" s="35"/>
      <c r="Z145" s="35"/>
      <c r="AA145" s="35"/>
      <c r="AB145" s="35"/>
      <c r="AC145" s="35"/>
      <c r="AD145" s="35"/>
      <c r="AE145" s="35"/>
      <c r="AR145" s="231" t="s">
        <v>210</v>
      </c>
      <c r="AT145" s="231" t="s">
        <v>201</v>
      </c>
      <c r="AU145" s="231" t="s">
        <v>73</v>
      </c>
      <c r="AY145" s="14" t="s">
        <v>200</v>
      </c>
      <c r="BE145" s="232">
        <f>IF(N145="základní",J145,0)</f>
        <v>0</v>
      </c>
      <c r="BF145" s="232">
        <f>IF(N145="snížená",J145,0)</f>
        <v>0</v>
      </c>
      <c r="BG145" s="232">
        <f>IF(N145="zákl. přenesená",J145,0)</f>
        <v>0</v>
      </c>
      <c r="BH145" s="232">
        <f>IF(N145="sníž. přenesená",J145,0)</f>
        <v>0</v>
      </c>
      <c r="BI145" s="232">
        <f>IF(N145="nulová",J145,0)</f>
        <v>0</v>
      </c>
      <c r="BJ145" s="14" t="s">
        <v>80</v>
      </c>
      <c r="BK145" s="232">
        <f>ROUND(I145*H145,2)</f>
        <v>0</v>
      </c>
      <c r="BL145" s="14" t="s">
        <v>210</v>
      </c>
      <c r="BM145" s="231" t="s">
        <v>372</v>
      </c>
    </row>
    <row r="146" s="2" customFormat="1" ht="24.15" customHeight="1">
      <c r="A146" s="35"/>
      <c r="B146" s="36"/>
      <c r="C146" s="245" t="s">
        <v>7</v>
      </c>
      <c r="D146" s="245" t="s">
        <v>313</v>
      </c>
      <c r="E146" s="246" t="s">
        <v>373</v>
      </c>
      <c r="F146" s="247" t="s">
        <v>374</v>
      </c>
      <c r="G146" s="248" t="s">
        <v>209</v>
      </c>
      <c r="H146" s="249">
        <v>2</v>
      </c>
      <c r="I146" s="250"/>
      <c r="J146" s="251">
        <f>ROUND(I146*H146,2)</f>
        <v>0</v>
      </c>
      <c r="K146" s="252"/>
      <c r="L146" s="253"/>
      <c r="M146" s="254" t="s">
        <v>1</v>
      </c>
      <c r="N146" s="255" t="s">
        <v>38</v>
      </c>
      <c r="O146" s="88"/>
      <c r="P146" s="229">
        <f>O146*H146</f>
        <v>0</v>
      </c>
      <c r="Q146" s="229">
        <v>0</v>
      </c>
      <c r="R146" s="229">
        <f>Q146*H146</f>
        <v>0</v>
      </c>
      <c r="S146" s="229">
        <v>0</v>
      </c>
      <c r="T146" s="230">
        <f>S146*H146</f>
        <v>0</v>
      </c>
      <c r="U146" s="35"/>
      <c r="V146" s="35"/>
      <c r="W146" s="35"/>
      <c r="X146" s="35"/>
      <c r="Y146" s="35"/>
      <c r="Z146" s="35"/>
      <c r="AA146" s="35"/>
      <c r="AB146" s="35"/>
      <c r="AC146" s="35"/>
      <c r="AD146" s="35"/>
      <c r="AE146" s="35"/>
      <c r="AR146" s="231" t="s">
        <v>316</v>
      </c>
      <c r="AT146" s="231" t="s">
        <v>313</v>
      </c>
      <c r="AU146" s="231" t="s">
        <v>73</v>
      </c>
      <c r="AY146" s="14" t="s">
        <v>200</v>
      </c>
      <c r="BE146" s="232">
        <f>IF(N146="základní",J146,0)</f>
        <v>0</v>
      </c>
      <c r="BF146" s="232">
        <f>IF(N146="snížená",J146,0)</f>
        <v>0</v>
      </c>
      <c r="BG146" s="232">
        <f>IF(N146="zákl. přenesená",J146,0)</f>
        <v>0</v>
      </c>
      <c r="BH146" s="232">
        <f>IF(N146="sníž. přenesená",J146,0)</f>
        <v>0</v>
      </c>
      <c r="BI146" s="232">
        <f>IF(N146="nulová",J146,0)</f>
        <v>0</v>
      </c>
      <c r="BJ146" s="14" t="s">
        <v>80</v>
      </c>
      <c r="BK146" s="232">
        <f>ROUND(I146*H146,2)</f>
        <v>0</v>
      </c>
      <c r="BL146" s="14" t="s">
        <v>316</v>
      </c>
      <c r="BM146" s="231" t="s">
        <v>375</v>
      </c>
    </row>
    <row r="147" s="2" customFormat="1" ht="24.15" customHeight="1">
      <c r="A147" s="35"/>
      <c r="B147" s="36"/>
      <c r="C147" s="245" t="s">
        <v>376</v>
      </c>
      <c r="D147" s="245" t="s">
        <v>313</v>
      </c>
      <c r="E147" s="246" t="s">
        <v>377</v>
      </c>
      <c r="F147" s="247" t="s">
        <v>378</v>
      </c>
      <c r="G147" s="248" t="s">
        <v>209</v>
      </c>
      <c r="H147" s="249">
        <v>2</v>
      </c>
      <c r="I147" s="250"/>
      <c r="J147" s="251">
        <f>ROUND(I147*H147,2)</f>
        <v>0</v>
      </c>
      <c r="K147" s="252"/>
      <c r="L147" s="253"/>
      <c r="M147" s="254" t="s">
        <v>1</v>
      </c>
      <c r="N147" s="255" t="s">
        <v>38</v>
      </c>
      <c r="O147" s="88"/>
      <c r="P147" s="229">
        <f>O147*H147</f>
        <v>0</v>
      </c>
      <c r="Q147" s="229">
        <v>0</v>
      </c>
      <c r="R147" s="229">
        <f>Q147*H147</f>
        <v>0</v>
      </c>
      <c r="S147" s="229">
        <v>0</v>
      </c>
      <c r="T147" s="230">
        <f>S147*H147</f>
        <v>0</v>
      </c>
      <c r="U147" s="35"/>
      <c r="V147" s="35"/>
      <c r="W147" s="35"/>
      <c r="X147" s="35"/>
      <c r="Y147" s="35"/>
      <c r="Z147" s="35"/>
      <c r="AA147" s="35"/>
      <c r="AB147" s="35"/>
      <c r="AC147" s="35"/>
      <c r="AD147" s="35"/>
      <c r="AE147" s="35"/>
      <c r="AR147" s="231" t="s">
        <v>316</v>
      </c>
      <c r="AT147" s="231" t="s">
        <v>313</v>
      </c>
      <c r="AU147" s="231" t="s">
        <v>73</v>
      </c>
      <c r="AY147" s="14" t="s">
        <v>200</v>
      </c>
      <c r="BE147" s="232">
        <f>IF(N147="základní",J147,0)</f>
        <v>0</v>
      </c>
      <c r="BF147" s="232">
        <f>IF(N147="snížená",J147,0)</f>
        <v>0</v>
      </c>
      <c r="BG147" s="232">
        <f>IF(N147="zákl. přenesená",J147,0)</f>
        <v>0</v>
      </c>
      <c r="BH147" s="232">
        <f>IF(N147="sníž. přenesená",J147,0)</f>
        <v>0</v>
      </c>
      <c r="BI147" s="232">
        <f>IF(N147="nulová",J147,0)</f>
        <v>0</v>
      </c>
      <c r="BJ147" s="14" t="s">
        <v>80</v>
      </c>
      <c r="BK147" s="232">
        <f>ROUND(I147*H147,2)</f>
        <v>0</v>
      </c>
      <c r="BL147" s="14" t="s">
        <v>316</v>
      </c>
      <c r="BM147" s="231" t="s">
        <v>379</v>
      </c>
    </row>
    <row r="148" s="2" customFormat="1" ht="24.15" customHeight="1">
      <c r="A148" s="35"/>
      <c r="B148" s="36"/>
      <c r="C148" s="245" t="s">
        <v>380</v>
      </c>
      <c r="D148" s="245" t="s">
        <v>313</v>
      </c>
      <c r="E148" s="246" t="s">
        <v>381</v>
      </c>
      <c r="F148" s="247" t="s">
        <v>374</v>
      </c>
      <c r="G148" s="248" t="s">
        <v>209</v>
      </c>
      <c r="H148" s="249">
        <v>2</v>
      </c>
      <c r="I148" s="250"/>
      <c r="J148" s="251">
        <f>ROUND(I148*H148,2)</f>
        <v>0</v>
      </c>
      <c r="K148" s="252"/>
      <c r="L148" s="253"/>
      <c r="M148" s="254" t="s">
        <v>1</v>
      </c>
      <c r="N148" s="255" t="s">
        <v>38</v>
      </c>
      <c r="O148" s="88"/>
      <c r="P148" s="229">
        <f>O148*H148</f>
        <v>0</v>
      </c>
      <c r="Q148" s="229">
        <v>0</v>
      </c>
      <c r="R148" s="229">
        <f>Q148*H148</f>
        <v>0</v>
      </c>
      <c r="S148" s="229">
        <v>0</v>
      </c>
      <c r="T148" s="230">
        <f>S148*H148</f>
        <v>0</v>
      </c>
      <c r="U148" s="35"/>
      <c r="V148" s="35"/>
      <c r="W148" s="35"/>
      <c r="X148" s="35"/>
      <c r="Y148" s="35"/>
      <c r="Z148" s="35"/>
      <c r="AA148" s="35"/>
      <c r="AB148" s="35"/>
      <c r="AC148" s="35"/>
      <c r="AD148" s="35"/>
      <c r="AE148" s="35"/>
      <c r="AR148" s="231" t="s">
        <v>316</v>
      </c>
      <c r="AT148" s="231" t="s">
        <v>313</v>
      </c>
      <c r="AU148" s="231" t="s">
        <v>73</v>
      </c>
      <c r="AY148" s="14" t="s">
        <v>200</v>
      </c>
      <c r="BE148" s="232">
        <f>IF(N148="základní",J148,0)</f>
        <v>0</v>
      </c>
      <c r="BF148" s="232">
        <f>IF(N148="snížená",J148,0)</f>
        <v>0</v>
      </c>
      <c r="BG148" s="232">
        <f>IF(N148="zákl. přenesená",J148,0)</f>
        <v>0</v>
      </c>
      <c r="BH148" s="232">
        <f>IF(N148="sníž. přenesená",J148,0)</f>
        <v>0</v>
      </c>
      <c r="BI148" s="232">
        <f>IF(N148="nulová",J148,0)</f>
        <v>0</v>
      </c>
      <c r="BJ148" s="14" t="s">
        <v>80</v>
      </c>
      <c r="BK148" s="232">
        <f>ROUND(I148*H148,2)</f>
        <v>0</v>
      </c>
      <c r="BL148" s="14" t="s">
        <v>316</v>
      </c>
      <c r="BM148" s="231" t="s">
        <v>382</v>
      </c>
    </row>
    <row r="149" s="2" customFormat="1" ht="24.15" customHeight="1">
      <c r="A149" s="35"/>
      <c r="B149" s="36"/>
      <c r="C149" s="245" t="s">
        <v>383</v>
      </c>
      <c r="D149" s="245" t="s">
        <v>313</v>
      </c>
      <c r="E149" s="246" t="s">
        <v>384</v>
      </c>
      <c r="F149" s="247" t="s">
        <v>385</v>
      </c>
      <c r="G149" s="248" t="s">
        <v>209</v>
      </c>
      <c r="H149" s="249">
        <v>320</v>
      </c>
      <c r="I149" s="250"/>
      <c r="J149" s="251">
        <f>ROUND(I149*H149,2)</f>
        <v>0</v>
      </c>
      <c r="K149" s="252"/>
      <c r="L149" s="253"/>
      <c r="M149" s="254" t="s">
        <v>1</v>
      </c>
      <c r="N149" s="255" t="s">
        <v>38</v>
      </c>
      <c r="O149" s="88"/>
      <c r="P149" s="229">
        <f>O149*H149</f>
        <v>0</v>
      </c>
      <c r="Q149" s="229">
        <v>0</v>
      </c>
      <c r="R149" s="229">
        <f>Q149*H149</f>
        <v>0</v>
      </c>
      <c r="S149" s="229">
        <v>0</v>
      </c>
      <c r="T149" s="230">
        <f>S149*H149</f>
        <v>0</v>
      </c>
      <c r="U149" s="35"/>
      <c r="V149" s="35"/>
      <c r="W149" s="35"/>
      <c r="X149" s="35"/>
      <c r="Y149" s="35"/>
      <c r="Z149" s="35"/>
      <c r="AA149" s="35"/>
      <c r="AB149" s="35"/>
      <c r="AC149" s="35"/>
      <c r="AD149" s="35"/>
      <c r="AE149" s="35"/>
      <c r="AR149" s="231" t="s">
        <v>316</v>
      </c>
      <c r="AT149" s="231" t="s">
        <v>313</v>
      </c>
      <c r="AU149" s="231" t="s">
        <v>73</v>
      </c>
      <c r="AY149" s="14" t="s">
        <v>200</v>
      </c>
      <c r="BE149" s="232">
        <f>IF(N149="základní",J149,0)</f>
        <v>0</v>
      </c>
      <c r="BF149" s="232">
        <f>IF(N149="snížená",J149,0)</f>
        <v>0</v>
      </c>
      <c r="BG149" s="232">
        <f>IF(N149="zákl. přenesená",J149,0)</f>
        <v>0</v>
      </c>
      <c r="BH149" s="232">
        <f>IF(N149="sníž. přenesená",J149,0)</f>
        <v>0</v>
      </c>
      <c r="BI149" s="232">
        <f>IF(N149="nulová",J149,0)</f>
        <v>0</v>
      </c>
      <c r="BJ149" s="14" t="s">
        <v>80</v>
      </c>
      <c r="BK149" s="232">
        <f>ROUND(I149*H149,2)</f>
        <v>0</v>
      </c>
      <c r="BL149" s="14" t="s">
        <v>316</v>
      </c>
      <c r="BM149" s="231" t="s">
        <v>386</v>
      </c>
    </row>
    <row r="150" s="2" customFormat="1" ht="14.4" customHeight="1">
      <c r="A150" s="35"/>
      <c r="B150" s="36"/>
      <c r="C150" s="219" t="s">
        <v>387</v>
      </c>
      <c r="D150" s="219" t="s">
        <v>201</v>
      </c>
      <c r="E150" s="220" t="s">
        <v>388</v>
      </c>
      <c r="F150" s="221" t="s">
        <v>389</v>
      </c>
      <c r="G150" s="222" t="s">
        <v>209</v>
      </c>
      <c r="H150" s="223">
        <v>492</v>
      </c>
      <c r="I150" s="224"/>
      <c r="J150" s="225">
        <f>ROUND(I150*H150,2)</f>
        <v>0</v>
      </c>
      <c r="K150" s="226"/>
      <c r="L150" s="41"/>
      <c r="M150" s="227" t="s">
        <v>1</v>
      </c>
      <c r="N150" s="228" t="s">
        <v>38</v>
      </c>
      <c r="O150" s="88"/>
      <c r="P150" s="229">
        <f>O150*H150</f>
        <v>0</v>
      </c>
      <c r="Q150" s="229">
        <v>0</v>
      </c>
      <c r="R150" s="229">
        <f>Q150*H150</f>
        <v>0</v>
      </c>
      <c r="S150" s="229">
        <v>0</v>
      </c>
      <c r="T150" s="230">
        <f>S150*H150</f>
        <v>0</v>
      </c>
      <c r="U150" s="35"/>
      <c r="V150" s="35"/>
      <c r="W150" s="35"/>
      <c r="X150" s="35"/>
      <c r="Y150" s="35"/>
      <c r="Z150" s="35"/>
      <c r="AA150" s="35"/>
      <c r="AB150" s="35"/>
      <c r="AC150" s="35"/>
      <c r="AD150" s="35"/>
      <c r="AE150" s="35"/>
      <c r="AR150" s="231" t="s">
        <v>210</v>
      </c>
      <c r="AT150" s="231" t="s">
        <v>201</v>
      </c>
      <c r="AU150" s="231" t="s">
        <v>73</v>
      </c>
      <c r="AY150" s="14" t="s">
        <v>200</v>
      </c>
      <c r="BE150" s="232">
        <f>IF(N150="základní",J150,0)</f>
        <v>0</v>
      </c>
      <c r="BF150" s="232">
        <f>IF(N150="snížená",J150,0)</f>
        <v>0</v>
      </c>
      <c r="BG150" s="232">
        <f>IF(N150="zákl. přenesená",J150,0)</f>
        <v>0</v>
      </c>
      <c r="BH150" s="232">
        <f>IF(N150="sníž. přenesená",J150,0)</f>
        <v>0</v>
      </c>
      <c r="BI150" s="232">
        <f>IF(N150="nulová",J150,0)</f>
        <v>0</v>
      </c>
      <c r="BJ150" s="14" t="s">
        <v>80</v>
      </c>
      <c r="BK150" s="232">
        <f>ROUND(I150*H150,2)</f>
        <v>0</v>
      </c>
      <c r="BL150" s="14" t="s">
        <v>210</v>
      </c>
      <c r="BM150" s="231" t="s">
        <v>390</v>
      </c>
    </row>
    <row r="151" s="2" customFormat="1" ht="62.7" customHeight="1">
      <c r="A151" s="35"/>
      <c r="B151" s="36"/>
      <c r="C151" s="219" t="s">
        <v>391</v>
      </c>
      <c r="D151" s="219" t="s">
        <v>201</v>
      </c>
      <c r="E151" s="220" t="s">
        <v>392</v>
      </c>
      <c r="F151" s="221" t="s">
        <v>393</v>
      </c>
      <c r="G151" s="222" t="s">
        <v>209</v>
      </c>
      <c r="H151" s="223">
        <v>26</v>
      </c>
      <c r="I151" s="224"/>
      <c r="J151" s="225">
        <f>ROUND(I151*H151,2)</f>
        <v>0</v>
      </c>
      <c r="K151" s="226"/>
      <c r="L151" s="41"/>
      <c r="M151" s="227" t="s">
        <v>1</v>
      </c>
      <c r="N151" s="228" t="s">
        <v>38</v>
      </c>
      <c r="O151" s="88"/>
      <c r="P151" s="229">
        <f>O151*H151</f>
        <v>0</v>
      </c>
      <c r="Q151" s="229">
        <v>0</v>
      </c>
      <c r="R151" s="229">
        <f>Q151*H151</f>
        <v>0</v>
      </c>
      <c r="S151" s="229">
        <v>0</v>
      </c>
      <c r="T151" s="230">
        <f>S151*H151</f>
        <v>0</v>
      </c>
      <c r="U151" s="35"/>
      <c r="V151" s="35"/>
      <c r="W151" s="35"/>
      <c r="X151" s="35"/>
      <c r="Y151" s="35"/>
      <c r="Z151" s="35"/>
      <c r="AA151" s="35"/>
      <c r="AB151" s="35"/>
      <c r="AC151" s="35"/>
      <c r="AD151" s="35"/>
      <c r="AE151" s="35"/>
      <c r="AR151" s="231" t="s">
        <v>210</v>
      </c>
      <c r="AT151" s="231" t="s">
        <v>201</v>
      </c>
      <c r="AU151" s="231" t="s">
        <v>73</v>
      </c>
      <c r="AY151" s="14" t="s">
        <v>200</v>
      </c>
      <c r="BE151" s="232">
        <f>IF(N151="základní",J151,0)</f>
        <v>0</v>
      </c>
      <c r="BF151" s="232">
        <f>IF(N151="snížená",J151,0)</f>
        <v>0</v>
      </c>
      <c r="BG151" s="232">
        <f>IF(N151="zákl. přenesená",J151,0)</f>
        <v>0</v>
      </c>
      <c r="BH151" s="232">
        <f>IF(N151="sníž. přenesená",J151,0)</f>
        <v>0</v>
      </c>
      <c r="BI151" s="232">
        <f>IF(N151="nulová",J151,0)</f>
        <v>0</v>
      </c>
      <c r="BJ151" s="14" t="s">
        <v>80</v>
      </c>
      <c r="BK151" s="232">
        <f>ROUND(I151*H151,2)</f>
        <v>0</v>
      </c>
      <c r="BL151" s="14" t="s">
        <v>210</v>
      </c>
      <c r="BM151" s="231" t="s">
        <v>394</v>
      </c>
    </row>
    <row r="152" s="2" customFormat="1" ht="62.7" customHeight="1">
      <c r="A152" s="35"/>
      <c r="B152" s="36"/>
      <c r="C152" s="219" t="s">
        <v>395</v>
      </c>
      <c r="D152" s="219" t="s">
        <v>201</v>
      </c>
      <c r="E152" s="220" t="s">
        <v>396</v>
      </c>
      <c r="F152" s="221" t="s">
        <v>397</v>
      </c>
      <c r="G152" s="222" t="s">
        <v>209</v>
      </c>
      <c r="H152" s="223">
        <v>24</v>
      </c>
      <c r="I152" s="224"/>
      <c r="J152" s="225">
        <f>ROUND(I152*H152,2)</f>
        <v>0</v>
      </c>
      <c r="K152" s="226"/>
      <c r="L152" s="41"/>
      <c r="M152" s="227" t="s">
        <v>1</v>
      </c>
      <c r="N152" s="228" t="s">
        <v>38</v>
      </c>
      <c r="O152" s="88"/>
      <c r="P152" s="229">
        <f>O152*H152</f>
        <v>0</v>
      </c>
      <c r="Q152" s="229">
        <v>0</v>
      </c>
      <c r="R152" s="229">
        <f>Q152*H152</f>
        <v>0</v>
      </c>
      <c r="S152" s="229">
        <v>0</v>
      </c>
      <c r="T152" s="230">
        <f>S152*H152</f>
        <v>0</v>
      </c>
      <c r="U152" s="35"/>
      <c r="V152" s="35"/>
      <c r="W152" s="35"/>
      <c r="X152" s="35"/>
      <c r="Y152" s="35"/>
      <c r="Z152" s="35"/>
      <c r="AA152" s="35"/>
      <c r="AB152" s="35"/>
      <c r="AC152" s="35"/>
      <c r="AD152" s="35"/>
      <c r="AE152" s="35"/>
      <c r="AR152" s="231" t="s">
        <v>210</v>
      </c>
      <c r="AT152" s="231" t="s">
        <v>201</v>
      </c>
      <c r="AU152" s="231" t="s">
        <v>73</v>
      </c>
      <c r="AY152" s="14" t="s">
        <v>200</v>
      </c>
      <c r="BE152" s="232">
        <f>IF(N152="základní",J152,0)</f>
        <v>0</v>
      </c>
      <c r="BF152" s="232">
        <f>IF(N152="snížená",J152,0)</f>
        <v>0</v>
      </c>
      <c r="BG152" s="232">
        <f>IF(N152="zákl. přenesená",J152,0)</f>
        <v>0</v>
      </c>
      <c r="BH152" s="232">
        <f>IF(N152="sníž. přenesená",J152,0)</f>
        <v>0</v>
      </c>
      <c r="BI152" s="232">
        <f>IF(N152="nulová",J152,0)</f>
        <v>0</v>
      </c>
      <c r="BJ152" s="14" t="s">
        <v>80</v>
      </c>
      <c r="BK152" s="232">
        <f>ROUND(I152*H152,2)</f>
        <v>0</v>
      </c>
      <c r="BL152" s="14" t="s">
        <v>210</v>
      </c>
      <c r="BM152" s="231" t="s">
        <v>398</v>
      </c>
    </row>
    <row r="153" s="2" customFormat="1" ht="14.4" customHeight="1">
      <c r="A153" s="35"/>
      <c r="B153" s="36"/>
      <c r="C153" s="219" t="s">
        <v>399</v>
      </c>
      <c r="D153" s="219" t="s">
        <v>201</v>
      </c>
      <c r="E153" s="220" t="s">
        <v>400</v>
      </c>
      <c r="F153" s="221" t="s">
        <v>401</v>
      </c>
      <c r="G153" s="222" t="s">
        <v>209</v>
      </c>
      <c r="H153" s="223">
        <v>645</v>
      </c>
      <c r="I153" s="224"/>
      <c r="J153" s="225">
        <f>ROUND(I153*H153,2)</f>
        <v>0</v>
      </c>
      <c r="K153" s="226"/>
      <c r="L153" s="41"/>
      <c r="M153" s="227" t="s">
        <v>1</v>
      </c>
      <c r="N153" s="228" t="s">
        <v>38</v>
      </c>
      <c r="O153" s="88"/>
      <c r="P153" s="229">
        <f>O153*H153</f>
        <v>0</v>
      </c>
      <c r="Q153" s="229">
        <v>0</v>
      </c>
      <c r="R153" s="229">
        <f>Q153*H153</f>
        <v>0</v>
      </c>
      <c r="S153" s="229">
        <v>0</v>
      </c>
      <c r="T153" s="230">
        <f>S153*H153</f>
        <v>0</v>
      </c>
      <c r="U153" s="35"/>
      <c r="V153" s="35"/>
      <c r="W153" s="35"/>
      <c r="X153" s="35"/>
      <c r="Y153" s="35"/>
      <c r="Z153" s="35"/>
      <c r="AA153" s="35"/>
      <c r="AB153" s="35"/>
      <c r="AC153" s="35"/>
      <c r="AD153" s="35"/>
      <c r="AE153" s="35"/>
      <c r="AR153" s="231" t="s">
        <v>210</v>
      </c>
      <c r="AT153" s="231" t="s">
        <v>201</v>
      </c>
      <c r="AU153" s="231" t="s">
        <v>73</v>
      </c>
      <c r="AY153" s="14" t="s">
        <v>200</v>
      </c>
      <c r="BE153" s="232">
        <f>IF(N153="základní",J153,0)</f>
        <v>0</v>
      </c>
      <c r="BF153" s="232">
        <f>IF(N153="snížená",J153,0)</f>
        <v>0</v>
      </c>
      <c r="BG153" s="232">
        <f>IF(N153="zákl. přenesená",J153,0)</f>
        <v>0</v>
      </c>
      <c r="BH153" s="232">
        <f>IF(N153="sníž. přenesená",J153,0)</f>
        <v>0</v>
      </c>
      <c r="BI153" s="232">
        <f>IF(N153="nulová",J153,0)</f>
        <v>0</v>
      </c>
      <c r="BJ153" s="14" t="s">
        <v>80</v>
      </c>
      <c r="BK153" s="232">
        <f>ROUND(I153*H153,2)</f>
        <v>0</v>
      </c>
      <c r="BL153" s="14" t="s">
        <v>210</v>
      </c>
      <c r="BM153" s="231" t="s">
        <v>402</v>
      </c>
    </row>
    <row r="154" s="2" customFormat="1" ht="14.4" customHeight="1">
      <c r="A154" s="35"/>
      <c r="B154" s="36"/>
      <c r="C154" s="245" t="s">
        <v>403</v>
      </c>
      <c r="D154" s="245" t="s">
        <v>313</v>
      </c>
      <c r="E154" s="246" t="s">
        <v>404</v>
      </c>
      <c r="F154" s="247" t="s">
        <v>405</v>
      </c>
      <c r="G154" s="248" t="s">
        <v>209</v>
      </c>
      <c r="H154" s="249">
        <v>22</v>
      </c>
      <c r="I154" s="250"/>
      <c r="J154" s="251">
        <f>ROUND(I154*H154,2)</f>
        <v>0</v>
      </c>
      <c r="K154" s="252"/>
      <c r="L154" s="253"/>
      <c r="M154" s="254" t="s">
        <v>1</v>
      </c>
      <c r="N154" s="255" t="s">
        <v>38</v>
      </c>
      <c r="O154" s="88"/>
      <c r="P154" s="229">
        <f>O154*H154</f>
        <v>0</v>
      </c>
      <c r="Q154" s="229">
        <v>0</v>
      </c>
      <c r="R154" s="229">
        <f>Q154*H154</f>
        <v>0</v>
      </c>
      <c r="S154" s="229">
        <v>0</v>
      </c>
      <c r="T154" s="230">
        <f>S154*H154</f>
        <v>0</v>
      </c>
      <c r="U154" s="35"/>
      <c r="V154" s="35"/>
      <c r="W154" s="35"/>
      <c r="X154" s="35"/>
      <c r="Y154" s="35"/>
      <c r="Z154" s="35"/>
      <c r="AA154" s="35"/>
      <c r="AB154" s="35"/>
      <c r="AC154" s="35"/>
      <c r="AD154" s="35"/>
      <c r="AE154" s="35"/>
      <c r="AR154" s="231" t="s">
        <v>316</v>
      </c>
      <c r="AT154" s="231" t="s">
        <v>313</v>
      </c>
      <c r="AU154" s="231" t="s">
        <v>73</v>
      </c>
      <c r="AY154" s="14" t="s">
        <v>200</v>
      </c>
      <c r="BE154" s="232">
        <f>IF(N154="základní",J154,0)</f>
        <v>0</v>
      </c>
      <c r="BF154" s="232">
        <f>IF(N154="snížená",J154,0)</f>
        <v>0</v>
      </c>
      <c r="BG154" s="232">
        <f>IF(N154="zákl. přenesená",J154,0)</f>
        <v>0</v>
      </c>
      <c r="BH154" s="232">
        <f>IF(N154="sníž. přenesená",J154,0)</f>
        <v>0</v>
      </c>
      <c r="BI154" s="232">
        <f>IF(N154="nulová",J154,0)</f>
        <v>0</v>
      </c>
      <c r="BJ154" s="14" t="s">
        <v>80</v>
      </c>
      <c r="BK154" s="232">
        <f>ROUND(I154*H154,2)</f>
        <v>0</v>
      </c>
      <c r="BL154" s="14" t="s">
        <v>316</v>
      </c>
      <c r="BM154" s="231" t="s">
        <v>406</v>
      </c>
    </row>
    <row r="155" s="2" customFormat="1" ht="14.4" customHeight="1">
      <c r="A155" s="35"/>
      <c r="B155" s="36"/>
      <c r="C155" s="245" t="s">
        <v>407</v>
      </c>
      <c r="D155" s="245" t="s">
        <v>313</v>
      </c>
      <c r="E155" s="246" t="s">
        <v>408</v>
      </c>
      <c r="F155" s="247" t="s">
        <v>409</v>
      </c>
      <c r="G155" s="248" t="s">
        <v>209</v>
      </c>
      <c r="H155" s="249">
        <v>14</v>
      </c>
      <c r="I155" s="250"/>
      <c r="J155" s="251">
        <f>ROUND(I155*H155,2)</f>
        <v>0</v>
      </c>
      <c r="K155" s="252"/>
      <c r="L155" s="253"/>
      <c r="M155" s="254" t="s">
        <v>1</v>
      </c>
      <c r="N155" s="255" t="s">
        <v>38</v>
      </c>
      <c r="O155" s="88"/>
      <c r="P155" s="229">
        <f>O155*H155</f>
        <v>0</v>
      </c>
      <c r="Q155" s="229">
        <v>0</v>
      </c>
      <c r="R155" s="229">
        <f>Q155*H155</f>
        <v>0</v>
      </c>
      <c r="S155" s="229">
        <v>0</v>
      </c>
      <c r="T155" s="230">
        <f>S155*H155</f>
        <v>0</v>
      </c>
      <c r="U155" s="35"/>
      <c r="V155" s="35"/>
      <c r="W155" s="35"/>
      <c r="X155" s="35"/>
      <c r="Y155" s="35"/>
      <c r="Z155" s="35"/>
      <c r="AA155" s="35"/>
      <c r="AB155" s="35"/>
      <c r="AC155" s="35"/>
      <c r="AD155" s="35"/>
      <c r="AE155" s="35"/>
      <c r="AR155" s="231" t="s">
        <v>316</v>
      </c>
      <c r="AT155" s="231" t="s">
        <v>313</v>
      </c>
      <c r="AU155" s="231" t="s">
        <v>73</v>
      </c>
      <c r="AY155" s="14" t="s">
        <v>200</v>
      </c>
      <c r="BE155" s="232">
        <f>IF(N155="základní",J155,0)</f>
        <v>0</v>
      </c>
      <c r="BF155" s="232">
        <f>IF(N155="snížená",J155,0)</f>
        <v>0</v>
      </c>
      <c r="BG155" s="232">
        <f>IF(N155="zákl. přenesená",J155,0)</f>
        <v>0</v>
      </c>
      <c r="BH155" s="232">
        <f>IF(N155="sníž. přenesená",J155,0)</f>
        <v>0</v>
      </c>
      <c r="BI155" s="232">
        <f>IF(N155="nulová",J155,0)</f>
        <v>0</v>
      </c>
      <c r="BJ155" s="14" t="s">
        <v>80</v>
      </c>
      <c r="BK155" s="232">
        <f>ROUND(I155*H155,2)</f>
        <v>0</v>
      </c>
      <c r="BL155" s="14" t="s">
        <v>316</v>
      </c>
      <c r="BM155" s="231" t="s">
        <v>410</v>
      </c>
    </row>
    <row r="156" s="2" customFormat="1" ht="24.15" customHeight="1">
      <c r="A156" s="35"/>
      <c r="B156" s="36"/>
      <c r="C156" s="245" t="s">
        <v>411</v>
      </c>
      <c r="D156" s="245" t="s">
        <v>313</v>
      </c>
      <c r="E156" s="246" t="s">
        <v>412</v>
      </c>
      <c r="F156" s="247" t="s">
        <v>413</v>
      </c>
      <c r="G156" s="248" t="s">
        <v>209</v>
      </c>
      <c r="H156" s="249">
        <v>4</v>
      </c>
      <c r="I156" s="250"/>
      <c r="J156" s="251">
        <f>ROUND(I156*H156,2)</f>
        <v>0</v>
      </c>
      <c r="K156" s="252"/>
      <c r="L156" s="253"/>
      <c r="M156" s="254" t="s">
        <v>1</v>
      </c>
      <c r="N156" s="255" t="s">
        <v>38</v>
      </c>
      <c r="O156" s="88"/>
      <c r="P156" s="229">
        <f>O156*H156</f>
        <v>0</v>
      </c>
      <c r="Q156" s="229">
        <v>0</v>
      </c>
      <c r="R156" s="229">
        <f>Q156*H156</f>
        <v>0</v>
      </c>
      <c r="S156" s="229">
        <v>0</v>
      </c>
      <c r="T156" s="230">
        <f>S156*H156</f>
        <v>0</v>
      </c>
      <c r="U156" s="35"/>
      <c r="V156" s="35"/>
      <c r="W156" s="35"/>
      <c r="X156" s="35"/>
      <c r="Y156" s="35"/>
      <c r="Z156" s="35"/>
      <c r="AA156" s="35"/>
      <c r="AB156" s="35"/>
      <c r="AC156" s="35"/>
      <c r="AD156" s="35"/>
      <c r="AE156" s="35"/>
      <c r="AR156" s="231" t="s">
        <v>316</v>
      </c>
      <c r="AT156" s="231" t="s">
        <v>313</v>
      </c>
      <c r="AU156" s="231" t="s">
        <v>73</v>
      </c>
      <c r="AY156" s="14" t="s">
        <v>200</v>
      </c>
      <c r="BE156" s="232">
        <f>IF(N156="základní",J156,0)</f>
        <v>0</v>
      </c>
      <c r="BF156" s="232">
        <f>IF(N156="snížená",J156,0)</f>
        <v>0</v>
      </c>
      <c r="BG156" s="232">
        <f>IF(N156="zákl. přenesená",J156,0)</f>
        <v>0</v>
      </c>
      <c r="BH156" s="232">
        <f>IF(N156="sníž. přenesená",J156,0)</f>
        <v>0</v>
      </c>
      <c r="BI156" s="232">
        <f>IF(N156="nulová",J156,0)</f>
        <v>0</v>
      </c>
      <c r="BJ156" s="14" t="s">
        <v>80</v>
      </c>
      <c r="BK156" s="232">
        <f>ROUND(I156*H156,2)</f>
        <v>0</v>
      </c>
      <c r="BL156" s="14" t="s">
        <v>316</v>
      </c>
      <c r="BM156" s="231" t="s">
        <v>414</v>
      </c>
    </row>
    <row r="157" s="2" customFormat="1" ht="14.4" customHeight="1">
      <c r="A157" s="35"/>
      <c r="B157" s="36"/>
      <c r="C157" s="245" t="s">
        <v>415</v>
      </c>
      <c r="D157" s="245" t="s">
        <v>313</v>
      </c>
      <c r="E157" s="246" t="s">
        <v>416</v>
      </c>
      <c r="F157" s="247" t="s">
        <v>417</v>
      </c>
      <c r="G157" s="248" t="s">
        <v>209</v>
      </c>
      <c r="H157" s="249">
        <v>10</v>
      </c>
      <c r="I157" s="250"/>
      <c r="J157" s="251">
        <f>ROUND(I157*H157,2)</f>
        <v>0</v>
      </c>
      <c r="K157" s="252"/>
      <c r="L157" s="253"/>
      <c r="M157" s="254" t="s">
        <v>1</v>
      </c>
      <c r="N157" s="255" t="s">
        <v>38</v>
      </c>
      <c r="O157" s="88"/>
      <c r="P157" s="229">
        <f>O157*H157</f>
        <v>0</v>
      </c>
      <c r="Q157" s="229">
        <v>0</v>
      </c>
      <c r="R157" s="229">
        <f>Q157*H157</f>
        <v>0</v>
      </c>
      <c r="S157" s="229">
        <v>0</v>
      </c>
      <c r="T157" s="230">
        <f>S157*H157</f>
        <v>0</v>
      </c>
      <c r="U157" s="35"/>
      <c r="V157" s="35"/>
      <c r="W157" s="35"/>
      <c r="X157" s="35"/>
      <c r="Y157" s="35"/>
      <c r="Z157" s="35"/>
      <c r="AA157" s="35"/>
      <c r="AB157" s="35"/>
      <c r="AC157" s="35"/>
      <c r="AD157" s="35"/>
      <c r="AE157" s="35"/>
      <c r="AR157" s="231" t="s">
        <v>316</v>
      </c>
      <c r="AT157" s="231" t="s">
        <v>313</v>
      </c>
      <c r="AU157" s="231" t="s">
        <v>73</v>
      </c>
      <c r="AY157" s="14" t="s">
        <v>200</v>
      </c>
      <c r="BE157" s="232">
        <f>IF(N157="základní",J157,0)</f>
        <v>0</v>
      </c>
      <c r="BF157" s="232">
        <f>IF(N157="snížená",J157,0)</f>
        <v>0</v>
      </c>
      <c r="BG157" s="232">
        <f>IF(N157="zákl. přenesená",J157,0)</f>
        <v>0</v>
      </c>
      <c r="BH157" s="232">
        <f>IF(N157="sníž. přenesená",J157,0)</f>
        <v>0</v>
      </c>
      <c r="BI157" s="232">
        <f>IF(N157="nulová",J157,0)</f>
        <v>0</v>
      </c>
      <c r="BJ157" s="14" t="s">
        <v>80</v>
      </c>
      <c r="BK157" s="232">
        <f>ROUND(I157*H157,2)</f>
        <v>0</v>
      </c>
      <c r="BL157" s="14" t="s">
        <v>316</v>
      </c>
      <c r="BM157" s="231" t="s">
        <v>418</v>
      </c>
    </row>
    <row r="158" s="2" customFormat="1" ht="24.15" customHeight="1">
      <c r="A158" s="35"/>
      <c r="B158" s="36"/>
      <c r="C158" s="219" t="s">
        <v>419</v>
      </c>
      <c r="D158" s="219" t="s">
        <v>201</v>
      </c>
      <c r="E158" s="220" t="s">
        <v>420</v>
      </c>
      <c r="F158" s="221" t="s">
        <v>421</v>
      </c>
      <c r="G158" s="222" t="s">
        <v>209</v>
      </c>
      <c r="H158" s="223">
        <v>2</v>
      </c>
      <c r="I158" s="224"/>
      <c r="J158" s="225">
        <f>ROUND(I158*H158,2)</f>
        <v>0</v>
      </c>
      <c r="K158" s="226"/>
      <c r="L158" s="41"/>
      <c r="M158" s="227" t="s">
        <v>1</v>
      </c>
      <c r="N158" s="228" t="s">
        <v>38</v>
      </c>
      <c r="O158" s="88"/>
      <c r="P158" s="229">
        <f>O158*H158</f>
        <v>0</v>
      </c>
      <c r="Q158" s="229">
        <v>0</v>
      </c>
      <c r="R158" s="229">
        <f>Q158*H158</f>
        <v>0</v>
      </c>
      <c r="S158" s="229">
        <v>0</v>
      </c>
      <c r="T158" s="230">
        <f>S158*H158</f>
        <v>0</v>
      </c>
      <c r="U158" s="35"/>
      <c r="V158" s="35"/>
      <c r="W158" s="35"/>
      <c r="X158" s="35"/>
      <c r="Y158" s="35"/>
      <c r="Z158" s="35"/>
      <c r="AA158" s="35"/>
      <c r="AB158" s="35"/>
      <c r="AC158" s="35"/>
      <c r="AD158" s="35"/>
      <c r="AE158" s="35"/>
      <c r="AR158" s="231" t="s">
        <v>210</v>
      </c>
      <c r="AT158" s="231" t="s">
        <v>201</v>
      </c>
      <c r="AU158" s="231" t="s">
        <v>73</v>
      </c>
      <c r="AY158" s="14" t="s">
        <v>200</v>
      </c>
      <c r="BE158" s="232">
        <f>IF(N158="základní",J158,0)</f>
        <v>0</v>
      </c>
      <c r="BF158" s="232">
        <f>IF(N158="snížená",J158,0)</f>
        <v>0</v>
      </c>
      <c r="BG158" s="232">
        <f>IF(N158="zákl. přenesená",J158,0)</f>
        <v>0</v>
      </c>
      <c r="BH158" s="232">
        <f>IF(N158="sníž. přenesená",J158,0)</f>
        <v>0</v>
      </c>
      <c r="BI158" s="232">
        <f>IF(N158="nulová",J158,0)</f>
        <v>0</v>
      </c>
      <c r="BJ158" s="14" t="s">
        <v>80</v>
      </c>
      <c r="BK158" s="232">
        <f>ROUND(I158*H158,2)</f>
        <v>0</v>
      </c>
      <c r="BL158" s="14" t="s">
        <v>210</v>
      </c>
      <c r="BM158" s="231" t="s">
        <v>422</v>
      </c>
    </row>
    <row r="159" s="2" customFormat="1" ht="37.8" customHeight="1">
      <c r="A159" s="35"/>
      <c r="B159" s="36"/>
      <c r="C159" s="219" t="s">
        <v>423</v>
      </c>
      <c r="D159" s="219" t="s">
        <v>201</v>
      </c>
      <c r="E159" s="220" t="s">
        <v>424</v>
      </c>
      <c r="F159" s="221" t="s">
        <v>425</v>
      </c>
      <c r="G159" s="222" t="s">
        <v>209</v>
      </c>
      <c r="H159" s="223">
        <v>2</v>
      </c>
      <c r="I159" s="224"/>
      <c r="J159" s="225">
        <f>ROUND(I159*H159,2)</f>
        <v>0</v>
      </c>
      <c r="K159" s="226"/>
      <c r="L159" s="41"/>
      <c r="M159" s="227" t="s">
        <v>1</v>
      </c>
      <c r="N159" s="228" t="s">
        <v>38</v>
      </c>
      <c r="O159" s="88"/>
      <c r="P159" s="229">
        <f>O159*H159</f>
        <v>0</v>
      </c>
      <c r="Q159" s="229">
        <v>0</v>
      </c>
      <c r="R159" s="229">
        <f>Q159*H159</f>
        <v>0</v>
      </c>
      <c r="S159" s="229">
        <v>0</v>
      </c>
      <c r="T159" s="230">
        <f>S159*H159</f>
        <v>0</v>
      </c>
      <c r="U159" s="35"/>
      <c r="V159" s="35"/>
      <c r="W159" s="35"/>
      <c r="X159" s="35"/>
      <c r="Y159" s="35"/>
      <c r="Z159" s="35"/>
      <c r="AA159" s="35"/>
      <c r="AB159" s="35"/>
      <c r="AC159" s="35"/>
      <c r="AD159" s="35"/>
      <c r="AE159" s="35"/>
      <c r="AR159" s="231" t="s">
        <v>210</v>
      </c>
      <c r="AT159" s="231" t="s">
        <v>201</v>
      </c>
      <c r="AU159" s="231" t="s">
        <v>73</v>
      </c>
      <c r="AY159" s="14" t="s">
        <v>200</v>
      </c>
      <c r="BE159" s="232">
        <f>IF(N159="základní",J159,0)</f>
        <v>0</v>
      </c>
      <c r="BF159" s="232">
        <f>IF(N159="snížená",J159,0)</f>
        <v>0</v>
      </c>
      <c r="BG159" s="232">
        <f>IF(N159="zákl. přenesená",J159,0)</f>
        <v>0</v>
      </c>
      <c r="BH159" s="232">
        <f>IF(N159="sníž. přenesená",J159,0)</f>
        <v>0</v>
      </c>
      <c r="BI159" s="232">
        <f>IF(N159="nulová",J159,0)</f>
        <v>0</v>
      </c>
      <c r="BJ159" s="14" t="s">
        <v>80</v>
      </c>
      <c r="BK159" s="232">
        <f>ROUND(I159*H159,2)</f>
        <v>0</v>
      </c>
      <c r="BL159" s="14" t="s">
        <v>210</v>
      </c>
      <c r="BM159" s="231" t="s">
        <v>426</v>
      </c>
    </row>
    <row r="160" s="2" customFormat="1" ht="24.15" customHeight="1">
      <c r="A160" s="35"/>
      <c r="B160" s="36"/>
      <c r="C160" s="245" t="s">
        <v>427</v>
      </c>
      <c r="D160" s="245" t="s">
        <v>313</v>
      </c>
      <c r="E160" s="246" t="s">
        <v>428</v>
      </c>
      <c r="F160" s="247" t="s">
        <v>429</v>
      </c>
      <c r="G160" s="248" t="s">
        <v>209</v>
      </c>
      <c r="H160" s="249">
        <v>2</v>
      </c>
      <c r="I160" s="250"/>
      <c r="J160" s="251">
        <f>ROUND(I160*H160,2)</f>
        <v>0</v>
      </c>
      <c r="K160" s="252"/>
      <c r="L160" s="253"/>
      <c r="M160" s="254" t="s">
        <v>1</v>
      </c>
      <c r="N160" s="255" t="s">
        <v>38</v>
      </c>
      <c r="O160" s="88"/>
      <c r="P160" s="229">
        <f>O160*H160</f>
        <v>0</v>
      </c>
      <c r="Q160" s="229">
        <v>0</v>
      </c>
      <c r="R160" s="229">
        <f>Q160*H160</f>
        <v>0</v>
      </c>
      <c r="S160" s="229">
        <v>0</v>
      </c>
      <c r="T160" s="230">
        <f>S160*H160</f>
        <v>0</v>
      </c>
      <c r="U160" s="35"/>
      <c r="V160" s="35"/>
      <c r="W160" s="35"/>
      <c r="X160" s="35"/>
      <c r="Y160" s="35"/>
      <c r="Z160" s="35"/>
      <c r="AA160" s="35"/>
      <c r="AB160" s="35"/>
      <c r="AC160" s="35"/>
      <c r="AD160" s="35"/>
      <c r="AE160" s="35"/>
      <c r="AR160" s="231" t="s">
        <v>316</v>
      </c>
      <c r="AT160" s="231" t="s">
        <v>313</v>
      </c>
      <c r="AU160" s="231" t="s">
        <v>73</v>
      </c>
      <c r="AY160" s="14" t="s">
        <v>200</v>
      </c>
      <c r="BE160" s="232">
        <f>IF(N160="základní",J160,0)</f>
        <v>0</v>
      </c>
      <c r="BF160" s="232">
        <f>IF(N160="snížená",J160,0)</f>
        <v>0</v>
      </c>
      <c r="BG160" s="232">
        <f>IF(N160="zákl. přenesená",J160,0)</f>
        <v>0</v>
      </c>
      <c r="BH160" s="232">
        <f>IF(N160="sníž. přenesená",J160,0)</f>
        <v>0</v>
      </c>
      <c r="BI160" s="232">
        <f>IF(N160="nulová",J160,0)</f>
        <v>0</v>
      </c>
      <c r="BJ160" s="14" t="s">
        <v>80</v>
      </c>
      <c r="BK160" s="232">
        <f>ROUND(I160*H160,2)</f>
        <v>0</v>
      </c>
      <c r="BL160" s="14" t="s">
        <v>316</v>
      </c>
      <c r="BM160" s="231" t="s">
        <v>430</v>
      </c>
    </row>
    <row r="161" s="2" customFormat="1" ht="37.8" customHeight="1">
      <c r="A161" s="35"/>
      <c r="B161" s="36"/>
      <c r="C161" s="245" t="s">
        <v>431</v>
      </c>
      <c r="D161" s="245" t="s">
        <v>313</v>
      </c>
      <c r="E161" s="246" t="s">
        <v>432</v>
      </c>
      <c r="F161" s="247" t="s">
        <v>433</v>
      </c>
      <c r="G161" s="248" t="s">
        <v>209</v>
      </c>
      <c r="H161" s="249">
        <v>2</v>
      </c>
      <c r="I161" s="250"/>
      <c r="J161" s="251">
        <f>ROUND(I161*H161,2)</f>
        <v>0</v>
      </c>
      <c r="K161" s="252"/>
      <c r="L161" s="253"/>
      <c r="M161" s="254" t="s">
        <v>1</v>
      </c>
      <c r="N161" s="255" t="s">
        <v>38</v>
      </c>
      <c r="O161" s="88"/>
      <c r="P161" s="229">
        <f>O161*H161</f>
        <v>0</v>
      </c>
      <c r="Q161" s="229">
        <v>0</v>
      </c>
      <c r="R161" s="229">
        <f>Q161*H161</f>
        <v>0</v>
      </c>
      <c r="S161" s="229">
        <v>0</v>
      </c>
      <c r="T161" s="230">
        <f>S161*H161</f>
        <v>0</v>
      </c>
      <c r="U161" s="35"/>
      <c r="V161" s="35"/>
      <c r="W161" s="35"/>
      <c r="X161" s="35"/>
      <c r="Y161" s="35"/>
      <c r="Z161" s="35"/>
      <c r="AA161" s="35"/>
      <c r="AB161" s="35"/>
      <c r="AC161" s="35"/>
      <c r="AD161" s="35"/>
      <c r="AE161" s="35"/>
      <c r="AR161" s="231" t="s">
        <v>316</v>
      </c>
      <c r="AT161" s="231" t="s">
        <v>313</v>
      </c>
      <c r="AU161" s="231" t="s">
        <v>73</v>
      </c>
      <c r="AY161" s="14" t="s">
        <v>200</v>
      </c>
      <c r="BE161" s="232">
        <f>IF(N161="základní",J161,0)</f>
        <v>0</v>
      </c>
      <c r="BF161" s="232">
        <f>IF(N161="snížená",J161,0)</f>
        <v>0</v>
      </c>
      <c r="BG161" s="232">
        <f>IF(N161="zákl. přenesená",J161,0)</f>
        <v>0</v>
      </c>
      <c r="BH161" s="232">
        <f>IF(N161="sníž. přenesená",J161,0)</f>
        <v>0</v>
      </c>
      <c r="BI161" s="232">
        <f>IF(N161="nulová",J161,0)</f>
        <v>0</v>
      </c>
      <c r="BJ161" s="14" t="s">
        <v>80</v>
      </c>
      <c r="BK161" s="232">
        <f>ROUND(I161*H161,2)</f>
        <v>0</v>
      </c>
      <c r="BL161" s="14" t="s">
        <v>316</v>
      </c>
      <c r="BM161" s="231" t="s">
        <v>434</v>
      </c>
    </row>
    <row r="162" s="2" customFormat="1" ht="24.15" customHeight="1">
      <c r="A162" s="35"/>
      <c r="B162" s="36"/>
      <c r="C162" s="219" t="s">
        <v>435</v>
      </c>
      <c r="D162" s="219" t="s">
        <v>201</v>
      </c>
      <c r="E162" s="220" t="s">
        <v>436</v>
      </c>
      <c r="F162" s="221" t="s">
        <v>437</v>
      </c>
      <c r="G162" s="222" t="s">
        <v>209</v>
      </c>
      <c r="H162" s="223">
        <v>2</v>
      </c>
      <c r="I162" s="224"/>
      <c r="J162" s="225">
        <f>ROUND(I162*H162,2)</f>
        <v>0</v>
      </c>
      <c r="K162" s="226"/>
      <c r="L162" s="41"/>
      <c r="M162" s="227" t="s">
        <v>1</v>
      </c>
      <c r="N162" s="228" t="s">
        <v>38</v>
      </c>
      <c r="O162" s="88"/>
      <c r="P162" s="229">
        <f>O162*H162</f>
        <v>0</v>
      </c>
      <c r="Q162" s="229">
        <v>0</v>
      </c>
      <c r="R162" s="229">
        <f>Q162*H162</f>
        <v>0</v>
      </c>
      <c r="S162" s="229">
        <v>0</v>
      </c>
      <c r="T162" s="230">
        <f>S162*H162</f>
        <v>0</v>
      </c>
      <c r="U162" s="35"/>
      <c r="V162" s="35"/>
      <c r="W162" s="35"/>
      <c r="X162" s="35"/>
      <c r="Y162" s="35"/>
      <c r="Z162" s="35"/>
      <c r="AA162" s="35"/>
      <c r="AB162" s="35"/>
      <c r="AC162" s="35"/>
      <c r="AD162" s="35"/>
      <c r="AE162" s="35"/>
      <c r="AR162" s="231" t="s">
        <v>210</v>
      </c>
      <c r="AT162" s="231" t="s">
        <v>201</v>
      </c>
      <c r="AU162" s="231" t="s">
        <v>73</v>
      </c>
      <c r="AY162" s="14" t="s">
        <v>200</v>
      </c>
      <c r="BE162" s="232">
        <f>IF(N162="základní",J162,0)</f>
        <v>0</v>
      </c>
      <c r="BF162" s="232">
        <f>IF(N162="snížená",J162,0)</f>
        <v>0</v>
      </c>
      <c r="BG162" s="232">
        <f>IF(N162="zákl. přenesená",J162,0)</f>
        <v>0</v>
      </c>
      <c r="BH162" s="232">
        <f>IF(N162="sníž. přenesená",J162,0)</f>
        <v>0</v>
      </c>
      <c r="BI162" s="232">
        <f>IF(N162="nulová",J162,0)</f>
        <v>0</v>
      </c>
      <c r="BJ162" s="14" t="s">
        <v>80</v>
      </c>
      <c r="BK162" s="232">
        <f>ROUND(I162*H162,2)</f>
        <v>0</v>
      </c>
      <c r="BL162" s="14" t="s">
        <v>210</v>
      </c>
      <c r="BM162" s="231" t="s">
        <v>438</v>
      </c>
    </row>
    <row r="163" s="2" customFormat="1" ht="24.15" customHeight="1">
      <c r="A163" s="35"/>
      <c r="B163" s="36"/>
      <c r="C163" s="245" t="s">
        <v>439</v>
      </c>
      <c r="D163" s="245" t="s">
        <v>313</v>
      </c>
      <c r="E163" s="246" t="s">
        <v>440</v>
      </c>
      <c r="F163" s="247" t="s">
        <v>441</v>
      </c>
      <c r="G163" s="248" t="s">
        <v>209</v>
      </c>
      <c r="H163" s="249">
        <v>2</v>
      </c>
      <c r="I163" s="250"/>
      <c r="J163" s="251">
        <f>ROUND(I163*H163,2)</f>
        <v>0</v>
      </c>
      <c r="K163" s="252"/>
      <c r="L163" s="253"/>
      <c r="M163" s="254" t="s">
        <v>1</v>
      </c>
      <c r="N163" s="255" t="s">
        <v>38</v>
      </c>
      <c r="O163" s="88"/>
      <c r="P163" s="229">
        <f>O163*H163</f>
        <v>0</v>
      </c>
      <c r="Q163" s="229">
        <v>0</v>
      </c>
      <c r="R163" s="229">
        <f>Q163*H163</f>
        <v>0</v>
      </c>
      <c r="S163" s="229">
        <v>0</v>
      </c>
      <c r="T163" s="230">
        <f>S163*H163</f>
        <v>0</v>
      </c>
      <c r="U163" s="35"/>
      <c r="V163" s="35"/>
      <c r="W163" s="35"/>
      <c r="X163" s="35"/>
      <c r="Y163" s="35"/>
      <c r="Z163" s="35"/>
      <c r="AA163" s="35"/>
      <c r="AB163" s="35"/>
      <c r="AC163" s="35"/>
      <c r="AD163" s="35"/>
      <c r="AE163" s="35"/>
      <c r="AR163" s="231" t="s">
        <v>316</v>
      </c>
      <c r="AT163" s="231" t="s">
        <v>313</v>
      </c>
      <c r="AU163" s="231" t="s">
        <v>73</v>
      </c>
      <c r="AY163" s="14" t="s">
        <v>200</v>
      </c>
      <c r="BE163" s="232">
        <f>IF(N163="základní",J163,0)</f>
        <v>0</v>
      </c>
      <c r="BF163" s="232">
        <f>IF(N163="snížená",J163,0)</f>
        <v>0</v>
      </c>
      <c r="BG163" s="232">
        <f>IF(N163="zákl. přenesená",J163,0)</f>
        <v>0</v>
      </c>
      <c r="BH163" s="232">
        <f>IF(N163="sníž. přenesená",J163,0)</f>
        <v>0</v>
      </c>
      <c r="BI163" s="232">
        <f>IF(N163="nulová",J163,0)</f>
        <v>0</v>
      </c>
      <c r="BJ163" s="14" t="s">
        <v>80</v>
      </c>
      <c r="BK163" s="232">
        <f>ROUND(I163*H163,2)</f>
        <v>0</v>
      </c>
      <c r="BL163" s="14" t="s">
        <v>316</v>
      </c>
      <c r="BM163" s="231" t="s">
        <v>442</v>
      </c>
    </row>
    <row r="164" s="2" customFormat="1" ht="49.05" customHeight="1">
      <c r="A164" s="35"/>
      <c r="B164" s="36"/>
      <c r="C164" s="245" t="s">
        <v>443</v>
      </c>
      <c r="D164" s="245" t="s">
        <v>313</v>
      </c>
      <c r="E164" s="246" t="s">
        <v>444</v>
      </c>
      <c r="F164" s="247" t="s">
        <v>445</v>
      </c>
      <c r="G164" s="248" t="s">
        <v>209</v>
      </c>
      <c r="H164" s="249">
        <v>12</v>
      </c>
      <c r="I164" s="250"/>
      <c r="J164" s="251">
        <f>ROUND(I164*H164,2)</f>
        <v>0</v>
      </c>
      <c r="K164" s="252"/>
      <c r="L164" s="253"/>
      <c r="M164" s="254" t="s">
        <v>1</v>
      </c>
      <c r="N164" s="255" t="s">
        <v>38</v>
      </c>
      <c r="O164" s="88"/>
      <c r="P164" s="229">
        <f>O164*H164</f>
        <v>0</v>
      </c>
      <c r="Q164" s="229">
        <v>0</v>
      </c>
      <c r="R164" s="229">
        <f>Q164*H164</f>
        <v>0</v>
      </c>
      <c r="S164" s="229">
        <v>0</v>
      </c>
      <c r="T164" s="230">
        <f>S164*H164</f>
        <v>0</v>
      </c>
      <c r="U164" s="35"/>
      <c r="V164" s="35"/>
      <c r="W164" s="35"/>
      <c r="X164" s="35"/>
      <c r="Y164" s="35"/>
      <c r="Z164" s="35"/>
      <c r="AA164" s="35"/>
      <c r="AB164" s="35"/>
      <c r="AC164" s="35"/>
      <c r="AD164" s="35"/>
      <c r="AE164" s="35"/>
      <c r="AR164" s="231" t="s">
        <v>316</v>
      </c>
      <c r="AT164" s="231" t="s">
        <v>313</v>
      </c>
      <c r="AU164" s="231" t="s">
        <v>73</v>
      </c>
      <c r="AY164" s="14" t="s">
        <v>200</v>
      </c>
      <c r="BE164" s="232">
        <f>IF(N164="základní",J164,0)</f>
        <v>0</v>
      </c>
      <c r="BF164" s="232">
        <f>IF(N164="snížená",J164,0)</f>
        <v>0</v>
      </c>
      <c r="BG164" s="232">
        <f>IF(N164="zákl. přenesená",J164,0)</f>
        <v>0</v>
      </c>
      <c r="BH164" s="232">
        <f>IF(N164="sníž. přenesená",J164,0)</f>
        <v>0</v>
      </c>
      <c r="BI164" s="232">
        <f>IF(N164="nulová",J164,0)</f>
        <v>0</v>
      </c>
      <c r="BJ164" s="14" t="s">
        <v>80</v>
      </c>
      <c r="BK164" s="232">
        <f>ROUND(I164*H164,2)</f>
        <v>0</v>
      </c>
      <c r="BL164" s="14" t="s">
        <v>316</v>
      </c>
      <c r="BM164" s="231" t="s">
        <v>446</v>
      </c>
    </row>
    <row r="165" s="2" customFormat="1" ht="49.05" customHeight="1">
      <c r="A165" s="35"/>
      <c r="B165" s="36"/>
      <c r="C165" s="219" t="s">
        <v>447</v>
      </c>
      <c r="D165" s="219" t="s">
        <v>201</v>
      </c>
      <c r="E165" s="220" t="s">
        <v>448</v>
      </c>
      <c r="F165" s="221" t="s">
        <v>449</v>
      </c>
      <c r="G165" s="222" t="s">
        <v>209</v>
      </c>
      <c r="H165" s="223">
        <v>12</v>
      </c>
      <c r="I165" s="224"/>
      <c r="J165" s="225">
        <f>ROUND(I165*H165,2)</f>
        <v>0</v>
      </c>
      <c r="K165" s="226"/>
      <c r="L165" s="41"/>
      <c r="M165" s="227" t="s">
        <v>1</v>
      </c>
      <c r="N165" s="228" t="s">
        <v>38</v>
      </c>
      <c r="O165" s="88"/>
      <c r="P165" s="229">
        <f>O165*H165</f>
        <v>0</v>
      </c>
      <c r="Q165" s="229">
        <v>0</v>
      </c>
      <c r="R165" s="229">
        <f>Q165*H165</f>
        <v>0</v>
      </c>
      <c r="S165" s="229">
        <v>0</v>
      </c>
      <c r="T165" s="230">
        <f>S165*H165</f>
        <v>0</v>
      </c>
      <c r="U165" s="35"/>
      <c r="V165" s="35"/>
      <c r="W165" s="35"/>
      <c r="X165" s="35"/>
      <c r="Y165" s="35"/>
      <c r="Z165" s="35"/>
      <c r="AA165" s="35"/>
      <c r="AB165" s="35"/>
      <c r="AC165" s="35"/>
      <c r="AD165" s="35"/>
      <c r="AE165" s="35"/>
      <c r="AR165" s="231" t="s">
        <v>210</v>
      </c>
      <c r="AT165" s="231" t="s">
        <v>201</v>
      </c>
      <c r="AU165" s="231" t="s">
        <v>73</v>
      </c>
      <c r="AY165" s="14" t="s">
        <v>200</v>
      </c>
      <c r="BE165" s="232">
        <f>IF(N165="základní",J165,0)</f>
        <v>0</v>
      </c>
      <c r="BF165" s="232">
        <f>IF(N165="snížená",J165,0)</f>
        <v>0</v>
      </c>
      <c r="BG165" s="232">
        <f>IF(N165="zákl. přenesená",J165,0)</f>
        <v>0</v>
      </c>
      <c r="BH165" s="232">
        <f>IF(N165="sníž. přenesená",J165,0)</f>
        <v>0</v>
      </c>
      <c r="BI165" s="232">
        <f>IF(N165="nulová",J165,0)</f>
        <v>0</v>
      </c>
      <c r="BJ165" s="14" t="s">
        <v>80</v>
      </c>
      <c r="BK165" s="232">
        <f>ROUND(I165*H165,2)</f>
        <v>0</v>
      </c>
      <c r="BL165" s="14" t="s">
        <v>210</v>
      </c>
      <c r="BM165" s="231" t="s">
        <v>450</v>
      </c>
    </row>
    <row r="166" s="2" customFormat="1" ht="24.15" customHeight="1">
      <c r="A166" s="35"/>
      <c r="B166" s="36"/>
      <c r="C166" s="245" t="s">
        <v>451</v>
      </c>
      <c r="D166" s="245" t="s">
        <v>313</v>
      </c>
      <c r="E166" s="246" t="s">
        <v>452</v>
      </c>
      <c r="F166" s="247" t="s">
        <v>453</v>
      </c>
      <c r="G166" s="248" t="s">
        <v>209</v>
      </c>
      <c r="H166" s="249">
        <v>12</v>
      </c>
      <c r="I166" s="250"/>
      <c r="J166" s="251">
        <f>ROUND(I166*H166,2)</f>
        <v>0</v>
      </c>
      <c r="K166" s="252"/>
      <c r="L166" s="253"/>
      <c r="M166" s="254" t="s">
        <v>1</v>
      </c>
      <c r="N166" s="255" t="s">
        <v>38</v>
      </c>
      <c r="O166" s="88"/>
      <c r="P166" s="229">
        <f>O166*H166</f>
        <v>0</v>
      </c>
      <c r="Q166" s="229">
        <v>0</v>
      </c>
      <c r="R166" s="229">
        <f>Q166*H166</f>
        <v>0</v>
      </c>
      <c r="S166" s="229">
        <v>0</v>
      </c>
      <c r="T166" s="230">
        <f>S166*H166</f>
        <v>0</v>
      </c>
      <c r="U166" s="35"/>
      <c r="V166" s="35"/>
      <c r="W166" s="35"/>
      <c r="X166" s="35"/>
      <c r="Y166" s="35"/>
      <c r="Z166" s="35"/>
      <c r="AA166" s="35"/>
      <c r="AB166" s="35"/>
      <c r="AC166" s="35"/>
      <c r="AD166" s="35"/>
      <c r="AE166" s="35"/>
      <c r="AR166" s="231" t="s">
        <v>316</v>
      </c>
      <c r="AT166" s="231" t="s">
        <v>313</v>
      </c>
      <c r="AU166" s="231" t="s">
        <v>73</v>
      </c>
      <c r="AY166" s="14" t="s">
        <v>200</v>
      </c>
      <c r="BE166" s="232">
        <f>IF(N166="základní",J166,0)</f>
        <v>0</v>
      </c>
      <c r="BF166" s="232">
        <f>IF(N166="snížená",J166,0)</f>
        <v>0</v>
      </c>
      <c r="BG166" s="232">
        <f>IF(N166="zákl. přenesená",J166,0)</f>
        <v>0</v>
      </c>
      <c r="BH166" s="232">
        <f>IF(N166="sníž. přenesená",J166,0)</f>
        <v>0</v>
      </c>
      <c r="BI166" s="232">
        <f>IF(N166="nulová",J166,0)</f>
        <v>0</v>
      </c>
      <c r="BJ166" s="14" t="s">
        <v>80</v>
      </c>
      <c r="BK166" s="232">
        <f>ROUND(I166*H166,2)</f>
        <v>0</v>
      </c>
      <c r="BL166" s="14" t="s">
        <v>316</v>
      </c>
      <c r="BM166" s="231" t="s">
        <v>454</v>
      </c>
    </row>
    <row r="167" s="2" customFormat="1" ht="49.05" customHeight="1">
      <c r="A167" s="35"/>
      <c r="B167" s="36"/>
      <c r="C167" s="219" t="s">
        <v>455</v>
      </c>
      <c r="D167" s="219" t="s">
        <v>201</v>
      </c>
      <c r="E167" s="220" t="s">
        <v>456</v>
      </c>
      <c r="F167" s="221" t="s">
        <v>457</v>
      </c>
      <c r="G167" s="222" t="s">
        <v>209</v>
      </c>
      <c r="H167" s="223">
        <v>8</v>
      </c>
      <c r="I167" s="224"/>
      <c r="J167" s="225">
        <f>ROUND(I167*H167,2)</f>
        <v>0</v>
      </c>
      <c r="K167" s="226"/>
      <c r="L167" s="41"/>
      <c r="M167" s="227" t="s">
        <v>1</v>
      </c>
      <c r="N167" s="228" t="s">
        <v>38</v>
      </c>
      <c r="O167" s="88"/>
      <c r="P167" s="229">
        <f>O167*H167</f>
        <v>0</v>
      </c>
      <c r="Q167" s="229">
        <v>0</v>
      </c>
      <c r="R167" s="229">
        <f>Q167*H167</f>
        <v>0</v>
      </c>
      <c r="S167" s="229">
        <v>0</v>
      </c>
      <c r="T167" s="230">
        <f>S167*H167</f>
        <v>0</v>
      </c>
      <c r="U167" s="35"/>
      <c r="V167" s="35"/>
      <c r="W167" s="35"/>
      <c r="X167" s="35"/>
      <c r="Y167" s="35"/>
      <c r="Z167" s="35"/>
      <c r="AA167" s="35"/>
      <c r="AB167" s="35"/>
      <c r="AC167" s="35"/>
      <c r="AD167" s="35"/>
      <c r="AE167" s="35"/>
      <c r="AR167" s="231" t="s">
        <v>210</v>
      </c>
      <c r="AT167" s="231" t="s">
        <v>201</v>
      </c>
      <c r="AU167" s="231" t="s">
        <v>73</v>
      </c>
      <c r="AY167" s="14" t="s">
        <v>200</v>
      </c>
      <c r="BE167" s="232">
        <f>IF(N167="základní",J167,0)</f>
        <v>0</v>
      </c>
      <c r="BF167" s="232">
        <f>IF(N167="snížená",J167,0)</f>
        <v>0</v>
      </c>
      <c r="BG167" s="232">
        <f>IF(N167="zákl. přenesená",J167,0)</f>
        <v>0</v>
      </c>
      <c r="BH167" s="232">
        <f>IF(N167="sníž. přenesená",J167,0)</f>
        <v>0</v>
      </c>
      <c r="BI167" s="232">
        <f>IF(N167="nulová",J167,0)</f>
        <v>0</v>
      </c>
      <c r="BJ167" s="14" t="s">
        <v>80</v>
      </c>
      <c r="BK167" s="232">
        <f>ROUND(I167*H167,2)</f>
        <v>0</v>
      </c>
      <c r="BL167" s="14" t="s">
        <v>210</v>
      </c>
      <c r="BM167" s="231" t="s">
        <v>458</v>
      </c>
    </row>
    <row r="168" s="2" customFormat="1" ht="24.15" customHeight="1">
      <c r="A168" s="35"/>
      <c r="B168" s="36"/>
      <c r="C168" s="245" t="s">
        <v>459</v>
      </c>
      <c r="D168" s="245" t="s">
        <v>313</v>
      </c>
      <c r="E168" s="246" t="s">
        <v>460</v>
      </c>
      <c r="F168" s="247" t="s">
        <v>461</v>
      </c>
      <c r="G168" s="248" t="s">
        <v>209</v>
      </c>
      <c r="H168" s="249">
        <v>8</v>
      </c>
      <c r="I168" s="250"/>
      <c r="J168" s="251">
        <f>ROUND(I168*H168,2)</f>
        <v>0</v>
      </c>
      <c r="K168" s="252"/>
      <c r="L168" s="253"/>
      <c r="M168" s="254" t="s">
        <v>1</v>
      </c>
      <c r="N168" s="255" t="s">
        <v>38</v>
      </c>
      <c r="O168" s="88"/>
      <c r="P168" s="229">
        <f>O168*H168</f>
        <v>0</v>
      </c>
      <c r="Q168" s="229">
        <v>0</v>
      </c>
      <c r="R168" s="229">
        <f>Q168*H168</f>
        <v>0</v>
      </c>
      <c r="S168" s="229">
        <v>0</v>
      </c>
      <c r="T168" s="230">
        <f>S168*H168</f>
        <v>0</v>
      </c>
      <c r="U168" s="35"/>
      <c r="V168" s="35"/>
      <c r="W168" s="35"/>
      <c r="X168" s="35"/>
      <c r="Y168" s="35"/>
      <c r="Z168" s="35"/>
      <c r="AA168" s="35"/>
      <c r="AB168" s="35"/>
      <c r="AC168" s="35"/>
      <c r="AD168" s="35"/>
      <c r="AE168" s="35"/>
      <c r="AR168" s="231" t="s">
        <v>316</v>
      </c>
      <c r="AT168" s="231" t="s">
        <v>313</v>
      </c>
      <c r="AU168" s="231" t="s">
        <v>73</v>
      </c>
      <c r="AY168" s="14" t="s">
        <v>200</v>
      </c>
      <c r="BE168" s="232">
        <f>IF(N168="základní",J168,0)</f>
        <v>0</v>
      </c>
      <c r="BF168" s="232">
        <f>IF(N168="snížená",J168,0)</f>
        <v>0</v>
      </c>
      <c r="BG168" s="232">
        <f>IF(N168="zákl. přenesená",J168,0)</f>
        <v>0</v>
      </c>
      <c r="BH168" s="232">
        <f>IF(N168="sníž. přenesená",J168,0)</f>
        <v>0</v>
      </c>
      <c r="BI168" s="232">
        <f>IF(N168="nulová",J168,0)</f>
        <v>0</v>
      </c>
      <c r="BJ168" s="14" t="s">
        <v>80</v>
      </c>
      <c r="BK168" s="232">
        <f>ROUND(I168*H168,2)</f>
        <v>0</v>
      </c>
      <c r="BL168" s="14" t="s">
        <v>316</v>
      </c>
      <c r="BM168" s="231" t="s">
        <v>462</v>
      </c>
    </row>
    <row r="169" s="2" customFormat="1" ht="24.15" customHeight="1">
      <c r="A169" s="35"/>
      <c r="B169" s="36"/>
      <c r="C169" s="219" t="s">
        <v>463</v>
      </c>
      <c r="D169" s="219" t="s">
        <v>201</v>
      </c>
      <c r="E169" s="220" t="s">
        <v>464</v>
      </c>
      <c r="F169" s="221" t="s">
        <v>465</v>
      </c>
      <c r="G169" s="222" t="s">
        <v>209</v>
      </c>
      <c r="H169" s="223">
        <v>28</v>
      </c>
      <c r="I169" s="224"/>
      <c r="J169" s="225">
        <f>ROUND(I169*H169,2)</f>
        <v>0</v>
      </c>
      <c r="K169" s="226"/>
      <c r="L169" s="41"/>
      <c r="M169" s="227" t="s">
        <v>1</v>
      </c>
      <c r="N169" s="228" t="s">
        <v>38</v>
      </c>
      <c r="O169" s="88"/>
      <c r="P169" s="229">
        <f>O169*H169</f>
        <v>0</v>
      </c>
      <c r="Q169" s="229">
        <v>0</v>
      </c>
      <c r="R169" s="229">
        <f>Q169*H169</f>
        <v>0</v>
      </c>
      <c r="S169" s="229">
        <v>0</v>
      </c>
      <c r="T169" s="230">
        <f>S169*H169</f>
        <v>0</v>
      </c>
      <c r="U169" s="35"/>
      <c r="V169" s="35"/>
      <c r="W169" s="35"/>
      <c r="X169" s="35"/>
      <c r="Y169" s="35"/>
      <c r="Z169" s="35"/>
      <c r="AA169" s="35"/>
      <c r="AB169" s="35"/>
      <c r="AC169" s="35"/>
      <c r="AD169" s="35"/>
      <c r="AE169" s="35"/>
      <c r="AR169" s="231" t="s">
        <v>210</v>
      </c>
      <c r="AT169" s="231" t="s">
        <v>201</v>
      </c>
      <c r="AU169" s="231" t="s">
        <v>73</v>
      </c>
      <c r="AY169" s="14" t="s">
        <v>200</v>
      </c>
      <c r="BE169" s="232">
        <f>IF(N169="základní",J169,0)</f>
        <v>0</v>
      </c>
      <c r="BF169" s="232">
        <f>IF(N169="snížená",J169,0)</f>
        <v>0</v>
      </c>
      <c r="BG169" s="232">
        <f>IF(N169="zákl. přenesená",J169,0)</f>
        <v>0</v>
      </c>
      <c r="BH169" s="232">
        <f>IF(N169="sníž. přenesená",J169,0)</f>
        <v>0</v>
      </c>
      <c r="BI169" s="232">
        <f>IF(N169="nulová",J169,0)</f>
        <v>0</v>
      </c>
      <c r="BJ169" s="14" t="s">
        <v>80</v>
      </c>
      <c r="BK169" s="232">
        <f>ROUND(I169*H169,2)</f>
        <v>0</v>
      </c>
      <c r="BL169" s="14" t="s">
        <v>210</v>
      </c>
      <c r="BM169" s="231" t="s">
        <v>466</v>
      </c>
    </row>
    <row r="170" s="2" customFormat="1" ht="37.8" customHeight="1">
      <c r="A170" s="35"/>
      <c r="B170" s="36"/>
      <c r="C170" s="245" t="s">
        <v>467</v>
      </c>
      <c r="D170" s="245" t="s">
        <v>313</v>
      </c>
      <c r="E170" s="246" t="s">
        <v>468</v>
      </c>
      <c r="F170" s="247" t="s">
        <v>469</v>
      </c>
      <c r="G170" s="248" t="s">
        <v>209</v>
      </c>
      <c r="H170" s="249">
        <v>3</v>
      </c>
      <c r="I170" s="250"/>
      <c r="J170" s="251">
        <f>ROUND(I170*H170,2)</f>
        <v>0</v>
      </c>
      <c r="K170" s="252"/>
      <c r="L170" s="253"/>
      <c r="M170" s="254" t="s">
        <v>1</v>
      </c>
      <c r="N170" s="255" t="s">
        <v>38</v>
      </c>
      <c r="O170" s="88"/>
      <c r="P170" s="229">
        <f>O170*H170</f>
        <v>0</v>
      </c>
      <c r="Q170" s="229">
        <v>0</v>
      </c>
      <c r="R170" s="229">
        <f>Q170*H170</f>
        <v>0</v>
      </c>
      <c r="S170" s="229">
        <v>0</v>
      </c>
      <c r="T170" s="230">
        <f>S170*H170</f>
        <v>0</v>
      </c>
      <c r="U170" s="35"/>
      <c r="V170" s="35"/>
      <c r="W170" s="35"/>
      <c r="X170" s="35"/>
      <c r="Y170" s="35"/>
      <c r="Z170" s="35"/>
      <c r="AA170" s="35"/>
      <c r="AB170" s="35"/>
      <c r="AC170" s="35"/>
      <c r="AD170" s="35"/>
      <c r="AE170" s="35"/>
      <c r="AR170" s="231" t="s">
        <v>316</v>
      </c>
      <c r="AT170" s="231" t="s">
        <v>313</v>
      </c>
      <c r="AU170" s="231" t="s">
        <v>73</v>
      </c>
      <c r="AY170" s="14" t="s">
        <v>200</v>
      </c>
      <c r="BE170" s="232">
        <f>IF(N170="základní",J170,0)</f>
        <v>0</v>
      </c>
      <c r="BF170" s="232">
        <f>IF(N170="snížená",J170,0)</f>
        <v>0</v>
      </c>
      <c r="BG170" s="232">
        <f>IF(N170="zákl. přenesená",J170,0)</f>
        <v>0</v>
      </c>
      <c r="BH170" s="232">
        <f>IF(N170="sníž. přenesená",J170,0)</f>
        <v>0</v>
      </c>
      <c r="BI170" s="232">
        <f>IF(N170="nulová",J170,0)</f>
        <v>0</v>
      </c>
      <c r="BJ170" s="14" t="s">
        <v>80</v>
      </c>
      <c r="BK170" s="232">
        <f>ROUND(I170*H170,2)</f>
        <v>0</v>
      </c>
      <c r="BL170" s="14" t="s">
        <v>316</v>
      </c>
      <c r="BM170" s="231" t="s">
        <v>470</v>
      </c>
    </row>
    <row r="171" s="2" customFormat="1" ht="37.8" customHeight="1">
      <c r="A171" s="35"/>
      <c r="B171" s="36"/>
      <c r="C171" s="245" t="s">
        <v>471</v>
      </c>
      <c r="D171" s="245" t="s">
        <v>313</v>
      </c>
      <c r="E171" s="246" t="s">
        <v>472</v>
      </c>
      <c r="F171" s="247" t="s">
        <v>473</v>
      </c>
      <c r="G171" s="248" t="s">
        <v>209</v>
      </c>
      <c r="H171" s="249">
        <v>2</v>
      </c>
      <c r="I171" s="250"/>
      <c r="J171" s="251">
        <f>ROUND(I171*H171,2)</f>
        <v>0</v>
      </c>
      <c r="K171" s="252"/>
      <c r="L171" s="253"/>
      <c r="M171" s="254" t="s">
        <v>1</v>
      </c>
      <c r="N171" s="255" t="s">
        <v>38</v>
      </c>
      <c r="O171" s="88"/>
      <c r="P171" s="229">
        <f>O171*H171</f>
        <v>0</v>
      </c>
      <c r="Q171" s="229">
        <v>0</v>
      </c>
      <c r="R171" s="229">
        <f>Q171*H171</f>
        <v>0</v>
      </c>
      <c r="S171" s="229">
        <v>0</v>
      </c>
      <c r="T171" s="230">
        <f>S171*H171</f>
        <v>0</v>
      </c>
      <c r="U171" s="35"/>
      <c r="V171" s="35"/>
      <c r="W171" s="35"/>
      <c r="X171" s="35"/>
      <c r="Y171" s="35"/>
      <c r="Z171" s="35"/>
      <c r="AA171" s="35"/>
      <c r="AB171" s="35"/>
      <c r="AC171" s="35"/>
      <c r="AD171" s="35"/>
      <c r="AE171" s="35"/>
      <c r="AR171" s="231" t="s">
        <v>316</v>
      </c>
      <c r="AT171" s="231" t="s">
        <v>313</v>
      </c>
      <c r="AU171" s="231" t="s">
        <v>73</v>
      </c>
      <c r="AY171" s="14" t="s">
        <v>200</v>
      </c>
      <c r="BE171" s="232">
        <f>IF(N171="základní",J171,0)</f>
        <v>0</v>
      </c>
      <c r="BF171" s="232">
        <f>IF(N171="snížená",J171,0)</f>
        <v>0</v>
      </c>
      <c r="BG171" s="232">
        <f>IF(N171="zákl. přenesená",J171,0)</f>
        <v>0</v>
      </c>
      <c r="BH171" s="232">
        <f>IF(N171="sníž. přenesená",J171,0)</f>
        <v>0</v>
      </c>
      <c r="BI171" s="232">
        <f>IF(N171="nulová",J171,0)</f>
        <v>0</v>
      </c>
      <c r="BJ171" s="14" t="s">
        <v>80</v>
      </c>
      <c r="BK171" s="232">
        <f>ROUND(I171*H171,2)</f>
        <v>0</v>
      </c>
      <c r="BL171" s="14" t="s">
        <v>316</v>
      </c>
      <c r="BM171" s="231" t="s">
        <v>474</v>
      </c>
    </row>
    <row r="172" s="2" customFormat="1" ht="37.8" customHeight="1">
      <c r="A172" s="35"/>
      <c r="B172" s="36"/>
      <c r="C172" s="245" t="s">
        <v>475</v>
      </c>
      <c r="D172" s="245" t="s">
        <v>313</v>
      </c>
      <c r="E172" s="246" t="s">
        <v>476</v>
      </c>
      <c r="F172" s="247" t="s">
        <v>477</v>
      </c>
      <c r="G172" s="248" t="s">
        <v>209</v>
      </c>
      <c r="H172" s="249">
        <v>3</v>
      </c>
      <c r="I172" s="250"/>
      <c r="J172" s="251">
        <f>ROUND(I172*H172,2)</f>
        <v>0</v>
      </c>
      <c r="K172" s="252"/>
      <c r="L172" s="253"/>
      <c r="M172" s="254" t="s">
        <v>1</v>
      </c>
      <c r="N172" s="255" t="s">
        <v>38</v>
      </c>
      <c r="O172" s="88"/>
      <c r="P172" s="229">
        <f>O172*H172</f>
        <v>0</v>
      </c>
      <c r="Q172" s="229">
        <v>0</v>
      </c>
      <c r="R172" s="229">
        <f>Q172*H172</f>
        <v>0</v>
      </c>
      <c r="S172" s="229">
        <v>0</v>
      </c>
      <c r="T172" s="230">
        <f>S172*H172</f>
        <v>0</v>
      </c>
      <c r="U172" s="35"/>
      <c r="V172" s="35"/>
      <c r="W172" s="35"/>
      <c r="X172" s="35"/>
      <c r="Y172" s="35"/>
      <c r="Z172" s="35"/>
      <c r="AA172" s="35"/>
      <c r="AB172" s="35"/>
      <c r="AC172" s="35"/>
      <c r="AD172" s="35"/>
      <c r="AE172" s="35"/>
      <c r="AR172" s="231" t="s">
        <v>316</v>
      </c>
      <c r="AT172" s="231" t="s">
        <v>313</v>
      </c>
      <c r="AU172" s="231" t="s">
        <v>73</v>
      </c>
      <c r="AY172" s="14" t="s">
        <v>200</v>
      </c>
      <c r="BE172" s="232">
        <f>IF(N172="základní",J172,0)</f>
        <v>0</v>
      </c>
      <c r="BF172" s="232">
        <f>IF(N172="snížená",J172,0)</f>
        <v>0</v>
      </c>
      <c r="BG172" s="232">
        <f>IF(N172="zákl. přenesená",J172,0)</f>
        <v>0</v>
      </c>
      <c r="BH172" s="232">
        <f>IF(N172="sníž. přenesená",J172,0)</f>
        <v>0</v>
      </c>
      <c r="BI172" s="232">
        <f>IF(N172="nulová",J172,0)</f>
        <v>0</v>
      </c>
      <c r="BJ172" s="14" t="s">
        <v>80</v>
      </c>
      <c r="BK172" s="232">
        <f>ROUND(I172*H172,2)</f>
        <v>0</v>
      </c>
      <c r="BL172" s="14" t="s">
        <v>316</v>
      </c>
      <c r="BM172" s="231" t="s">
        <v>478</v>
      </c>
    </row>
    <row r="173" s="2" customFormat="1" ht="37.8" customHeight="1">
      <c r="A173" s="35"/>
      <c r="B173" s="36"/>
      <c r="C173" s="245" t="s">
        <v>479</v>
      </c>
      <c r="D173" s="245" t="s">
        <v>313</v>
      </c>
      <c r="E173" s="246" t="s">
        <v>480</v>
      </c>
      <c r="F173" s="247" t="s">
        <v>481</v>
      </c>
      <c r="G173" s="248" t="s">
        <v>209</v>
      </c>
      <c r="H173" s="249">
        <v>1</v>
      </c>
      <c r="I173" s="250"/>
      <c r="J173" s="251">
        <f>ROUND(I173*H173,2)</f>
        <v>0</v>
      </c>
      <c r="K173" s="252"/>
      <c r="L173" s="253"/>
      <c r="M173" s="254" t="s">
        <v>1</v>
      </c>
      <c r="N173" s="255" t="s">
        <v>38</v>
      </c>
      <c r="O173" s="88"/>
      <c r="P173" s="229">
        <f>O173*H173</f>
        <v>0</v>
      </c>
      <c r="Q173" s="229">
        <v>0</v>
      </c>
      <c r="R173" s="229">
        <f>Q173*H173</f>
        <v>0</v>
      </c>
      <c r="S173" s="229">
        <v>0</v>
      </c>
      <c r="T173" s="230">
        <f>S173*H173</f>
        <v>0</v>
      </c>
      <c r="U173" s="35"/>
      <c r="V173" s="35"/>
      <c r="W173" s="35"/>
      <c r="X173" s="35"/>
      <c r="Y173" s="35"/>
      <c r="Z173" s="35"/>
      <c r="AA173" s="35"/>
      <c r="AB173" s="35"/>
      <c r="AC173" s="35"/>
      <c r="AD173" s="35"/>
      <c r="AE173" s="35"/>
      <c r="AR173" s="231" t="s">
        <v>316</v>
      </c>
      <c r="AT173" s="231" t="s">
        <v>313</v>
      </c>
      <c r="AU173" s="231" t="s">
        <v>73</v>
      </c>
      <c r="AY173" s="14" t="s">
        <v>200</v>
      </c>
      <c r="BE173" s="232">
        <f>IF(N173="základní",J173,0)</f>
        <v>0</v>
      </c>
      <c r="BF173" s="232">
        <f>IF(N173="snížená",J173,0)</f>
        <v>0</v>
      </c>
      <c r="BG173" s="232">
        <f>IF(N173="zákl. přenesená",J173,0)</f>
        <v>0</v>
      </c>
      <c r="BH173" s="232">
        <f>IF(N173="sníž. přenesená",J173,0)</f>
        <v>0</v>
      </c>
      <c r="BI173" s="232">
        <f>IF(N173="nulová",J173,0)</f>
        <v>0</v>
      </c>
      <c r="BJ173" s="14" t="s">
        <v>80</v>
      </c>
      <c r="BK173" s="232">
        <f>ROUND(I173*H173,2)</f>
        <v>0</v>
      </c>
      <c r="BL173" s="14" t="s">
        <v>316</v>
      </c>
      <c r="BM173" s="231" t="s">
        <v>482</v>
      </c>
    </row>
    <row r="174" s="2" customFormat="1" ht="37.8" customHeight="1">
      <c r="A174" s="35"/>
      <c r="B174" s="36"/>
      <c r="C174" s="245" t="s">
        <v>483</v>
      </c>
      <c r="D174" s="245" t="s">
        <v>313</v>
      </c>
      <c r="E174" s="246" t="s">
        <v>484</v>
      </c>
      <c r="F174" s="247" t="s">
        <v>485</v>
      </c>
      <c r="G174" s="248" t="s">
        <v>209</v>
      </c>
      <c r="H174" s="249">
        <v>1</v>
      </c>
      <c r="I174" s="250"/>
      <c r="J174" s="251">
        <f>ROUND(I174*H174,2)</f>
        <v>0</v>
      </c>
      <c r="K174" s="252"/>
      <c r="L174" s="253"/>
      <c r="M174" s="254" t="s">
        <v>1</v>
      </c>
      <c r="N174" s="255" t="s">
        <v>38</v>
      </c>
      <c r="O174" s="88"/>
      <c r="P174" s="229">
        <f>O174*H174</f>
        <v>0</v>
      </c>
      <c r="Q174" s="229">
        <v>0</v>
      </c>
      <c r="R174" s="229">
        <f>Q174*H174</f>
        <v>0</v>
      </c>
      <c r="S174" s="229">
        <v>0</v>
      </c>
      <c r="T174" s="230">
        <f>S174*H174</f>
        <v>0</v>
      </c>
      <c r="U174" s="35"/>
      <c r="V174" s="35"/>
      <c r="W174" s="35"/>
      <c r="X174" s="35"/>
      <c r="Y174" s="35"/>
      <c r="Z174" s="35"/>
      <c r="AA174" s="35"/>
      <c r="AB174" s="35"/>
      <c r="AC174" s="35"/>
      <c r="AD174" s="35"/>
      <c r="AE174" s="35"/>
      <c r="AR174" s="231" t="s">
        <v>316</v>
      </c>
      <c r="AT174" s="231" t="s">
        <v>313</v>
      </c>
      <c r="AU174" s="231" t="s">
        <v>73</v>
      </c>
      <c r="AY174" s="14" t="s">
        <v>200</v>
      </c>
      <c r="BE174" s="232">
        <f>IF(N174="základní",J174,0)</f>
        <v>0</v>
      </c>
      <c r="BF174" s="232">
        <f>IF(N174="snížená",J174,0)</f>
        <v>0</v>
      </c>
      <c r="BG174" s="232">
        <f>IF(N174="zákl. přenesená",J174,0)</f>
        <v>0</v>
      </c>
      <c r="BH174" s="232">
        <f>IF(N174="sníž. přenesená",J174,0)</f>
        <v>0</v>
      </c>
      <c r="BI174" s="232">
        <f>IF(N174="nulová",J174,0)</f>
        <v>0</v>
      </c>
      <c r="BJ174" s="14" t="s">
        <v>80</v>
      </c>
      <c r="BK174" s="232">
        <f>ROUND(I174*H174,2)</f>
        <v>0</v>
      </c>
      <c r="BL174" s="14" t="s">
        <v>316</v>
      </c>
      <c r="BM174" s="231" t="s">
        <v>486</v>
      </c>
    </row>
    <row r="175" s="2" customFormat="1" ht="37.8" customHeight="1">
      <c r="A175" s="35"/>
      <c r="B175" s="36"/>
      <c r="C175" s="245" t="s">
        <v>487</v>
      </c>
      <c r="D175" s="245" t="s">
        <v>313</v>
      </c>
      <c r="E175" s="246" t="s">
        <v>488</v>
      </c>
      <c r="F175" s="247" t="s">
        <v>489</v>
      </c>
      <c r="G175" s="248" t="s">
        <v>209</v>
      </c>
      <c r="H175" s="249">
        <v>4</v>
      </c>
      <c r="I175" s="250"/>
      <c r="J175" s="251">
        <f>ROUND(I175*H175,2)</f>
        <v>0</v>
      </c>
      <c r="K175" s="252"/>
      <c r="L175" s="253"/>
      <c r="M175" s="254" t="s">
        <v>1</v>
      </c>
      <c r="N175" s="255" t="s">
        <v>38</v>
      </c>
      <c r="O175" s="88"/>
      <c r="P175" s="229">
        <f>O175*H175</f>
        <v>0</v>
      </c>
      <c r="Q175" s="229">
        <v>0</v>
      </c>
      <c r="R175" s="229">
        <f>Q175*H175</f>
        <v>0</v>
      </c>
      <c r="S175" s="229">
        <v>0</v>
      </c>
      <c r="T175" s="230">
        <f>S175*H175</f>
        <v>0</v>
      </c>
      <c r="U175" s="35"/>
      <c r="V175" s="35"/>
      <c r="W175" s="35"/>
      <c r="X175" s="35"/>
      <c r="Y175" s="35"/>
      <c r="Z175" s="35"/>
      <c r="AA175" s="35"/>
      <c r="AB175" s="35"/>
      <c r="AC175" s="35"/>
      <c r="AD175" s="35"/>
      <c r="AE175" s="35"/>
      <c r="AR175" s="231" t="s">
        <v>316</v>
      </c>
      <c r="AT175" s="231" t="s">
        <v>313</v>
      </c>
      <c r="AU175" s="231" t="s">
        <v>73</v>
      </c>
      <c r="AY175" s="14" t="s">
        <v>200</v>
      </c>
      <c r="BE175" s="232">
        <f>IF(N175="základní",J175,0)</f>
        <v>0</v>
      </c>
      <c r="BF175" s="232">
        <f>IF(N175="snížená",J175,0)</f>
        <v>0</v>
      </c>
      <c r="BG175" s="232">
        <f>IF(N175="zákl. přenesená",J175,0)</f>
        <v>0</v>
      </c>
      <c r="BH175" s="232">
        <f>IF(N175="sníž. přenesená",J175,0)</f>
        <v>0</v>
      </c>
      <c r="BI175" s="232">
        <f>IF(N175="nulová",J175,0)</f>
        <v>0</v>
      </c>
      <c r="BJ175" s="14" t="s">
        <v>80</v>
      </c>
      <c r="BK175" s="232">
        <f>ROUND(I175*H175,2)</f>
        <v>0</v>
      </c>
      <c r="BL175" s="14" t="s">
        <v>316</v>
      </c>
      <c r="BM175" s="231" t="s">
        <v>490</v>
      </c>
    </row>
    <row r="176" s="2" customFormat="1" ht="37.8" customHeight="1">
      <c r="A176" s="35"/>
      <c r="B176" s="36"/>
      <c r="C176" s="245" t="s">
        <v>491</v>
      </c>
      <c r="D176" s="245" t="s">
        <v>313</v>
      </c>
      <c r="E176" s="246" t="s">
        <v>492</v>
      </c>
      <c r="F176" s="247" t="s">
        <v>493</v>
      </c>
      <c r="G176" s="248" t="s">
        <v>209</v>
      </c>
      <c r="H176" s="249">
        <v>9</v>
      </c>
      <c r="I176" s="250"/>
      <c r="J176" s="251">
        <f>ROUND(I176*H176,2)</f>
        <v>0</v>
      </c>
      <c r="K176" s="252"/>
      <c r="L176" s="253"/>
      <c r="M176" s="254" t="s">
        <v>1</v>
      </c>
      <c r="N176" s="255" t="s">
        <v>38</v>
      </c>
      <c r="O176" s="88"/>
      <c r="P176" s="229">
        <f>O176*H176</f>
        <v>0</v>
      </c>
      <c r="Q176" s="229">
        <v>0</v>
      </c>
      <c r="R176" s="229">
        <f>Q176*H176</f>
        <v>0</v>
      </c>
      <c r="S176" s="229">
        <v>0</v>
      </c>
      <c r="T176" s="230">
        <f>S176*H176</f>
        <v>0</v>
      </c>
      <c r="U176" s="35"/>
      <c r="V176" s="35"/>
      <c r="W176" s="35"/>
      <c r="X176" s="35"/>
      <c r="Y176" s="35"/>
      <c r="Z176" s="35"/>
      <c r="AA176" s="35"/>
      <c r="AB176" s="35"/>
      <c r="AC176" s="35"/>
      <c r="AD176" s="35"/>
      <c r="AE176" s="35"/>
      <c r="AR176" s="231" t="s">
        <v>316</v>
      </c>
      <c r="AT176" s="231" t="s">
        <v>313</v>
      </c>
      <c r="AU176" s="231" t="s">
        <v>73</v>
      </c>
      <c r="AY176" s="14" t="s">
        <v>200</v>
      </c>
      <c r="BE176" s="232">
        <f>IF(N176="základní",J176,0)</f>
        <v>0</v>
      </c>
      <c r="BF176" s="232">
        <f>IF(N176="snížená",J176,0)</f>
        <v>0</v>
      </c>
      <c r="BG176" s="232">
        <f>IF(N176="zákl. přenesená",J176,0)</f>
        <v>0</v>
      </c>
      <c r="BH176" s="232">
        <f>IF(N176="sníž. přenesená",J176,0)</f>
        <v>0</v>
      </c>
      <c r="BI176" s="232">
        <f>IF(N176="nulová",J176,0)</f>
        <v>0</v>
      </c>
      <c r="BJ176" s="14" t="s">
        <v>80</v>
      </c>
      <c r="BK176" s="232">
        <f>ROUND(I176*H176,2)</f>
        <v>0</v>
      </c>
      <c r="BL176" s="14" t="s">
        <v>316</v>
      </c>
      <c r="BM176" s="231" t="s">
        <v>494</v>
      </c>
    </row>
    <row r="177" s="2" customFormat="1" ht="37.8" customHeight="1">
      <c r="A177" s="35"/>
      <c r="B177" s="36"/>
      <c r="C177" s="245" t="s">
        <v>495</v>
      </c>
      <c r="D177" s="245" t="s">
        <v>313</v>
      </c>
      <c r="E177" s="246" t="s">
        <v>496</v>
      </c>
      <c r="F177" s="247" t="s">
        <v>497</v>
      </c>
      <c r="G177" s="248" t="s">
        <v>209</v>
      </c>
      <c r="H177" s="249">
        <v>5</v>
      </c>
      <c r="I177" s="250"/>
      <c r="J177" s="251">
        <f>ROUND(I177*H177,2)</f>
        <v>0</v>
      </c>
      <c r="K177" s="252"/>
      <c r="L177" s="253"/>
      <c r="M177" s="254" t="s">
        <v>1</v>
      </c>
      <c r="N177" s="255" t="s">
        <v>38</v>
      </c>
      <c r="O177" s="88"/>
      <c r="P177" s="229">
        <f>O177*H177</f>
        <v>0</v>
      </c>
      <c r="Q177" s="229">
        <v>0</v>
      </c>
      <c r="R177" s="229">
        <f>Q177*H177</f>
        <v>0</v>
      </c>
      <c r="S177" s="229">
        <v>0</v>
      </c>
      <c r="T177" s="230">
        <f>S177*H177</f>
        <v>0</v>
      </c>
      <c r="U177" s="35"/>
      <c r="V177" s="35"/>
      <c r="W177" s="35"/>
      <c r="X177" s="35"/>
      <c r="Y177" s="35"/>
      <c r="Z177" s="35"/>
      <c r="AA177" s="35"/>
      <c r="AB177" s="35"/>
      <c r="AC177" s="35"/>
      <c r="AD177" s="35"/>
      <c r="AE177" s="35"/>
      <c r="AR177" s="231" t="s">
        <v>316</v>
      </c>
      <c r="AT177" s="231" t="s">
        <v>313</v>
      </c>
      <c r="AU177" s="231" t="s">
        <v>73</v>
      </c>
      <c r="AY177" s="14" t="s">
        <v>200</v>
      </c>
      <c r="BE177" s="232">
        <f>IF(N177="základní",J177,0)</f>
        <v>0</v>
      </c>
      <c r="BF177" s="232">
        <f>IF(N177="snížená",J177,0)</f>
        <v>0</v>
      </c>
      <c r="BG177" s="232">
        <f>IF(N177="zákl. přenesená",J177,0)</f>
        <v>0</v>
      </c>
      <c r="BH177" s="232">
        <f>IF(N177="sníž. přenesená",J177,0)</f>
        <v>0</v>
      </c>
      <c r="BI177" s="232">
        <f>IF(N177="nulová",J177,0)</f>
        <v>0</v>
      </c>
      <c r="BJ177" s="14" t="s">
        <v>80</v>
      </c>
      <c r="BK177" s="232">
        <f>ROUND(I177*H177,2)</f>
        <v>0</v>
      </c>
      <c r="BL177" s="14" t="s">
        <v>316</v>
      </c>
      <c r="BM177" s="231" t="s">
        <v>498</v>
      </c>
    </row>
    <row r="178" s="2" customFormat="1" ht="14.4" customHeight="1">
      <c r="A178" s="35"/>
      <c r="B178" s="36"/>
      <c r="C178" s="219" t="s">
        <v>499</v>
      </c>
      <c r="D178" s="219" t="s">
        <v>201</v>
      </c>
      <c r="E178" s="220" t="s">
        <v>500</v>
      </c>
      <c r="F178" s="221" t="s">
        <v>501</v>
      </c>
      <c r="G178" s="222" t="s">
        <v>209</v>
      </c>
      <c r="H178" s="223">
        <v>6</v>
      </c>
      <c r="I178" s="224"/>
      <c r="J178" s="225">
        <f>ROUND(I178*H178,2)</f>
        <v>0</v>
      </c>
      <c r="K178" s="226"/>
      <c r="L178" s="41"/>
      <c r="M178" s="227" t="s">
        <v>1</v>
      </c>
      <c r="N178" s="228" t="s">
        <v>38</v>
      </c>
      <c r="O178" s="88"/>
      <c r="P178" s="229">
        <f>O178*H178</f>
        <v>0</v>
      </c>
      <c r="Q178" s="229">
        <v>0</v>
      </c>
      <c r="R178" s="229">
        <f>Q178*H178</f>
        <v>0</v>
      </c>
      <c r="S178" s="229">
        <v>0</v>
      </c>
      <c r="T178" s="230">
        <f>S178*H178</f>
        <v>0</v>
      </c>
      <c r="U178" s="35"/>
      <c r="V178" s="35"/>
      <c r="W178" s="35"/>
      <c r="X178" s="35"/>
      <c r="Y178" s="35"/>
      <c r="Z178" s="35"/>
      <c r="AA178" s="35"/>
      <c r="AB178" s="35"/>
      <c r="AC178" s="35"/>
      <c r="AD178" s="35"/>
      <c r="AE178" s="35"/>
      <c r="AR178" s="231" t="s">
        <v>210</v>
      </c>
      <c r="AT178" s="231" t="s">
        <v>201</v>
      </c>
      <c r="AU178" s="231" t="s">
        <v>73</v>
      </c>
      <c r="AY178" s="14" t="s">
        <v>200</v>
      </c>
      <c r="BE178" s="232">
        <f>IF(N178="základní",J178,0)</f>
        <v>0</v>
      </c>
      <c r="BF178" s="232">
        <f>IF(N178="snížená",J178,0)</f>
        <v>0</v>
      </c>
      <c r="BG178" s="232">
        <f>IF(N178="zákl. přenesená",J178,0)</f>
        <v>0</v>
      </c>
      <c r="BH178" s="232">
        <f>IF(N178="sníž. přenesená",J178,0)</f>
        <v>0</v>
      </c>
      <c r="BI178" s="232">
        <f>IF(N178="nulová",J178,0)</f>
        <v>0</v>
      </c>
      <c r="BJ178" s="14" t="s">
        <v>80</v>
      </c>
      <c r="BK178" s="232">
        <f>ROUND(I178*H178,2)</f>
        <v>0</v>
      </c>
      <c r="BL178" s="14" t="s">
        <v>210</v>
      </c>
      <c r="BM178" s="231" t="s">
        <v>502</v>
      </c>
    </row>
    <row r="179" s="2" customFormat="1" ht="37.8" customHeight="1">
      <c r="A179" s="35"/>
      <c r="B179" s="36"/>
      <c r="C179" s="245" t="s">
        <v>503</v>
      </c>
      <c r="D179" s="245" t="s">
        <v>313</v>
      </c>
      <c r="E179" s="246" t="s">
        <v>504</v>
      </c>
      <c r="F179" s="247" t="s">
        <v>505</v>
      </c>
      <c r="G179" s="248" t="s">
        <v>209</v>
      </c>
      <c r="H179" s="249">
        <v>2</v>
      </c>
      <c r="I179" s="250"/>
      <c r="J179" s="251">
        <f>ROUND(I179*H179,2)</f>
        <v>0</v>
      </c>
      <c r="K179" s="252"/>
      <c r="L179" s="253"/>
      <c r="M179" s="254" t="s">
        <v>1</v>
      </c>
      <c r="N179" s="255" t="s">
        <v>38</v>
      </c>
      <c r="O179" s="88"/>
      <c r="P179" s="229">
        <f>O179*H179</f>
        <v>0</v>
      </c>
      <c r="Q179" s="229">
        <v>0</v>
      </c>
      <c r="R179" s="229">
        <f>Q179*H179</f>
        <v>0</v>
      </c>
      <c r="S179" s="229">
        <v>0</v>
      </c>
      <c r="T179" s="230">
        <f>S179*H179</f>
        <v>0</v>
      </c>
      <c r="U179" s="35"/>
      <c r="V179" s="35"/>
      <c r="W179" s="35"/>
      <c r="X179" s="35"/>
      <c r="Y179" s="35"/>
      <c r="Z179" s="35"/>
      <c r="AA179" s="35"/>
      <c r="AB179" s="35"/>
      <c r="AC179" s="35"/>
      <c r="AD179" s="35"/>
      <c r="AE179" s="35"/>
      <c r="AR179" s="231" t="s">
        <v>316</v>
      </c>
      <c r="AT179" s="231" t="s">
        <v>313</v>
      </c>
      <c r="AU179" s="231" t="s">
        <v>73</v>
      </c>
      <c r="AY179" s="14" t="s">
        <v>200</v>
      </c>
      <c r="BE179" s="232">
        <f>IF(N179="základní",J179,0)</f>
        <v>0</v>
      </c>
      <c r="BF179" s="232">
        <f>IF(N179="snížená",J179,0)</f>
        <v>0</v>
      </c>
      <c r="BG179" s="232">
        <f>IF(N179="zákl. přenesená",J179,0)</f>
        <v>0</v>
      </c>
      <c r="BH179" s="232">
        <f>IF(N179="sníž. přenesená",J179,0)</f>
        <v>0</v>
      </c>
      <c r="BI179" s="232">
        <f>IF(N179="nulová",J179,0)</f>
        <v>0</v>
      </c>
      <c r="BJ179" s="14" t="s">
        <v>80</v>
      </c>
      <c r="BK179" s="232">
        <f>ROUND(I179*H179,2)</f>
        <v>0</v>
      </c>
      <c r="BL179" s="14" t="s">
        <v>316</v>
      </c>
      <c r="BM179" s="231" t="s">
        <v>506</v>
      </c>
    </row>
    <row r="180" s="2" customFormat="1" ht="37.8" customHeight="1">
      <c r="A180" s="35"/>
      <c r="B180" s="36"/>
      <c r="C180" s="245" t="s">
        <v>507</v>
      </c>
      <c r="D180" s="245" t="s">
        <v>313</v>
      </c>
      <c r="E180" s="246" t="s">
        <v>508</v>
      </c>
      <c r="F180" s="247" t="s">
        <v>509</v>
      </c>
      <c r="G180" s="248" t="s">
        <v>209</v>
      </c>
      <c r="H180" s="249">
        <v>1</v>
      </c>
      <c r="I180" s="250"/>
      <c r="J180" s="251">
        <f>ROUND(I180*H180,2)</f>
        <v>0</v>
      </c>
      <c r="K180" s="252"/>
      <c r="L180" s="253"/>
      <c r="M180" s="254" t="s">
        <v>1</v>
      </c>
      <c r="N180" s="255" t="s">
        <v>38</v>
      </c>
      <c r="O180" s="88"/>
      <c r="P180" s="229">
        <f>O180*H180</f>
        <v>0</v>
      </c>
      <c r="Q180" s="229">
        <v>0</v>
      </c>
      <c r="R180" s="229">
        <f>Q180*H180</f>
        <v>0</v>
      </c>
      <c r="S180" s="229">
        <v>0</v>
      </c>
      <c r="T180" s="230">
        <f>S180*H180</f>
        <v>0</v>
      </c>
      <c r="U180" s="35"/>
      <c r="V180" s="35"/>
      <c r="W180" s="35"/>
      <c r="X180" s="35"/>
      <c r="Y180" s="35"/>
      <c r="Z180" s="35"/>
      <c r="AA180" s="35"/>
      <c r="AB180" s="35"/>
      <c r="AC180" s="35"/>
      <c r="AD180" s="35"/>
      <c r="AE180" s="35"/>
      <c r="AR180" s="231" t="s">
        <v>316</v>
      </c>
      <c r="AT180" s="231" t="s">
        <v>313</v>
      </c>
      <c r="AU180" s="231" t="s">
        <v>73</v>
      </c>
      <c r="AY180" s="14" t="s">
        <v>200</v>
      </c>
      <c r="BE180" s="232">
        <f>IF(N180="základní",J180,0)</f>
        <v>0</v>
      </c>
      <c r="BF180" s="232">
        <f>IF(N180="snížená",J180,0)</f>
        <v>0</v>
      </c>
      <c r="BG180" s="232">
        <f>IF(N180="zákl. přenesená",J180,0)</f>
        <v>0</v>
      </c>
      <c r="BH180" s="232">
        <f>IF(N180="sníž. přenesená",J180,0)</f>
        <v>0</v>
      </c>
      <c r="BI180" s="232">
        <f>IF(N180="nulová",J180,0)</f>
        <v>0</v>
      </c>
      <c r="BJ180" s="14" t="s">
        <v>80</v>
      </c>
      <c r="BK180" s="232">
        <f>ROUND(I180*H180,2)</f>
        <v>0</v>
      </c>
      <c r="BL180" s="14" t="s">
        <v>316</v>
      </c>
      <c r="BM180" s="231" t="s">
        <v>510</v>
      </c>
    </row>
    <row r="181" s="2" customFormat="1" ht="37.8" customHeight="1">
      <c r="A181" s="35"/>
      <c r="B181" s="36"/>
      <c r="C181" s="245" t="s">
        <v>511</v>
      </c>
      <c r="D181" s="245" t="s">
        <v>313</v>
      </c>
      <c r="E181" s="246" t="s">
        <v>512</v>
      </c>
      <c r="F181" s="247" t="s">
        <v>513</v>
      </c>
      <c r="G181" s="248" t="s">
        <v>209</v>
      </c>
      <c r="H181" s="249">
        <v>2</v>
      </c>
      <c r="I181" s="250"/>
      <c r="J181" s="251">
        <f>ROUND(I181*H181,2)</f>
        <v>0</v>
      </c>
      <c r="K181" s="252"/>
      <c r="L181" s="253"/>
      <c r="M181" s="254" t="s">
        <v>1</v>
      </c>
      <c r="N181" s="255" t="s">
        <v>38</v>
      </c>
      <c r="O181" s="88"/>
      <c r="P181" s="229">
        <f>O181*H181</f>
        <v>0</v>
      </c>
      <c r="Q181" s="229">
        <v>0</v>
      </c>
      <c r="R181" s="229">
        <f>Q181*H181</f>
        <v>0</v>
      </c>
      <c r="S181" s="229">
        <v>0</v>
      </c>
      <c r="T181" s="230">
        <f>S181*H181</f>
        <v>0</v>
      </c>
      <c r="U181" s="35"/>
      <c r="V181" s="35"/>
      <c r="W181" s="35"/>
      <c r="X181" s="35"/>
      <c r="Y181" s="35"/>
      <c r="Z181" s="35"/>
      <c r="AA181" s="35"/>
      <c r="AB181" s="35"/>
      <c r="AC181" s="35"/>
      <c r="AD181" s="35"/>
      <c r="AE181" s="35"/>
      <c r="AR181" s="231" t="s">
        <v>316</v>
      </c>
      <c r="AT181" s="231" t="s">
        <v>313</v>
      </c>
      <c r="AU181" s="231" t="s">
        <v>73</v>
      </c>
      <c r="AY181" s="14" t="s">
        <v>200</v>
      </c>
      <c r="BE181" s="232">
        <f>IF(N181="základní",J181,0)</f>
        <v>0</v>
      </c>
      <c r="BF181" s="232">
        <f>IF(N181="snížená",J181,0)</f>
        <v>0</v>
      </c>
      <c r="BG181" s="232">
        <f>IF(N181="zákl. přenesená",J181,0)</f>
        <v>0</v>
      </c>
      <c r="BH181" s="232">
        <f>IF(N181="sníž. přenesená",J181,0)</f>
        <v>0</v>
      </c>
      <c r="BI181" s="232">
        <f>IF(N181="nulová",J181,0)</f>
        <v>0</v>
      </c>
      <c r="BJ181" s="14" t="s">
        <v>80</v>
      </c>
      <c r="BK181" s="232">
        <f>ROUND(I181*H181,2)</f>
        <v>0</v>
      </c>
      <c r="BL181" s="14" t="s">
        <v>316</v>
      </c>
      <c r="BM181" s="231" t="s">
        <v>514</v>
      </c>
    </row>
    <row r="182" s="2" customFormat="1" ht="37.8" customHeight="1">
      <c r="A182" s="35"/>
      <c r="B182" s="36"/>
      <c r="C182" s="245" t="s">
        <v>515</v>
      </c>
      <c r="D182" s="245" t="s">
        <v>313</v>
      </c>
      <c r="E182" s="246" t="s">
        <v>516</v>
      </c>
      <c r="F182" s="247" t="s">
        <v>517</v>
      </c>
      <c r="G182" s="248" t="s">
        <v>209</v>
      </c>
      <c r="H182" s="249">
        <v>1</v>
      </c>
      <c r="I182" s="250"/>
      <c r="J182" s="251">
        <f>ROUND(I182*H182,2)</f>
        <v>0</v>
      </c>
      <c r="K182" s="252"/>
      <c r="L182" s="253"/>
      <c r="M182" s="254" t="s">
        <v>1</v>
      </c>
      <c r="N182" s="255" t="s">
        <v>38</v>
      </c>
      <c r="O182" s="88"/>
      <c r="P182" s="229">
        <f>O182*H182</f>
        <v>0</v>
      </c>
      <c r="Q182" s="229">
        <v>0</v>
      </c>
      <c r="R182" s="229">
        <f>Q182*H182</f>
        <v>0</v>
      </c>
      <c r="S182" s="229">
        <v>0</v>
      </c>
      <c r="T182" s="230">
        <f>S182*H182</f>
        <v>0</v>
      </c>
      <c r="U182" s="35"/>
      <c r="V182" s="35"/>
      <c r="W182" s="35"/>
      <c r="X182" s="35"/>
      <c r="Y182" s="35"/>
      <c r="Z182" s="35"/>
      <c r="AA182" s="35"/>
      <c r="AB182" s="35"/>
      <c r="AC182" s="35"/>
      <c r="AD182" s="35"/>
      <c r="AE182" s="35"/>
      <c r="AR182" s="231" t="s">
        <v>316</v>
      </c>
      <c r="AT182" s="231" t="s">
        <v>313</v>
      </c>
      <c r="AU182" s="231" t="s">
        <v>73</v>
      </c>
      <c r="AY182" s="14" t="s">
        <v>200</v>
      </c>
      <c r="BE182" s="232">
        <f>IF(N182="základní",J182,0)</f>
        <v>0</v>
      </c>
      <c r="BF182" s="232">
        <f>IF(N182="snížená",J182,0)</f>
        <v>0</v>
      </c>
      <c r="BG182" s="232">
        <f>IF(N182="zákl. přenesená",J182,0)</f>
        <v>0</v>
      </c>
      <c r="BH182" s="232">
        <f>IF(N182="sníž. přenesená",J182,0)</f>
        <v>0</v>
      </c>
      <c r="BI182" s="232">
        <f>IF(N182="nulová",J182,0)</f>
        <v>0</v>
      </c>
      <c r="BJ182" s="14" t="s">
        <v>80</v>
      </c>
      <c r="BK182" s="232">
        <f>ROUND(I182*H182,2)</f>
        <v>0</v>
      </c>
      <c r="BL182" s="14" t="s">
        <v>316</v>
      </c>
      <c r="BM182" s="231" t="s">
        <v>518</v>
      </c>
    </row>
    <row r="183" s="2" customFormat="1" ht="14.4" customHeight="1">
      <c r="A183" s="35"/>
      <c r="B183" s="36"/>
      <c r="C183" s="219" t="s">
        <v>519</v>
      </c>
      <c r="D183" s="219" t="s">
        <v>201</v>
      </c>
      <c r="E183" s="220" t="s">
        <v>520</v>
      </c>
      <c r="F183" s="221" t="s">
        <v>521</v>
      </c>
      <c r="G183" s="222" t="s">
        <v>209</v>
      </c>
      <c r="H183" s="223">
        <v>12</v>
      </c>
      <c r="I183" s="224"/>
      <c r="J183" s="225">
        <f>ROUND(I183*H183,2)</f>
        <v>0</v>
      </c>
      <c r="K183" s="226"/>
      <c r="L183" s="41"/>
      <c r="M183" s="227" t="s">
        <v>1</v>
      </c>
      <c r="N183" s="228" t="s">
        <v>38</v>
      </c>
      <c r="O183" s="88"/>
      <c r="P183" s="229">
        <f>O183*H183</f>
        <v>0</v>
      </c>
      <c r="Q183" s="229">
        <v>0</v>
      </c>
      <c r="R183" s="229">
        <f>Q183*H183</f>
        <v>0</v>
      </c>
      <c r="S183" s="229">
        <v>0</v>
      </c>
      <c r="T183" s="230">
        <f>S183*H183</f>
        <v>0</v>
      </c>
      <c r="U183" s="35"/>
      <c r="V183" s="35"/>
      <c r="W183" s="35"/>
      <c r="X183" s="35"/>
      <c r="Y183" s="35"/>
      <c r="Z183" s="35"/>
      <c r="AA183" s="35"/>
      <c r="AB183" s="35"/>
      <c r="AC183" s="35"/>
      <c r="AD183" s="35"/>
      <c r="AE183" s="35"/>
      <c r="AR183" s="231" t="s">
        <v>210</v>
      </c>
      <c r="AT183" s="231" t="s">
        <v>201</v>
      </c>
      <c r="AU183" s="231" t="s">
        <v>73</v>
      </c>
      <c r="AY183" s="14" t="s">
        <v>200</v>
      </c>
      <c r="BE183" s="232">
        <f>IF(N183="základní",J183,0)</f>
        <v>0</v>
      </c>
      <c r="BF183" s="232">
        <f>IF(N183="snížená",J183,0)</f>
        <v>0</v>
      </c>
      <c r="BG183" s="232">
        <f>IF(N183="zákl. přenesená",J183,0)</f>
        <v>0</v>
      </c>
      <c r="BH183" s="232">
        <f>IF(N183="sníž. přenesená",J183,0)</f>
        <v>0</v>
      </c>
      <c r="BI183" s="232">
        <f>IF(N183="nulová",J183,0)</f>
        <v>0</v>
      </c>
      <c r="BJ183" s="14" t="s">
        <v>80</v>
      </c>
      <c r="BK183" s="232">
        <f>ROUND(I183*H183,2)</f>
        <v>0</v>
      </c>
      <c r="BL183" s="14" t="s">
        <v>210</v>
      </c>
      <c r="BM183" s="231" t="s">
        <v>522</v>
      </c>
    </row>
    <row r="184" s="2" customFormat="1" ht="37.8" customHeight="1">
      <c r="A184" s="35"/>
      <c r="B184" s="36"/>
      <c r="C184" s="245" t="s">
        <v>523</v>
      </c>
      <c r="D184" s="245" t="s">
        <v>313</v>
      </c>
      <c r="E184" s="246" t="s">
        <v>524</v>
      </c>
      <c r="F184" s="247" t="s">
        <v>525</v>
      </c>
      <c r="G184" s="248" t="s">
        <v>209</v>
      </c>
      <c r="H184" s="249">
        <v>2</v>
      </c>
      <c r="I184" s="250"/>
      <c r="J184" s="251">
        <f>ROUND(I184*H184,2)</f>
        <v>0</v>
      </c>
      <c r="K184" s="252"/>
      <c r="L184" s="253"/>
      <c r="M184" s="254" t="s">
        <v>1</v>
      </c>
      <c r="N184" s="255" t="s">
        <v>38</v>
      </c>
      <c r="O184" s="88"/>
      <c r="P184" s="229">
        <f>O184*H184</f>
        <v>0</v>
      </c>
      <c r="Q184" s="229">
        <v>0</v>
      </c>
      <c r="R184" s="229">
        <f>Q184*H184</f>
        <v>0</v>
      </c>
      <c r="S184" s="229">
        <v>0</v>
      </c>
      <c r="T184" s="230">
        <f>S184*H184</f>
        <v>0</v>
      </c>
      <c r="U184" s="35"/>
      <c r="V184" s="35"/>
      <c r="W184" s="35"/>
      <c r="X184" s="35"/>
      <c r="Y184" s="35"/>
      <c r="Z184" s="35"/>
      <c r="AA184" s="35"/>
      <c r="AB184" s="35"/>
      <c r="AC184" s="35"/>
      <c r="AD184" s="35"/>
      <c r="AE184" s="35"/>
      <c r="AR184" s="231" t="s">
        <v>316</v>
      </c>
      <c r="AT184" s="231" t="s">
        <v>313</v>
      </c>
      <c r="AU184" s="231" t="s">
        <v>73</v>
      </c>
      <c r="AY184" s="14" t="s">
        <v>200</v>
      </c>
      <c r="BE184" s="232">
        <f>IF(N184="základní",J184,0)</f>
        <v>0</v>
      </c>
      <c r="BF184" s="232">
        <f>IF(N184="snížená",J184,0)</f>
        <v>0</v>
      </c>
      <c r="BG184" s="232">
        <f>IF(N184="zákl. přenesená",J184,0)</f>
        <v>0</v>
      </c>
      <c r="BH184" s="232">
        <f>IF(N184="sníž. přenesená",J184,0)</f>
        <v>0</v>
      </c>
      <c r="BI184" s="232">
        <f>IF(N184="nulová",J184,0)</f>
        <v>0</v>
      </c>
      <c r="BJ184" s="14" t="s">
        <v>80</v>
      </c>
      <c r="BK184" s="232">
        <f>ROUND(I184*H184,2)</f>
        <v>0</v>
      </c>
      <c r="BL184" s="14" t="s">
        <v>316</v>
      </c>
      <c r="BM184" s="231" t="s">
        <v>526</v>
      </c>
    </row>
    <row r="185" s="2" customFormat="1" ht="37.8" customHeight="1">
      <c r="A185" s="35"/>
      <c r="B185" s="36"/>
      <c r="C185" s="245" t="s">
        <v>527</v>
      </c>
      <c r="D185" s="245" t="s">
        <v>313</v>
      </c>
      <c r="E185" s="246" t="s">
        <v>528</v>
      </c>
      <c r="F185" s="247" t="s">
        <v>529</v>
      </c>
      <c r="G185" s="248" t="s">
        <v>209</v>
      </c>
      <c r="H185" s="249">
        <v>7</v>
      </c>
      <c r="I185" s="250"/>
      <c r="J185" s="251">
        <f>ROUND(I185*H185,2)</f>
        <v>0</v>
      </c>
      <c r="K185" s="252"/>
      <c r="L185" s="253"/>
      <c r="M185" s="254" t="s">
        <v>1</v>
      </c>
      <c r="N185" s="255" t="s">
        <v>38</v>
      </c>
      <c r="O185" s="88"/>
      <c r="P185" s="229">
        <f>O185*H185</f>
        <v>0</v>
      </c>
      <c r="Q185" s="229">
        <v>0</v>
      </c>
      <c r="R185" s="229">
        <f>Q185*H185</f>
        <v>0</v>
      </c>
      <c r="S185" s="229">
        <v>0</v>
      </c>
      <c r="T185" s="230">
        <f>S185*H185</f>
        <v>0</v>
      </c>
      <c r="U185" s="35"/>
      <c r="V185" s="35"/>
      <c r="W185" s="35"/>
      <c r="X185" s="35"/>
      <c r="Y185" s="35"/>
      <c r="Z185" s="35"/>
      <c r="AA185" s="35"/>
      <c r="AB185" s="35"/>
      <c r="AC185" s="35"/>
      <c r="AD185" s="35"/>
      <c r="AE185" s="35"/>
      <c r="AR185" s="231" t="s">
        <v>316</v>
      </c>
      <c r="AT185" s="231" t="s">
        <v>313</v>
      </c>
      <c r="AU185" s="231" t="s">
        <v>73</v>
      </c>
      <c r="AY185" s="14" t="s">
        <v>200</v>
      </c>
      <c r="BE185" s="232">
        <f>IF(N185="základní",J185,0)</f>
        <v>0</v>
      </c>
      <c r="BF185" s="232">
        <f>IF(N185="snížená",J185,0)</f>
        <v>0</v>
      </c>
      <c r="BG185" s="232">
        <f>IF(N185="zákl. přenesená",J185,0)</f>
        <v>0</v>
      </c>
      <c r="BH185" s="232">
        <f>IF(N185="sníž. přenesená",J185,0)</f>
        <v>0</v>
      </c>
      <c r="BI185" s="232">
        <f>IF(N185="nulová",J185,0)</f>
        <v>0</v>
      </c>
      <c r="BJ185" s="14" t="s">
        <v>80</v>
      </c>
      <c r="BK185" s="232">
        <f>ROUND(I185*H185,2)</f>
        <v>0</v>
      </c>
      <c r="BL185" s="14" t="s">
        <v>316</v>
      </c>
      <c r="BM185" s="231" t="s">
        <v>530</v>
      </c>
    </row>
    <row r="186" s="2" customFormat="1" ht="37.8" customHeight="1">
      <c r="A186" s="35"/>
      <c r="B186" s="36"/>
      <c r="C186" s="245" t="s">
        <v>531</v>
      </c>
      <c r="D186" s="245" t="s">
        <v>313</v>
      </c>
      <c r="E186" s="246" t="s">
        <v>532</v>
      </c>
      <c r="F186" s="247" t="s">
        <v>533</v>
      </c>
      <c r="G186" s="248" t="s">
        <v>209</v>
      </c>
      <c r="H186" s="249">
        <v>3</v>
      </c>
      <c r="I186" s="250"/>
      <c r="J186" s="251">
        <f>ROUND(I186*H186,2)</f>
        <v>0</v>
      </c>
      <c r="K186" s="252"/>
      <c r="L186" s="253"/>
      <c r="M186" s="254" t="s">
        <v>1</v>
      </c>
      <c r="N186" s="255" t="s">
        <v>38</v>
      </c>
      <c r="O186" s="88"/>
      <c r="P186" s="229">
        <f>O186*H186</f>
        <v>0</v>
      </c>
      <c r="Q186" s="229">
        <v>0</v>
      </c>
      <c r="R186" s="229">
        <f>Q186*H186</f>
        <v>0</v>
      </c>
      <c r="S186" s="229">
        <v>0</v>
      </c>
      <c r="T186" s="230">
        <f>S186*H186</f>
        <v>0</v>
      </c>
      <c r="U186" s="35"/>
      <c r="V186" s="35"/>
      <c r="W186" s="35"/>
      <c r="X186" s="35"/>
      <c r="Y186" s="35"/>
      <c r="Z186" s="35"/>
      <c r="AA186" s="35"/>
      <c r="AB186" s="35"/>
      <c r="AC186" s="35"/>
      <c r="AD186" s="35"/>
      <c r="AE186" s="35"/>
      <c r="AR186" s="231" t="s">
        <v>316</v>
      </c>
      <c r="AT186" s="231" t="s">
        <v>313</v>
      </c>
      <c r="AU186" s="231" t="s">
        <v>73</v>
      </c>
      <c r="AY186" s="14" t="s">
        <v>200</v>
      </c>
      <c r="BE186" s="232">
        <f>IF(N186="základní",J186,0)</f>
        <v>0</v>
      </c>
      <c r="BF186" s="232">
        <f>IF(N186="snížená",J186,0)</f>
        <v>0</v>
      </c>
      <c r="BG186" s="232">
        <f>IF(N186="zákl. přenesená",J186,0)</f>
        <v>0</v>
      </c>
      <c r="BH186" s="232">
        <f>IF(N186="sníž. přenesená",J186,0)</f>
        <v>0</v>
      </c>
      <c r="BI186" s="232">
        <f>IF(N186="nulová",J186,0)</f>
        <v>0</v>
      </c>
      <c r="BJ186" s="14" t="s">
        <v>80</v>
      </c>
      <c r="BK186" s="232">
        <f>ROUND(I186*H186,2)</f>
        <v>0</v>
      </c>
      <c r="BL186" s="14" t="s">
        <v>316</v>
      </c>
      <c r="BM186" s="231" t="s">
        <v>534</v>
      </c>
    </row>
    <row r="187" s="2" customFormat="1" ht="24.15" customHeight="1">
      <c r="A187" s="35"/>
      <c r="B187" s="36"/>
      <c r="C187" s="219" t="s">
        <v>535</v>
      </c>
      <c r="D187" s="219" t="s">
        <v>201</v>
      </c>
      <c r="E187" s="220" t="s">
        <v>536</v>
      </c>
      <c r="F187" s="221" t="s">
        <v>537</v>
      </c>
      <c r="G187" s="222" t="s">
        <v>209</v>
      </c>
      <c r="H187" s="223">
        <v>8</v>
      </c>
      <c r="I187" s="224"/>
      <c r="J187" s="225">
        <f>ROUND(I187*H187,2)</f>
        <v>0</v>
      </c>
      <c r="K187" s="226"/>
      <c r="L187" s="41"/>
      <c r="M187" s="227" t="s">
        <v>1</v>
      </c>
      <c r="N187" s="228" t="s">
        <v>38</v>
      </c>
      <c r="O187" s="88"/>
      <c r="P187" s="229">
        <f>O187*H187</f>
        <v>0</v>
      </c>
      <c r="Q187" s="229">
        <v>0</v>
      </c>
      <c r="R187" s="229">
        <f>Q187*H187</f>
        <v>0</v>
      </c>
      <c r="S187" s="229">
        <v>0</v>
      </c>
      <c r="T187" s="230">
        <f>S187*H187</f>
        <v>0</v>
      </c>
      <c r="U187" s="35"/>
      <c r="V187" s="35"/>
      <c r="W187" s="35"/>
      <c r="X187" s="35"/>
      <c r="Y187" s="35"/>
      <c r="Z187" s="35"/>
      <c r="AA187" s="35"/>
      <c r="AB187" s="35"/>
      <c r="AC187" s="35"/>
      <c r="AD187" s="35"/>
      <c r="AE187" s="35"/>
      <c r="AR187" s="231" t="s">
        <v>210</v>
      </c>
      <c r="AT187" s="231" t="s">
        <v>201</v>
      </c>
      <c r="AU187" s="231" t="s">
        <v>73</v>
      </c>
      <c r="AY187" s="14" t="s">
        <v>200</v>
      </c>
      <c r="BE187" s="232">
        <f>IF(N187="základní",J187,0)</f>
        <v>0</v>
      </c>
      <c r="BF187" s="232">
        <f>IF(N187="snížená",J187,0)</f>
        <v>0</v>
      </c>
      <c r="BG187" s="232">
        <f>IF(N187="zákl. přenesená",J187,0)</f>
        <v>0</v>
      </c>
      <c r="BH187" s="232">
        <f>IF(N187="sníž. přenesená",J187,0)</f>
        <v>0</v>
      </c>
      <c r="BI187" s="232">
        <f>IF(N187="nulová",J187,0)</f>
        <v>0</v>
      </c>
      <c r="BJ187" s="14" t="s">
        <v>80</v>
      </c>
      <c r="BK187" s="232">
        <f>ROUND(I187*H187,2)</f>
        <v>0</v>
      </c>
      <c r="BL187" s="14" t="s">
        <v>210</v>
      </c>
      <c r="BM187" s="231" t="s">
        <v>538</v>
      </c>
    </row>
    <row r="188" s="2" customFormat="1" ht="24.15" customHeight="1">
      <c r="A188" s="35"/>
      <c r="B188" s="36"/>
      <c r="C188" s="245" t="s">
        <v>539</v>
      </c>
      <c r="D188" s="245" t="s">
        <v>313</v>
      </c>
      <c r="E188" s="246" t="s">
        <v>540</v>
      </c>
      <c r="F188" s="247" t="s">
        <v>541</v>
      </c>
      <c r="G188" s="248" t="s">
        <v>209</v>
      </c>
      <c r="H188" s="249">
        <v>8</v>
      </c>
      <c r="I188" s="250"/>
      <c r="J188" s="251">
        <f>ROUND(I188*H188,2)</f>
        <v>0</v>
      </c>
      <c r="K188" s="252"/>
      <c r="L188" s="253"/>
      <c r="M188" s="254" t="s">
        <v>1</v>
      </c>
      <c r="N188" s="255" t="s">
        <v>38</v>
      </c>
      <c r="O188" s="88"/>
      <c r="P188" s="229">
        <f>O188*H188</f>
        <v>0</v>
      </c>
      <c r="Q188" s="229">
        <v>0</v>
      </c>
      <c r="R188" s="229">
        <f>Q188*H188</f>
        <v>0</v>
      </c>
      <c r="S188" s="229">
        <v>0</v>
      </c>
      <c r="T188" s="230">
        <f>S188*H188</f>
        <v>0</v>
      </c>
      <c r="U188" s="35"/>
      <c r="V188" s="35"/>
      <c r="W188" s="35"/>
      <c r="X188" s="35"/>
      <c r="Y188" s="35"/>
      <c r="Z188" s="35"/>
      <c r="AA188" s="35"/>
      <c r="AB188" s="35"/>
      <c r="AC188" s="35"/>
      <c r="AD188" s="35"/>
      <c r="AE188" s="35"/>
      <c r="AR188" s="231" t="s">
        <v>316</v>
      </c>
      <c r="AT188" s="231" t="s">
        <v>313</v>
      </c>
      <c r="AU188" s="231" t="s">
        <v>73</v>
      </c>
      <c r="AY188" s="14" t="s">
        <v>200</v>
      </c>
      <c r="BE188" s="232">
        <f>IF(N188="základní",J188,0)</f>
        <v>0</v>
      </c>
      <c r="BF188" s="232">
        <f>IF(N188="snížená",J188,0)</f>
        <v>0</v>
      </c>
      <c r="BG188" s="232">
        <f>IF(N188="zákl. přenesená",J188,0)</f>
        <v>0</v>
      </c>
      <c r="BH188" s="232">
        <f>IF(N188="sníž. přenesená",J188,0)</f>
        <v>0</v>
      </c>
      <c r="BI188" s="232">
        <f>IF(N188="nulová",J188,0)</f>
        <v>0</v>
      </c>
      <c r="BJ188" s="14" t="s">
        <v>80</v>
      </c>
      <c r="BK188" s="232">
        <f>ROUND(I188*H188,2)</f>
        <v>0</v>
      </c>
      <c r="BL188" s="14" t="s">
        <v>316</v>
      </c>
      <c r="BM188" s="231" t="s">
        <v>542</v>
      </c>
    </row>
    <row r="189" s="2" customFormat="1" ht="24.15" customHeight="1">
      <c r="A189" s="35"/>
      <c r="B189" s="36"/>
      <c r="C189" s="245" t="s">
        <v>210</v>
      </c>
      <c r="D189" s="245" t="s">
        <v>313</v>
      </c>
      <c r="E189" s="246" t="s">
        <v>543</v>
      </c>
      <c r="F189" s="247" t="s">
        <v>544</v>
      </c>
      <c r="G189" s="248" t="s">
        <v>209</v>
      </c>
      <c r="H189" s="249">
        <v>8</v>
      </c>
      <c r="I189" s="250"/>
      <c r="J189" s="251">
        <f>ROUND(I189*H189,2)</f>
        <v>0</v>
      </c>
      <c r="K189" s="252"/>
      <c r="L189" s="253"/>
      <c r="M189" s="254" t="s">
        <v>1</v>
      </c>
      <c r="N189" s="255" t="s">
        <v>38</v>
      </c>
      <c r="O189" s="88"/>
      <c r="P189" s="229">
        <f>O189*H189</f>
        <v>0</v>
      </c>
      <c r="Q189" s="229">
        <v>0</v>
      </c>
      <c r="R189" s="229">
        <f>Q189*H189</f>
        <v>0</v>
      </c>
      <c r="S189" s="229">
        <v>0</v>
      </c>
      <c r="T189" s="230">
        <f>S189*H189</f>
        <v>0</v>
      </c>
      <c r="U189" s="35"/>
      <c r="V189" s="35"/>
      <c r="W189" s="35"/>
      <c r="X189" s="35"/>
      <c r="Y189" s="35"/>
      <c r="Z189" s="35"/>
      <c r="AA189" s="35"/>
      <c r="AB189" s="35"/>
      <c r="AC189" s="35"/>
      <c r="AD189" s="35"/>
      <c r="AE189" s="35"/>
      <c r="AR189" s="231" t="s">
        <v>316</v>
      </c>
      <c r="AT189" s="231" t="s">
        <v>313</v>
      </c>
      <c r="AU189" s="231" t="s">
        <v>73</v>
      </c>
      <c r="AY189" s="14" t="s">
        <v>200</v>
      </c>
      <c r="BE189" s="232">
        <f>IF(N189="základní",J189,0)</f>
        <v>0</v>
      </c>
      <c r="BF189" s="232">
        <f>IF(N189="snížená",J189,0)</f>
        <v>0</v>
      </c>
      <c r="BG189" s="232">
        <f>IF(N189="zákl. přenesená",J189,0)</f>
        <v>0</v>
      </c>
      <c r="BH189" s="232">
        <f>IF(N189="sníž. přenesená",J189,0)</f>
        <v>0</v>
      </c>
      <c r="BI189" s="232">
        <f>IF(N189="nulová",J189,0)</f>
        <v>0</v>
      </c>
      <c r="BJ189" s="14" t="s">
        <v>80</v>
      </c>
      <c r="BK189" s="232">
        <f>ROUND(I189*H189,2)</f>
        <v>0</v>
      </c>
      <c r="BL189" s="14" t="s">
        <v>316</v>
      </c>
      <c r="BM189" s="231" t="s">
        <v>545</v>
      </c>
    </row>
    <row r="190" s="2" customFormat="1" ht="24.15" customHeight="1">
      <c r="A190" s="35"/>
      <c r="B190" s="36"/>
      <c r="C190" s="245" t="s">
        <v>546</v>
      </c>
      <c r="D190" s="245" t="s">
        <v>313</v>
      </c>
      <c r="E190" s="246" t="s">
        <v>547</v>
      </c>
      <c r="F190" s="247" t="s">
        <v>548</v>
      </c>
      <c r="G190" s="248" t="s">
        <v>209</v>
      </c>
      <c r="H190" s="249">
        <v>120</v>
      </c>
      <c r="I190" s="250"/>
      <c r="J190" s="251">
        <f>ROUND(I190*H190,2)</f>
        <v>0</v>
      </c>
      <c r="K190" s="252"/>
      <c r="L190" s="253"/>
      <c r="M190" s="254" t="s">
        <v>1</v>
      </c>
      <c r="N190" s="255" t="s">
        <v>38</v>
      </c>
      <c r="O190" s="88"/>
      <c r="P190" s="229">
        <f>O190*H190</f>
        <v>0</v>
      </c>
      <c r="Q190" s="229">
        <v>0</v>
      </c>
      <c r="R190" s="229">
        <f>Q190*H190</f>
        <v>0</v>
      </c>
      <c r="S190" s="229">
        <v>0</v>
      </c>
      <c r="T190" s="230">
        <f>S190*H190</f>
        <v>0</v>
      </c>
      <c r="U190" s="35"/>
      <c r="V190" s="35"/>
      <c r="W190" s="35"/>
      <c r="X190" s="35"/>
      <c r="Y190" s="35"/>
      <c r="Z190" s="35"/>
      <c r="AA190" s="35"/>
      <c r="AB190" s="35"/>
      <c r="AC190" s="35"/>
      <c r="AD190" s="35"/>
      <c r="AE190" s="35"/>
      <c r="AR190" s="231" t="s">
        <v>316</v>
      </c>
      <c r="AT190" s="231" t="s">
        <v>313</v>
      </c>
      <c r="AU190" s="231" t="s">
        <v>73</v>
      </c>
      <c r="AY190" s="14" t="s">
        <v>200</v>
      </c>
      <c r="BE190" s="232">
        <f>IF(N190="základní",J190,0)</f>
        <v>0</v>
      </c>
      <c r="BF190" s="232">
        <f>IF(N190="snížená",J190,0)</f>
        <v>0</v>
      </c>
      <c r="BG190" s="232">
        <f>IF(N190="zákl. přenesená",J190,0)</f>
        <v>0</v>
      </c>
      <c r="BH190" s="232">
        <f>IF(N190="sníž. přenesená",J190,0)</f>
        <v>0</v>
      </c>
      <c r="BI190" s="232">
        <f>IF(N190="nulová",J190,0)</f>
        <v>0</v>
      </c>
      <c r="BJ190" s="14" t="s">
        <v>80</v>
      </c>
      <c r="BK190" s="232">
        <f>ROUND(I190*H190,2)</f>
        <v>0</v>
      </c>
      <c r="BL190" s="14" t="s">
        <v>316</v>
      </c>
      <c r="BM190" s="231" t="s">
        <v>549</v>
      </c>
    </row>
    <row r="191" s="2" customFormat="1" ht="24.15" customHeight="1">
      <c r="A191" s="35"/>
      <c r="B191" s="36"/>
      <c r="C191" s="245" t="s">
        <v>550</v>
      </c>
      <c r="D191" s="245" t="s">
        <v>313</v>
      </c>
      <c r="E191" s="246" t="s">
        <v>551</v>
      </c>
      <c r="F191" s="247" t="s">
        <v>552</v>
      </c>
      <c r="G191" s="248" t="s">
        <v>209</v>
      </c>
      <c r="H191" s="249">
        <v>32</v>
      </c>
      <c r="I191" s="250"/>
      <c r="J191" s="251">
        <f>ROUND(I191*H191,2)</f>
        <v>0</v>
      </c>
      <c r="K191" s="252"/>
      <c r="L191" s="253"/>
      <c r="M191" s="254" t="s">
        <v>1</v>
      </c>
      <c r="N191" s="255" t="s">
        <v>38</v>
      </c>
      <c r="O191" s="88"/>
      <c r="P191" s="229">
        <f>O191*H191</f>
        <v>0</v>
      </c>
      <c r="Q191" s="229">
        <v>0</v>
      </c>
      <c r="R191" s="229">
        <f>Q191*H191</f>
        <v>0</v>
      </c>
      <c r="S191" s="229">
        <v>0</v>
      </c>
      <c r="T191" s="230">
        <f>S191*H191</f>
        <v>0</v>
      </c>
      <c r="U191" s="35"/>
      <c r="V191" s="35"/>
      <c r="W191" s="35"/>
      <c r="X191" s="35"/>
      <c r="Y191" s="35"/>
      <c r="Z191" s="35"/>
      <c r="AA191" s="35"/>
      <c r="AB191" s="35"/>
      <c r="AC191" s="35"/>
      <c r="AD191" s="35"/>
      <c r="AE191" s="35"/>
      <c r="AR191" s="231" t="s">
        <v>316</v>
      </c>
      <c r="AT191" s="231" t="s">
        <v>313</v>
      </c>
      <c r="AU191" s="231" t="s">
        <v>73</v>
      </c>
      <c r="AY191" s="14" t="s">
        <v>200</v>
      </c>
      <c r="BE191" s="232">
        <f>IF(N191="základní",J191,0)</f>
        <v>0</v>
      </c>
      <c r="BF191" s="232">
        <f>IF(N191="snížená",J191,0)</f>
        <v>0</v>
      </c>
      <c r="BG191" s="232">
        <f>IF(N191="zákl. přenesená",J191,0)</f>
        <v>0</v>
      </c>
      <c r="BH191" s="232">
        <f>IF(N191="sníž. přenesená",J191,0)</f>
        <v>0</v>
      </c>
      <c r="BI191" s="232">
        <f>IF(N191="nulová",J191,0)</f>
        <v>0</v>
      </c>
      <c r="BJ191" s="14" t="s">
        <v>80</v>
      </c>
      <c r="BK191" s="232">
        <f>ROUND(I191*H191,2)</f>
        <v>0</v>
      </c>
      <c r="BL191" s="14" t="s">
        <v>316</v>
      </c>
      <c r="BM191" s="231" t="s">
        <v>553</v>
      </c>
    </row>
    <row r="192" s="2" customFormat="1" ht="24.15" customHeight="1">
      <c r="A192" s="35"/>
      <c r="B192" s="36"/>
      <c r="C192" s="245" t="s">
        <v>554</v>
      </c>
      <c r="D192" s="245" t="s">
        <v>313</v>
      </c>
      <c r="E192" s="246" t="s">
        <v>555</v>
      </c>
      <c r="F192" s="247" t="s">
        <v>556</v>
      </c>
      <c r="G192" s="248" t="s">
        <v>209</v>
      </c>
      <c r="H192" s="249">
        <v>26</v>
      </c>
      <c r="I192" s="250"/>
      <c r="J192" s="251">
        <f>ROUND(I192*H192,2)</f>
        <v>0</v>
      </c>
      <c r="K192" s="252"/>
      <c r="L192" s="253"/>
      <c r="M192" s="254" t="s">
        <v>1</v>
      </c>
      <c r="N192" s="255" t="s">
        <v>38</v>
      </c>
      <c r="O192" s="88"/>
      <c r="P192" s="229">
        <f>O192*H192</f>
        <v>0</v>
      </c>
      <c r="Q192" s="229">
        <v>0</v>
      </c>
      <c r="R192" s="229">
        <f>Q192*H192</f>
        <v>0</v>
      </c>
      <c r="S192" s="229">
        <v>0</v>
      </c>
      <c r="T192" s="230">
        <f>S192*H192</f>
        <v>0</v>
      </c>
      <c r="U192" s="35"/>
      <c r="V192" s="35"/>
      <c r="W192" s="35"/>
      <c r="X192" s="35"/>
      <c r="Y192" s="35"/>
      <c r="Z192" s="35"/>
      <c r="AA192" s="35"/>
      <c r="AB192" s="35"/>
      <c r="AC192" s="35"/>
      <c r="AD192" s="35"/>
      <c r="AE192" s="35"/>
      <c r="AR192" s="231" t="s">
        <v>316</v>
      </c>
      <c r="AT192" s="231" t="s">
        <v>313</v>
      </c>
      <c r="AU192" s="231" t="s">
        <v>73</v>
      </c>
      <c r="AY192" s="14" t="s">
        <v>200</v>
      </c>
      <c r="BE192" s="232">
        <f>IF(N192="základní",J192,0)</f>
        <v>0</v>
      </c>
      <c r="BF192" s="232">
        <f>IF(N192="snížená",J192,0)</f>
        <v>0</v>
      </c>
      <c r="BG192" s="232">
        <f>IF(N192="zákl. přenesená",J192,0)</f>
        <v>0</v>
      </c>
      <c r="BH192" s="232">
        <f>IF(N192="sníž. přenesená",J192,0)</f>
        <v>0</v>
      </c>
      <c r="BI192" s="232">
        <f>IF(N192="nulová",J192,0)</f>
        <v>0</v>
      </c>
      <c r="BJ192" s="14" t="s">
        <v>80</v>
      </c>
      <c r="BK192" s="232">
        <f>ROUND(I192*H192,2)</f>
        <v>0</v>
      </c>
      <c r="BL192" s="14" t="s">
        <v>316</v>
      </c>
      <c r="BM192" s="231" t="s">
        <v>557</v>
      </c>
    </row>
    <row r="193" s="2" customFormat="1" ht="24.15" customHeight="1">
      <c r="A193" s="35"/>
      <c r="B193" s="36"/>
      <c r="C193" s="245" t="s">
        <v>558</v>
      </c>
      <c r="D193" s="245" t="s">
        <v>313</v>
      </c>
      <c r="E193" s="246" t="s">
        <v>559</v>
      </c>
      <c r="F193" s="247" t="s">
        <v>560</v>
      </c>
      <c r="G193" s="248" t="s">
        <v>209</v>
      </c>
      <c r="H193" s="249">
        <v>32</v>
      </c>
      <c r="I193" s="250"/>
      <c r="J193" s="251">
        <f>ROUND(I193*H193,2)</f>
        <v>0</v>
      </c>
      <c r="K193" s="252"/>
      <c r="L193" s="253"/>
      <c r="M193" s="254" t="s">
        <v>1</v>
      </c>
      <c r="N193" s="255" t="s">
        <v>38</v>
      </c>
      <c r="O193" s="88"/>
      <c r="P193" s="229">
        <f>O193*H193</f>
        <v>0</v>
      </c>
      <c r="Q193" s="229">
        <v>0</v>
      </c>
      <c r="R193" s="229">
        <f>Q193*H193</f>
        <v>0</v>
      </c>
      <c r="S193" s="229">
        <v>0</v>
      </c>
      <c r="T193" s="230">
        <f>S193*H193</f>
        <v>0</v>
      </c>
      <c r="U193" s="35"/>
      <c r="V193" s="35"/>
      <c r="W193" s="35"/>
      <c r="X193" s="35"/>
      <c r="Y193" s="35"/>
      <c r="Z193" s="35"/>
      <c r="AA193" s="35"/>
      <c r="AB193" s="35"/>
      <c r="AC193" s="35"/>
      <c r="AD193" s="35"/>
      <c r="AE193" s="35"/>
      <c r="AR193" s="231" t="s">
        <v>316</v>
      </c>
      <c r="AT193" s="231" t="s">
        <v>313</v>
      </c>
      <c r="AU193" s="231" t="s">
        <v>73</v>
      </c>
      <c r="AY193" s="14" t="s">
        <v>200</v>
      </c>
      <c r="BE193" s="232">
        <f>IF(N193="základní",J193,0)</f>
        <v>0</v>
      </c>
      <c r="BF193" s="232">
        <f>IF(N193="snížená",J193,0)</f>
        <v>0</v>
      </c>
      <c r="BG193" s="232">
        <f>IF(N193="zákl. přenesená",J193,0)</f>
        <v>0</v>
      </c>
      <c r="BH193" s="232">
        <f>IF(N193="sníž. přenesená",J193,0)</f>
        <v>0</v>
      </c>
      <c r="BI193" s="232">
        <f>IF(N193="nulová",J193,0)</f>
        <v>0</v>
      </c>
      <c r="BJ193" s="14" t="s">
        <v>80</v>
      </c>
      <c r="BK193" s="232">
        <f>ROUND(I193*H193,2)</f>
        <v>0</v>
      </c>
      <c r="BL193" s="14" t="s">
        <v>316</v>
      </c>
      <c r="BM193" s="231" t="s">
        <v>561</v>
      </c>
    </row>
    <row r="194" s="2" customFormat="1" ht="24.15" customHeight="1">
      <c r="A194" s="35"/>
      <c r="B194" s="36"/>
      <c r="C194" s="245" t="s">
        <v>562</v>
      </c>
      <c r="D194" s="245" t="s">
        <v>313</v>
      </c>
      <c r="E194" s="246" t="s">
        <v>563</v>
      </c>
      <c r="F194" s="247" t="s">
        <v>564</v>
      </c>
      <c r="G194" s="248" t="s">
        <v>209</v>
      </c>
      <c r="H194" s="249">
        <v>24</v>
      </c>
      <c r="I194" s="250"/>
      <c r="J194" s="251">
        <f>ROUND(I194*H194,2)</f>
        <v>0</v>
      </c>
      <c r="K194" s="252"/>
      <c r="L194" s="253"/>
      <c r="M194" s="254" t="s">
        <v>1</v>
      </c>
      <c r="N194" s="255" t="s">
        <v>38</v>
      </c>
      <c r="O194" s="88"/>
      <c r="P194" s="229">
        <f>O194*H194</f>
        <v>0</v>
      </c>
      <c r="Q194" s="229">
        <v>0</v>
      </c>
      <c r="R194" s="229">
        <f>Q194*H194</f>
        <v>0</v>
      </c>
      <c r="S194" s="229">
        <v>0</v>
      </c>
      <c r="T194" s="230">
        <f>S194*H194</f>
        <v>0</v>
      </c>
      <c r="U194" s="35"/>
      <c r="V194" s="35"/>
      <c r="W194" s="35"/>
      <c r="X194" s="35"/>
      <c r="Y194" s="35"/>
      <c r="Z194" s="35"/>
      <c r="AA194" s="35"/>
      <c r="AB194" s="35"/>
      <c r="AC194" s="35"/>
      <c r="AD194" s="35"/>
      <c r="AE194" s="35"/>
      <c r="AR194" s="231" t="s">
        <v>316</v>
      </c>
      <c r="AT194" s="231" t="s">
        <v>313</v>
      </c>
      <c r="AU194" s="231" t="s">
        <v>73</v>
      </c>
      <c r="AY194" s="14" t="s">
        <v>200</v>
      </c>
      <c r="BE194" s="232">
        <f>IF(N194="základní",J194,0)</f>
        <v>0</v>
      </c>
      <c r="BF194" s="232">
        <f>IF(N194="snížená",J194,0)</f>
        <v>0</v>
      </c>
      <c r="BG194" s="232">
        <f>IF(N194="zákl. přenesená",J194,0)</f>
        <v>0</v>
      </c>
      <c r="BH194" s="232">
        <f>IF(N194="sníž. přenesená",J194,0)</f>
        <v>0</v>
      </c>
      <c r="BI194" s="232">
        <f>IF(N194="nulová",J194,0)</f>
        <v>0</v>
      </c>
      <c r="BJ194" s="14" t="s">
        <v>80</v>
      </c>
      <c r="BK194" s="232">
        <f>ROUND(I194*H194,2)</f>
        <v>0</v>
      </c>
      <c r="BL194" s="14" t="s">
        <v>316</v>
      </c>
      <c r="BM194" s="231" t="s">
        <v>565</v>
      </c>
    </row>
    <row r="195" s="2" customFormat="1" ht="24.15" customHeight="1">
      <c r="A195" s="35"/>
      <c r="B195" s="36"/>
      <c r="C195" s="245" t="s">
        <v>566</v>
      </c>
      <c r="D195" s="245" t="s">
        <v>313</v>
      </c>
      <c r="E195" s="246" t="s">
        <v>567</v>
      </c>
      <c r="F195" s="247" t="s">
        <v>568</v>
      </c>
      <c r="G195" s="248" t="s">
        <v>209</v>
      </c>
      <c r="H195" s="249">
        <v>95</v>
      </c>
      <c r="I195" s="250"/>
      <c r="J195" s="251">
        <f>ROUND(I195*H195,2)</f>
        <v>0</v>
      </c>
      <c r="K195" s="252"/>
      <c r="L195" s="253"/>
      <c r="M195" s="254" t="s">
        <v>1</v>
      </c>
      <c r="N195" s="255" t="s">
        <v>38</v>
      </c>
      <c r="O195" s="88"/>
      <c r="P195" s="229">
        <f>O195*H195</f>
        <v>0</v>
      </c>
      <c r="Q195" s="229">
        <v>0</v>
      </c>
      <c r="R195" s="229">
        <f>Q195*H195</f>
        <v>0</v>
      </c>
      <c r="S195" s="229">
        <v>0</v>
      </c>
      <c r="T195" s="230">
        <f>S195*H195</f>
        <v>0</v>
      </c>
      <c r="U195" s="35"/>
      <c r="V195" s="35"/>
      <c r="W195" s="35"/>
      <c r="X195" s="35"/>
      <c r="Y195" s="35"/>
      <c r="Z195" s="35"/>
      <c r="AA195" s="35"/>
      <c r="AB195" s="35"/>
      <c r="AC195" s="35"/>
      <c r="AD195" s="35"/>
      <c r="AE195" s="35"/>
      <c r="AR195" s="231" t="s">
        <v>316</v>
      </c>
      <c r="AT195" s="231" t="s">
        <v>313</v>
      </c>
      <c r="AU195" s="231" t="s">
        <v>73</v>
      </c>
      <c r="AY195" s="14" t="s">
        <v>200</v>
      </c>
      <c r="BE195" s="232">
        <f>IF(N195="základní",J195,0)</f>
        <v>0</v>
      </c>
      <c r="BF195" s="232">
        <f>IF(N195="snížená",J195,0)</f>
        <v>0</v>
      </c>
      <c r="BG195" s="232">
        <f>IF(N195="zákl. přenesená",J195,0)</f>
        <v>0</v>
      </c>
      <c r="BH195" s="232">
        <f>IF(N195="sníž. přenesená",J195,0)</f>
        <v>0</v>
      </c>
      <c r="BI195" s="232">
        <f>IF(N195="nulová",J195,0)</f>
        <v>0</v>
      </c>
      <c r="BJ195" s="14" t="s">
        <v>80</v>
      </c>
      <c r="BK195" s="232">
        <f>ROUND(I195*H195,2)</f>
        <v>0</v>
      </c>
      <c r="BL195" s="14" t="s">
        <v>316</v>
      </c>
      <c r="BM195" s="231" t="s">
        <v>569</v>
      </c>
    </row>
    <row r="196" s="2" customFormat="1" ht="24.15" customHeight="1">
      <c r="A196" s="35"/>
      <c r="B196" s="36"/>
      <c r="C196" s="245" t="s">
        <v>570</v>
      </c>
      <c r="D196" s="245" t="s">
        <v>313</v>
      </c>
      <c r="E196" s="246" t="s">
        <v>571</v>
      </c>
      <c r="F196" s="247" t="s">
        <v>572</v>
      </c>
      <c r="G196" s="248" t="s">
        <v>209</v>
      </c>
      <c r="H196" s="249">
        <v>12</v>
      </c>
      <c r="I196" s="250"/>
      <c r="J196" s="251">
        <f>ROUND(I196*H196,2)</f>
        <v>0</v>
      </c>
      <c r="K196" s="252"/>
      <c r="L196" s="253"/>
      <c r="M196" s="254" t="s">
        <v>1</v>
      </c>
      <c r="N196" s="255" t="s">
        <v>38</v>
      </c>
      <c r="O196" s="88"/>
      <c r="P196" s="229">
        <f>O196*H196</f>
        <v>0</v>
      </c>
      <c r="Q196" s="229">
        <v>0</v>
      </c>
      <c r="R196" s="229">
        <f>Q196*H196</f>
        <v>0</v>
      </c>
      <c r="S196" s="229">
        <v>0</v>
      </c>
      <c r="T196" s="230">
        <f>S196*H196</f>
        <v>0</v>
      </c>
      <c r="U196" s="35"/>
      <c r="V196" s="35"/>
      <c r="W196" s="35"/>
      <c r="X196" s="35"/>
      <c r="Y196" s="35"/>
      <c r="Z196" s="35"/>
      <c r="AA196" s="35"/>
      <c r="AB196" s="35"/>
      <c r="AC196" s="35"/>
      <c r="AD196" s="35"/>
      <c r="AE196" s="35"/>
      <c r="AR196" s="231" t="s">
        <v>316</v>
      </c>
      <c r="AT196" s="231" t="s">
        <v>313</v>
      </c>
      <c r="AU196" s="231" t="s">
        <v>73</v>
      </c>
      <c r="AY196" s="14" t="s">
        <v>200</v>
      </c>
      <c r="BE196" s="232">
        <f>IF(N196="základní",J196,0)</f>
        <v>0</v>
      </c>
      <c r="BF196" s="232">
        <f>IF(N196="snížená",J196,0)</f>
        <v>0</v>
      </c>
      <c r="BG196" s="232">
        <f>IF(N196="zákl. přenesená",J196,0)</f>
        <v>0</v>
      </c>
      <c r="BH196" s="232">
        <f>IF(N196="sníž. přenesená",J196,0)</f>
        <v>0</v>
      </c>
      <c r="BI196" s="232">
        <f>IF(N196="nulová",J196,0)</f>
        <v>0</v>
      </c>
      <c r="BJ196" s="14" t="s">
        <v>80</v>
      </c>
      <c r="BK196" s="232">
        <f>ROUND(I196*H196,2)</f>
        <v>0</v>
      </c>
      <c r="BL196" s="14" t="s">
        <v>316</v>
      </c>
      <c r="BM196" s="231" t="s">
        <v>573</v>
      </c>
    </row>
    <row r="197" s="2" customFormat="1" ht="49.05" customHeight="1">
      <c r="A197" s="35"/>
      <c r="B197" s="36"/>
      <c r="C197" s="219" t="s">
        <v>574</v>
      </c>
      <c r="D197" s="219" t="s">
        <v>201</v>
      </c>
      <c r="E197" s="220" t="s">
        <v>575</v>
      </c>
      <c r="F197" s="221" t="s">
        <v>576</v>
      </c>
      <c r="G197" s="222" t="s">
        <v>209</v>
      </c>
      <c r="H197" s="223">
        <v>2</v>
      </c>
      <c r="I197" s="224"/>
      <c r="J197" s="225">
        <f>ROUND(I197*H197,2)</f>
        <v>0</v>
      </c>
      <c r="K197" s="226"/>
      <c r="L197" s="41"/>
      <c r="M197" s="227" t="s">
        <v>1</v>
      </c>
      <c r="N197" s="228" t="s">
        <v>38</v>
      </c>
      <c r="O197" s="88"/>
      <c r="P197" s="229">
        <f>O197*H197</f>
        <v>0</v>
      </c>
      <c r="Q197" s="229">
        <v>0</v>
      </c>
      <c r="R197" s="229">
        <f>Q197*H197</f>
        <v>0</v>
      </c>
      <c r="S197" s="229">
        <v>0</v>
      </c>
      <c r="T197" s="230">
        <f>S197*H197</f>
        <v>0</v>
      </c>
      <c r="U197" s="35"/>
      <c r="V197" s="35"/>
      <c r="W197" s="35"/>
      <c r="X197" s="35"/>
      <c r="Y197" s="35"/>
      <c r="Z197" s="35"/>
      <c r="AA197" s="35"/>
      <c r="AB197" s="35"/>
      <c r="AC197" s="35"/>
      <c r="AD197" s="35"/>
      <c r="AE197" s="35"/>
      <c r="AR197" s="231" t="s">
        <v>210</v>
      </c>
      <c r="AT197" s="231" t="s">
        <v>201</v>
      </c>
      <c r="AU197" s="231" t="s">
        <v>73</v>
      </c>
      <c r="AY197" s="14" t="s">
        <v>200</v>
      </c>
      <c r="BE197" s="232">
        <f>IF(N197="základní",J197,0)</f>
        <v>0</v>
      </c>
      <c r="BF197" s="232">
        <f>IF(N197="snížená",J197,0)</f>
        <v>0</v>
      </c>
      <c r="BG197" s="232">
        <f>IF(N197="zákl. přenesená",J197,0)</f>
        <v>0</v>
      </c>
      <c r="BH197" s="232">
        <f>IF(N197="sníž. přenesená",J197,0)</f>
        <v>0</v>
      </c>
      <c r="BI197" s="232">
        <f>IF(N197="nulová",J197,0)</f>
        <v>0</v>
      </c>
      <c r="BJ197" s="14" t="s">
        <v>80</v>
      </c>
      <c r="BK197" s="232">
        <f>ROUND(I197*H197,2)</f>
        <v>0</v>
      </c>
      <c r="BL197" s="14" t="s">
        <v>210</v>
      </c>
      <c r="BM197" s="231" t="s">
        <v>577</v>
      </c>
    </row>
    <row r="198" s="2" customFormat="1" ht="24.15" customHeight="1">
      <c r="A198" s="35"/>
      <c r="B198" s="36"/>
      <c r="C198" s="245" t="s">
        <v>578</v>
      </c>
      <c r="D198" s="245" t="s">
        <v>313</v>
      </c>
      <c r="E198" s="246" t="s">
        <v>579</v>
      </c>
      <c r="F198" s="247" t="s">
        <v>580</v>
      </c>
      <c r="G198" s="248" t="s">
        <v>209</v>
      </c>
      <c r="H198" s="249">
        <v>2</v>
      </c>
      <c r="I198" s="250"/>
      <c r="J198" s="251">
        <f>ROUND(I198*H198,2)</f>
        <v>0</v>
      </c>
      <c r="K198" s="252"/>
      <c r="L198" s="253"/>
      <c r="M198" s="254" t="s">
        <v>1</v>
      </c>
      <c r="N198" s="255" t="s">
        <v>38</v>
      </c>
      <c r="O198" s="88"/>
      <c r="P198" s="229">
        <f>O198*H198</f>
        <v>0</v>
      </c>
      <c r="Q198" s="229">
        <v>0</v>
      </c>
      <c r="R198" s="229">
        <f>Q198*H198</f>
        <v>0</v>
      </c>
      <c r="S198" s="229">
        <v>0</v>
      </c>
      <c r="T198" s="230">
        <f>S198*H198</f>
        <v>0</v>
      </c>
      <c r="U198" s="35"/>
      <c r="V198" s="35"/>
      <c r="W198" s="35"/>
      <c r="X198" s="35"/>
      <c r="Y198" s="35"/>
      <c r="Z198" s="35"/>
      <c r="AA198" s="35"/>
      <c r="AB198" s="35"/>
      <c r="AC198" s="35"/>
      <c r="AD198" s="35"/>
      <c r="AE198" s="35"/>
      <c r="AR198" s="231" t="s">
        <v>316</v>
      </c>
      <c r="AT198" s="231" t="s">
        <v>313</v>
      </c>
      <c r="AU198" s="231" t="s">
        <v>73</v>
      </c>
      <c r="AY198" s="14" t="s">
        <v>200</v>
      </c>
      <c r="BE198" s="232">
        <f>IF(N198="základní",J198,0)</f>
        <v>0</v>
      </c>
      <c r="BF198" s="232">
        <f>IF(N198="snížená",J198,0)</f>
        <v>0</v>
      </c>
      <c r="BG198" s="232">
        <f>IF(N198="zákl. přenesená",J198,0)</f>
        <v>0</v>
      </c>
      <c r="BH198" s="232">
        <f>IF(N198="sníž. přenesená",J198,0)</f>
        <v>0</v>
      </c>
      <c r="BI198" s="232">
        <f>IF(N198="nulová",J198,0)</f>
        <v>0</v>
      </c>
      <c r="BJ198" s="14" t="s">
        <v>80</v>
      </c>
      <c r="BK198" s="232">
        <f>ROUND(I198*H198,2)</f>
        <v>0</v>
      </c>
      <c r="BL198" s="14" t="s">
        <v>316</v>
      </c>
      <c r="BM198" s="231" t="s">
        <v>581</v>
      </c>
    </row>
    <row r="199" s="2" customFormat="1" ht="24.15" customHeight="1">
      <c r="A199" s="35"/>
      <c r="B199" s="36"/>
      <c r="C199" s="219" t="s">
        <v>582</v>
      </c>
      <c r="D199" s="219" t="s">
        <v>201</v>
      </c>
      <c r="E199" s="220" t="s">
        <v>583</v>
      </c>
      <c r="F199" s="221" t="s">
        <v>584</v>
      </c>
      <c r="G199" s="222" t="s">
        <v>209</v>
      </c>
      <c r="H199" s="223">
        <v>1</v>
      </c>
      <c r="I199" s="224"/>
      <c r="J199" s="225">
        <f>ROUND(I199*H199,2)</f>
        <v>0</v>
      </c>
      <c r="K199" s="226"/>
      <c r="L199" s="41"/>
      <c r="M199" s="227" t="s">
        <v>1</v>
      </c>
      <c r="N199" s="228" t="s">
        <v>38</v>
      </c>
      <c r="O199" s="88"/>
      <c r="P199" s="229">
        <f>O199*H199</f>
        <v>0</v>
      </c>
      <c r="Q199" s="229">
        <v>0</v>
      </c>
      <c r="R199" s="229">
        <f>Q199*H199</f>
        <v>0</v>
      </c>
      <c r="S199" s="229">
        <v>0</v>
      </c>
      <c r="T199" s="230">
        <f>S199*H199</f>
        <v>0</v>
      </c>
      <c r="U199" s="35"/>
      <c r="V199" s="35"/>
      <c r="W199" s="35"/>
      <c r="X199" s="35"/>
      <c r="Y199" s="35"/>
      <c r="Z199" s="35"/>
      <c r="AA199" s="35"/>
      <c r="AB199" s="35"/>
      <c r="AC199" s="35"/>
      <c r="AD199" s="35"/>
      <c r="AE199" s="35"/>
      <c r="AR199" s="231" t="s">
        <v>210</v>
      </c>
      <c r="AT199" s="231" t="s">
        <v>201</v>
      </c>
      <c r="AU199" s="231" t="s">
        <v>73</v>
      </c>
      <c r="AY199" s="14" t="s">
        <v>200</v>
      </c>
      <c r="BE199" s="232">
        <f>IF(N199="základní",J199,0)</f>
        <v>0</v>
      </c>
      <c r="BF199" s="232">
        <f>IF(N199="snížená",J199,0)</f>
        <v>0</v>
      </c>
      <c r="BG199" s="232">
        <f>IF(N199="zákl. přenesená",J199,0)</f>
        <v>0</v>
      </c>
      <c r="BH199" s="232">
        <f>IF(N199="sníž. přenesená",J199,0)</f>
        <v>0</v>
      </c>
      <c r="BI199" s="232">
        <f>IF(N199="nulová",J199,0)</f>
        <v>0</v>
      </c>
      <c r="BJ199" s="14" t="s">
        <v>80</v>
      </c>
      <c r="BK199" s="232">
        <f>ROUND(I199*H199,2)</f>
        <v>0</v>
      </c>
      <c r="BL199" s="14" t="s">
        <v>210</v>
      </c>
      <c r="BM199" s="231" t="s">
        <v>585</v>
      </c>
    </row>
    <row r="200" s="2" customFormat="1" ht="37.8" customHeight="1">
      <c r="A200" s="35"/>
      <c r="B200" s="36"/>
      <c r="C200" s="245" t="s">
        <v>586</v>
      </c>
      <c r="D200" s="245" t="s">
        <v>313</v>
      </c>
      <c r="E200" s="246" t="s">
        <v>587</v>
      </c>
      <c r="F200" s="247" t="s">
        <v>588</v>
      </c>
      <c r="G200" s="248" t="s">
        <v>209</v>
      </c>
      <c r="H200" s="249">
        <v>1</v>
      </c>
      <c r="I200" s="250"/>
      <c r="J200" s="251">
        <f>ROUND(I200*H200,2)</f>
        <v>0</v>
      </c>
      <c r="K200" s="252"/>
      <c r="L200" s="253"/>
      <c r="M200" s="254" t="s">
        <v>1</v>
      </c>
      <c r="N200" s="255" t="s">
        <v>38</v>
      </c>
      <c r="O200" s="88"/>
      <c r="P200" s="229">
        <f>O200*H200</f>
        <v>0</v>
      </c>
      <c r="Q200" s="229">
        <v>0</v>
      </c>
      <c r="R200" s="229">
        <f>Q200*H200</f>
        <v>0</v>
      </c>
      <c r="S200" s="229">
        <v>0</v>
      </c>
      <c r="T200" s="230">
        <f>S200*H200</f>
        <v>0</v>
      </c>
      <c r="U200" s="35"/>
      <c r="V200" s="35"/>
      <c r="W200" s="35"/>
      <c r="X200" s="35"/>
      <c r="Y200" s="35"/>
      <c r="Z200" s="35"/>
      <c r="AA200" s="35"/>
      <c r="AB200" s="35"/>
      <c r="AC200" s="35"/>
      <c r="AD200" s="35"/>
      <c r="AE200" s="35"/>
      <c r="AR200" s="231" t="s">
        <v>316</v>
      </c>
      <c r="AT200" s="231" t="s">
        <v>313</v>
      </c>
      <c r="AU200" s="231" t="s">
        <v>73</v>
      </c>
      <c r="AY200" s="14" t="s">
        <v>200</v>
      </c>
      <c r="BE200" s="232">
        <f>IF(N200="základní",J200,0)</f>
        <v>0</v>
      </c>
      <c r="BF200" s="232">
        <f>IF(N200="snížená",J200,0)</f>
        <v>0</v>
      </c>
      <c r="BG200" s="232">
        <f>IF(N200="zákl. přenesená",J200,0)</f>
        <v>0</v>
      </c>
      <c r="BH200" s="232">
        <f>IF(N200="sníž. přenesená",J200,0)</f>
        <v>0</v>
      </c>
      <c r="BI200" s="232">
        <f>IF(N200="nulová",J200,0)</f>
        <v>0</v>
      </c>
      <c r="BJ200" s="14" t="s">
        <v>80</v>
      </c>
      <c r="BK200" s="232">
        <f>ROUND(I200*H200,2)</f>
        <v>0</v>
      </c>
      <c r="BL200" s="14" t="s">
        <v>316</v>
      </c>
      <c r="BM200" s="231" t="s">
        <v>589</v>
      </c>
    </row>
    <row r="201" s="2" customFormat="1" ht="37.8" customHeight="1">
      <c r="A201" s="35"/>
      <c r="B201" s="36"/>
      <c r="C201" s="219" t="s">
        <v>590</v>
      </c>
      <c r="D201" s="219" t="s">
        <v>201</v>
      </c>
      <c r="E201" s="220" t="s">
        <v>591</v>
      </c>
      <c r="F201" s="221" t="s">
        <v>592</v>
      </c>
      <c r="G201" s="222" t="s">
        <v>209</v>
      </c>
      <c r="H201" s="223">
        <v>91</v>
      </c>
      <c r="I201" s="224"/>
      <c r="J201" s="225">
        <f>ROUND(I201*H201,2)</f>
        <v>0</v>
      </c>
      <c r="K201" s="226"/>
      <c r="L201" s="41"/>
      <c r="M201" s="227" t="s">
        <v>1</v>
      </c>
      <c r="N201" s="228" t="s">
        <v>38</v>
      </c>
      <c r="O201" s="88"/>
      <c r="P201" s="229">
        <f>O201*H201</f>
        <v>0</v>
      </c>
      <c r="Q201" s="229">
        <v>0</v>
      </c>
      <c r="R201" s="229">
        <f>Q201*H201</f>
        <v>0</v>
      </c>
      <c r="S201" s="229">
        <v>0</v>
      </c>
      <c r="T201" s="230">
        <f>S201*H201</f>
        <v>0</v>
      </c>
      <c r="U201" s="35"/>
      <c r="V201" s="35"/>
      <c r="W201" s="35"/>
      <c r="X201" s="35"/>
      <c r="Y201" s="35"/>
      <c r="Z201" s="35"/>
      <c r="AA201" s="35"/>
      <c r="AB201" s="35"/>
      <c r="AC201" s="35"/>
      <c r="AD201" s="35"/>
      <c r="AE201" s="35"/>
      <c r="AR201" s="231" t="s">
        <v>210</v>
      </c>
      <c r="AT201" s="231" t="s">
        <v>201</v>
      </c>
      <c r="AU201" s="231" t="s">
        <v>73</v>
      </c>
      <c r="AY201" s="14" t="s">
        <v>200</v>
      </c>
      <c r="BE201" s="232">
        <f>IF(N201="základní",J201,0)</f>
        <v>0</v>
      </c>
      <c r="BF201" s="232">
        <f>IF(N201="snížená",J201,0)</f>
        <v>0</v>
      </c>
      <c r="BG201" s="232">
        <f>IF(N201="zákl. přenesená",J201,0)</f>
        <v>0</v>
      </c>
      <c r="BH201" s="232">
        <f>IF(N201="sníž. přenesená",J201,0)</f>
        <v>0</v>
      </c>
      <c r="BI201" s="232">
        <f>IF(N201="nulová",J201,0)</f>
        <v>0</v>
      </c>
      <c r="BJ201" s="14" t="s">
        <v>80</v>
      </c>
      <c r="BK201" s="232">
        <f>ROUND(I201*H201,2)</f>
        <v>0</v>
      </c>
      <c r="BL201" s="14" t="s">
        <v>210</v>
      </c>
      <c r="BM201" s="231" t="s">
        <v>593</v>
      </c>
    </row>
    <row r="202" s="2" customFormat="1" ht="24.15" customHeight="1">
      <c r="A202" s="35"/>
      <c r="B202" s="36"/>
      <c r="C202" s="245" t="s">
        <v>594</v>
      </c>
      <c r="D202" s="245" t="s">
        <v>313</v>
      </c>
      <c r="E202" s="246" t="s">
        <v>595</v>
      </c>
      <c r="F202" s="247" t="s">
        <v>596</v>
      </c>
      <c r="G202" s="248" t="s">
        <v>209</v>
      </c>
      <c r="H202" s="249">
        <v>30</v>
      </c>
      <c r="I202" s="250"/>
      <c r="J202" s="251">
        <f>ROUND(I202*H202,2)</f>
        <v>0</v>
      </c>
      <c r="K202" s="252"/>
      <c r="L202" s="253"/>
      <c r="M202" s="254" t="s">
        <v>1</v>
      </c>
      <c r="N202" s="255" t="s">
        <v>38</v>
      </c>
      <c r="O202" s="88"/>
      <c r="P202" s="229">
        <f>O202*H202</f>
        <v>0</v>
      </c>
      <c r="Q202" s="229">
        <v>0</v>
      </c>
      <c r="R202" s="229">
        <f>Q202*H202</f>
        <v>0</v>
      </c>
      <c r="S202" s="229">
        <v>0</v>
      </c>
      <c r="T202" s="230">
        <f>S202*H202</f>
        <v>0</v>
      </c>
      <c r="U202" s="35"/>
      <c r="V202" s="35"/>
      <c r="W202" s="35"/>
      <c r="X202" s="35"/>
      <c r="Y202" s="35"/>
      <c r="Z202" s="35"/>
      <c r="AA202" s="35"/>
      <c r="AB202" s="35"/>
      <c r="AC202" s="35"/>
      <c r="AD202" s="35"/>
      <c r="AE202" s="35"/>
      <c r="AR202" s="231" t="s">
        <v>316</v>
      </c>
      <c r="AT202" s="231" t="s">
        <v>313</v>
      </c>
      <c r="AU202" s="231" t="s">
        <v>73</v>
      </c>
      <c r="AY202" s="14" t="s">
        <v>200</v>
      </c>
      <c r="BE202" s="232">
        <f>IF(N202="základní",J202,0)</f>
        <v>0</v>
      </c>
      <c r="BF202" s="232">
        <f>IF(N202="snížená",J202,0)</f>
        <v>0</v>
      </c>
      <c r="BG202" s="232">
        <f>IF(N202="zákl. přenesená",J202,0)</f>
        <v>0</v>
      </c>
      <c r="BH202" s="232">
        <f>IF(N202="sníž. přenesená",J202,0)</f>
        <v>0</v>
      </c>
      <c r="BI202" s="232">
        <f>IF(N202="nulová",J202,0)</f>
        <v>0</v>
      </c>
      <c r="BJ202" s="14" t="s">
        <v>80</v>
      </c>
      <c r="BK202" s="232">
        <f>ROUND(I202*H202,2)</f>
        <v>0</v>
      </c>
      <c r="BL202" s="14" t="s">
        <v>316</v>
      </c>
      <c r="BM202" s="231" t="s">
        <v>597</v>
      </c>
    </row>
    <row r="203" s="2" customFormat="1" ht="24.15" customHeight="1">
      <c r="A203" s="35"/>
      <c r="B203" s="36"/>
      <c r="C203" s="245" t="s">
        <v>598</v>
      </c>
      <c r="D203" s="245" t="s">
        <v>313</v>
      </c>
      <c r="E203" s="246" t="s">
        <v>599</v>
      </c>
      <c r="F203" s="247" t="s">
        <v>600</v>
      </c>
      <c r="G203" s="248" t="s">
        <v>209</v>
      </c>
      <c r="H203" s="249">
        <v>13</v>
      </c>
      <c r="I203" s="250"/>
      <c r="J203" s="251">
        <f>ROUND(I203*H203,2)</f>
        <v>0</v>
      </c>
      <c r="K203" s="252"/>
      <c r="L203" s="253"/>
      <c r="M203" s="254" t="s">
        <v>1</v>
      </c>
      <c r="N203" s="255" t="s">
        <v>38</v>
      </c>
      <c r="O203" s="88"/>
      <c r="P203" s="229">
        <f>O203*H203</f>
        <v>0</v>
      </c>
      <c r="Q203" s="229">
        <v>0</v>
      </c>
      <c r="R203" s="229">
        <f>Q203*H203</f>
        <v>0</v>
      </c>
      <c r="S203" s="229">
        <v>0</v>
      </c>
      <c r="T203" s="230">
        <f>S203*H203</f>
        <v>0</v>
      </c>
      <c r="U203" s="35"/>
      <c r="V203" s="35"/>
      <c r="W203" s="35"/>
      <c r="X203" s="35"/>
      <c r="Y203" s="35"/>
      <c r="Z203" s="35"/>
      <c r="AA203" s="35"/>
      <c r="AB203" s="35"/>
      <c r="AC203" s="35"/>
      <c r="AD203" s="35"/>
      <c r="AE203" s="35"/>
      <c r="AR203" s="231" t="s">
        <v>316</v>
      </c>
      <c r="AT203" s="231" t="s">
        <v>313</v>
      </c>
      <c r="AU203" s="231" t="s">
        <v>73</v>
      </c>
      <c r="AY203" s="14" t="s">
        <v>200</v>
      </c>
      <c r="BE203" s="232">
        <f>IF(N203="základní",J203,0)</f>
        <v>0</v>
      </c>
      <c r="BF203" s="232">
        <f>IF(N203="snížená",J203,0)</f>
        <v>0</v>
      </c>
      <c r="BG203" s="232">
        <f>IF(N203="zákl. přenesená",J203,0)</f>
        <v>0</v>
      </c>
      <c r="BH203" s="232">
        <f>IF(N203="sníž. přenesená",J203,0)</f>
        <v>0</v>
      </c>
      <c r="BI203" s="232">
        <f>IF(N203="nulová",J203,0)</f>
        <v>0</v>
      </c>
      <c r="BJ203" s="14" t="s">
        <v>80</v>
      </c>
      <c r="BK203" s="232">
        <f>ROUND(I203*H203,2)</f>
        <v>0</v>
      </c>
      <c r="BL203" s="14" t="s">
        <v>316</v>
      </c>
      <c r="BM203" s="231" t="s">
        <v>601</v>
      </c>
    </row>
    <row r="204" s="2" customFormat="1" ht="24.15" customHeight="1">
      <c r="A204" s="35"/>
      <c r="B204" s="36"/>
      <c r="C204" s="245" t="s">
        <v>602</v>
      </c>
      <c r="D204" s="245" t="s">
        <v>313</v>
      </c>
      <c r="E204" s="246" t="s">
        <v>603</v>
      </c>
      <c r="F204" s="247" t="s">
        <v>604</v>
      </c>
      <c r="G204" s="248" t="s">
        <v>209</v>
      </c>
      <c r="H204" s="249">
        <v>13</v>
      </c>
      <c r="I204" s="250"/>
      <c r="J204" s="251">
        <f>ROUND(I204*H204,2)</f>
        <v>0</v>
      </c>
      <c r="K204" s="252"/>
      <c r="L204" s="253"/>
      <c r="M204" s="254" t="s">
        <v>1</v>
      </c>
      <c r="N204" s="255" t="s">
        <v>38</v>
      </c>
      <c r="O204" s="88"/>
      <c r="P204" s="229">
        <f>O204*H204</f>
        <v>0</v>
      </c>
      <c r="Q204" s="229">
        <v>0</v>
      </c>
      <c r="R204" s="229">
        <f>Q204*H204</f>
        <v>0</v>
      </c>
      <c r="S204" s="229">
        <v>0</v>
      </c>
      <c r="T204" s="230">
        <f>S204*H204</f>
        <v>0</v>
      </c>
      <c r="U204" s="35"/>
      <c r="V204" s="35"/>
      <c r="W204" s="35"/>
      <c r="X204" s="35"/>
      <c r="Y204" s="35"/>
      <c r="Z204" s="35"/>
      <c r="AA204" s="35"/>
      <c r="AB204" s="35"/>
      <c r="AC204" s="35"/>
      <c r="AD204" s="35"/>
      <c r="AE204" s="35"/>
      <c r="AR204" s="231" t="s">
        <v>316</v>
      </c>
      <c r="AT204" s="231" t="s">
        <v>313</v>
      </c>
      <c r="AU204" s="231" t="s">
        <v>73</v>
      </c>
      <c r="AY204" s="14" t="s">
        <v>200</v>
      </c>
      <c r="BE204" s="232">
        <f>IF(N204="základní",J204,0)</f>
        <v>0</v>
      </c>
      <c r="BF204" s="232">
        <f>IF(N204="snížená",J204,0)</f>
        <v>0</v>
      </c>
      <c r="BG204" s="232">
        <f>IF(N204="zákl. přenesená",J204,0)</f>
        <v>0</v>
      </c>
      <c r="BH204" s="232">
        <f>IF(N204="sníž. přenesená",J204,0)</f>
        <v>0</v>
      </c>
      <c r="BI204" s="232">
        <f>IF(N204="nulová",J204,0)</f>
        <v>0</v>
      </c>
      <c r="BJ204" s="14" t="s">
        <v>80</v>
      </c>
      <c r="BK204" s="232">
        <f>ROUND(I204*H204,2)</f>
        <v>0</v>
      </c>
      <c r="BL204" s="14" t="s">
        <v>316</v>
      </c>
      <c r="BM204" s="231" t="s">
        <v>605</v>
      </c>
    </row>
    <row r="205" s="2" customFormat="1" ht="24.15" customHeight="1">
      <c r="A205" s="35"/>
      <c r="B205" s="36"/>
      <c r="C205" s="245" t="s">
        <v>606</v>
      </c>
      <c r="D205" s="245" t="s">
        <v>313</v>
      </c>
      <c r="E205" s="246" t="s">
        <v>607</v>
      </c>
      <c r="F205" s="247" t="s">
        <v>608</v>
      </c>
      <c r="G205" s="248" t="s">
        <v>209</v>
      </c>
      <c r="H205" s="249">
        <v>25</v>
      </c>
      <c r="I205" s="250"/>
      <c r="J205" s="251">
        <f>ROUND(I205*H205,2)</f>
        <v>0</v>
      </c>
      <c r="K205" s="252"/>
      <c r="L205" s="253"/>
      <c r="M205" s="254" t="s">
        <v>1</v>
      </c>
      <c r="N205" s="255" t="s">
        <v>38</v>
      </c>
      <c r="O205" s="88"/>
      <c r="P205" s="229">
        <f>O205*H205</f>
        <v>0</v>
      </c>
      <c r="Q205" s="229">
        <v>0</v>
      </c>
      <c r="R205" s="229">
        <f>Q205*H205</f>
        <v>0</v>
      </c>
      <c r="S205" s="229">
        <v>0</v>
      </c>
      <c r="T205" s="230">
        <f>S205*H205</f>
        <v>0</v>
      </c>
      <c r="U205" s="35"/>
      <c r="V205" s="35"/>
      <c r="W205" s="35"/>
      <c r="X205" s="35"/>
      <c r="Y205" s="35"/>
      <c r="Z205" s="35"/>
      <c r="AA205" s="35"/>
      <c r="AB205" s="35"/>
      <c r="AC205" s="35"/>
      <c r="AD205" s="35"/>
      <c r="AE205" s="35"/>
      <c r="AR205" s="231" t="s">
        <v>316</v>
      </c>
      <c r="AT205" s="231" t="s">
        <v>313</v>
      </c>
      <c r="AU205" s="231" t="s">
        <v>73</v>
      </c>
      <c r="AY205" s="14" t="s">
        <v>200</v>
      </c>
      <c r="BE205" s="232">
        <f>IF(N205="základní",J205,0)</f>
        <v>0</v>
      </c>
      <c r="BF205" s="232">
        <f>IF(N205="snížená",J205,0)</f>
        <v>0</v>
      </c>
      <c r="BG205" s="232">
        <f>IF(N205="zákl. přenesená",J205,0)</f>
        <v>0</v>
      </c>
      <c r="BH205" s="232">
        <f>IF(N205="sníž. přenesená",J205,0)</f>
        <v>0</v>
      </c>
      <c r="BI205" s="232">
        <f>IF(N205="nulová",J205,0)</f>
        <v>0</v>
      </c>
      <c r="BJ205" s="14" t="s">
        <v>80</v>
      </c>
      <c r="BK205" s="232">
        <f>ROUND(I205*H205,2)</f>
        <v>0</v>
      </c>
      <c r="BL205" s="14" t="s">
        <v>316</v>
      </c>
      <c r="BM205" s="231" t="s">
        <v>609</v>
      </c>
    </row>
    <row r="206" s="2" customFormat="1" ht="24.15" customHeight="1">
      <c r="A206" s="35"/>
      <c r="B206" s="36"/>
      <c r="C206" s="245" t="s">
        <v>610</v>
      </c>
      <c r="D206" s="245" t="s">
        <v>313</v>
      </c>
      <c r="E206" s="246" t="s">
        <v>611</v>
      </c>
      <c r="F206" s="247" t="s">
        <v>612</v>
      </c>
      <c r="G206" s="248" t="s">
        <v>209</v>
      </c>
      <c r="H206" s="249">
        <v>48</v>
      </c>
      <c r="I206" s="250"/>
      <c r="J206" s="251">
        <f>ROUND(I206*H206,2)</f>
        <v>0</v>
      </c>
      <c r="K206" s="252"/>
      <c r="L206" s="253"/>
      <c r="M206" s="254" t="s">
        <v>1</v>
      </c>
      <c r="N206" s="255" t="s">
        <v>38</v>
      </c>
      <c r="O206" s="88"/>
      <c r="P206" s="229">
        <f>O206*H206</f>
        <v>0</v>
      </c>
      <c r="Q206" s="229">
        <v>0</v>
      </c>
      <c r="R206" s="229">
        <f>Q206*H206</f>
        <v>0</v>
      </c>
      <c r="S206" s="229">
        <v>0</v>
      </c>
      <c r="T206" s="230">
        <f>S206*H206</f>
        <v>0</v>
      </c>
      <c r="U206" s="35"/>
      <c r="V206" s="35"/>
      <c r="W206" s="35"/>
      <c r="X206" s="35"/>
      <c r="Y206" s="35"/>
      <c r="Z206" s="35"/>
      <c r="AA206" s="35"/>
      <c r="AB206" s="35"/>
      <c r="AC206" s="35"/>
      <c r="AD206" s="35"/>
      <c r="AE206" s="35"/>
      <c r="AR206" s="231" t="s">
        <v>316</v>
      </c>
      <c r="AT206" s="231" t="s">
        <v>313</v>
      </c>
      <c r="AU206" s="231" t="s">
        <v>73</v>
      </c>
      <c r="AY206" s="14" t="s">
        <v>200</v>
      </c>
      <c r="BE206" s="232">
        <f>IF(N206="základní",J206,0)</f>
        <v>0</v>
      </c>
      <c r="BF206" s="232">
        <f>IF(N206="snížená",J206,0)</f>
        <v>0</v>
      </c>
      <c r="BG206" s="232">
        <f>IF(N206="zákl. přenesená",J206,0)</f>
        <v>0</v>
      </c>
      <c r="BH206" s="232">
        <f>IF(N206="sníž. přenesená",J206,0)</f>
        <v>0</v>
      </c>
      <c r="BI206" s="232">
        <f>IF(N206="nulová",J206,0)</f>
        <v>0</v>
      </c>
      <c r="BJ206" s="14" t="s">
        <v>80</v>
      </c>
      <c r="BK206" s="232">
        <f>ROUND(I206*H206,2)</f>
        <v>0</v>
      </c>
      <c r="BL206" s="14" t="s">
        <v>316</v>
      </c>
      <c r="BM206" s="231" t="s">
        <v>613</v>
      </c>
    </row>
    <row r="207" s="2" customFormat="1" ht="37.8" customHeight="1">
      <c r="A207" s="35"/>
      <c r="B207" s="36"/>
      <c r="C207" s="219" t="s">
        <v>614</v>
      </c>
      <c r="D207" s="219" t="s">
        <v>201</v>
      </c>
      <c r="E207" s="220" t="s">
        <v>615</v>
      </c>
      <c r="F207" s="221" t="s">
        <v>616</v>
      </c>
      <c r="G207" s="222" t="s">
        <v>209</v>
      </c>
      <c r="H207" s="223">
        <v>2</v>
      </c>
      <c r="I207" s="224"/>
      <c r="J207" s="225">
        <f>ROUND(I207*H207,2)</f>
        <v>0</v>
      </c>
      <c r="K207" s="226"/>
      <c r="L207" s="41"/>
      <c r="M207" s="227" t="s">
        <v>1</v>
      </c>
      <c r="N207" s="228" t="s">
        <v>38</v>
      </c>
      <c r="O207" s="88"/>
      <c r="P207" s="229">
        <f>O207*H207</f>
        <v>0</v>
      </c>
      <c r="Q207" s="229">
        <v>0</v>
      </c>
      <c r="R207" s="229">
        <f>Q207*H207</f>
        <v>0</v>
      </c>
      <c r="S207" s="229">
        <v>0</v>
      </c>
      <c r="T207" s="230">
        <f>S207*H207</f>
        <v>0</v>
      </c>
      <c r="U207" s="35"/>
      <c r="V207" s="35"/>
      <c r="W207" s="35"/>
      <c r="X207" s="35"/>
      <c r="Y207" s="35"/>
      <c r="Z207" s="35"/>
      <c r="AA207" s="35"/>
      <c r="AB207" s="35"/>
      <c r="AC207" s="35"/>
      <c r="AD207" s="35"/>
      <c r="AE207" s="35"/>
      <c r="AR207" s="231" t="s">
        <v>210</v>
      </c>
      <c r="AT207" s="231" t="s">
        <v>201</v>
      </c>
      <c r="AU207" s="231" t="s">
        <v>73</v>
      </c>
      <c r="AY207" s="14" t="s">
        <v>200</v>
      </c>
      <c r="BE207" s="232">
        <f>IF(N207="základní",J207,0)</f>
        <v>0</v>
      </c>
      <c r="BF207" s="232">
        <f>IF(N207="snížená",J207,0)</f>
        <v>0</v>
      </c>
      <c r="BG207" s="232">
        <f>IF(N207="zákl. přenesená",J207,0)</f>
        <v>0</v>
      </c>
      <c r="BH207" s="232">
        <f>IF(N207="sníž. přenesená",J207,0)</f>
        <v>0</v>
      </c>
      <c r="BI207" s="232">
        <f>IF(N207="nulová",J207,0)</f>
        <v>0</v>
      </c>
      <c r="BJ207" s="14" t="s">
        <v>80</v>
      </c>
      <c r="BK207" s="232">
        <f>ROUND(I207*H207,2)</f>
        <v>0</v>
      </c>
      <c r="BL207" s="14" t="s">
        <v>210</v>
      </c>
      <c r="BM207" s="231" t="s">
        <v>617</v>
      </c>
    </row>
    <row r="208" s="2" customFormat="1" ht="24.15" customHeight="1">
      <c r="A208" s="35"/>
      <c r="B208" s="36"/>
      <c r="C208" s="245" t="s">
        <v>618</v>
      </c>
      <c r="D208" s="245" t="s">
        <v>313</v>
      </c>
      <c r="E208" s="246" t="s">
        <v>619</v>
      </c>
      <c r="F208" s="247" t="s">
        <v>620</v>
      </c>
      <c r="G208" s="248" t="s">
        <v>209</v>
      </c>
      <c r="H208" s="249">
        <v>4</v>
      </c>
      <c r="I208" s="250"/>
      <c r="J208" s="251">
        <f>ROUND(I208*H208,2)</f>
        <v>0</v>
      </c>
      <c r="K208" s="252"/>
      <c r="L208" s="253"/>
      <c r="M208" s="254" t="s">
        <v>1</v>
      </c>
      <c r="N208" s="255" t="s">
        <v>38</v>
      </c>
      <c r="O208" s="88"/>
      <c r="P208" s="229">
        <f>O208*H208</f>
        <v>0</v>
      </c>
      <c r="Q208" s="229">
        <v>0</v>
      </c>
      <c r="R208" s="229">
        <f>Q208*H208</f>
        <v>0</v>
      </c>
      <c r="S208" s="229">
        <v>0</v>
      </c>
      <c r="T208" s="230">
        <f>S208*H208</f>
        <v>0</v>
      </c>
      <c r="U208" s="35"/>
      <c r="V208" s="35"/>
      <c r="W208" s="35"/>
      <c r="X208" s="35"/>
      <c r="Y208" s="35"/>
      <c r="Z208" s="35"/>
      <c r="AA208" s="35"/>
      <c r="AB208" s="35"/>
      <c r="AC208" s="35"/>
      <c r="AD208" s="35"/>
      <c r="AE208" s="35"/>
      <c r="AR208" s="231" t="s">
        <v>316</v>
      </c>
      <c r="AT208" s="231" t="s">
        <v>313</v>
      </c>
      <c r="AU208" s="231" t="s">
        <v>73</v>
      </c>
      <c r="AY208" s="14" t="s">
        <v>200</v>
      </c>
      <c r="BE208" s="232">
        <f>IF(N208="základní",J208,0)</f>
        <v>0</v>
      </c>
      <c r="BF208" s="232">
        <f>IF(N208="snížená",J208,0)</f>
        <v>0</v>
      </c>
      <c r="BG208" s="232">
        <f>IF(N208="zákl. přenesená",J208,0)</f>
        <v>0</v>
      </c>
      <c r="BH208" s="232">
        <f>IF(N208="sníž. přenesená",J208,0)</f>
        <v>0</v>
      </c>
      <c r="BI208" s="232">
        <f>IF(N208="nulová",J208,0)</f>
        <v>0</v>
      </c>
      <c r="BJ208" s="14" t="s">
        <v>80</v>
      </c>
      <c r="BK208" s="232">
        <f>ROUND(I208*H208,2)</f>
        <v>0</v>
      </c>
      <c r="BL208" s="14" t="s">
        <v>316</v>
      </c>
      <c r="BM208" s="231" t="s">
        <v>621</v>
      </c>
    </row>
    <row r="209" s="2" customFormat="1" ht="14.4" customHeight="1">
      <c r="A209" s="35"/>
      <c r="B209" s="36"/>
      <c r="C209" s="219" t="s">
        <v>622</v>
      </c>
      <c r="D209" s="219" t="s">
        <v>201</v>
      </c>
      <c r="E209" s="220" t="s">
        <v>623</v>
      </c>
      <c r="F209" s="221" t="s">
        <v>624</v>
      </c>
      <c r="G209" s="222" t="s">
        <v>209</v>
      </c>
      <c r="H209" s="223">
        <v>12</v>
      </c>
      <c r="I209" s="224"/>
      <c r="J209" s="225">
        <f>ROUND(I209*H209,2)</f>
        <v>0</v>
      </c>
      <c r="K209" s="226"/>
      <c r="L209" s="41"/>
      <c r="M209" s="227" t="s">
        <v>1</v>
      </c>
      <c r="N209" s="228" t="s">
        <v>38</v>
      </c>
      <c r="O209" s="88"/>
      <c r="P209" s="229">
        <f>O209*H209</f>
        <v>0</v>
      </c>
      <c r="Q209" s="229">
        <v>0</v>
      </c>
      <c r="R209" s="229">
        <f>Q209*H209</f>
        <v>0</v>
      </c>
      <c r="S209" s="229">
        <v>0</v>
      </c>
      <c r="T209" s="230">
        <f>S209*H209</f>
        <v>0</v>
      </c>
      <c r="U209" s="35"/>
      <c r="V209" s="35"/>
      <c r="W209" s="35"/>
      <c r="X209" s="35"/>
      <c r="Y209" s="35"/>
      <c r="Z209" s="35"/>
      <c r="AA209" s="35"/>
      <c r="AB209" s="35"/>
      <c r="AC209" s="35"/>
      <c r="AD209" s="35"/>
      <c r="AE209" s="35"/>
      <c r="AR209" s="231" t="s">
        <v>210</v>
      </c>
      <c r="AT209" s="231" t="s">
        <v>201</v>
      </c>
      <c r="AU209" s="231" t="s">
        <v>73</v>
      </c>
      <c r="AY209" s="14" t="s">
        <v>200</v>
      </c>
      <c r="BE209" s="232">
        <f>IF(N209="základní",J209,0)</f>
        <v>0</v>
      </c>
      <c r="BF209" s="232">
        <f>IF(N209="snížená",J209,0)</f>
        <v>0</v>
      </c>
      <c r="BG209" s="232">
        <f>IF(N209="zákl. přenesená",J209,0)</f>
        <v>0</v>
      </c>
      <c r="BH209" s="232">
        <f>IF(N209="sníž. přenesená",J209,0)</f>
        <v>0</v>
      </c>
      <c r="BI209" s="232">
        <f>IF(N209="nulová",J209,0)</f>
        <v>0</v>
      </c>
      <c r="BJ209" s="14" t="s">
        <v>80</v>
      </c>
      <c r="BK209" s="232">
        <f>ROUND(I209*H209,2)</f>
        <v>0</v>
      </c>
      <c r="BL209" s="14" t="s">
        <v>210</v>
      </c>
      <c r="BM209" s="231" t="s">
        <v>625</v>
      </c>
    </row>
    <row r="210" s="2" customFormat="1" ht="49.05" customHeight="1">
      <c r="A210" s="35"/>
      <c r="B210" s="36"/>
      <c r="C210" s="219" t="s">
        <v>626</v>
      </c>
      <c r="D210" s="219" t="s">
        <v>201</v>
      </c>
      <c r="E210" s="220" t="s">
        <v>627</v>
      </c>
      <c r="F210" s="221" t="s">
        <v>628</v>
      </c>
      <c r="G210" s="222" t="s">
        <v>209</v>
      </c>
      <c r="H210" s="223">
        <v>3</v>
      </c>
      <c r="I210" s="224"/>
      <c r="J210" s="225">
        <f>ROUND(I210*H210,2)</f>
        <v>0</v>
      </c>
      <c r="K210" s="226"/>
      <c r="L210" s="41"/>
      <c r="M210" s="227" t="s">
        <v>1</v>
      </c>
      <c r="N210" s="228" t="s">
        <v>38</v>
      </c>
      <c r="O210" s="88"/>
      <c r="P210" s="229">
        <f>O210*H210</f>
        <v>0</v>
      </c>
      <c r="Q210" s="229">
        <v>0</v>
      </c>
      <c r="R210" s="229">
        <f>Q210*H210</f>
        <v>0</v>
      </c>
      <c r="S210" s="229">
        <v>0</v>
      </c>
      <c r="T210" s="230">
        <f>S210*H210</f>
        <v>0</v>
      </c>
      <c r="U210" s="35"/>
      <c r="V210" s="35"/>
      <c r="W210" s="35"/>
      <c r="X210" s="35"/>
      <c r="Y210" s="35"/>
      <c r="Z210" s="35"/>
      <c r="AA210" s="35"/>
      <c r="AB210" s="35"/>
      <c r="AC210" s="35"/>
      <c r="AD210" s="35"/>
      <c r="AE210" s="35"/>
      <c r="AR210" s="231" t="s">
        <v>210</v>
      </c>
      <c r="AT210" s="231" t="s">
        <v>201</v>
      </c>
      <c r="AU210" s="231" t="s">
        <v>73</v>
      </c>
      <c r="AY210" s="14" t="s">
        <v>200</v>
      </c>
      <c r="BE210" s="232">
        <f>IF(N210="základní",J210,0)</f>
        <v>0</v>
      </c>
      <c r="BF210" s="232">
        <f>IF(N210="snížená",J210,0)</f>
        <v>0</v>
      </c>
      <c r="BG210" s="232">
        <f>IF(N210="zákl. přenesená",J210,0)</f>
        <v>0</v>
      </c>
      <c r="BH210" s="232">
        <f>IF(N210="sníž. přenesená",J210,0)</f>
        <v>0</v>
      </c>
      <c r="BI210" s="232">
        <f>IF(N210="nulová",J210,0)</f>
        <v>0</v>
      </c>
      <c r="BJ210" s="14" t="s">
        <v>80</v>
      </c>
      <c r="BK210" s="232">
        <f>ROUND(I210*H210,2)</f>
        <v>0</v>
      </c>
      <c r="BL210" s="14" t="s">
        <v>210</v>
      </c>
      <c r="BM210" s="231" t="s">
        <v>629</v>
      </c>
    </row>
    <row r="211" s="2" customFormat="1" ht="24.15" customHeight="1">
      <c r="A211" s="35"/>
      <c r="B211" s="36"/>
      <c r="C211" s="245" t="s">
        <v>630</v>
      </c>
      <c r="D211" s="245" t="s">
        <v>313</v>
      </c>
      <c r="E211" s="246" t="s">
        <v>631</v>
      </c>
      <c r="F211" s="247" t="s">
        <v>632</v>
      </c>
      <c r="G211" s="248" t="s">
        <v>209</v>
      </c>
      <c r="H211" s="249">
        <v>3</v>
      </c>
      <c r="I211" s="250"/>
      <c r="J211" s="251">
        <f>ROUND(I211*H211,2)</f>
        <v>0</v>
      </c>
      <c r="K211" s="252"/>
      <c r="L211" s="253"/>
      <c r="M211" s="254" t="s">
        <v>1</v>
      </c>
      <c r="N211" s="255" t="s">
        <v>38</v>
      </c>
      <c r="O211" s="88"/>
      <c r="P211" s="229">
        <f>O211*H211</f>
        <v>0</v>
      </c>
      <c r="Q211" s="229">
        <v>0</v>
      </c>
      <c r="R211" s="229">
        <f>Q211*H211</f>
        <v>0</v>
      </c>
      <c r="S211" s="229">
        <v>0</v>
      </c>
      <c r="T211" s="230">
        <f>S211*H211</f>
        <v>0</v>
      </c>
      <c r="U211" s="35"/>
      <c r="V211" s="35"/>
      <c r="W211" s="35"/>
      <c r="X211" s="35"/>
      <c r="Y211" s="35"/>
      <c r="Z211" s="35"/>
      <c r="AA211" s="35"/>
      <c r="AB211" s="35"/>
      <c r="AC211" s="35"/>
      <c r="AD211" s="35"/>
      <c r="AE211" s="35"/>
      <c r="AR211" s="231" t="s">
        <v>316</v>
      </c>
      <c r="AT211" s="231" t="s">
        <v>313</v>
      </c>
      <c r="AU211" s="231" t="s">
        <v>73</v>
      </c>
      <c r="AY211" s="14" t="s">
        <v>200</v>
      </c>
      <c r="BE211" s="232">
        <f>IF(N211="základní",J211,0)</f>
        <v>0</v>
      </c>
      <c r="BF211" s="232">
        <f>IF(N211="snížená",J211,0)</f>
        <v>0</v>
      </c>
      <c r="BG211" s="232">
        <f>IF(N211="zákl. přenesená",J211,0)</f>
        <v>0</v>
      </c>
      <c r="BH211" s="232">
        <f>IF(N211="sníž. přenesená",J211,0)</f>
        <v>0</v>
      </c>
      <c r="BI211" s="232">
        <f>IF(N211="nulová",J211,0)</f>
        <v>0</v>
      </c>
      <c r="BJ211" s="14" t="s">
        <v>80</v>
      </c>
      <c r="BK211" s="232">
        <f>ROUND(I211*H211,2)</f>
        <v>0</v>
      </c>
      <c r="BL211" s="14" t="s">
        <v>316</v>
      </c>
      <c r="BM211" s="231" t="s">
        <v>633</v>
      </c>
    </row>
    <row r="212" s="2" customFormat="1" ht="49.05" customHeight="1">
      <c r="A212" s="35"/>
      <c r="B212" s="36"/>
      <c r="C212" s="219" t="s">
        <v>634</v>
      </c>
      <c r="D212" s="219" t="s">
        <v>201</v>
      </c>
      <c r="E212" s="220" t="s">
        <v>635</v>
      </c>
      <c r="F212" s="221" t="s">
        <v>636</v>
      </c>
      <c r="G212" s="222" t="s">
        <v>209</v>
      </c>
      <c r="H212" s="223">
        <v>2</v>
      </c>
      <c r="I212" s="224"/>
      <c r="J212" s="225">
        <f>ROUND(I212*H212,2)</f>
        <v>0</v>
      </c>
      <c r="K212" s="226"/>
      <c r="L212" s="41"/>
      <c r="M212" s="227" t="s">
        <v>1</v>
      </c>
      <c r="N212" s="228" t="s">
        <v>38</v>
      </c>
      <c r="O212" s="88"/>
      <c r="P212" s="229">
        <f>O212*H212</f>
        <v>0</v>
      </c>
      <c r="Q212" s="229">
        <v>0</v>
      </c>
      <c r="R212" s="229">
        <f>Q212*H212</f>
        <v>0</v>
      </c>
      <c r="S212" s="229">
        <v>0</v>
      </c>
      <c r="T212" s="230">
        <f>S212*H212</f>
        <v>0</v>
      </c>
      <c r="U212" s="35"/>
      <c r="V212" s="35"/>
      <c r="W212" s="35"/>
      <c r="X212" s="35"/>
      <c r="Y212" s="35"/>
      <c r="Z212" s="35"/>
      <c r="AA212" s="35"/>
      <c r="AB212" s="35"/>
      <c r="AC212" s="35"/>
      <c r="AD212" s="35"/>
      <c r="AE212" s="35"/>
      <c r="AR212" s="231" t="s">
        <v>210</v>
      </c>
      <c r="AT212" s="231" t="s">
        <v>201</v>
      </c>
      <c r="AU212" s="231" t="s">
        <v>73</v>
      </c>
      <c r="AY212" s="14" t="s">
        <v>200</v>
      </c>
      <c r="BE212" s="232">
        <f>IF(N212="základní",J212,0)</f>
        <v>0</v>
      </c>
      <c r="BF212" s="232">
        <f>IF(N212="snížená",J212,0)</f>
        <v>0</v>
      </c>
      <c r="BG212" s="232">
        <f>IF(N212="zákl. přenesená",J212,0)</f>
        <v>0</v>
      </c>
      <c r="BH212" s="232">
        <f>IF(N212="sníž. přenesená",J212,0)</f>
        <v>0</v>
      </c>
      <c r="BI212" s="232">
        <f>IF(N212="nulová",J212,0)</f>
        <v>0</v>
      </c>
      <c r="BJ212" s="14" t="s">
        <v>80</v>
      </c>
      <c r="BK212" s="232">
        <f>ROUND(I212*H212,2)</f>
        <v>0</v>
      </c>
      <c r="BL212" s="14" t="s">
        <v>210</v>
      </c>
      <c r="BM212" s="231" t="s">
        <v>637</v>
      </c>
    </row>
    <row r="213" s="2" customFormat="1" ht="24.15" customHeight="1">
      <c r="A213" s="35"/>
      <c r="B213" s="36"/>
      <c r="C213" s="245" t="s">
        <v>638</v>
      </c>
      <c r="D213" s="245" t="s">
        <v>313</v>
      </c>
      <c r="E213" s="246" t="s">
        <v>639</v>
      </c>
      <c r="F213" s="247" t="s">
        <v>640</v>
      </c>
      <c r="G213" s="248" t="s">
        <v>209</v>
      </c>
      <c r="H213" s="249">
        <v>2</v>
      </c>
      <c r="I213" s="250"/>
      <c r="J213" s="251">
        <f>ROUND(I213*H213,2)</f>
        <v>0</v>
      </c>
      <c r="K213" s="252"/>
      <c r="L213" s="253"/>
      <c r="M213" s="254" t="s">
        <v>1</v>
      </c>
      <c r="N213" s="255" t="s">
        <v>38</v>
      </c>
      <c r="O213" s="88"/>
      <c r="P213" s="229">
        <f>O213*H213</f>
        <v>0</v>
      </c>
      <c r="Q213" s="229">
        <v>0</v>
      </c>
      <c r="R213" s="229">
        <f>Q213*H213</f>
        <v>0</v>
      </c>
      <c r="S213" s="229">
        <v>0</v>
      </c>
      <c r="T213" s="230">
        <f>S213*H213</f>
        <v>0</v>
      </c>
      <c r="U213" s="35"/>
      <c r="V213" s="35"/>
      <c r="W213" s="35"/>
      <c r="X213" s="35"/>
      <c r="Y213" s="35"/>
      <c r="Z213" s="35"/>
      <c r="AA213" s="35"/>
      <c r="AB213" s="35"/>
      <c r="AC213" s="35"/>
      <c r="AD213" s="35"/>
      <c r="AE213" s="35"/>
      <c r="AR213" s="231" t="s">
        <v>316</v>
      </c>
      <c r="AT213" s="231" t="s">
        <v>313</v>
      </c>
      <c r="AU213" s="231" t="s">
        <v>73</v>
      </c>
      <c r="AY213" s="14" t="s">
        <v>200</v>
      </c>
      <c r="BE213" s="232">
        <f>IF(N213="základní",J213,0)</f>
        <v>0</v>
      </c>
      <c r="BF213" s="232">
        <f>IF(N213="snížená",J213,0)</f>
        <v>0</v>
      </c>
      <c r="BG213" s="232">
        <f>IF(N213="zákl. přenesená",J213,0)</f>
        <v>0</v>
      </c>
      <c r="BH213" s="232">
        <f>IF(N213="sníž. přenesená",J213,0)</f>
        <v>0</v>
      </c>
      <c r="BI213" s="232">
        <f>IF(N213="nulová",J213,0)</f>
        <v>0</v>
      </c>
      <c r="BJ213" s="14" t="s">
        <v>80</v>
      </c>
      <c r="BK213" s="232">
        <f>ROUND(I213*H213,2)</f>
        <v>0</v>
      </c>
      <c r="BL213" s="14" t="s">
        <v>316</v>
      </c>
      <c r="BM213" s="231" t="s">
        <v>641</v>
      </c>
    </row>
    <row r="214" s="2" customFormat="1" ht="24.15" customHeight="1">
      <c r="A214" s="35"/>
      <c r="B214" s="36"/>
      <c r="C214" s="245" t="s">
        <v>642</v>
      </c>
      <c r="D214" s="245" t="s">
        <v>313</v>
      </c>
      <c r="E214" s="246" t="s">
        <v>643</v>
      </c>
      <c r="F214" s="247" t="s">
        <v>644</v>
      </c>
      <c r="G214" s="248" t="s">
        <v>209</v>
      </c>
      <c r="H214" s="249">
        <v>1</v>
      </c>
      <c r="I214" s="250"/>
      <c r="J214" s="251">
        <f>ROUND(I214*H214,2)</f>
        <v>0</v>
      </c>
      <c r="K214" s="252"/>
      <c r="L214" s="253"/>
      <c r="M214" s="254" t="s">
        <v>1</v>
      </c>
      <c r="N214" s="255" t="s">
        <v>38</v>
      </c>
      <c r="O214" s="88"/>
      <c r="P214" s="229">
        <f>O214*H214</f>
        <v>0</v>
      </c>
      <c r="Q214" s="229">
        <v>0</v>
      </c>
      <c r="R214" s="229">
        <f>Q214*H214</f>
        <v>0</v>
      </c>
      <c r="S214" s="229">
        <v>0</v>
      </c>
      <c r="T214" s="230">
        <f>S214*H214</f>
        <v>0</v>
      </c>
      <c r="U214" s="35"/>
      <c r="V214" s="35"/>
      <c r="W214" s="35"/>
      <c r="X214" s="35"/>
      <c r="Y214" s="35"/>
      <c r="Z214" s="35"/>
      <c r="AA214" s="35"/>
      <c r="AB214" s="35"/>
      <c r="AC214" s="35"/>
      <c r="AD214" s="35"/>
      <c r="AE214" s="35"/>
      <c r="AR214" s="231" t="s">
        <v>316</v>
      </c>
      <c r="AT214" s="231" t="s">
        <v>313</v>
      </c>
      <c r="AU214" s="231" t="s">
        <v>73</v>
      </c>
      <c r="AY214" s="14" t="s">
        <v>200</v>
      </c>
      <c r="BE214" s="232">
        <f>IF(N214="základní",J214,0)</f>
        <v>0</v>
      </c>
      <c r="BF214" s="232">
        <f>IF(N214="snížená",J214,0)</f>
        <v>0</v>
      </c>
      <c r="BG214" s="232">
        <f>IF(N214="zákl. přenesená",J214,0)</f>
        <v>0</v>
      </c>
      <c r="BH214" s="232">
        <f>IF(N214="sníž. přenesená",J214,0)</f>
        <v>0</v>
      </c>
      <c r="BI214" s="232">
        <f>IF(N214="nulová",J214,0)</f>
        <v>0</v>
      </c>
      <c r="BJ214" s="14" t="s">
        <v>80</v>
      </c>
      <c r="BK214" s="232">
        <f>ROUND(I214*H214,2)</f>
        <v>0</v>
      </c>
      <c r="BL214" s="14" t="s">
        <v>316</v>
      </c>
      <c r="BM214" s="231" t="s">
        <v>645</v>
      </c>
    </row>
    <row r="215" s="2" customFormat="1" ht="14.4" customHeight="1">
      <c r="A215" s="35"/>
      <c r="B215" s="36"/>
      <c r="C215" s="219" t="s">
        <v>646</v>
      </c>
      <c r="D215" s="219" t="s">
        <v>201</v>
      </c>
      <c r="E215" s="220" t="s">
        <v>647</v>
      </c>
      <c r="F215" s="221" t="s">
        <v>648</v>
      </c>
      <c r="G215" s="222" t="s">
        <v>209</v>
      </c>
      <c r="H215" s="223">
        <v>1</v>
      </c>
      <c r="I215" s="224"/>
      <c r="J215" s="225">
        <f>ROUND(I215*H215,2)</f>
        <v>0</v>
      </c>
      <c r="K215" s="226"/>
      <c r="L215" s="41"/>
      <c r="M215" s="227" t="s">
        <v>1</v>
      </c>
      <c r="N215" s="228" t="s">
        <v>38</v>
      </c>
      <c r="O215" s="88"/>
      <c r="P215" s="229">
        <f>O215*H215</f>
        <v>0</v>
      </c>
      <c r="Q215" s="229">
        <v>0</v>
      </c>
      <c r="R215" s="229">
        <f>Q215*H215</f>
        <v>0</v>
      </c>
      <c r="S215" s="229">
        <v>0</v>
      </c>
      <c r="T215" s="230">
        <f>S215*H215</f>
        <v>0</v>
      </c>
      <c r="U215" s="35"/>
      <c r="V215" s="35"/>
      <c r="W215" s="35"/>
      <c r="X215" s="35"/>
      <c r="Y215" s="35"/>
      <c r="Z215" s="35"/>
      <c r="AA215" s="35"/>
      <c r="AB215" s="35"/>
      <c r="AC215" s="35"/>
      <c r="AD215" s="35"/>
      <c r="AE215" s="35"/>
      <c r="AR215" s="231" t="s">
        <v>210</v>
      </c>
      <c r="AT215" s="231" t="s">
        <v>201</v>
      </c>
      <c r="AU215" s="231" t="s">
        <v>73</v>
      </c>
      <c r="AY215" s="14" t="s">
        <v>200</v>
      </c>
      <c r="BE215" s="232">
        <f>IF(N215="základní",J215,0)</f>
        <v>0</v>
      </c>
      <c r="BF215" s="232">
        <f>IF(N215="snížená",J215,0)</f>
        <v>0</v>
      </c>
      <c r="BG215" s="232">
        <f>IF(N215="zákl. přenesená",J215,0)</f>
        <v>0</v>
      </c>
      <c r="BH215" s="232">
        <f>IF(N215="sníž. přenesená",J215,0)</f>
        <v>0</v>
      </c>
      <c r="BI215" s="232">
        <f>IF(N215="nulová",J215,0)</f>
        <v>0</v>
      </c>
      <c r="BJ215" s="14" t="s">
        <v>80</v>
      </c>
      <c r="BK215" s="232">
        <f>ROUND(I215*H215,2)</f>
        <v>0</v>
      </c>
      <c r="BL215" s="14" t="s">
        <v>210</v>
      </c>
      <c r="BM215" s="231" t="s">
        <v>649</v>
      </c>
    </row>
    <row r="216" s="2" customFormat="1" ht="14.4" customHeight="1">
      <c r="A216" s="35"/>
      <c r="B216" s="36"/>
      <c r="C216" s="219" t="s">
        <v>650</v>
      </c>
      <c r="D216" s="219" t="s">
        <v>201</v>
      </c>
      <c r="E216" s="220" t="s">
        <v>651</v>
      </c>
      <c r="F216" s="221" t="s">
        <v>652</v>
      </c>
      <c r="G216" s="222" t="s">
        <v>209</v>
      </c>
      <c r="H216" s="223">
        <v>1</v>
      </c>
      <c r="I216" s="224"/>
      <c r="J216" s="225">
        <f>ROUND(I216*H216,2)</f>
        <v>0</v>
      </c>
      <c r="K216" s="226"/>
      <c r="L216" s="41"/>
      <c r="M216" s="227" t="s">
        <v>1</v>
      </c>
      <c r="N216" s="228" t="s">
        <v>38</v>
      </c>
      <c r="O216" s="88"/>
      <c r="P216" s="229">
        <f>O216*H216</f>
        <v>0</v>
      </c>
      <c r="Q216" s="229">
        <v>0</v>
      </c>
      <c r="R216" s="229">
        <f>Q216*H216</f>
        <v>0</v>
      </c>
      <c r="S216" s="229">
        <v>0</v>
      </c>
      <c r="T216" s="230">
        <f>S216*H216</f>
        <v>0</v>
      </c>
      <c r="U216" s="35"/>
      <c r="V216" s="35"/>
      <c r="W216" s="35"/>
      <c r="X216" s="35"/>
      <c r="Y216" s="35"/>
      <c r="Z216" s="35"/>
      <c r="AA216" s="35"/>
      <c r="AB216" s="35"/>
      <c r="AC216" s="35"/>
      <c r="AD216" s="35"/>
      <c r="AE216" s="35"/>
      <c r="AR216" s="231" t="s">
        <v>210</v>
      </c>
      <c r="AT216" s="231" t="s">
        <v>201</v>
      </c>
      <c r="AU216" s="231" t="s">
        <v>73</v>
      </c>
      <c r="AY216" s="14" t="s">
        <v>200</v>
      </c>
      <c r="BE216" s="232">
        <f>IF(N216="základní",J216,0)</f>
        <v>0</v>
      </c>
      <c r="BF216" s="232">
        <f>IF(N216="snížená",J216,0)</f>
        <v>0</v>
      </c>
      <c r="BG216" s="232">
        <f>IF(N216="zákl. přenesená",J216,0)</f>
        <v>0</v>
      </c>
      <c r="BH216" s="232">
        <f>IF(N216="sníž. přenesená",J216,0)</f>
        <v>0</v>
      </c>
      <c r="BI216" s="232">
        <f>IF(N216="nulová",J216,0)</f>
        <v>0</v>
      </c>
      <c r="BJ216" s="14" t="s">
        <v>80</v>
      </c>
      <c r="BK216" s="232">
        <f>ROUND(I216*H216,2)</f>
        <v>0</v>
      </c>
      <c r="BL216" s="14" t="s">
        <v>210</v>
      </c>
      <c r="BM216" s="231" t="s">
        <v>653</v>
      </c>
    </row>
    <row r="217" s="2" customFormat="1" ht="24.15" customHeight="1">
      <c r="A217" s="35"/>
      <c r="B217" s="36"/>
      <c r="C217" s="245" t="s">
        <v>654</v>
      </c>
      <c r="D217" s="245" t="s">
        <v>313</v>
      </c>
      <c r="E217" s="246" t="s">
        <v>655</v>
      </c>
      <c r="F217" s="247" t="s">
        <v>656</v>
      </c>
      <c r="G217" s="248" t="s">
        <v>209</v>
      </c>
      <c r="H217" s="249">
        <v>2</v>
      </c>
      <c r="I217" s="250"/>
      <c r="J217" s="251">
        <f>ROUND(I217*H217,2)</f>
        <v>0</v>
      </c>
      <c r="K217" s="252"/>
      <c r="L217" s="253"/>
      <c r="M217" s="254" t="s">
        <v>1</v>
      </c>
      <c r="N217" s="255" t="s">
        <v>38</v>
      </c>
      <c r="O217" s="88"/>
      <c r="P217" s="229">
        <f>O217*H217</f>
        <v>0</v>
      </c>
      <c r="Q217" s="229">
        <v>0</v>
      </c>
      <c r="R217" s="229">
        <f>Q217*H217</f>
        <v>0</v>
      </c>
      <c r="S217" s="229">
        <v>0</v>
      </c>
      <c r="T217" s="230">
        <f>S217*H217</f>
        <v>0</v>
      </c>
      <c r="U217" s="35"/>
      <c r="V217" s="35"/>
      <c r="W217" s="35"/>
      <c r="X217" s="35"/>
      <c r="Y217" s="35"/>
      <c r="Z217" s="35"/>
      <c r="AA217" s="35"/>
      <c r="AB217" s="35"/>
      <c r="AC217" s="35"/>
      <c r="AD217" s="35"/>
      <c r="AE217" s="35"/>
      <c r="AR217" s="231" t="s">
        <v>316</v>
      </c>
      <c r="AT217" s="231" t="s">
        <v>313</v>
      </c>
      <c r="AU217" s="231" t="s">
        <v>73</v>
      </c>
      <c r="AY217" s="14" t="s">
        <v>200</v>
      </c>
      <c r="BE217" s="232">
        <f>IF(N217="základní",J217,0)</f>
        <v>0</v>
      </c>
      <c r="BF217" s="232">
        <f>IF(N217="snížená",J217,0)</f>
        <v>0</v>
      </c>
      <c r="BG217" s="232">
        <f>IF(N217="zákl. přenesená",J217,0)</f>
        <v>0</v>
      </c>
      <c r="BH217" s="232">
        <f>IF(N217="sníž. přenesená",J217,0)</f>
        <v>0</v>
      </c>
      <c r="BI217" s="232">
        <f>IF(N217="nulová",J217,0)</f>
        <v>0</v>
      </c>
      <c r="BJ217" s="14" t="s">
        <v>80</v>
      </c>
      <c r="BK217" s="232">
        <f>ROUND(I217*H217,2)</f>
        <v>0</v>
      </c>
      <c r="BL217" s="14" t="s">
        <v>316</v>
      </c>
      <c r="BM217" s="231" t="s">
        <v>657</v>
      </c>
    </row>
    <row r="218" s="2" customFormat="1" ht="24.15" customHeight="1">
      <c r="A218" s="35"/>
      <c r="B218" s="36"/>
      <c r="C218" s="219" t="s">
        <v>658</v>
      </c>
      <c r="D218" s="219" t="s">
        <v>201</v>
      </c>
      <c r="E218" s="220" t="s">
        <v>659</v>
      </c>
      <c r="F218" s="221" t="s">
        <v>660</v>
      </c>
      <c r="G218" s="222" t="s">
        <v>209</v>
      </c>
      <c r="H218" s="223">
        <v>1</v>
      </c>
      <c r="I218" s="224"/>
      <c r="J218" s="225">
        <f>ROUND(I218*H218,2)</f>
        <v>0</v>
      </c>
      <c r="K218" s="226"/>
      <c r="L218" s="41"/>
      <c r="M218" s="227" t="s">
        <v>1</v>
      </c>
      <c r="N218" s="228" t="s">
        <v>38</v>
      </c>
      <c r="O218" s="88"/>
      <c r="P218" s="229">
        <f>O218*H218</f>
        <v>0</v>
      </c>
      <c r="Q218" s="229">
        <v>0</v>
      </c>
      <c r="R218" s="229">
        <f>Q218*H218</f>
        <v>0</v>
      </c>
      <c r="S218" s="229">
        <v>0</v>
      </c>
      <c r="T218" s="230">
        <f>S218*H218</f>
        <v>0</v>
      </c>
      <c r="U218" s="35"/>
      <c r="V218" s="35"/>
      <c r="W218" s="35"/>
      <c r="X218" s="35"/>
      <c r="Y218" s="35"/>
      <c r="Z218" s="35"/>
      <c r="AA218" s="35"/>
      <c r="AB218" s="35"/>
      <c r="AC218" s="35"/>
      <c r="AD218" s="35"/>
      <c r="AE218" s="35"/>
      <c r="AR218" s="231" t="s">
        <v>210</v>
      </c>
      <c r="AT218" s="231" t="s">
        <v>201</v>
      </c>
      <c r="AU218" s="231" t="s">
        <v>73</v>
      </c>
      <c r="AY218" s="14" t="s">
        <v>200</v>
      </c>
      <c r="BE218" s="232">
        <f>IF(N218="základní",J218,0)</f>
        <v>0</v>
      </c>
      <c r="BF218" s="232">
        <f>IF(N218="snížená",J218,0)</f>
        <v>0</v>
      </c>
      <c r="BG218" s="232">
        <f>IF(N218="zákl. přenesená",J218,0)</f>
        <v>0</v>
      </c>
      <c r="BH218" s="232">
        <f>IF(N218="sníž. přenesená",J218,0)</f>
        <v>0</v>
      </c>
      <c r="BI218" s="232">
        <f>IF(N218="nulová",J218,0)</f>
        <v>0</v>
      </c>
      <c r="BJ218" s="14" t="s">
        <v>80</v>
      </c>
      <c r="BK218" s="232">
        <f>ROUND(I218*H218,2)</f>
        <v>0</v>
      </c>
      <c r="BL218" s="14" t="s">
        <v>210</v>
      </c>
      <c r="BM218" s="231" t="s">
        <v>661</v>
      </c>
    </row>
    <row r="219" s="2" customFormat="1" ht="24.15" customHeight="1">
      <c r="A219" s="35"/>
      <c r="B219" s="36"/>
      <c r="C219" s="245" t="s">
        <v>662</v>
      </c>
      <c r="D219" s="245" t="s">
        <v>313</v>
      </c>
      <c r="E219" s="246" t="s">
        <v>663</v>
      </c>
      <c r="F219" s="247" t="s">
        <v>664</v>
      </c>
      <c r="G219" s="248" t="s">
        <v>209</v>
      </c>
      <c r="H219" s="249">
        <v>1</v>
      </c>
      <c r="I219" s="250"/>
      <c r="J219" s="251">
        <f>ROUND(I219*H219,2)</f>
        <v>0</v>
      </c>
      <c r="K219" s="252"/>
      <c r="L219" s="253"/>
      <c r="M219" s="254" t="s">
        <v>1</v>
      </c>
      <c r="N219" s="255" t="s">
        <v>38</v>
      </c>
      <c r="O219" s="88"/>
      <c r="P219" s="229">
        <f>O219*H219</f>
        <v>0</v>
      </c>
      <c r="Q219" s="229">
        <v>0</v>
      </c>
      <c r="R219" s="229">
        <f>Q219*H219</f>
        <v>0</v>
      </c>
      <c r="S219" s="229">
        <v>0</v>
      </c>
      <c r="T219" s="230">
        <f>S219*H219</f>
        <v>0</v>
      </c>
      <c r="U219" s="35"/>
      <c r="V219" s="35"/>
      <c r="W219" s="35"/>
      <c r="X219" s="35"/>
      <c r="Y219" s="35"/>
      <c r="Z219" s="35"/>
      <c r="AA219" s="35"/>
      <c r="AB219" s="35"/>
      <c r="AC219" s="35"/>
      <c r="AD219" s="35"/>
      <c r="AE219" s="35"/>
      <c r="AR219" s="231" t="s">
        <v>316</v>
      </c>
      <c r="AT219" s="231" t="s">
        <v>313</v>
      </c>
      <c r="AU219" s="231" t="s">
        <v>73</v>
      </c>
      <c r="AY219" s="14" t="s">
        <v>200</v>
      </c>
      <c r="BE219" s="232">
        <f>IF(N219="základní",J219,0)</f>
        <v>0</v>
      </c>
      <c r="BF219" s="232">
        <f>IF(N219="snížená",J219,0)</f>
        <v>0</v>
      </c>
      <c r="BG219" s="232">
        <f>IF(N219="zákl. přenesená",J219,0)</f>
        <v>0</v>
      </c>
      <c r="BH219" s="232">
        <f>IF(N219="sníž. přenesená",J219,0)</f>
        <v>0</v>
      </c>
      <c r="BI219" s="232">
        <f>IF(N219="nulová",J219,0)</f>
        <v>0</v>
      </c>
      <c r="BJ219" s="14" t="s">
        <v>80</v>
      </c>
      <c r="BK219" s="232">
        <f>ROUND(I219*H219,2)</f>
        <v>0</v>
      </c>
      <c r="BL219" s="14" t="s">
        <v>316</v>
      </c>
      <c r="BM219" s="231" t="s">
        <v>665</v>
      </c>
    </row>
    <row r="220" s="2" customFormat="1" ht="37.8" customHeight="1">
      <c r="A220" s="35"/>
      <c r="B220" s="36"/>
      <c r="C220" s="219" t="s">
        <v>666</v>
      </c>
      <c r="D220" s="219" t="s">
        <v>201</v>
      </c>
      <c r="E220" s="220" t="s">
        <v>667</v>
      </c>
      <c r="F220" s="221" t="s">
        <v>668</v>
      </c>
      <c r="G220" s="222" t="s">
        <v>209</v>
      </c>
      <c r="H220" s="223">
        <v>1</v>
      </c>
      <c r="I220" s="224"/>
      <c r="J220" s="225">
        <f>ROUND(I220*H220,2)</f>
        <v>0</v>
      </c>
      <c r="K220" s="226"/>
      <c r="L220" s="41"/>
      <c r="M220" s="227" t="s">
        <v>1</v>
      </c>
      <c r="N220" s="228" t="s">
        <v>38</v>
      </c>
      <c r="O220" s="88"/>
      <c r="P220" s="229">
        <f>O220*H220</f>
        <v>0</v>
      </c>
      <c r="Q220" s="229">
        <v>0</v>
      </c>
      <c r="R220" s="229">
        <f>Q220*H220</f>
        <v>0</v>
      </c>
      <c r="S220" s="229">
        <v>0</v>
      </c>
      <c r="T220" s="230">
        <f>S220*H220</f>
        <v>0</v>
      </c>
      <c r="U220" s="35"/>
      <c r="V220" s="35"/>
      <c r="W220" s="35"/>
      <c r="X220" s="35"/>
      <c r="Y220" s="35"/>
      <c r="Z220" s="35"/>
      <c r="AA220" s="35"/>
      <c r="AB220" s="35"/>
      <c r="AC220" s="35"/>
      <c r="AD220" s="35"/>
      <c r="AE220" s="35"/>
      <c r="AR220" s="231" t="s">
        <v>210</v>
      </c>
      <c r="AT220" s="231" t="s">
        <v>201</v>
      </c>
      <c r="AU220" s="231" t="s">
        <v>73</v>
      </c>
      <c r="AY220" s="14" t="s">
        <v>200</v>
      </c>
      <c r="BE220" s="232">
        <f>IF(N220="základní",J220,0)</f>
        <v>0</v>
      </c>
      <c r="BF220" s="232">
        <f>IF(N220="snížená",J220,0)</f>
        <v>0</v>
      </c>
      <c r="BG220" s="232">
        <f>IF(N220="zákl. přenesená",J220,0)</f>
        <v>0</v>
      </c>
      <c r="BH220" s="232">
        <f>IF(N220="sníž. přenesená",J220,0)</f>
        <v>0</v>
      </c>
      <c r="BI220" s="232">
        <f>IF(N220="nulová",J220,0)</f>
        <v>0</v>
      </c>
      <c r="BJ220" s="14" t="s">
        <v>80</v>
      </c>
      <c r="BK220" s="232">
        <f>ROUND(I220*H220,2)</f>
        <v>0</v>
      </c>
      <c r="BL220" s="14" t="s">
        <v>210</v>
      </c>
      <c r="BM220" s="231" t="s">
        <v>669</v>
      </c>
    </row>
    <row r="221" s="2" customFormat="1" ht="62.7" customHeight="1">
      <c r="A221" s="35"/>
      <c r="B221" s="36"/>
      <c r="C221" s="245" t="s">
        <v>670</v>
      </c>
      <c r="D221" s="245" t="s">
        <v>313</v>
      </c>
      <c r="E221" s="246" t="s">
        <v>671</v>
      </c>
      <c r="F221" s="247" t="s">
        <v>672</v>
      </c>
      <c r="G221" s="248" t="s">
        <v>209</v>
      </c>
      <c r="H221" s="249">
        <v>1</v>
      </c>
      <c r="I221" s="250"/>
      <c r="J221" s="251">
        <f>ROUND(I221*H221,2)</f>
        <v>0</v>
      </c>
      <c r="K221" s="252"/>
      <c r="L221" s="253"/>
      <c r="M221" s="254" t="s">
        <v>1</v>
      </c>
      <c r="N221" s="255" t="s">
        <v>38</v>
      </c>
      <c r="O221" s="88"/>
      <c r="P221" s="229">
        <f>O221*H221</f>
        <v>0</v>
      </c>
      <c r="Q221" s="229">
        <v>0</v>
      </c>
      <c r="R221" s="229">
        <f>Q221*H221</f>
        <v>0</v>
      </c>
      <c r="S221" s="229">
        <v>0</v>
      </c>
      <c r="T221" s="230">
        <f>S221*H221</f>
        <v>0</v>
      </c>
      <c r="U221" s="35"/>
      <c r="V221" s="35"/>
      <c r="W221" s="35"/>
      <c r="X221" s="35"/>
      <c r="Y221" s="35"/>
      <c r="Z221" s="35"/>
      <c r="AA221" s="35"/>
      <c r="AB221" s="35"/>
      <c r="AC221" s="35"/>
      <c r="AD221" s="35"/>
      <c r="AE221" s="35"/>
      <c r="AR221" s="231" t="s">
        <v>316</v>
      </c>
      <c r="AT221" s="231" t="s">
        <v>313</v>
      </c>
      <c r="AU221" s="231" t="s">
        <v>73</v>
      </c>
      <c r="AY221" s="14" t="s">
        <v>200</v>
      </c>
      <c r="BE221" s="232">
        <f>IF(N221="základní",J221,0)</f>
        <v>0</v>
      </c>
      <c r="BF221" s="232">
        <f>IF(N221="snížená",J221,0)</f>
        <v>0</v>
      </c>
      <c r="BG221" s="232">
        <f>IF(N221="zákl. přenesená",J221,0)</f>
        <v>0</v>
      </c>
      <c r="BH221" s="232">
        <f>IF(N221="sníž. přenesená",J221,0)</f>
        <v>0</v>
      </c>
      <c r="BI221" s="232">
        <f>IF(N221="nulová",J221,0)</f>
        <v>0</v>
      </c>
      <c r="BJ221" s="14" t="s">
        <v>80</v>
      </c>
      <c r="BK221" s="232">
        <f>ROUND(I221*H221,2)</f>
        <v>0</v>
      </c>
      <c r="BL221" s="14" t="s">
        <v>316</v>
      </c>
      <c r="BM221" s="231" t="s">
        <v>673</v>
      </c>
    </row>
    <row r="222" s="2" customFormat="1" ht="62.7" customHeight="1">
      <c r="A222" s="35"/>
      <c r="B222" s="36"/>
      <c r="C222" s="219" t="s">
        <v>674</v>
      </c>
      <c r="D222" s="219" t="s">
        <v>201</v>
      </c>
      <c r="E222" s="220" t="s">
        <v>675</v>
      </c>
      <c r="F222" s="221" t="s">
        <v>676</v>
      </c>
      <c r="G222" s="222" t="s">
        <v>209</v>
      </c>
      <c r="H222" s="223">
        <v>1</v>
      </c>
      <c r="I222" s="224"/>
      <c r="J222" s="225">
        <f>ROUND(I222*H222,2)</f>
        <v>0</v>
      </c>
      <c r="K222" s="226"/>
      <c r="L222" s="41"/>
      <c r="M222" s="227" t="s">
        <v>1</v>
      </c>
      <c r="N222" s="228" t="s">
        <v>38</v>
      </c>
      <c r="O222" s="88"/>
      <c r="P222" s="229">
        <f>O222*H222</f>
        <v>0</v>
      </c>
      <c r="Q222" s="229">
        <v>0</v>
      </c>
      <c r="R222" s="229">
        <f>Q222*H222</f>
        <v>0</v>
      </c>
      <c r="S222" s="229">
        <v>0</v>
      </c>
      <c r="T222" s="230">
        <f>S222*H222</f>
        <v>0</v>
      </c>
      <c r="U222" s="35"/>
      <c r="V222" s="35"/>
      <c r="W222" s="35"/>
      <c r="X222" s="35"/>
      <c r="Y222" s="35"/>
      <c r="Z222" s="35"/>
      <c r="AA222" s="35"/>
      <c r="AB222" s="35"/>
      <c r="AC222" s="35"/>
      <c r="AD222" s="35"/>
      <c r="AE222" s="35"/>
      <c r="AR222" s="231" t="s">
        <v>210</v>
      </c>
      <c r="AT222" s="231" t="s">
        <v>201</v>
      </c>
      <c r="AU222" s="231" t="s">
        <v>73</v>
      </c>
      <c r="AY222" s="14" t="s">
        <v>200</v>
      </c>
      <c r="BE222" s="232">
        <f>IF(N222="základní",J222,0)</f>
        <v>0</v>
      </c>
      <c r="BF222" s="232">
        <f>IF(N222="snížená",J222,0)</f>
        <v>0</v>
      </c>
      <c r="BG222" s="232">
        <f>IF(N222="zákl. přenesená",J222,0)</f>
        <v>0</v>
      </c>
      <c r="BH222" s="232">
        <f>IF(N222="sníž. přenesená",J222,0)</f>
        <v>0</v>
      </c>
      <c r="BI222" s="232">
        <f>IF(N222="nulová",J222,0)</f>
        <v>0</v>
      </c>
      <c r="BJ222" s="14" t="s">
        <v>80</v>
      </c>
      <c r="BK222" s="232">
        <f>ROUND(I222*H222,2)</f>
        <v>0</v>
      </c>
      <c r="BL222" s="14" t="s">
        <v>210</v>
      </c>
      <c r="BM222" s="231" t="s">
        <v>677</v>
      </c>
    </row>
    <row r="223" s="2" customFormat="1" ht="76.35" customHeight="1">
      <c r="A223" s="35"/>
      <c r="B223" s="36"/>
      <c r="C223" s="245" t="s">
        <v>678</v>
      </c>
      <c r="D223" s="245" t="s">
        <v>313</v>
      </c>
      <c r="E223" s="246" t="s">
        <v>679</v>
      </c>
      <c r="F223" s="247" t="s">
        <v>680</v>
      </c>
      <c r="G223" s="248" t="s">
        <v>209</v>
      </c>
      <c r="H223" s="249">
        <v>1</v>
      </c>
      <c r="I223" s="250"/>
      <c r="J223" s="251">
        <f>ROUND(I223*H223,2)</f>
        <v>0</v>
      </c>
      <c r="K223" s="252"/>
      <c r="L223" s="253"/>
      <c r="M223" s="254" t="s">
        <v>1</v>
      </c>
      <c r="N223" s="255" t="s">
        <v>38</v>
      </c>
      <c r="O223" s="88"/>
      <c r="P223" s="229">
        <f>O223*H223</f>
        <v>0</v>
      </c>
      <c r="Q223" s="229">
        <v>0</v>
      </c>
      <c r="R223" s="229">
        <f>Q223*H223</f>
        <v>0</v>
      </c>
      <c r="S223" s="229">
        <v>0</v>
      </c>
      <c r="T223" s="230">
        <f>S223*H223</f>
        <v>0</v>
      </c>
      <c r="U223" s="35"/>
      <c r="V223" s="35"/>
      <c r="W223" s="35"/>
      <c r="X223" s="35"/>
      <c r="Y223" s="35"/>
      <c r="Z223" s="35"/>
      <c r="AA223" s="35"/>
      <c r="AB223" s="35"/>
      <c r="AC223" s="35"/>
      <c r="AD223" s="35"/>
      <c r="AE223" s="35"/>
      <c r="AR223" s="231" t="s">
        <v>316</v>
      </c>
      <c r="AT223" s="231" t="s">
        <v>313</v>
      </c>
      <c r="AU223" s="231" t="s">
        <v>73</v>
      </c>
      <c r="AY223" s="14" t="s">
        <v>200</v>
      </c>
      <c r="BE223" s="232">
        <f>IF(N223="základní",J223,0)</f>
        <v>0</v>
      </c>
      <c r="BF223" s="232">
        <f>IF(N223="snížená",J223,0)</f>
        <v>0</v>
      </c>
      <c r="BG223" s="232">
        <f>IF(N223="zákl. přenesená",J223,0)</f>
        <v>0</v>
      </c>
      <c r="BH223" s="232">
        <f>IF(N223="sníž. přenesená",J223,0)</f>
        <v>0</v>
      </c>
      <c r="BI223" s="232">
        <f>IF(N223="nulová",J223,0)</f>
        <v>0</v>
      </c>
      <c r="BJ223" s="14" t="s">
        <v>80</v>
      </c>
      <c r="BK223" s="232">
        <f>ROUND(I223*H223,2)</f>
        <v>0</v>
      </c>
      <c r="BL223" s="14" t="s">
        <v>316</v>
      </c>
      <c r="BM223" s="231" t="s">
        <v>681</v>
      </c>
    </row>
    <row r="224" s="2" customFormat="1" ht="37.8" customHeight="1">
      <c r="A224" s="35"/>
      <c r="B224" s="36"/>
      <c r="C224" s="219" t="s">
        <v>168</v>
      </c>
      <c r="D224" s="219" t="s">
        <v>201</v>
      </c>
      <c r="E224" s="220" t="s">
        <v>682</v>
      </c>
      <c r="F224" s="221" t="s">
        <v>683</v>
      </c>
      <c r="G224" s="222" t="s">
        <v>209</v>
      </c>
      <c r="H224" s="223">
        <v>4</v>
      </c>
      <c r="I224" s="224"/>
      <c r="J224" s="225">
        <f>ROUND(I224*H224,2)</f>
        <v>0</v>
      </c>
      <c r="K224" s="226"/>
      <c r="L224" s="41"/>
      <c r="M224" s="227" t="s">
        <v>1</v>
      </c>
      <c r="N224" s="228" t="s">
        <v>38</v>
      </c>
      <c r="O224" s="88"/>
      <c r="P224" s="229">
        <f>O224*H224</f>
        <v>0</v>
      </c>
      <c r="Q224" s="229">
        <v>0</v>
      </c>
      <c r="R224" s="229">
        <f>Q224*H224</f>
        <v>0</v>
      </c>
      <c r="S224" s="229">
        <v>0</v>
      </c>
      <c r="T224" s="230">
        <f>S224*H224</f>
        <v>0</v>
      </c>
      <c r="U224" s="35"/>
      <c r="V224" s="35"/>
      <c r="W224" s="35"/>
      <c r="X224" s="35"/>
      <c r="Y224" s="35"/>
      <c r="Z224" s="35"/>
      <c r="AA224" s="35"/>
      <c r="AB224" s="35"/>
      <c r="AC224" s="35"/>
      <c r="AD224" s="35"/>
      <c r="AE224" s="35"/>
      <c r="AR224" s="231" t="s">
        <v>210</v>
      </c>
      <c r="AT224" s="231" t="s">
        <v>201</v>
      </c>
      <c r="AU224" s="231" t="s">
        <v>73</v>
      </c>
      <c r="AY224" s="14" t="s">
        <v>200</v>
      </c>
      <c r="BE224" s="232">
        <f>IF(N224="základní",J224,0)</f>
        <v>0</v>
      </c>
      <c r="BF224" s="232">
        <f>IF(N224="snížená",J224,0)</f>
        <v>0</v>
      </c>
      <c r="BG224" s="232">
        <f>IF(N224="zákl. přenesená",J224,0)</f>
        <v>0</v>
      </c>
      <c r="BH224" s="232">
        <f>IF(N224="sníž. přenesená",J224,0)</f>
        <v>0</v>
      </c>
      <c r="BI224" s="232">
        <f>IF(N224="nulová",J224,0)</f>
        <v>0</v>
      </c>
      <c r="BJ224" s="14" t="s">
        <v>80</v>
      </c>
      <c r="BK224" s="232">
        <f>ROUND(I224*H224,2)</f>
        <v>0</v>
      </c>
      <c r="BL224" s="14" t="s">
        <v>210</v>
      </c>
      <c r="BM224" s="231" t="s">
        <v>684</v>
      </c>
    </row>
    <row r="225" s="2" customFormat="1" ht="24.15" customHeight="1">
      <c r="A225" s="35"/>
      <c r="B225" s="36"/>
      <c r="C225" s="219" t="s">
        <v>685</v>
      </c>
      <c r="D225" s="219" t="s">
        <v>201</v>
      </c>
      <c r="E225" s="220" t="s">
        <v>686</v>
      </c>
      <c r="F225" s="221" t="s">
        <v>687</v>
      </c>
      <c r="G225" s="222" t="s">
        <v>209</v>
      </c>
      <c r="H225" s="223">
        <v>4</v>
      </c>
      <c r="I225" s="224"/>
      <c r="J225" s="225">
        <f>ROUND(I225*H225,2)</f>
        <v>0</v>
      </c>
      <c r="K225" s="226"/>
      <c r="L225" s="41"/>
      <c r="M225" s="227" t="s">
        <v>1</v>
      </c>
      <c r="N225" s="228" t="s">
        <v>38</v>
      </c>
      <c r="O225" s="88"/>
      <c r="P225" s="229">
        <f>O225*H225</f>
        <v>0</v>
      </c>
      <c r="Q225" s="229">
        <v>0</v>
      </c>
      <c r="R225" s="229">
        <f>Q225*H225</f>
        <v>0</v>
      </c>
      <c r="S225" s="229">
        <v>0</v>
      </c>
      <c r="T225" s="230">
        <f>S225*H225</f>
        <v>0</v>
      </c>
      <c r="U225" s="35"/>
      <c r="V225" s="35"/>
      <c r="W225" s="35"/>
      <c r="X225" s="35"/>
      <c r="Y225" s="35"/>
      <c r="Z225" s="35"/>
      <c r="AA225" s="35"/>
      <c r="AB225" s="35"/>
      <c r="AC225" s="35"/>
      <c r="AD225" s="35"/>
      <c r="AE225" s="35"/>
      <c r="AR225" s="231" t="s">
        <v>210</v>
      </c>
      <c r="AT225" s="231" t="s">
        <v>201</v>
      </c>
      <c r="AU225" s="231" t="s">
        <v>73</v>
      </c>
      <c r="AY225" s="14" t="s">
        <v>200</v>
      </c>
      <c r="BE225" s="232">
        <f>IF(N225="základní",J225,0)</f>
        <v>0</v>
      </c>
      <c r="BF225" s="232">
        <f>IF(N225="snížená",J225,0)</f>
        <v>0</v>
      </c>
      <c r="BG225" s="232">
        <f>IF(N225="zákl. přenesená",J225,0)</f>
        <v>0</v>
      </c>
      <c r="BH225" s="232">
        <f>IF(N225="sníž. přenesená",J225,0)</f>
        <v>0</v>
      </c>
      <c r="BI225" s="232">
        <f>IF(N225="nulová",J225,0)</f>
        <v>0</v>
      </c>
      <c r="BJ225" s="14" t="s">
        <v>80</v>
      </c>
      <c r="BK225" s="232">
        <f>ROUND(I225*H225,2)</f>
        <v>0</v>
      </c>
      <c r="BL225" s="14" t="s">
        <v>210</v>
      </c>
      <c r="BM225" s="231" t="s">
        <v>688</v>
      </c>
    </row>
    <row r="226" s="2" customFormat="1" ht="24.15" customHeight="1">
      <c r="A226" s="35"/>
      <c r="B226" s="36"/>
      <c r="C226" s="245" t="s">
        <v>689</v>
      </c>
      <c r="D226" s="245" t="s">
        <v>313</v>
      </c>
      <c r="E226" s="246" t="s">
        <v>690</v>
      </c>
      <c r="F226" s="247" t="s">
        <v>691</v>
      </c>
      <c r="G226" s="248" t="s">
        <v>209</v>
      </c>
      <c r="H226" s="249">
        <v>2</v>
      </c>
      <c r="I226" s="250"/>
      <c r="J226" s="251">
        <f>ROUND(I226*H226,2)</f>
        <v>0</v>
      </c>
      <c r="K226" s="252"/>
      <c r="L226" s="253"/>
      <c r="M226" s="254" t="s">
        <v>1</v>
      </c>
      <c r="N226" s="255" t="s">
        <v>38</v>
      </c>
      <c r="O226" s="88"/>
      <c r="P226" s="229">
        <f>O226*H226</f>
        <v>0</v>
      </c>
      <c r="Q226" s="229">
        <v>0</v>
      </c>
      <c r="R226" s="229">
        <f>Q226*H226</f>
        <v>0</v>
      </c>
      <c r="S226" s="229">
        <v>0</v>
      </c>
      <c r="T226" s="230">
        <f>S226*H226</f>
        <v>0</v>
      </c>
      <c r="U226" s="35"/>
      <c r="V226" s="35"/>
      <c r="W226" s="35"/>
      <c r="X226" s="35"/>
      <c r="Y226" s="35"/>
      <c r="Z226" s="35"/>
      <c r="AA226" s="35"/>
      <c r="AB226" s="35"/>
      <c r="AC226" s="35"/>
      <c r="AD226" s="35"/>
      <c r="AE226" s="35"/>
      <c r="AR226" s="231" t="s">
        <v>316</v>
      </c>
      <c r="AT226" s="231" t="s">
        <v>313</v>
      </c>
      <c r="AU226" s="231" t="s">
        <v>73</v>
      </c>
      <c r="AY226" s="14" t="s">
        <v>200</v>
      </c>
      <c r="BE226" s="232">
        <f>IF(N226="základní",J226,0)</f>
        <v>0</v>
      </c>
      <c r="BF226" s="232">
        <f>IF(N226="snížená",J226,0)</f>
        <v>0</v>
      </c>
      <c r="BG226" s="232">
        <f>IF(N226="zákl. přenesená",J226,0)</f>
        <v>0</v>
      </c>
      <c r="BH226" s="232">
        <f>IF(N226="sníž. přenesená",J226,0)</f>
        <v>0</v>
      </c>
      <c r="BI226" s="232">
        <f>IF(N226="nulová",J226,0)</f>
        <v>0</v>
      </c>
      <c r="BJ226" s="14" t="s">
        <v>80</v>
      </c>
      <c r="BK226" s="232">
        <f>ROUND(I226*H226,2)</f>
        <v>0</v>
      </c>
      <c r="BL226" s="14" t="s">
        <v>316</v>
      </c>
      <c r="BM226" s="231" t="s">
        <v>692</v>
      </c>
    </row>
    <row r="227" s="2" customFormat="1" ht="14.4" customHeight="1">
      <c r="A227" s="35"/>
      <c r="B227" s="36"/>
      <c r="C227" s="245" t="s">
        <v>693</v>
      </c>
      <c r="D227" s="245" t="s">
        <v>313</v>
      </c>
      <c r="E227" s="246" t="s">
        <v>694</v>
      </c>
      <c r="F227" s="247" t="s">
        <v>695</v>
      </c>
      <c r="G227" s="248" t="s">
        <v>209</v>
      </c>
      <c r="H227" s="249">
        <v>2</v>
      </c>
      <c r="I227" s="250"/>
      <c r="J227" s="251">
        <f>ROUND(I227*H227,2)</f>
        <v>0</v>
      </c>
      <c r="K227" s="252"/>
      <c r="L227" s="253"/>
      <c r="M227" s="254" t="s">
        <v>1</v>
      </c>
      <c r="N227" s="255" t="s">
        <v>38</v>
      </c>
      <c r="O227" s="88"/>
      <c r="P227" s="229">
        <f>O227*H227</f>
        <v>0</v>
      </c>
      <c r="Q227" s="229">
        <v>0</v>
      </c>
      <c r="R227" s="229">
        <f>Q227*H227</f>
        <v>0</v>
      </c>
      <c r="S227" s="229">
        <v>0</v>
      </c>
      <c r="T227" s="230">
        <f>S227*H227</f>
        <v>0</v>
      </c>
      <c r="U227" s="35"/>
      <c r="V227" s="35"/>
      <c r="W227" s="35"/>
      <c r="X227" s="35"/>
      <c r="Y227" s="35"/>
      <c r="Z227" s="35"/>
      <c r="AA227" s="35"/>
      <c r="AB227" s="35"/>
      <c r="AC227" s="35"/>
      <c r="AD227" s="35"/>
      <c r="AE227" s="35"/>
      <c r="AR227" s="231" t="s">
        <v>316</v>
      </c>
      <c r="AT227" s="231" t="s">
        <v>313</v>
      </c>
      <c r="AU227" s="231" t="s">
        <v>73</v>
      </c>
      <c r="AY227" s="14" t="s">
        <v>200</v>
      </c>
      <c r="BE227" s="232">
        <f>IF(N227="základní",J227,0)</f>
        <v>0</v>
      </c>
      <c r="BF227" s="232">
        <f>IF(N227="snížená",J227,0)</f>
        <v>0</v>
      </c>
      <c r="BG227" s="232">
        <f>IF(N227="zákl. přenesená",J227,0)</f>
        <v>0</v>
      </c>
      <c r="BH227" s="232">
        <f>IF(N227="sníž. přenesená",J227,0)</f>
        <v>0</v>
      </c>
      <c r="BI227" s="232">
        <f>IF(N227="nulová",J227,0)</f>
        <v>0</v>
      </c>
      <c r="BJ227" s="14" t="s">
        <v>80</v>
      </c>
      <c r="BK227" s="232">
        <f>ROUND(I227*H227,2)</f>
        <v>0</v>
      </c>
      <c r="BL227" s="14" t="s">
        <v>316</v>
      </c>
      <c r="BM227" s="231" t="s">
        <v>696</v>
      </c>
    </row>
    <row r="228" s="2" customFormat="1" ht="24.15" customHeight="1">
      <c r="A228" s="35"/>
      <c r="B228" s="36"/>
      <c r="C228" s="245" t="s">
        <v>697</v>
      </c>
      <c r="D228" s="245" t="s">
        <v>313</v>
      </c>
      <c r="E228" s="246" t="s">
        <v>698</v>
      </c>
      <c r="F228" s="247" t="s">
        <v>699</v>
      </c>
      <c r="G228" s="248" t="s">
        <v>209</v>
      </c>
      <c r="H228" s="249">
        <v>1</v>
      </c>
      <c r="I228" s="250"/>
      <c r="J228" s="251">
        <f>ROUND(I228*H228,2)</f>
        <v>0</v>
      </c>
      <c r="K228" s="252"/>
      <c r="L228" s="253"/>
      <c r="M228" s="254" t="s">
        <v>1</v>
      </c>
      <c r="N228" s="255" t="s">
        <v>38</v>
      </c>
      <c r="O228" s="88"/>
      <c r="P228" s="229">
        <f>O228*H228</f>
        <v>0</v>
      </c>
      <c r="Q228" s="229">
        <v>0</v>
      </c>
      <c r="R228" s="229">
        <f>Q228*H228</f>
        <v>0</v>
      </c>
      <c r="S228" s="229">
        <v>0</v>
      </c>
      <c r="T228" s="230">
        <f>S228*H228</f>
        <v>0</v>
      </c>
      <c r="U228" s="35"/>
      <c r="V228" s="35"/>
      <c r="W228" s="35"/>
      <c r="X228" s="35"/>
      <c r="Y228" s="35"/>
      <c r="Z228" s="35"/>
      <c r="AA228" s="35"/>
      <c r="AB228" s="35"/>
      <c r="AC228" s="35"/>
      <c r="AD228" s="35"/>
      <c r="AE228" s="35"/>
      <c r="AR228" s="231" t="s">
        <v>316</v>
      </c>
      <c r="AT228" s="231" t="s">
        <v>313</v>
      </c>
      <c r="AU228" s="231" t="s">
        <v>73</v>
      </c>
      <c r="AY228" s="14" t="s">
        <v>200</v>
      </c>
      <c r="BE228" s="232">
        <f>IF(N228="základní",J228,0)</f>
        <v>0</v>
      </c>
      <c r="BF228" s="232">
        <f>IF(N228="snížená",J228,0)</f>
        <v>0</v>
      </c>
      <c r="BG228" s="232">
        <f>IF(N228="zákl. přenesená",J228,0)</f>
        <v>0</v>
      </c>
      <c r="BH228" s="232">
        <f>IF(N228="sníž. přenesená",J228,0)</f>
        <v>0</v>
      </c>
      <c r="BI228" s="232">
        <f>IF(N228="nulová",J228,0)</f>
        <v>0</v>
      </c>
      <c r="BJ228" s="14" t="s">
        <v>80</v>
      </c>
      <c r="BK228" s="232">
        <f>ROUND(I228*H228,2)</f>
        <v>0</v>
      </c>
      <c r="BL228" s="14" t="s">
        <v>316</v>
      </c>
      <c r="BM228" s="231" t="s">
        <v>700</v>
      </c>
    </row>
    <row r="229" s="2" customFormat="1" ht="24.15" customHeight="1">
      <c r="A229" s="35"/>
      <c r="B229" s="36"/>
      <c r="C229" s="219" t="s">
        <v>701</v>
      </c>
      <c r="D229" s="219" t="s">
        <v>201</v>
      </c>
      <c r="E229" s="220" t="s">
        <v>702</v>
      </c>
      <c r="F229" s="221" t="s">
        <v>703</v>
      </c>
      <c r="G229" s="222" t="s">
        <v>209</v>
      </c>
      <c r="H229" s="223">
        <v>6</v>
      </c>
      <c r="I229" s="224"/>
      <c r="J229" s="225">
        <f>ROUND(I229*H229,2)</f>
        <v>0</v>
      </c>
      <c r="K229" s="226"/>
      <c r="L229" s="41"/>
      <c r="M229" s="227" t="s">
        <v>1</v>
      </c>
      <c r="N229" s="228" t="s">
        <v>38</v>
      </c>
      <c r="O229" s="88"/>
      <c r="P229" s="229">
        <f>O229*H229</f>
        <v>0</v>
      </c>
      <c r="Q229" s="229">
        <v>0</v>
      </c>
      <c r="R229" s="229">
        <f>Q229*H229</f>
        <v>0</v>
      </c>
      <c r="S229" s="229">
        <v>0</v>
      </c>
      <c r="T229" s="230">
        <f>S229*H229</f>
        <v>0</v>
      </c>
      <c r="U229" s="35"/>
      <c r="V229" s="35"/>
      <c r="W229" s="35"/>
      <c r="X229" s="35"/>
      <c r="Y229" s="35"/>
      <c r="Z229" s="35"/>
      <c r="AA229" s="35"/>
      <c r="AB229" s="35"/>
      <c r="AC229" s="35"/>
      <c r="AD229" s="35"/>
      <c r="AE229" s="35"/>
      <c r="AR229" s="231" t="s">
        <v>210</v>
      </c>
      <c r="AT229" s="231" t="s">
        <v>201</v>
      </c>
      <c r="AU229" s="231" t="s">
        <v>73</v>
      </c>
      <c r="AY229" s="14" t="s">
        <v>200</v>
      </c>
      <c r="BE229" s="232">
        <f>IF(N229="základní",J229,0)</f>
        <v>0</v>
      </c>
      <c r="BF229" s="232">
        <f>IF(N229="snížená",J229,0)</f>
        <v>0</v>
      </c>
      <c r="BG229" s="232">
        <f>IF(N229="zákl. přenesená",J229,0)</f>
        <v>0</v>
      </c>
      <c r="BH229" s="232">
        <f>IF(N229="sníž. přenesená",J229,0)</f>
        <v>0</v>
      </c>
      <c r="BI229" s="232">
        <f>IF(N229="nulová",J229,0)</f>
        <v>0</v>
      </c>
      <c r="BJ229" s="14" t="s">
        <v>80</v>
      </c>
      <c r="BK229" s="232">
        <f>ROUND(I229*H229,2)</f>
        <v>0</v>
      </c>
      <c r="BL229" s="14" t="s">
        <v>210</v>
      </c>
      <c r="BM229" s="231" t="s">
        <v>704</v>
      </c>
    </row>
    <row r="230" s="2" customFormat="1" ht="14.4" customHeight="1">
      <c r="A230" s="35"/>
      <c r="B230" s="36"/>
      <c r="C230" s="245" t="s">
        <v>705</v>
      </c>
      <c r="D230" s="245" t="s">
        <v>313</v>
      </c>
      <c r="E230" s="246" t="s">
        <v>706</v>
      </c>
      <c r="F230" s="247" t="s">
        <v>707</v>
      </c>
      <c r="G230" s="248" t="s">
        <v>209</v>
      </c>
      <c r="H230" s="249">
        <v>4</v>
      </c>
      <c r="I230" s="250"/>
      <c r="J230" s="251">
        <f>ROUND(I230*H230,2)</f>
        <v>0</v>
      </c>
      <c r="K230" s="252"/>
      <c r="L230" s="253"/>
      <c r="M230" s="254" t="s">
        <v>1</v>
      </c>
      <c r="N230" s="255" t="s">
        <v>38</v>
      </c>
      <c r="O230" s="88"/>
      <c r="P230" s="229">
        <f>O230*H230</f>
        <v>0</v>
      </c>
      <c r="Q230" s="229">
        <v>0</v>
      </c>
      <c r="R230" s="229">
        <f>Q230*H230</f>
        <v>0</v>
      </c>
      <c r="S230" s="229">
        <v>0</v>
      </c>
      <c r="T230" s="230">
        <f>S230*H230</f>
        <v>0</v>
      </c>
      <c r="U230" s="35"/>
      <c r="V230" s="35"/>
      <c r="W230" s="35"/>
      <c r="X230" s="35"/>
      <c r="Y230" s="35"/>
      <c r="Z230" s="35"/>
      <c r="AA230" s="35"/>
      <c r="AB230" s="35"/>
      <c r="AC230" s="35"/>
      <c r="AD230" s="35"/>
      <c r="AE230" s="35"/>
      <c r="AR230" s="231" t="s">
        <v>316</v>
      </c>
      <c r="AT230" s="231" t="s">
        <v>313</v>
      </c>
      <c r="AU230" s="231" t="s">
        <v>73</v>
      </c>
      <c r="AY230" s="14" t="s">
        <v>200</v>
      </c>
      <c r="BE230" s="232">
        <f>IF(N230="základní",J230,0)</f>
        <v>0</v>
      </c>
      <c r="BF230" s="232">
        <f>IF(N230="snížená",J230,0)</f>
        <v>0</v>
      </c>
      <c r="BG230" s="232">
        <f>IF(N230="zákl. přenesená",J230,0)</f>
        <v>0</v>
      </c>
      <c r="BH230" s="232">
        <f>IF(N230="sníž. přenesená",J230,0)</f>
        <v>0</v>
      </c>
      <c r="BI230" s="232">
        <f>IF(N230="nulová",J230,0)</f>
        <v>0</v>
      </c>
      <c r="BJ230" s="14" t="s">
        <v>80</v>
      </c>
      <c r="BK230" s="232">
        <f>ROUND(I230*H230,2)</f>
        <v>0</v>
      </c>
      <c r="BL230" s="14" t="s">
        <v>316</v>
      </c>
      <c r="BM230" s="231" t="s">
        <v>708</v>
      </c>
    </row>
    <row r="231" s="2" customFormat="1" ht="24.15" customHeight="1">
      <c r="A231" s="35"/>
      <c r="B231" s="36"/>
      <c r="C231" s="245" t="s">
        <v>709</v>
      </c>
      <c r="D231" s="245" t="s">
        <v>313</v>
      </c>
      <c r="E231" s="246" t="s">
        <v>710</v>
      </c>
      <c r="F231" s="247" t="s">
        <v>711</v>
      </c>
      <c r="G231" s="248" t="s">
        <v>209</v>
      </c>
      <c r="H231" s="249">
        <v>2</v>
      </c>
      <c r="I231" s="250"/>
      <c r="J231" s="251">
        <f>ROUND(I231*H231,2)</f>
        <v>0</v>
      </c>
      <c r="K231" s="252"/>
      <c r="L231" s="253"/>
      <c r="M231" s="254" t="s">
        <v>1</v>
      </c>
      <c r="N231" s="255" t="s">
        <v>38</v>
      </c>
      <c r="O231" s="88"/>
      <c r="P231" s="229">
        <f>O231*H231</f>
        <v>0</v>
      </c>
      <c r="Q231" s="229">
        <v>0</v>
      </c>
      <c r="R231" s="229">
        <f>Q231*H231</f>
        <v>0</v>
      </c>
      <c r="S231" s="229">
        <v>0</v>
      </c>
      <c r="T231" s="230">
        <f>S231*H231</f>
        <v>0</v>
      </c>
      <c r="U231" s="35"/>
      <c r="V231" s="35"/>
      <c r="W231" s="35"/>
      <c r="X231" s="35"/>
      <c r="Y231" s="35"/>
      <c r="Z231" s="35"/>
      <c r="AA231" s="35"/>
      <c r="AB231" s="35"/>
      <c r="AC231" s="35"/>
      <c r="AD231" s="35"/>
      <c r="AE231" s="35"/>
      <c r="AR231" s="231" t="s">
        <v>316</v>
      </c>
      <c r="AT231" s="231" t="s">
        <v>313</v>
      </c>
      <c r="AU231" s="231" t="s">
        <v>73</v>
      </c>
      <c r="AY231" s="14" t="s">
        <v>200</v>
      </c>
      <c r="BE231" s="232">
        <f>IF(N231="základní",J231,0)</f>
        <v>0</v>
      </c>
      <c r="BF231" s="232">
        <f>IF(N231="snížená",J231,0)</f>
        <v>0</v>
      </c>
      <c r="BG231" s="232">
        <f>IF(N231="zákl. přenesená",J231,0)</f>
        <v>0</v>
      </c>
      <c r="BH231" s="232">
        <f>IF(N231="sníž. přenesená",J231,0)</f>
        <v>0</v>
      </c>
      <c r="BI231" s="232">
        <f>IF(N231="nulová",J231,0)</f>
        <v>0</v>
      </c>
      <c r="BJ231" s="14" t="s">
        <v>80</v>
      </c>
      <c r="BK231" s="232">
        <f>ROUND(I231*H231,2)</f>
        <v>0</v>
      </c>
      <c r="BL231" s="14" t="s">
        <v>316</v>
      </c>
      <c r="BM231" s="231" t="s">
        <v>712</v>
      </c>
    </row>
    <row r="232" s="2" customFormat="1" ht="14.4" customHeight="1">
      <c r="A232" s="35"/>
      <c r="B232" s="36"/>
      <c r="C232" s="219" t="s">
        <v>713</v>
      </c>
      <c r="D232" s="219" t="s">
        <v>201</v>
      </c>
      <c r="E232" s="220" t="s">
        <v>714</v>
      </c>
      <c r="F232" s="221" t="s">
        <v>715</v>
      </c>
      <c r="G232" s="222" t="s">
        <v>209</v>
      </c>
      <c r="H232" s="223">
        <v>2</v>
      </c>
      <c r="I232" s="224"/>
      <c r="J232" s="225">
        <f>ROUND(I232*H232,2)</f>
        <v>0</v>
      </c>
      <c r="K232" s="226"/>
      <c r="L232" s="41"/>
      <c r="M232" s="227" t="s">
        <v>1</v>
      </c>
      <c r="N232" s="228" t="s">
        <v>38</v>
      </c>
      <c r="O232" s="88"/>
      <c r="P232" s="229">
        <f>O232*H232</f>
        <v>0</v>
      </c>
      <c r="Q232" s="229">
        <v>0</v>
      </c>
      <c r="R232" s="229">
        <f>Q232*H232</f>
        <v>0</v>
      </c>
      <c r="S232" s="229">
        <v>0</v>
      </c>
      <c r="T232" s="230">
        <f>S232*H232</f>
        <v>0</v>
      </c>
      <c r="U232" s="35"/>
      <c r="V232" s="35"/>
      <c r="W232" s="35"/>
      <c r="X232" s="35"/>
      <c r="Y232" s="35"/>
      <c r="Z232" s="35"/>
      <c r="AA232" s="35"/>
      <c r="AB232" s="35"/>
      <c r="AC232" s="35"/>
      <c r="AD232" s="35"/>
      <c r="AE232" s="35"/>
      <c r="AR232" s="231" t="s">
        <v>210</v>
      </c>
      <c r="AT232" s="231" t="s">
        <v>201</v>
      </c>
      <c r="AU232" s="231" t="s">
        <v>73</v>
      </c>
      <c r="AY232" s="14" t="s">
        <v>200</v>
      </c>
      <c r="BE232" s="232">
        <f>IF(N232="základní",J232,0)</f>
        <v>0</v>
      </c>
      <c r="BF232" s="232">
        <f>IF(N232="snížená",J232,0)</f>
        <v>0</v>
      </c>
      <c r="BG232" s="232">
        <f>IF(N232="zákl. přenesená",J232,0)</f>
        <v>0</v>
      </c>
      <c r="BH232" s="232">
        <f>IF(N232="sníž. přenesená",J232,0)</f>
        <v>0</v>
      </c>
      <c r="BI232" s="232">
        <f>IF(N232="nulová",J232,0)</f>
        <v>0</v>
      </c>
      <c r="BJ232" s="14" t="s">
        <v>80</v>
      </c>
      <c r="BK232" s="232">
        <f>ROUND(I232*H232,2)</f>
        <v>0</v>
      </c>
      <c r="BL232" s="14" t="s">
        <v>210</v>
      </c>
      <c r="BM232" s="231" t="s">
        <v>716</v>
      </c>
    </row>
    <row r="233" s="2" customFormat="1" ht="14.4" customHeight="1">
      <c r="A233" s="35"/>
      <c r="B233" s="36"/>
      <c r="C233" s="245" t="s">
        <v>717</v>
      </c>
      <c r="D233" s="245" t="s">
        <v>313</v>
      </c>
      <c r="E233" s="246" t="s">
        <v>718</v>
      </c>
      <c r="F233" s="247" t="s">
        <v>719</v>
      </c>
      <c r="G233" s="248" t="s">
        <v>209</v>
      </c>
      <c r="H233" s="249">
        <v>2</v>
      </c>
      <c r="I233" s="250"/>
      <c r="J233" s="251">
        <f>ROUND(I233*H233,2)</f>
        <v>0</v>
      </c>
      <c r="K233" s="252"/>
      <c r="L233" s="253"/>
      <c r="M233" s="254" t="s">
        <v>1</v>
      </c>
      <c r="N233" s="255" t="s">
        <v>38</v>
      </c>
      <c r="O233" s="88"/>
      <c r="P233" s="229">
        <f>O233*H233</f>
        <v>0</v>
      </c>
      <c r="Q233" s="229">
        <v>0</v>
      </c>
      <c r="R233" s="229">
        <f>Q233*H233</f>
        <v>0</v>
      </c>
      <c r="S233" s="229">
        <v>0</v>
      </c>
      <c r="T233" s="230">
        <f>S233*H233</f>
        <v>0</v>
      </c>
      <c r="U233" s="35"/>
      <c r="V233" s="35"/>
      <c r="W233" s="35"/>
      <c r="X233" s="35"/>
      <c r="Y233" s="35"/>
      <c r="Z233" s="35"/>
      <c r="AA233" s="35"/>
      <c r="AB233" s="35"/>
      <c r="AC233" s="35"/>
      <c r="AD233" s="35"/>
      <c r="AE233" s="35"/>
      <c r="AR233" s="231" t="s">
        <v>316</v>
      </c>
      <c r="AT233" s="231" t="s">
        <v>313</v>
      </c>
      <c r="AU233" s="231" t="s">
        <v>73</v>
      </c>
      <c r="AY233" s="14" t="s">
        <v>200</v>
      </c>
      <c r="BE233" s="232">
        <f>IF(N233="základní",J233,0)</f>
        <v>0</v>
      </c>
      <c r="BF233" s="232">
        <f>IF(N233="snížená",J233,0)</f>
        <v>0</v>
      </c>
      <c r="BG233" s="232">
        <f>IF(N233="zákl. přenesená",J233,0)</f>
        <v>0</v>
      </c>
      <c r="BH233" s="232">
        <f>IF(N233="sníž. přenesená",J233,0)</f>
        <v>0</v>
      </c>
      <c r="BI233" s="232">
        <f>IF(N233="nulová",J233,0)</f>
        <v>0</v>
      </c>
      <c r="BJ233" s="14" t="s">
        <v>80</v>
      </c>
      <c r="BK233" s="232">
        <f>ROUND(I233*H233,2)</f>
        <v>0</v>
      </c>
      <c r="BL233" s="14" t="s">
        <v>316</v>
      </c>
      <c r="BM233" s="231" t="s">
        <v>720</v>
      </c>
    </row>
    <row r="234" s="2" customFormat="1" ht="14.4" customHeight="1">
      <c r="A234" s="35"/>
      <c r="B234" s="36"/>
      <c r="C234" s="219" t="s">
        <v>721</v>
      </c>
      <c r="D234" s="219" t="s">
        <v>201</v>
      </c>
      <c r="E234" s="220" t="s">
        <v>722</v>
      </c>
      <c r="F234" s="221" t="s">
        <v>723</v>
      </c>
      <c r="G234" s="222" t="s">
        <v>209</v>
      </c>
      <c r="H234" s="223">
        <v>2</v>
      </c>
      <c r="I234" s="224"/>
      <c r="J234" s="225">
        <f>ROUND(I234*H234,2)</f>
        <v>0</v>
      </c>
      <c r="K234" s="226"/>
      <c r="L234" s="41"/>
      <c r="M234" s="227" t="s">
        <v>1</v>
      </c>
      <c r="N234" s="228" t="s">
        <v>38</v>
      </c>
      <c r="O234" s="88"/>
      <c r="P234" s="229">
        <f>O234*H234</f>
        <v>0</v>
      </c>
      <c r="Q234" s="229">
        <v>0</v>
      </c>
      <c r="R234" s="229">
        <f>Q234*H234</f>
        <v>0</v>
      </c>
      <c r="S234" s="229">
        <v>0</v>
      </c>
      <c r="T234" s="230">
        <f>S234*H234</f>
        <v>0</v>
      </c>
      <c r="U234" s="35"/>
      <c r="V234" s="35"/>
      <c r="W234" s="35"/>
      <c r="X234" s="35"/>
      <c r="Y234" s="35"/>
      <c r="Z234" s="35"/>
      <c r="AA234" s="35"/>
      <c r="AB234" s="35"/>
      <c r="AC234" s="35"/>
      <c r="AD234" s="35"/>
      <c r="AE234" s="35"/>
      <c r="AR234" s="231" t="s">
        <v>210</v>
      </c>
      <c r="AT234" s="231" t="s">
        <v>201</v>
      </c>
      <c r="AU234" s="231" t="s">
        <v>73</v>
      </c>
      <c r="AY234" s="14" t="s">
        <v>200</v>
      </c>
      <c r="BE234" s="232">
        <f>IF(N234="základní",J234,0)</f>
        <v>0</v>
      </c>
      <c r="BF234" s="232">
        <f>IF(N234="snížená",J234,0)</f>
        <v>0</v>
      </c>
      <c r="BG234" s="232">
        <f>IF(N234="zákl. přenesená",J234,0)</f>
        <v>0</v>
      </c>
      <c r="BH234" s="232">
        <f>IF(N234="sníž. přenesená",J234,0)</f>
        <v>0</v>
      </c>
      <c r="BI234" s="232">
        <f>IF(N234="nulová",J234,0)</f>
        <v>0</v>
      </c>
      <c r="BJ234" s="14" t="s">
        <v>80</v>
      </c>
      <c r="BK234" s="232">
        <f>ROUND(I234*H234,2)</f>
        <v>0</v>
      </c>
      <c r="BL234" s="14" t="s">
        <v>210</v>
      </c>
      <c r="BM234" s="231" t="s">
        <v>724</v>
      </c>
    </row>
    <row r="235" s="2" customFormat="1" ht="14.4" customHeight="1">
      <c r="A235" s="35"/>
      <c r="B235" s="36"/>
      <c r="C235" s="245" t="s">
        <v>725</v>
      </c>
      <c r="D235" s="245" t="s">
        <v>313</v>
      </c>
      <c r="E235" s="246" t="s">
        <v>726</v>
      </c>
      <c r="F235" s="247" t="s">
        <v>727</v>
      </c>
      <c r="G235" s="248" t="s">
        <v>209</v>
      </c>
      <c r="H235" s="249">
        <v>2</v>
      </c>
      <c r="I235" s="250"/>
      <c r="J235" s="251">
        <f>ROUND(I235*H235,2)</f>
        <v>0</v>
      </c>
      <c r="K235" s="252"/>
      <c r="L235" s="253"/>
      <c r="M235" s="254" t="s">
        <v>1</v>
      </c>
      <c r="N235" s="255" t="s">
        <v>38</v>
      </c>
      <c r="O235" s="88"/>
      <c r="P235" s="229">
        <f>O235*H235</f>
        <v>0</v>
      </c>
      <c r="Q235" s="229">
        <v>0</v>
      </c>
      <c r="R235" s="229">
        <f>Q235*H235</f>
        <v>0</v>
      </c>
      <c r="S235" s="229">
        <v>0</v>
      </c>
      <c r="T235" s="230">
        <f>S235*H235</f>
        <v>0</v>
      </c>
      <c r="U235" s="35"/>
      <c r="V235" s="35"/>
      <c r="W235" s="35"/>
      <c r="X235" s="35"/>
      <c r="Y235" s="35"/>
      <c r="Z235" s="35"/>
      <c r="AA235" s="35"/>
      <c r="AB235" s="35"/>
      <c r="AC235" s="35"/>
      <c r="AD235" s="35"/>
      <c r="AE235" s="35"/>
      <c r="AR235" s="231" t="s">
        <v>316</v>
      </c>
      <c r="AT235" s="231" t="s">
        <v>313</v>
      </c>
      <c r="AU235" s="231" t="s">
        <v>73</v>
      </c>
      <c r="AY235" s="14" t="s">
        <v>200</v>
      </c>
      <c r="BE235" s="232">
        <f>IF(N235="základní",J235,0)</f>
        <v>0</v>
      </c>
      <c r="BF235" s="232">
        <f>IF(N235="snížená",J235,0)</f>
        <v>0</v>
      </c>
      <c r="BG235" s="232">
        <f>IF(N235="zákl. přenesená",J235,0)</f>
        <v>0</v>
      </c>
      <c r="BH235" s="232">
        <f>IF(N235="sníž. přenesená",J235,0)</f>
        <v>0</v>
      </c>
      <c r="BI235" s="232">
        <f>IF(N235="nulová",J235,0)</f>
        <v>0</v>
      </c>
      <c r="BJ235" s="14" t="s">
        <v>80</v>
      </c>
      <c r="BK235" s="232">
        <f>ROUND(I235*H235,2)</f>
        <v>0</v>
      </c>
      <c r="BL235" s="14" t="s">
        <v>316</v>
      </c>
      <c r="BM235" s="231" t="s">
        <v>728</v>
      </c>
    </row>
    <row r="236" s="2" customFormat="1" ht="76.35" customHeight="1">
      <c r="A236" s="35"/>
      <c r="B236" s="36"/>
      <c r="C236" s="219" t="s">
        <v>729</v>
      </c>
      <c r="D236" s="219" t="s">
        <v>201</v>
      </c>
      <c r="E236" s="220" t="s">
        <v>730</v>
      </c>
      <c r="F236" s="221" t="s">
        <v>731</v>
      </c>
      <c r="G236" s="222" t="s">
        <v>209</v>
      </c>
      <c r="H236" s="223">
        <v>12</v>
      </c>
      <c r="I236" s="224"/>
      <c r="J236" s="225">
        <f>ROUND(I236*H236,2)</f>
        <v>0</v>
      </c>
      <c r="K236" s="226"/>
      <c r="L236" s="41"/>
      <c r="M236" s="227" t="s">
        <v>1</v>
      </c>
      <c r="N236" s="228" t="s">
        <v>38</v>
      </c>
      <c r="O236" s="88"/>
      <c r="P236" s="229">
        <f>O236*H236</f>
        <v>0</v>
      </c>
      <c r="Q236" s="229">
        <v>0</v>
      </c>
      <c r="R236" s="229">
        <f>Q236*H236</f>
        <v>0</v>
      </c>
      <c r="S236" s="229">
        <v>0</v>
      </c>
      <c r="T236" s="230">
        <f>S236*H236</f>
        <v>0</v>
      </c>
      <c r="U236" s="35"/>
      <c r="V236" s="35"/>
      <c r="W236" s="35"/>
      <c r="X236" s="35"/>
      <c r="Y236" s="35"/>
      <c r="Z236" s="35"/>
      <c r="AA236" s="35"/>
      <c r="AB236" s="35"/>
      <c r="AC236" s="35"/>
      <c r="AD236" s="35"/>
      <c r="AE236" s="35"/>
      <c r="AR236" s="231" t="s">
        <v>210</v>
      </c>
      <c r="AT236" s="231" t="s">
        <v>201</v>
      </c>
      <c r="AU236" s="231" t="s">
        <v>73</v>
      </c>
      <c r="AY236" s="14" t="s">
        <v>200</v>
      </c>
      <c r="BE236" s="232">
        <f>IF(N236="základní",J236,0)</f>
        <v>0</v>
      </c>
      <c r="BF236" s="232">
        <f>IF(N236="snížená",J236,0)</f>
        <v>0</v>
      </c>
      <c r="BG236" s="232">
        <f>IF(N236="zákl. přenesená",J236,0)</f>
        <v>0</v>
      </c>
      <c r="BH236" s="232">
        <f>IF(N236="sníž. přenesená",J236,0)</f>
        <v>0</v>
      </c>
      <c r="BI236" s="232">
        <f>IF(N236="nulová",J236,0)</f>
        <v>0</v>
      </c>
      <c r="BJ236" s="14" t="s">
        <v>80</v>
      </c>
      <c r="BK236" s="232">
        <f>ROUND(I236*H236,2)</f>
        <v>0</v>
      </c>
      <c r="BL236" s="14" t="s">
        <v>210</v>
      </c>
      <c r="BM236" s="231" t="s">
        <v>732</v>
      </c>
    </row>
    <row r="237" s="2" customFormat="1" ht="62.7" customHeight="1">
      <c r="A237" s="35"/>
      <c r="B237" s="36"/>
      <c r="C237" s="219" t="s">
        <v>733</v>
      </c>
      <c r="D237" s="219" t="s">
        <v>201</v>
      </c>
      <c r="E237" s="220" t="s">
        <v>734</v>
      </c>
      <c r="F237" s="221" t="s">
        <v>735</v>
      </c>
      <c r="G237" s="222" t="s">
        <v>209</v>
      </c>
      <c r="H237" s="223">
        <v>5</v>
      </c>
      <c r="I237" s="224"/>
      <c r="J237" s="225">
        <f>ROUND(I237*H237,2)</f>
        <v>0</v>
      </c>
      <c r="K237" s="226"/>
      <c r="L237" s="41"/>
      <c r="M237" s="227" t="s">
        <v>1</v>
      </c>
      <c r="N237" s="228" t="s">
        <v>38</v>
      </c>
      <c r="O237" s="88"/>
      <c r="P237" s="229">
        <f>O237*H237</f>
        <v>0</v>
      </c>
      <c r="Q237" s="229">
        <v>0</v>
      </c>
      <c r="R237" s="229">
        <f>Q237*H237</f>
        <v>0</v>
      </c>
      <c r="S237" s="229">
        <v>0</v>
      </c>
      <c r="T237" s="230">
        <f>S237*H237</f>
        <v>0</v>
      </c>
      <c r="U237" s="35"/>
      <c r="V237" s="35"/>
      <c r="W237" s="35"/>
      <c r="X237" s="35"/>
      <c r="Y237" s="35"/>
      <c r="Z237" s="35"/>
      <c r="AA237" s="35"/>
      <c r="AB237" s="35"/>
      <c r="AC237" s="35"/>
      <c r="AD237" s="35"/>
      <c r="AE237" s="35"/>
      <c r="AR237" s="231" t="s">
        <v>210</v>
      </c>
      <c r="AT237" s="231" t="s">
        <v>201</v>
      </c>
      <c r="AU237" s="231" t="s">
        <v>73</v>
      </c>
      <c r="AY237" s="14" t="s">
        <v>200</v>
      </c>
      <c r="BE237" s="232">
        <f>IF(N237="základní",J237,0)</f>
        <v>0</v>
      </c>
      <c r="BF237" s="232">
        <f>IF(N237="snížená",J237,0)</f>
        <v>0</v>
      </c>
      <c r="BG237" s="232">
        <f>IF(N237="zákl. přenesená",J237,0)</f>
        <v>0</v>
      </c>
      <c r="BH237" s="232">
        <f>IF(N237="sníž. přenesená",J237,0)</f>
        <v>0</v>
      </c>
      <c r="BI237" s="232">
        <f>IF(N237="nulová",J237,0)</f>
        <v>0</v>
      </c>
      <c r="BJ237" s="14" t="s">
        <v>80</v>
      </c>
      <c r="BK237" s="232">
        <f>ROUND(I237*H237,2)</f>
        <v>0</v>
      </c>
      <c r="BL237" s="14" t="s">
        <v>210</v>
      </c>
      <c r="BM237" s="231" t="s">
        <v>736</v>
      </c>
    </row>
    <row r="238" s="2" customFormat="1" ht="24.15" customHeight="1">
      <c r="A238" s="35"/>
      <c r="B238" s="36"/>
      <c r="C238" s="219" t="s">
        <v>737</v>
      </c>
      <c r="D238" s="219" t="s">
        <v>201</v>
      </c>
      <c r="E238" s="220" t="s">
        <v>738</v>
      </c>
      <c r="F238" s="221" t="s">
        <v>739</v>
      </c>
      <c r="G238" s="222" t="s">
        <v>209</v>
      </c>
      <c r="H238" s="223">
        <v>12</v>
      </c>
      <c r="I238" s="224"/>
      <c r="J238" s="225">
        <f>ROUND(I238*H238,2)</f>
        <v>0</v>
      </c>
      <c r="K238" s="226"/>
      <c r="L238" s="41"/>
      <c r="M238" s="227" t="s">
        <v>1</v>
      </c>
      <c r="N238" s="228" t="s">
        <v>38</v>
      </c>
      <c r="O238" s="88"/>
      <c r="P238" s="229">
        <f>O238*H238</f>
        <v>0</v>
      </c>
      <c r="Q238" s="229">
        <v>0</v>
      </c>
      <c r="R238" s="229">
        <f>Q238*H238</f>
        <v>0</v>
      </c>
      <c r="S238" s="229">
        <v>0</v>
      </c>
      <c r="T238" s="230">
        <f>S238*H238</f>
        <v>0</v>
      </c>
      <c r="U238" s="35"/>
      <c r="V238" s="35"/>
      <c r="W238" s="35"/>
      <c r="X238" s="35"/>
      <c r="Y238" s="35"/>
      <c r="Z238" s="35"/>
      <c r="AA238" s="35"/>
      <c r="AB238" s="35"/>
      <c r="AC238" s="35"/>
      <c r="AD238" s="35"/>
      <c r="AE238" s="35"/>
      <c r="AR238" s="231" t="s">
        <v>210</v>
      </c>
      <c r="AT238" s="231" t="s">
        <v>201</v>
      </c>
      <c r="AU238" s="231" t="s">
        <v>73</v>
      </c>
      <c r="AY238" s="14" t="s">
        <v>200</v>
      </c>
      <c r="BE238" s="232">
        <f>IF(N238="základní",J238,0)</f>
        <v>0</v>
      </c>
      <c r="BF238" s="232">
        <f>IF(N238="snížená",J238,0)</f>
        <v>0</v>
      </c>
      <c r="BG238" s="232">
        <f>IF(N238="zákl. přenesená",J238,0)</f>
        <v>0</v>
      </c>
      <c r="BH238" s="232">
        <f>IF(N238="sníž. přenesená",J238,0)</f>
        <v>0</v>
      </c>
      <c r="BI238" s="232">
        <f>IF(N238="nulová",J238,0)</f>
        <v>0</v>
      </c>
      <c r="BJ238" s="14" t="s">
        <v>80</v>
      </c>
      <c r="BK238" s="232">
        <f>ROUND(I238*H238,2)</f>
        <v>0</v>
      </c>
      <c r="BL238" s="14" t="s">
        <v>210</v>
      </c>
      <c r="BM238" s="231" t="s">
        <v>740</v>
      </c>
    </row>
    <row r="239" s="2" customFormat="1" ht="62.7" customHeight="1">
      <c r="A239" s="35"/>
      <c r="B239" s="36"/>
      <c r="C239" s="219" t="s">
        <v>741</v>
      </c>
      <c r="D239" s="219" t="s">
        <v>201</v>
      </c>
      <c r="E239" s="220" t="s">
        <v>742</v>
      </c>
      <c r="F239" s="221" t="s">
        <v>743</v>
      </c>
      <c r="G239" s="222" t="s">
        <v>209</v>
      </c>
      <c r="H239" s="223">
        <v>70</v>
      </c>
      <c r="I239" s="224"/>
      <c r="J239" s="225">
        <f>ROUND(I239*H239,2)</f>
        <v>0</v>
      </c>
      <c r="K239" s="226"/>
      <c r="L239" s="41"/>
      <c r="M239" s="227" t="s">
        <v>1</v>
      </c>
      <c r="N239" s="228" t="s">
        <v>38</v>
      </c>
      <c r="O239" s="88"/>
      <c r="P239" s="229">
        <f>O239*H239</f>
        <v>0</v>
      </c>
      <c r="Q239" s="229">
        <v>0</v>
      </c>
      <c r="R239" s="229">
        <f>Q239*H239</f>
        <v>0</v>
      </c>
      <c r="S239" s="229">
        <v>0</v>
      </c>
      <c r="T239" s="230">
        <f>S239*H239</f>
        <v>0</v>
      </c>
      <c r="U239" s="35"/>
      <c r="V239" s="35"/>
      <c r="W239" s="35"/>
      <c r="X239" s="35"/>
      <c r="Y239" s="35"/>
      <c r="Z239" s="35"/>
      <c r="AA239" s="35"/>
      <c r="AB239" s="35"/>
      <c r="AC239" s="35"/>
      <c r="AD239" s="35"/>
      <c r="AE239" s="35"/>
      <c r="AR239" s="231" t="s">
        <v>210</v>
      </c>
      <c r="AT239" s="231" t="s">
        <v>201</v>
      </c>
      <c r="AU239" s="231" t="s">
        <v>73</v>
      </c>
      <c r="AY239" s="14" t="s">
        <v>200</v>
      </c>
      <c r="BE239" s="232">
        <f>IF(N239="základní",J239,0)</f>
        <v>0</v>
      </c>
      <c r="BF239" s="232">
        <f>IF(N239="snížená",J239,0)</f>
        <v>0</v>
      </c>
      <c r="BG239" s="232">
        <f>IF(N239="zákl. přenesená",J239,0)</f>
        <v>0</v>
      </c>
      <c r="BH239" s="232">
        <f>IF(N239="sníž. přenesená",J239,0)</f>
        <v>0</v>
      </c>
      <c r="BI239" s="232">
        <f>IF(N239="nulová",J239,0)</f>
        <v>0</v>
      </c>
      <c r="BJ239" s="14" t="s">
        <v>80</v>
      </c>
      <c r="BK239" s="232">
        <f>ROUND(I239*H239,2)</f>
        <v>0</v>
      </c>
      <c r="BL239" s="14" t="s">
        <v>210</v>
      </c>
      <c r="BM239" s="231" t="s">
        <v>744</v>
      </c>
    </row>
    <row r="240" s="2" customFormat="1" ht="76.35" customHeight="1">
      <c r="A240" s="35"/>
      <c r="B240" s="36"/>
      <c r="C240" s="219" t="s">
        <v>745</v>
      </c>
      <c r="D240" s="219" t="s">
        <v>201</v>
      </c>
      <c r="E240" s="220" t="s">
        <v>746</v>
      </c>
      <c r="F240" s="221" t="s">
        <v>747</v>
      </c>
      <c r="G240" s="222" t="s">
        <v>311</v>
      </c>
      <c r="H240" s="223">
        <v>810</v>
      </c>
      <c r="I240" s="224"/>
      <c r="J240" s="225">
        <f>ROUND(I240*H240,2)</f>
        <v>0</v>
      </c>
      <c r="K240" s="226"/>
      <c r="L240" s="41"/>
      <c r="M240" s="227" t="s">
        <v>1</v>
      </c>
      <c r="N240" s="228" t="s">
        <v>38</v>
      </c>
      <c r="O240" s="88"/>
      <c r="P240" s="229">
        <f>O240*H240</f>
        <v>0</v>
      </c>
      <c r="Q240" s="229">
        <v>0</v>
      </c>
      <c r="R240" s="229">
        <f>Q240*H240</f>
        <v>0</v>
      </c>
      <c r="S240" s="229">
        <v>0</v>
      </c>
      <c r="T240" s="230">
        <f>S240*H240</f>
        <v>0</v>
      </c>
      <c r="U240" s="35"/>
      <c r="V240" s="35"/>
      <c r="W240" s="35"/>
      <c r="X240" s="35"/>
      <c r="Y240" s="35"/>
      <c r="Z240" s="35"/>
      <c r="AA240" s="35"/>
      <c r="AB240" s="35"/>
      <c r="AC240" s="35"/>
      <c r="AD240" s="35"/>
      <c r="AE240" s="35"/>
      <c r="AR240" s="231" t="s">
        <v>210</v>
      </c>
      <c r="AT240" s="231" t="s">
        <v>201</v>
      </c>
      <c r="AU240" s="231" t="s">
        <v>73</v>
      </c>
      <c r="AY240" s="14" t="s">
        <v>200</v>
      </c>
      <c r="BE240" s="232">
        <f>IF(N240="základní",J240,0)</f>
        <v>0</v>
      </c>
      <c r="BF240" s="232">
        <f>IF(N240="snížená",J240,0)</f>
        <v>0</v>
      </c>
      <c r="BG240" s="232">
        <f>IF(N240="zákl. přenesená",J240,0)</f>
        <v>0</v>
      </c>
      <c r="BH240" s="232">
        <f>IF(N240="sníž. přenesená",J240,0)</f>
        <v>0</v>
      </c>
      <c r="BI240" s="232">
        <f>IF(N240="nulová",J240,0)</f>
        <v>0</v>
      </c>
      <c r="BJ240" s="14" t="s">
        <v>80</v>
      </c>
      <c r="BK240" s="232">
        <f>ROUND(I240*H240,2)</f>
        <v>0</v>
      </c>
      <c r="BL240" s="14" t="s">
        <v>210</v>
      </c>
      <c r="BM240" s="231" t="s">
        <v>748</v>
      </c>
    </row>
    <row r="241" s="2" customFormat="1" ht="14.4" customHeight="1">
      <c r="A241" s="35"/>
      <c r="B241" s="36"/>
      <c r="C241" s="245" t="s">
        <v>749</v>
      </c>
      <c r="D241" s="245" t="s">
        <v>313</v>
      </c>
      <c r="E241" s="246" t="s">
        <v>750</v>
      </c>
      <c r="F241" s="247" t="s">
        <v>751</v>
      </c>
      <c r="G241" s="248" t="s">
        <v>752</v>
      </c>
      <c r="H241" s="249">
        <v>810</v>
      </c>
      <c r="I241" s="250"/>
      <c r="J241" s="251">
        <f>ROUND(I241*H241,2)</f>
        <v>0</v>
      </c>
      <c r="K241" s="252"/>
      <c r="L241" s="253"/>
      <c r="M241" s="254" t="s">
        <v>1</v>
      </c>
      <c r="N241" s="255" t="s">
        <v>38</v>
      </c>
      <c r="O241" s="88"/>
      <c r="P241" s="229">
        <f>O241*H241</f>
        <v>0</v>
      </c>
      <c r="Q241" s="229">
        <v>0</v>
      </c>
      <c r="R241" s="229">
        <f>Q241*H241</f>
        <v>0</v>
      </c>
      <c r="S241" s="229">
        <v>0</v>
      </c>
      <c r="T241" s="230">
        <f>S241*H241</f>
        <v>0</v>
      </c>
      <c r="U241" s="35"/>
      <c r="V241" s="35"/>
      <c r="W241" s="35"/>
      <c r="X241" s="35"/>
      <c r="Y241" s="35"/>
      <c r="Z241" s="35"/>
      <c r="AA241" s="35"/>
      <c r="AB241" s="35"/>
      <c r="AC241" s="35"/>
      <c r="AD241" s="35"/>
      <c r="AE241" s="35"/>
      <c r="AR241" s="231" t="s">
        <v>316</v>
      </c>
      <c r="AT241" s="231" t="s">
        <v>313</v>
      </c>
      <c r="AU241" s="231" t="s">
        <v>73</v>
      </c>
      <c r="AY241" s="14" t="s">
        <v>200</v>
      </c>
      <c r="BE241" s="232">
        <f>IF(N241="základní",J241,0)</f>
        <v>0</v>
      </c>
      <c r="BF241" s="232">
        <f>IF(N241="snížená",J241,0)</f>
        <v>0</v>
      </c>
      <c r="BG241" s="232">
        <f>IF(N241="zákl. přenesená",J241,0)</f>
        <v>0</v>
      </c>
      <c r="BH241" s="232">
        <f>IF(N241="sníž. přenesená",J241,0)</f>
        <v>0</v>
      </c>
      <c r="BI241" s="232">
        <f>IF(N241="nulová",J241,0)</f>
        <v>0</v>
      </c>
      <c r="BJ241" s="14" t="s">
        <v>80</v>
      </c>
      <c r="BK241" s="232">
        <f>ROUND(I241*H241,2)</f>
        <v>0</v>
      </c>
      <c r="BL241" s="14" t="s">
        <v>316</v>
      </c>
      <c r="BM241" s="231" t="s">
        <v>753</v>
      </c>
    </row>
    <row r="242" s="2" customFormat="1" ht="14.4" customHeight="1">
      <c r="A242" s="35"/>
      <c r="B242" s="36"/>
      <c r="C242" s="245" t="s">
        <v>754</v>
      </c>
      <c r="D242" s="245" t="s">
        <v>313</v>
      </c>
      <c r="E242" s="246" t="s">
        <v>755</v>
      </c>
      <c r="F242" s="247" t="s">
        <v>756</v>
      </c>
      <c r="G242" s="248" t="s">
        <v>209</v>
      </c>
      <c r="H242" s="249">
        <v>8</v>
      </c>
      <c r="I242" s="250"/>
      <c r="J242" s="251">
        <f>ROUND(I242*H242,2)</f>
        <v>0</v>
      </c>
      <c r="K242" s="252"/>
      <c r="L242" s="253"/>
      <c r="M242" s="254" t="s">
        <v>1</v>
      </c>
      <c r="N242" s="255" t="s">
        <v>38</v>
      </c>
      <c r="O242" s="88"/>
      <c r="P242" s="229">
        <f>O242*H242</f>
        <v>0</v>
      </c>
      <c r="Q242" s="229">
        <v>0</v>
      </c>
      <c r="R242" s="229">
        <f>Q242*H242</f>
        <v>0</v>
      </c>
      <c r="S242" s="229">
        <v>0</v>
      </c>
      <c r="T242" s="230">
        <f>S242*H242</f>
        <v>0</v>
      </c>
      <c r="U242" s="35"/>
      <c r="V242" s="35"/>
      <c r="W242" s="35"/>
      <c r="X242" s="35"/>
      <c r="Y242" s="35"/>
      <c r="Z242" s="35"/>
      <c r="AA242" s="35"/>
      <c r="AB242" s="35"/>
      <c r="AC242" s="35"/>
      <c r="AD242" s="35"/>
      <c r="AE242" s="35"/>
      <c r="AR242" s="231" t="s">
        <v>316</v>
      </c>
      <c r="AT242" s="231" t="s">
        <v>313</v>
      </c>
      <c r="AU242" s="231" t="s">
        <v>73</v>
      </c>
      <c r="AY242" s="14" t="s">
        <v>200</v>
      </c>
      <c r="BE242" s="232">
        <f>IF(N242="základní",J242,0)</f>
        <v>0</v>
      </c>
      <c r="BF242" s="232">
        <f>IF(N242="snížená",J242,0)</f>
        <v>0</v>
      </c>
      <c r="BG242" s="232">
        <f>IF(N242="zákl. přenesená",J242,0)</f>
        <v>0</v>
      </c>
      <c r="BH242" s="232">
        <f>IF(N242="sníž. přenesená",J242,0)</f>
        <v>0</v>
      </c>
      <c r="BI242" s="232">
        <f>IF(N242="nulová",J242,0)</f>
        <v>0</v>
      </c>
      <c r="BJ242" s="14" t="s">
        <v>80</v>
      </c>
      <c r="BK242" s="232">
        <f>ROUND(I242*H242,2)</f>
        <v>0</v>
      </c>
      <c r="BL242" s="14" t="s">
        <v>316</v>
      </c>
      <c r="BM242" s="231" t="s">
        <v>757</v>
      </c>
    </row>
    <row r="243" s="11" customFormat="1" ht="25.92" customHeight="1">
      <c r="A243" s="11"/>
      <c r="B243" s="205"/>
      <c r="C243" s="206"/>
      <c r="D243" s="207" t="s">
        <v>72</v>
      </c>
      <c r="E243" s="208" t="s">
        <v>197</v>
      </c>
      <c r="F243" s="208" t="s">
        <v>198</v>
      </c>
      <c r="G243" s="206"/>
      <c r="H243" s="206"/>
      <c r="I243" s="209"/>
      <c r="J243" s="210">
        <f>BK243</f>
        <v>0</v>
      </c>
      <c r="K243" s="206"/>
      <c r="L243" s="211"/>
      <c r="M243" s="212"/>
      <c r="N243" s="213"/>
      <c r="O243" s="213"/>
      <c r="P243" s="214">
        <f>SUM(P244:P261)</f>
        <v>0</v>
      </c>
      <c r="Q243" s="213"/>
      <c r="R243" s="214">
        <f>SUM(R244:R261)</f>
        <v>0</v>
      </c>
      <c r="S243" s="213"/>
      <c r="T243" s="215">
        <f>SUM(T244:T261)</f>
        <v>0</v>
      </c>
      <c r="U243" s="11"/>
      <c r="V243" s="11"/>
      <c r="W243" s="11"/>
      <c r="X243" s="11"/>
      <c r="Y243" s="11"/>
      <c r="Z243" s="11"/>
      <c r="AA243" s="11"/>
      <c r="AB243" s="11"/>
      <c r="AC243" s="11"/>
      <c r="AD243" s="11"/>
      <c r="AE243" s="11"/>
      <c r="AR243" s="216" t="s">
        <v>199</v>
      </c>
      <c r="AT243" s="217" t="s">
        <v>72</v>
      </c>
      <c r="AU243" s="217" t="s">
        <v>73</v>
      </c>
      <c r="AY243" s="216" t="s">
        <v>200</v>
      </c>
      <c r="BK243" s="218">
        <f>SUM(BK244:BK261)</f>
        <v>0</v>
      </c>
    </row>
    <row r="244" s="2" customFormat="1" ht="62.7" customHeight="1">
      <c r="A244" s="35"/>
      <c r="B244" s="36"/>
      <c r="C244" s="219" t="s">
        <v>758</v>
      </c>
      <c r="D244" s="219" t="s">
        <v>201</v>
      </c>
      <c r="E244" s="220" t="s">
        <v>759</v>
      </c>
      <c r="F244" s="221" t="s">
        <v>760</v>
      </c>
      <c r="G244" s="222" t="s">
        <v>209</v>
      </c>
      <c r="H244" s="223">
        <v>1</v>
      </c>
      <c r="I244" s="224"/>
      <c r="J244" s="225">
        <f>ROUND(I244*H244,2)</f>
        <v>0</v>
      </c>
      <c r="K244" s="226"/>
      <c r="L244" s="41"/>
      <c r="M244" s="227" t="s">
        <v>1</v>
      </c>
      <c r="N244" s="228" t="s">
        <v>38</v>
      </c>
      <c r="O244" s="88"/>
      <c r="P244" s="229">
        <f>O244*H244</f>
        <v>0</v>
      </c>
      <c r="Q244" s="229">
        <v>0</v>
      </c>
      <c r="R244" s="229">
        <f>Q244*H244</f>
        <v>0</v>
      </c>
      <c r="S244" s="229">
        <v>0</v>
      </c>
      <c r="T244" s="230">
        <f>S244*H244</f>
        <v>0</v>
      </c>
      <c r="U244" s="35"/>
      <c r="V244" s="35"/>
      <c r="W244" s="35"/>
      <c r="X244" s="35"/>
      <c r="Y244" s="35"/>
      <c r="Z244" s="35"/>
      <c r="AA244" s="35"/>
      <c r="AB244" s="35"/>
      <c r="AC244" s="35"/>
      <c r="AD244" s="35"/>
      <c r="AE244" s="35"/>
      <c r="AR244" s="231" t="s">
        <v>210</v>
      </c>
      <c r="AT244" s="231" t="s">
        <v>201</v>
      </c>
      <c r="AU244" s="231" t="s">
        <v>80</v>
      </c>
      <c r="AY244" s="14" t="s">
        <v>200</v>
      </c>
      <c r="BE244" s="232">
        <f>IF(N244="základní",J244,0)</f>
        <v>0</v>
      </c>
      <c r="BF244" s="232">
        <f>IF(N244="snížená",J244,0)</f>
        <v>0</v>
      </c>
      <c r="BG244" s="232">
        <f>IF(N244="zákl. přenesená",J244,0)</f>
        <v>0</v>
      </c>
      <c r="BH244" s="232">
        <f>IF(N244="sníž. přenesená",J244,0)</f>
        <v>0</v>
      </c>
      <c r="BI244" s="232">
        <f>IF(N244="nulová",J244,0)</f>
        <v>0</v>
      </c>
      <c r="BJ244" s="14" t="s">
        <v>80</v>
      </c>
      <c r="BK244" s="232">
        <f>ROUND(I244*H244,2)</f>
        <v>0</v>
      </c>
      <c r="BL244" s="14" t="s">
        <v>210</v>
      </c>
      <c r="BM244" s="231" t="s">
        <v>761</v>
      </c>
    </row>
    <row r="245" s="2" customFormat="1" ht="24.15" customHeight="1">
      <c r="A245" s="35"/>
      <c r="B245" s="36"/>
      <c r="C245" s="219" t="s">
        <v>762</v>
      </c>
      <c r="D245" s="219" t="s">
        <v>201</v>
      </c>
      <c r="E245" s="220" t="s">
        <v>763</v>
      </c>
      <c r="F245" s="221" t="s">
        <v>764</v>
      </c>
      <c r="G245" s="222" t="s">
        <v>209</v>
      </c>
      <c r="H245" s="223">
        <v>19</v>
      </c>
      <c r="I245" s="224"/>
      <c r="J245" s="225">
        <f>ROUND(I245*H245,2)</f>
        <v>0</v>
      </c>
      <c r="K245" s="226"/>
      <c r="L245" s="41"/>
      <c r="M245" s="227" t="s">
        <v>1</v>
      </c>
      <c r="N245" s="228" t="s">
        <v>38</v>
      </c>
      <c r="O245" s="88"/>
      <c r="P245" s="229">
        <f>O245*H245</f>
        <v>0</v>
      </c>
      <c r="Q245" s="229">
        <v>0</v>
      </c>
      <c r="R245" s="229">
        <f>Q245*H245</f>
        <v>0</v>
      </c>
      <c r="S245" s="229">
        <v>0</v>
      </c>
      <c r="T245" s="230">
        <f>S245*H245</f>
        <v>0</v>
      </c>
      <c r="U245" s="35"/>
      <c r="V245" s="35"/>
      <c r="W245" s="35"/>
      <c r="X245" s="35"/>
      <c r="Y245" s="35"/>
      <c r="Z245" s="35"/>
      <c r="AA245" s="35"/>
      <c r="AB245" s="35"/>
      <c r="AC245" s="35"/>
      <c r="AD245" s="35"/>
      <c r="AE245" s="35"/>
      <c r="AR245" s="231" t="s">
        <v>210</v>
      </c>
      <c r="AT245" s="231" t="s">
        <v>201</v>
      </c>
      <c r="AU245" s="231" t="s">
        <v>80</v>
      </c>
      <c r="AY245" s="14" t="s">
        <v>200</v>
      </c>
      <c r="BE245" s="232">
        <f>IF(N245="základní",J245,0)</f>
        <v>0</v>
      </c>
      <c r="BF245" s="232">
        <f>IF(N245="snížená",J245,0)</f>
        <v>0</v>
      </c>
      <c r="BG245" s="232">
        <f>IF(N245="zákl. přenesená",J245,0)</f>
        <v>0</v>
      </c>
      <c r="BH245" s="232">
        <f>IF(N245="sníž. přenesená",J245,0)</f>
        <v>0</v>
      </c>
      <c r="BI245" s="232">
        <f>IF(N245="nulová",J245,0)</f>
        <v>0</v>
      </c>
      <c r="BJ245" s="14" t="s">
        <v>80</v>
      </c>
      <c r="BK245" s="232">
        <f>ROUND(I245*H245,2)</f>
        <v>0</v>
      </c>
      <c r="BL245" s="14" t="s">
        <v>210</v>
      </c>
      <c r="BM245" s="231" t="s">
        <v>765</v>
      </c>
    </row>
    <row r="246" s="2" customFormat="1" ht="49.05" customHeight="1">
      <c r="A246" s="35"/>
      <c r="B246" s="36"/>
      <c r="C246" s="219" t="s">
        <v>766</v>
      </c>
      <c r="D246" s="219" t="s">
        <v>201</v>
      </c>
      <c r="E246" s="220" t="s">
        <v>767</v>
      </c>
      <c r="F246" s="221" t="s">
        <v>768</v>
      </c>
      <c r="G246" s="222" t="s">
        <v>204</v>
      </c>
      <c r="H246" s="223">
        <v>180</v>
      </c>
      <c r="I246" s="224"/>
      <c r="J246" s="225">
        <f>ROUND(I246*H246,2)</f>
        <v>0</v>
      </c>
      <c r="K246" s="226"/>
      <c r="L246" s="41"/>
      <c r="M246" s="227" t="s">
        <v>1</v>
      </c>
      <c r="N246" s="228" t="s">
        <v>38</v>
      </c>
      <c r="O246" s="88"/>
      <c r="P246" s="229">
        <f>O246*H246</f>
        <v>0</v>
      </c>
      <c r="Q246" s="229">
        <v>0</v>
      </c>
      <c r="R246" s="229">
        <f>Q246*H246</f>
        <v>0</v>
      </c>
      <c r="S246" s="229">
        <v>0</v>
      </c>
      <c r="T246" s="230">
        <f>S246*H246</f>
        <v>0</v>
      </c>
      <c r="U246" s="35"/>
      <c r="V246" s="35"/>
      <c r="W246" s="35"/>
      <c r="X246" s="35"/>
      <c r="Y246" s="35"/>
      <c r="Z246" s="35"/>
      <c r="AA246" s="35"/>
      <c r="AB246" s="35"/>
      <c r="AC246" s="35"/>
      <c r="AD246" s="35"/>
      <c r="AE246" s="35"/>
      <c r="AR246" s="231" t="s">
        <v>205</v>
      </c>
      <c r="AT246" s="231" t="s">
        <v>201</v>
      </c>
      <c r="AU246" s="231" t="s">
        <v>80</v>
      </c>
      <c r="AY246" s="14" t="s">
        <v>200</v>
      </c>
      <c r="BE246" s="232">
        <f>IF(N246="základní",J246,0)</f>
        <v>0</v>
      </c>
      <c r="BF246" s="232">
        <f>IF(N246="snížená",J246,0)</f>
        <v>0</v>
      </c>
      <c r="BG246" s="232">
        <f>IF(N246="zákl. přenesená",J246,0)</f>
        <v>0</v>
      </c>
      <c r="BH246" s="232">
        <f>IF(N246="sníž. přenesená",J246,0)</f>
        <v>0</v>
      </c>
      <c r="BI246" s="232">
        <f>IF(N246="nulová",J246,0)</f>
        <v>0</v>
      </c>
      <c r="BJ246" s="14" t="s">
        <v>80</v>
      </c>
      <c r="BK246" s="232">
        <f>ROUND(I246*H246,2)</f>
        <v>0</v>
      </c>
      <c r="BL246" s="14" t="s">
        <v>205</v>
      </c>
      <c r="BM246" s="231" t="s">
        <v>769</v>
      </c>
    </row>
    <row r="247" s="2" customFormat="1" ht="24.15" customHeight="1">
      <c r="A247" s="35"/>
      <c r="B247" s="36"/>
      <c r="C247" s="219" t="s">
        <v>770</v>
      </c>
      <c r="D247" s="219" t="s">
        <v>201</v>
      </c>
      <c r="E247" s="220" t="s">
        <v>771</v>
      </c>
      <c r="F247" s="221" t="s">
        <v>772</v>
      </c>
      <c r="G247" s="222" t="s">
        <v>209</v>
      </c>
      <c r="H247" s="223">
        <v>1580</v>
      </c>
      <c r="I247" s="224"/>
      <c r="J247" s="225">
        <f>ROUND(I247*H247,2)</f>
        <v>0</v>
      </c>
      <c r="K247" s="226"/>
      <c r="L247" s="41"/>
      <c r="M247" s="227" t="s">
        <v>1</v>
      </c>
      <c r="N247" s="228" t="s">
        <v>38</v>
      </c>
      <c r="O247" s="88"/>
      <c r="P247" s="229">
        <f>O247*H247</f>
        <v>0</v>
      </c>
      <c r="Q247" s="229">
        <v>0</v>
      </c>
      <c r="R247" s="229">
        <f>Q247*H247</f>
        <v>0</v>
      </c>
      <c r="S247" s="229">
        <v>0</v>
      </c>
      <c r="T247" s="230">
        <f>S247*H247</f>
        <v>0</v>
      </c>
      <c r="U247" s="35"/>
      <c r="V247" s="35"/>
      <c r="W247" s="35"/>
      <c r="X247" s="35"/>
      <c r="Y247" s="35"/>
      <c r="Z247" s="35"/>
      <c r="AA247" s="35"/>
      <c r="AB247" s="35"/>
      <c r="AC247" s="35"/>
      <c r="AD247" s="35"/>
      <c r="AE247" s="35"/>
      <c r="AR247" s="231" t="s">
        <v>210</v>
      </c>
      <c r="AT247" s="231" t="s">
        <v>201</v>
      </c>
      <c r="AU247" s="231" t="s">
        <v>80</v>
      </c>
      <c r="AY247" s="14" t="s">
        <v>200</v>
      </c>
      <c r="BE247" s="232">
        <f>IF(N247="základní",J247,0)</f>
        <v>0</v>
      </c>
      <c r="BF247" s="232">
        <f>IF(N247="snížená",J247,0)</f>
        <v>0</v>
      </c>
      <c r="BG247" s="232">
        <f>IF(N247="zákl. přenesená",J247,0)</f>
        <v>0</v>
      </c>
      <c r="BH247" s="232">
        <f>IF(N247="sníž. přenesená",J247,0)</f>
        <v>0</v>
      </c>
      <c r="BI247" s="232">
        <f>IF(N247="nulová",J247,0)</f>
        <v>0</v>
      </c>
      <c r="BJ247" s="14" t="s">
        <v>80</v>
      </c>
      <c r="BK247" s="232">
        <f>ROUND(I247*H247,2)</f>
        <v>0</v>
      </c>
      <c r="BL247" s="14" t="s">
        <v>210</v>
      </c>
      <c r="BM247" s="231" t="s">
        <v>773</v>
      </c>
    </row>
    <row r="248" s="2" customFormat="1" ht="24.15" customHeight="1">
      <c r="A248" s="35"/>
      <c r="B248" s="36"/>
      <c r="C248" s="219" t="s">
        <v>774</v>
      </c>
      <c r="D248" s="219" t="s">
        <v>201</v>
      </c>
      <c r="E248" s="220" t="s">
        <v>775</v>
      </c>
      <c r="F248" s="221" t="s">
        <v>776</v>
      </c>
      <c r="G248" s="222" t="s">
        <v>204</v>
      </c>
      <c r="H248" s="223">
        <v>370</v>
      </c>
      <c r="I248" s="224"/>
      <c r="J248" s="225">
        <f>ROUND(I248*H248,2)</f>
        <v>0</v>
      </c>
      <c r="K248" s="226"/>
      <c r="L248" s="41"/>
      <c r="M248" s="227" t="s">
        <v>1</v>
      </c>
      <c r="N248" s="228" t="s">
        <v>38</v>
      </c>
      <c r="O248" s="88"/>
      <c r="P248" s="229">
        <f>O248*H248</f>
        <v>0</v>
      </c>
      <c r="Q248" s="229">
        <v>0</v>
      </c>
      <c r="R248" s="229">
        <f>Q248*H248</f>
        <v>0</v>
      </c>
      <c r="S248" s="229">
        <v>0</v>
      </c>
      <c r="T248" s="230">
        <f>S248*H248</f>
        <v>0</v>
      </c>
      <c r="U248" s="35"/>
      <c r="V248" s="35"/>
      <c r="W248" s="35"/>
      <c r="X248" s="35"/>
      <c r="Y248" s="35"/>
      <c r="Z248" s="35"/>
      <c r="AA248" s="35"/>
      <c r="AB248" s="35"/>
      <c r="AC248" s="35"/>
      <c r="AD248" s="35"/>
      <c r="AE248" s="35"/>
      <c r="AR248" s="231" t="s">
        <v>205</v>
      </c>
      <c r="AT248" s="231" t="s">
        <v>201</v>
      </c>
      <c r="AU248" s="231" t="s">
        <v>80</v>
      </c>
      <c r="AY248" s="14" t="s">
        <v>200</v>
      </c>
      <c r="BE248" s="232">
        <f>IF(N248="základní",J248,0)</f>
        <v>0</v>
      </c>
      <c r="BF248" s="232">
        <f>IF(N248="snížená",J248,0)</f>
        <v>0</v>
      </c>
      <c r="BG248" s="232">
        <f>IF(N248="zákl. přenesená",J248,0)</f>
        <v>0</v>
      </c>
      <c r="BH248" s="232">
        <f>IF(N248="sníž. přenesená",J248,0)</f>
        <v>0</v>
      </c>
      <c r="BI248" s="232">
        <f>IF(N248="nulová",J248,0)</f>
        <v>0</v>
      </c>
      <c r="BJ248" s="14" t="s">
        <v>80</v>
      </c>
      <c r="BK248" s="232">
        <f>ROUND(I248*H248,2)</f>
        <v>0</v>
      </c>
      <c r="BL248" s="14" t="s">
        <v>205</v>
      </c>
      <c r="BM248" s="231" t="s">
        <v>777</v>
      </c>
    </row>
    <row r="249" s="2" customFormat="1" ht="14.4" customHeight="1">
      <c r="A249" s="35"/>
      <c r="B249" s="36"/>
      <c r="C249" s="219" t="s">
        <v>778</v>
      </c>
      <c r="D249" s="219" t="s">
        <v>201</v>
      </c>
      <c r="E249" s="220" t="s">
        <v>779</v>
      </c>
      <c r="F249" s="221" t="s">
        <v>780</v>
      </c>
      <c r="G249" s="222" t="s">
        <v>209</v>
      </c>
      <c r="H249" s="223">
        <v>2</v>
      </c>
      <c r="I249" s="224"/>
      <c r="J249" s="225">
        <f>ROUND(I249*H249,2)</f>
        <v>0</v>
      </c>
      <c r="K249" s="226"/>
      <c r="L249" s="41"/>
      <c r="M249" s="227" t="s">
        <v>1</v>
      </c>
      <c r="N249" s="228" t="s">
        <v>38</v>
      </c>
      <c r="O249" s="88"/>
      <c r="P249" s="229">
        <f>O249*H249</f>
        <v>0</v>
      </c>
      <c r="Q249" s="229">
        <v>0</v>
      </c>
      <c r="R249" s="229">
        <f>Q249*H249</f>
        <v>0</v>
      </c>
      <c r="S249" s="229">
        <v>0</v>
      </c>
      <c r="T249" s="230">
        <f>S249*H249</f>
        <v>0</v>
      </c>
      <c r="U249" s="35"/>
      <c r="V249" s="35"/>
      <c r="W249" s="35"/>
      <c r="X249" s="35"/>
      <c r="Y249" s="35"/>
      <c r="Z249" s="35"/>
      <c r="AA249" s="35"/>
      <c r="AB249" s="35"/>
      <c r="AC249" s="35"/>
      <c r="AD249" s="35"/>
      <c r="AE249" s="35"/>
      <c r="AR249" s="231" t="s">
        <v>210</v>
      </c>
      <c r="AT249" s="231" t="s">
        <v>201</v>
      </c>
      <c r="AU249" s="231" t="s">
        <v>80</v>
      </c>
      <c r="AY249" s="14" t="s">
        <v>200</v>
      </c>
      <c r="BE249" s="232">
        <f>IF(N249="základní",J249,0)</f>
        <v>0</v>
      </c>
      <c r="BF249" s="232">
        <f>IF(N249="snížená",J249,0)</f>
        <v>0</v>
      </c>
      <c r="BG249" s="232">
        <f>IF(N249="zákl. přenesená",J249,0)</f>
        <v>0</v>
      </c>
      <c r="BH249" s="232">
        <f>IF(N249="sníž. přenesená",J249,0)</f>
        <v>0</v>
      </c>
      <c r="BI249" s="232">
        <f>IF(N249="nulová",J249,0)</f>
        <v>0</v>
      </c>
      <c r="BJ249" s="14" t="s">
        <v>80</v>
      </c>
      <c r="BK249" s="232">
        <f>ROUND(I249*H249,2)</f>
        <v>0</v>
      </c>
      <c r="BL249" s="14" t="s">
        <v>210</v>
      </c>
      <c r="BM249" s="231" t="s">
        <v>781</v>
      </c>
    </row>
    <row r="250" s="2" customFormat="1" ht="14.4" customHeight="1">
      <c r="A250" s="35"/>
      <c r="B250" s="36"/>
      <c r="C250" s="219" t="s">
        <v>782</v>
      </c>
      <c r="D250" s="219" t="s">
        <v>201</v>
      </c>
      <c r="E250" s="220" t="s">
        <v>783</v>
      </c>
      <c r="F250" s="221" t="s">
        <v>784</v>
      </c>
      <c r="G250" s="222" t="s">
        <v>209</v>
      </c>
      <c r="H250" s="223">
        <v>1250</v>
      </c>
      <c r="I250" s="224"/>
      <c r="J250" s="225">
        <f>ROUND(I250*H250,2)</f>
        <v>0</v>
      </c>
      <c r="K250" s="226"/>
      <c r="L250" s="41"/>
      <c r="M250" s="227" t="s">
        <v>1</v>
      </c>
      <c r="N250" s="228" t="s">
        <v>38</v>
      </c>
      <c r="O250" s="88"/>
      <c r="P250" s="229">
        <f>O250*H250</f>
        <v>0</v>
      </c>
      <c r="Q250" s="229">
        <v>0</v>
      </c>
      <c r="R250" s="229">
        <f>Q250*H250</f>
        <v>0</v>
      </c>
      <c r="S250" s="229">
        <v>0</v>
      </c>
      <c r="T250" s="230">
        <f>S250*H250</f>
        <v>0</v>
      </c>
      <c r="U250" s="35"/>
      <c r="V250" s="35"/>
      <c r="W250" s="35"/>
      <c r="X250" s="35"/>
      <c r="Y250" s="35"/>
      <c r="Z250" s="35"/>
      <c r="AA250" s="35"/>
      <c r="AB250" s="35"/>
      <c r="AC250" s="35"/>
      <c r="AD250" s="35"/>
      <c r="AE250" s="35"/>
      <c r="AR250" s="231" t="s">
        <v>210</v>
      </c>
      <c r="AT250" s="231" t="s">
        <v>201</v>
      </c>
      <c r="AU250" s="231" t="s">
        <v>80</v>
      </c>
      <c r="AY250" s="14" t="s">
        <v>200</v>
      </c>
      <c r="BE250" s="232">
        <f>IF(N250="základní",J250,0)</f>
        <v>0</v>
      </c>
      <c r="BF250" s="232">
        <f>IF(N250="snížená",J250,0)</f>
        <v>0</v>
      </c>
      <c r="BG250" s="232">
        <f>IF(N250="zákl. přenesená",J250,0)</f>
        <v>0</v>
      </c>
      <c r="BH250" s="232">
        <f>IF(N250="sníž. přenesená",J250,0)</f>
        <v>0</v>
      </c>
      <c r="BI250" s="232">
        <f>IF(N250="nulová",J250,0)</f>
        <v>0</v>
      </c>
      <c r="BJ250" s="14" t="s">
        <v>80</v>
      </c>
      <c r="BK250" s="232">
        <f>ROUND(I250*H250,2)</f>
        <v>0</v>
      </c>
      <c r="BL250" s="14" t="s">
        <v>210</v>
      </c>
      <c r="BM250" s="231" t="s">
        <v>785</v>
      </c>
    </row>
    <row r="251" s="2" customFormat="1" ht="14.4" customHeight="1">
      <c r="A251" s="35"/>
      <c r="B251" s="36"/>
      <c r="C251" s="219" t="s">
        <v>786</v>
      </c>
      <c r="D251" s="219" t="s">
        <v>201</v>
      </c>
      <c r="E251" s="220" t="s">
        <v>787</v>
      </c>
      <c r="F251" s="221" t="s">
        <v>788</v>
      </c>
      <c r="G251" s="222" t="s">
        <v>209</v>
      </c>
      <c r="H251" s="223">
        <v>4</v>
      </c>
      <c r="I251" s="224"/>
      <c r="J251" s="225">
        <f>ROUND(I251*H251,2)</f>
        <v>0</v>
      </c>
      <c r="K251" s="226"/>
      <c r="L251" s="41"/>
      <c r="M251" s="227" t="s">
        <v>1</v>
      </c>
      <c r="N251" s="228" t="s">
        <v>38</v>
      </c>
      <c r="O251" s="88"/>
      <c r="P251" s="229">
        <f>O251*H251</f>
        <v>0</v>
      </c>
      <c r="Q251" s="229">
        <v>0</v>
      </c>
      <c r="R251" s="229">
        <f>Q251*H251</f>
        <v>0</v>
      </c>
      <c r="S251" s="229">
        <v>0</v>
      </c>
      <c r="T251" s="230">
        <f>S251*H251</f>
        <v>0</v>
      </c>
      <c r="U251" s="35"/>
      <c r="V251" s="35"/>
      <c r="W251" s="35"/>
      <c r="X251" s="35"/>
      <c r="Y251" s="35"/>
      <c r="Z251" s="35"/>
      <c r="AA251" s="35"/>
      <c r="AB251" s="35"/>
      <c r="AC251" s="35"/>
      <c r="AD251" s="35"/>
      <c r="AE251" s="35"/>
      <c r="AR251" s="231" t="s">
        <v>210</v>
      </c>
      <c r="AT251" s="231" t="s">
        <v>201</v>
      </c>
      <c r="AU251" s="231" t="s">
        <v>80</v>
      </c>
      <c r="AY251" s="14" t="s">
        <v>200</v>
      </c>
      <c r="BE251" s="232">
        <f>IF(N251="základní",J251,0)</f>
        <v>0</v>
      </c>
      <c r="BF251" s="232">
        <f>IF(N251="snížená",J251,0)</f>
        <v>0</v>
      </c>
      <c r="BG251" s="232">
        <f>IF(N251="zákl. přenesená",J251,0)</f>
        <v>0</v>
      </c>
      <c r="BH251" s="232">
        <f>IF(N251="sníž. přenesená",J251,0)</f>
        <v>0</v>
      </c>
      <c r="BI251" s="232">
        <f>IF(N251="nulová",J251,0)</f>
        <v>0</v>
      </c>
      <c r="BJ251" s="14" t="s">
        <v>80</v>
      </c>
      <c r="BK251" s="232">
        <f>ROUND(I251*H251,2)</f>
        <v>0</v>
      </c>
      <c r="BL251" s="14" t="s">
        <v>210</v>
      </c>
      <c r="BM251" s="231" t="s">
        <v>789</v>
      </c>
    </row>
    <row r="252" s="2" customFormat="1" ht="14.4" customHeight="1">
      <c r="A252" s="35"/>
      <c r="B252" s="36"/>
      <c r="C252" s="219" t="s">
        <v>790</v>
      </c>
      <c r="D252" s="219" t="s">
        <v>201</v>
      </c>
      <c r="E252" s="220" t="s">
        <v>791</v>
      </c>
      <c r="F252" s="221" t="s">
        <v>792</v>
      </c>
      <c r="G252" s="222" t="s">
        <v>209</v>
      </c>
      <c r="H252" s="223">
        <v>80</v>
      </c>
      <c r="I252" s="224"/>
      <c r="J252" s="225">
        <f>ROUND(I252*H252,2)</f>
        <v>0</v>
      </c>
      <c r="K252" s="226"/>
      <c r="L252" s="41"/>
      <c r="M252" s="227" t="s">
        <v>1</v>
      </c>
      <c r="N252" s="228" t="s">
        <v>38</v>
      </c>
      <c r="O252" s="88"/>
      <c r="P252" s="229">
        <f>O252*H252</f>
        <v>0</v>
      </c>
      <c r="Q252" s="229">
        <v>0</v>
      </c>
      <c r="R252" s="229">
        <f>Q252*H252</f>
        <v>0</v>
      </c>
      <c r="S252" s="229">
        <v>0</v>
      </c>
      <c r="T252" s="230">
        <f>S252*H252</f>
        <v>0</v>
      </c>
      <c r="U252" s="35"/>
      <c r="V252" s="35"/>
      <c r="W252" s="35"/>
      <c r="X252" s="35"/>
      <c r="Y252" s="35"/>
      <c r="Z252" s="35"/>
      <c r="AA252" s="35"/>
      <c r="AB252" s="35"/>
      <c r="AC252" s="35"/>
      <c r="AD252" s="35"/>
      <c r="AE252" s="35"/>
      <c r="AR252" s="231" t="s">
        <v>210</v>
      </c>
      <c r="AT252" s="231" t="s">
        <v>201</v>
      </c>
      <c r="AU252" s="231" t="s">
        <v>80</v>
      </c>
      <c r="AY252" s="14" t="s">
        <v>200</v>
      </c>
      <c r="BE252" s="232">
        <f>IF(N252="základní",J252,0)</f>
        <v>0</v>
      </c>
      <c r="BF252" s="232">
        <f>IF(N252="snížená",J252,0)</f>
        <v>0</v>
      </c>
      <c r="BG252" s="232">
        <f>IF(N252="zákl. přenesená",J252,0)</f>
        <v>0</v>
      </c>
      <c r="BH252" s="232">
        <f>IF(N252="sníž. přenesená",J252,0)</f>
        <v>0</v>
      </c>
      <c r="BI252" s="232">
        <f>IF(N252="nulová",J252,0)</f>
        <v>0</v>
      </c>
      <c r="BJ252" s="14" t="s">
        <v>80</v>
      </c>
      <c r="BK252" s="232">
        <f>ROUND(I252*H252,2)</f>
        <v>0</v>
      </c>
      <c r="BL252" s="14" t="s">
        <v>210</v>
      </c>
      <c r="BM252" s="231" t="s">
        <v>793</v>
      </c>
    </row>
    <row r="253" s="2" customFormat="1" ht="24.15" customHeight="1">
      <c r="A253" s="35"/>
      <c r="B253" s="36"/>
      <c r="C253" s="245" t="s">
        <v>794</v>
      </c>
      <c r="D253" s="245" t="s">
        <v>313</v>
      </c>
      <c r="E253" s="246" t="s">
        <v>795</v>
      </c>
      <c r="F253" s="247" t="s">
        <v>796</v>
      </c>
      <c r="G253" s="248" t="s">
        <v>209</v>
      </c>
      <c r="H253" s="249">
        <v>40</v>
      </c>
      <c r="I253" s="250"/>
      <c r="J253" s="251">
        <f>ROUND(I253*H253,2)</f>
        <v>0</v>
      </c>
      <c r="K253" s="252"/>
      <c r="L253" s="253"/>
      <c r="M253" s="254" t="s">
        <v>1</v>
      </c>
      <c r="N253" s="255" t="s">
        <v>38</v>
      </c>
      <c r="O253" s="88"/>
      <c r="P253" s="229">
        <f>O253*H253</f>
        <v>0</v>
      </c>
      <c r="Q253" s="229">
        <v>0</v>
      </c>
      <c r="R253" s="229">
        <f>Q253*H253</f>
        <v>0</v>
      </c>
      <c r="S253" s="229">
        <v>0</v>
      </c>
      <c r="T253" s="230">
        <f>S253*H253</f>
        <v>0</v>
      </c>
      <c r="U253" s="35"/>
      <c r="V253" s="35"/>
      <c r="W253" s="35"/>
      <c r="X253" s="35"/>
      <c r="Y253" s="35"/>
      <c r="Z253" s="35"/>
      <c r="AA253" s="35"/>
      <c r="AB253" s="35"/>
      <c r="AC253" s="35"/>
      <c r="AD253" s="35"/>
      <c r="AE253" s="35"/>
      <c r="AR253" s="231" t="s">
        <v>316</v>
      </c>
      <c r="AT253" s="231" t="s">
        <v>313</v>
      </c>
      <c r="AU253" s="231" t="s">
        <v>80</v>
      </c>
      <c r="AY253" s="14" t="s">
        <v>200</v>
      </c>
      <c r="BE253" s="232">
        <f>IF(N253="základní",J253,0)</f>
        <v>0</v>
      </c>
      <c r="BF253" s="232">
        <f>IF(N253="snížená",J253,0)</f>
        <v>0</v>
      </c>
      <c r="BG253" s="232">
        <f>IF(N253="zákl. přenesená",J253,0)</f>
        <v>0</v>
      </c>
      <c r="BH253" s="232">
        <f>IF(N253="sníž. přenesená",J253,0)</f>
        <v>0</v>
      </c>
      <c r="BI253" s="232">
        <f>IF(N253="nulová",J253,0)</f>
        <v>0</v>
      </c>
      <c r="BJ253" s="14" t="s">
        <v>80</v>
      </c>
      <c r="BK253" s="232">
        <f>ROUND(I253*H253,2)</f>
        <v>0</v>
      </c>
      <c r="BL253" s="14" t="s">
        <v>316</v>
      </c>
      <c r="BM253" s="231" t="s">
        <v>797</v>
      </c>
    </row>
    <row r="254" s="2" customFormat="1" ht="24.15" customHeight="1">
      <c r="A254" s="35"/>
      <c r="B254" s="36"/>
      <c r="C254" s="219" t="s">
        <v>798</v>
      </c>
      <c r="D254" s="219" t="s">
        <v>201</v>
      </c>
      <c r="E254" s="220" t="s">
        <v>799</v>
      </c>
      <c r="F254" s="221" t="s">
        <v>800</v>
      </c>
      <c r="G254" s="222" t="s">
        <v>209</v>
      </c>
      <c r="H254" s="223">
        <v>1</v>
      </c>
      <c r="I254" s="224"/>
      <c r="J254" s="225">
        <f>ROUND(I254*H254,2)</f>
        <v>0</v>
      </c>
      <c r="K254" s="226"/>
      <c r="L254" s="41"/>
      <c r="M254" s="227" t="s">
        <v>1</v>
      </c>
      <c r="N254" s="228" t="s">
        <v>38</v>
      </c>
      <c r="O254" s="88"/>
      <c r="P254" s="229">
        <f>O254*H254</f>
        <v>0</v>
      </c>
      <c r="Q254" s="229">
        <v>0</v>
      </c>
      <c r="R254" s="229">
        <f>Q254*H254</f>
        <v>0</v>
      </c>
      <c r="S254" s="229">
        <v>0</v>
      </c>
      <c r="T254" s="230">
        <f>S254*H254</f>
        <v>0</v>
      </c>
      <c r="U254" s="35"/>
      <c r="V254" s="35"/>
      <c r="W254" s="35"/>
      <c r="X254" s="35"/>
      <c r="Y254" s="35"/>
      <c r="Z254" s="35"/>
      <c r="AA254" s="35"/>
      <c r="AB254" s="35"/>
      <c r="AC254" s="35"/>
      <c r="AD254" s="35"/>
      <c r="AE254" s="35"/>
      <c r="AR254" s="231" t="s">
        <v>210</v>
      </c>
      <c r="AT254" s="231" t="s">
        <v>201</v>
      </c>
      <c r="AU254" s="231" t="s">
        <v>80</v>
      </c>
      <c r="AY254" s="14" t="s">
        <v>200</v>
      </c>
      <c r="BE254" s="232">
        <f>IF(N254="základní",J254,0)</f>
        <v>0</v>
      </c>
      <c r="BF254" s="232">
        <f>IF(N254="snížená",J254,0)</f>
        <v>0</v>
      </c>
      <c r="BG254" s="232">
        <f>IF(N254="zákl. přenesená",J254,0)</f>
        <v>0</v>
      </c>
      <c r="BH254" s="232">
        <f>IF(N254="sníž. přenesená",J254,0)</f>
        <v>0</v>
      </c>
      <c r="BI254" s="232">
        <f>IF(N254="nulová",J254,0)</f>
        <v>0</v>
      </c>
      <c r="BJ254" s="14" t="s">
        <v>80</v>
      </c>
      <c r="BK254" s="232">
        <f>ROUND(I254*H254,2)</f>
        <v>0</v>
      </c>
      <c r="BL254" s="14" t="s">
        <v>210</v>
      </c>
      <c r="BM254" s="231" t="s">
        <v>801</v>
      </c>
    </row>
    <row r="255" s="2" customFormat="1" ht="24.15" customHeight="1">
      <c r="A255" s="35"/>
      <c r="B255" s="36"/>
      <c r="C255" s="219" t="s">
        <v>802</v>
      </c>
      <c r="D255" s="219" t="s">
        <v>201</v>
      </c>
      <c r="E255" s="220" t="s">
        <v>803</v>
      </c>
      <c r="F255" s="221" t="s">
        <v>804</v>
      </c>
      <c r="G255" s="222" t="s">
        <v>209</v>
      </c>
      <c r="H255" s="223">
        <v>1</v>
      </c>
      <c r="I255" s="224"/>
      <c r="J255" s="225">
        <f>ROUND(I255*H255,2)</f>
        <v>0</v>
      </c>
      <c r="K255" s="226"/>
      <c r="L255" s="41"/>
      <c r="M255" s="227" t="s">
        <v>1</v>
      </c>
      <c r="N255" s="228" t="s">
        <v>38</v>
      </c>
      <c r="O255" s="88"/>
      <c r="P255" s="229">
        <f>O255*H255</f>
        <v>0</v>
      </c>
      <c r="Q255" s="229">
        <v>0</v>
      </c>
      <c r="R255" s="229">
        <f>Q255*H255</f>
        <v>0</v>
      </c>
      <c r="S255" s="229">
        <v>0</v>
      </c>
      <c r="T255" s="230">
        <f>S255*H255</f>
        <v>0</v>
      </c>
      <c r="U255" s="35"/>
      <c r="V255" s="35"/>
      <c r="W255" s="35"/>
      <c r="X255" s="35"/>
      <c r="Y255" s="35"/>
      <c r="Z255" s="35"/>
      <c r="AA255" s="35"/>
      <c r="AB255" s="35"/>
      <c r="AC255" s="35"/>
      <c r="AD255" s="35"/>
      <c r="AE255" s="35"/>
      <c r="AR255" s="231" t="s">
        <v>210</v>
      </c>
      <c r="AT255" s="231" t="s">
        <v>201</v>
      </c>
      <c r="AU255" s="231" t="s">
        <v>80</v>
      </c>
      <c r="AY255" s="14" t="s">
        <v>200</v>
      </c>
      <c r="BE255" s="232">
        <f>IF(N255="základní",J255,0)</f>
        <v>0</v>
      </c>
      <c r="BF255" s="232">
        <f>IF(N255="snížená",J255,0)</f>
        <v>0</v>
      </c>
      <c r="BG255" s="232">
        <f>IF(N255="zákl. přenesená",J255,0)</f>
        <v>0</v>
      </c>
      <c r="BH255" s="232">
        <f>IF(N255="sníž. přenesená",J255,0)</f>
        <v>0</v>
      </c>
      <c r="BI255" s="232">
        <f>IF(N255="nulová",J255,0)</f>
        <v>0</v>
      </c>
      <c r="BJ255" s="14" t="s">
        <v>80</v>
      </c>
      <c r="BK255" s="232">
        <f>ROUND(I255*H255,2)</f>
        <v>0</v>
      </c>
      <c r="BL255" s="14" t="s">
        <v>210</v>
      </c>
      <c r="BM255" s="231" t="s">
        <v>805</v>
      </c>
    </row>
    <row r="256" s="2" customFormat="1" ht="76.35" customHeight="1">
      <c r="A256" s="35"/>
      <c r="B256" s="36"/>
      <c r="C256" s="219" t="s">
        <v>806</v>
      </c>
      <c r="D256" s="219" t="s">
        <v>201</v>
      </c>
      <c r="E256" s="220" t="s">
        <v>807</v>
      </c>
      <c r="F256" s="221" t="s">
        <v>808</v>
      </c>
      <c r="G256" s="222" t="s">
        <v>209</v>
      </c>
      <c r="H256" s="223">
        <v>66</v>
      </c>
      <c r="I256" s="224"/>
      <c r="J256" s="225">
        <f>ROUND(I256*H256,2)</f>
        <v>0</v>
      </c>
      <c r="K256" s="226"/>
      <c r="L256" s="41"/>
      <c r="M256" s="227" t="s">
        <v>1</v>
      </c>
      <c r="N256" s="228" t="s">
        <v>38</v>
      </c>
      <c r="O256" s="88"/>
      <c r="P256" s="229">
        <f>O256*H256</f>
        <v>0</v>
      </c>
      <c r="Q256" s="229">
        <v>0</v>
      </c>
      <c r="R256" s="229">
        <f>Q256*H256</f>
        <v>0</v>
      </c>
      <c r="S256" s="229">
        <v>0</v>
      </c>
      <c r="T256" s="230">
        <f>S256*H256</f>
        <v>0</v>
      </c>
      <c r="U256" s="35"/>
      <c r="V256" s="35"/>
      <c r="W256" s="35"/>
      <c r="X256" s="35"/>
      <c r="Y256" s="35"/>
      <c r="Z256" s="35"/>
      <c r="AA256" s="35"/>
      <c r="AB256" s="35"/>
      <c r="AC256" s="35"/>
      <c r="AD256" s="35"/>
      <c r="AE256" s="35"/>
      <c r="AR256" s="231" t="s">
        <v>210</v>
      </c>
      <c r="AT256" s="231" t="s">
        <v>201</v>
      </c>
      <c r="AU256" s="231" t="s">
        <v>80</v>
      </c>
      <c r="AY256" s="14" t="s">
        <v>200</v>
      </c>
      <c r="BE256" s="232">
        <f>IF(N256="základní",J256,0)</f>
        <v>0</v>
      </c>
      <c r="BF256" s="232">
        <f>IF(N256="snížená",J256,0)</f>
        <v>0</v>
      </c>
      <c r="BG256" s="232">
        <f>IF(N256="zákl. přenesená",J256,0)</f>
        <v>0</v>
      </c>
      <c r="BH256" s="232">
        <f>IF(N256="sníž. přenesená",J256,0)</f>
        <v>0</v>
      </c>
      <c r="BI256" s="232">
        <f>IF(N256="nulová",J256,0)</f>
        <v>0</v>
      </c>
      <c r="BJ256" s="14" t="s">
        <v>80</v>
      </c>
      <c r="BK256" s="232">
        <f>ROUND(I256*H256,2)</f>
        <v>0</v>
      </c>
      <c r="BL256" s="14" t="s">
        <v>210</v>
      </c>
      <c r="BM256" s="231" t="s">
        <v>809</v>
      </c>
    </row>
    <row r="257" s="2" customFormat="1" ht="37.8" customHeight="1">
      <c r="A257" s="35"/>
      <c r="B257" s="36"/>
      <c r="C257" s="219" t="s">
        <v>316</v>
      </c>
      <c r="D257" s="219" t="s">
        <v>201</v>
      </c>
      <c r="E257" s="220" t="s">
        <v>810</v>
      </c>
      <c r="F257" s="221" t="s">
        <v>811</v>
      </c>
      <c r="G257" s="222" t="s">
        <v>209</v>
      </c>
      <c r="H257" s="223">
        <v>13</v>
      </c>
      <c r="I257" s="224"/>
      <c r="J257" s="225">
        <f>ROUND(I257*H257,2)</f>
        <v>0</v>
      </c>
      <c r="K257" s="226"/>
      <c r="L257" s="41"/>
      <c r="M257" s="227" t="s">
        <v>1</v>
      </c>
      <c r="N257" s="228" t="s">
        <v>38</v>
      </c>
      <c r="O257" s="88"/>
      <c r="P257" s="229">
        <f>O257*H257</f>
        <v>0</v>
      </c>
      <c r="Q257" s="229">
        <v>0</v>
      </c>
      <c r="R257" s="229">
        <f>Q257*H257</f>
        <v>0</v>
      </c>
      <c r="S257" s="229">
        <v>0</v>
      </c>
      <c r="T257" s="230">
        <f>S257*H257</f>
        <v>0</v>
      </c>
      <c r="U257" s="35"/>
      <c r="V257" s="35"/>
      <c r="W257" s="35"/>
      <c r="X257" s="35"/>
      <c r="Y257" s="35"/>
      <c r="Z257" s="35"/>
      <c r="AA257" s="35"/>
      <c r="AB257" s="35"/>
      <c r="AC257" s="35"/>
      <c r="AD257" s="35"/>
      <c r="AE257" s="35"/>
      <c r="AR257" s="231" t="s">
        <v>210</v>
      </c>
      <c r="AT257" s="231" t="s">
        <v>201</v>
      </c>
      <c r="AU257" s="231" t="s">
        <v>80</v>
      </c>
      <c r="AY257" s="14" t="s">
        <v>200</v>
      </c>
      <c r="BE257" s="232">
        <f>IF(N257="základní",J257,0)</f>
        <v>0</v>
      </c>
      <c r="BF257" s="232">
        <f>IF(N257="snížená",J257,0)</f>
        <v>0</v>
      </c>
      <c r="BG257" s="232">
        <f>IF(N257="zákl. přenesená",J257,0)</f>
        <v>0</v>
      </c>
      <c r="BH257" s="232">
        <f>IF(N257="sníž. přenesená",J257,0)</f>
        <v>0</v>
      </c>
      <c r="BI257" s="232">
        <f>IF(N257="nulová",J257,0)</f>
        <v>0</v>
      </c>
      <c r="BJ257" s="14" t="s">
        <v>80</v>
      </c>
      <c r="BK257" s="232">
        <f>ROUND(I257*H257,2)</f>
        <v>0</v>
      </c>
      <c r="BL257" s="14" t="s">
        <v>210</v>
      </c>
      <c r="BM257" s="231" t="s">
        <v>812</v>
      </c>
    </row>
    <row r="258" s="2" customFormat="1" ht="24.15" customHeight="1">
      <c r="A258" s="35"/>
      <c r="B258" s="36"/>
      <c r="C258" s="219" t="s">
        <v>813</v>
      </c>
      <c r="D258" s="219" t="s">
        <v>201</v>
      </c>
      <c r="E258" s="220" t="s">
        <v>814</v>
      </c>
      <c r="F258" s="221" t="s">
        <v>815</v>
      </c>
      <c r="G258" s="222" t="s">
        <v>209</v>
      </c>
      <c r="H258" s="223">
        <v>1</v>
      </c>
      <c r="I258" s="224"/>
      <c r="J258" s="225">
        <f>ROUND(I258*H258,2)</f>
        <v>0</v>
      </c>
      <c r="K258" s="226"/>
      <c r="L258" s="41"/>
      <c r="M258" s="227" t="s">
        <v>1</v>
      </c>
      <c r="N258" s="228" t="s">
        <v>38</v>
      </c>
      <c r="O258" s="88"/>
      <c r="P258" s="229">
        <f>O258*H258</f>
        <v>0</v>
      </c>
      <c r="Q258" s="229">
        <v>0</v>
      </c>
      <c r="R258" s="229">
        <f>Q258*H258</f>
        <v>0</v>
      </c>
      <c r="S258" s="229">
        <v>0</v>
      </c>
      <c r="T258" s="230">
        <f>S258*H258</f>
        <v>0</v>
      </c>
      <c r="U258" s="35"/>
      <c r="V258" s="35"/>
      <c r="W258" s="35"/>
      <c r="X258" s="35"/>
      <c r="Y258" s="35"/>
      <c r="Z258" s="35"/>
      <c r="AA258" s="35"/>
      <c r="AB258" s="35"/>
      <c r="AC258" s="35"/>
      <c r="AD258" s="35"/>
      <c r="AE258" s="35"/>
      <c r="AR258" s="231" t="s">
        <v>210</v>
      </c>
      <c r="AT258" s="231" t="s">
        <v>201</v>
      </c>
      <c r="AU258" s="231" t="s">
        <v>80</v>
      </c>
      <c r="AY258" s="14" t="s">
        <v>200</v>
      </c>
      <c r="BE258" s="232">
        <f>IF(N258="základní",J258,0)</f>
        <v>0</v>
      </c>
      <c r="BF258" s="232">
        <f>IF(N258="snížená",J258,0)</f>
        <v>0</v>
      </c>
      <c r="BG258" s="232">
        <f>IF(N258="zákl. přenesená",J258,0)</f>
        <v>0</v>
      </c>
      <c r="BH258" s="232">
        <f>IF(N258="sníž. přenesená",J258,0)</f>
        <v>0</v>
      </c>
      <c r="BI258" s="232">
        <f>IF(N258="nulová",J258,0)</f>
        <v>0</v>
      </c>
      <c r="BJ258" s="14" t="s">
        <v>80</v>
      </c>
      <c r="BK258" s="232">
        <f>ROUND(I258*H258,2)</f>
        <v>0</v>
      </c>
      <c r="BL258" s="14" t="s">
        <v>210</v>
      </c>
      <c r="BM258" s="231" t="s">
        <v>816</v>
      </c>
    </row>
    <row r="259" s="2" customFormat="1" ht="76.35" customHeight="1">
      <c r="A259" s="35"/>
      <c r="B259" s="36"/>
      <c r="C259" s="219" t="s">
        <v>817</v>
      </c>
      <c r="D259" s="219" t="s">
        <v>201</v>
      </c>
      <c r="E259" s="220" t="s">
        <v>818</v>
      </c>
      <c r="F259" s="221" t="s">
        <v>819</v>
      </c>
      <c r="G259" s="222" t="s">
        <v>209</v>
      </c>
      <c r="H259" s="223">
        <v>4</v>
      </c>
      <c r="I259" s="224"/>
      <c r="J259" s="225">
        <f>ROUND(I259*H259,2)</f>
        <v>0</v>
      </c>
      <c r="K259" s="226"/>
      <c r="L259" s="41"/>
      <c r="M259" s="227" t="s">
        <v>1</v>
      </c>
      <c r="N259" s="228" t="s">
        <v>38</v>
      </c>
      <c r="O259" s="88"/>
      <c r="P259" s="229">
        <f>O259*H259</f>
        <v>0</v>
      </c>
      <c r="Q259" s="229">
        <v>0</v>
      </c>
      <c r="R259" s="229">
        <f>Q259*H259</f>
        <v>0</v>
      </c>
      <c r="S259" s="229">
        <v>0</v>
      </c>
      <c r="T259" s="230">
        <f>S259*H259</f>
        <v>0</v>
      </c>
      <c r="U259" s="35"/>
      <c r="V259" s="35"/>
      <c r="W259" s="35"/>
      <c r="X259" s="35"/>
      <c r="Y259" s="35"/>
      <c r="Z259" s="35"/>
      <c r="AA259" s="35"/>
      <c r="AB259" s="35"/>
      <c r="AC259" s="35"/>
      <c r="AD259" s="35"/>
      <c r="AE259" s="35"/>
      <c r="AR259" s="231" t="s">
        <v>210</v>
      </c>
      <c r="AT259" s="231" t="s">
        <v>201</v>
      </c>
      <c r="AU259" s="231" t="s">
        <v>80</v>
      </c>
      <c r="AY259" s="14" t="s">
        <v>200</v>
      </c>
      <c r="BE259" s="232">
        <f>IF(N259="základní",J259,0)</f>
        <v>0</v>
      </c>
      <c r="BF259" s="232">
        <f>IF(N259="snížená",J259,0)</f>
        <v>0</v>
      </c>
      <c r="BG259" s="232">
        <f>IF(N259="zákl. přenesená",J259,0)</f>
        <v>0</v>
      </c>
      <c r="BH259" s="232">
        <f>IF(N259="sníž. přenesená",J259,0)</f>
        <v>0</v>
      </c>
      <c r="BI259" s="232">
        <f>IF(N259="nulová",J259,0)</f>
        <v>0</v>
      </c>
      <c r="BJ259" s="14" t="s">
        <v>80</v>
      </c>
      <c r="BK259" s="232">
        <f>ROUND(I259*H259,2)</f>
        <v>0</v>
      </c>
      <c r="BL259" s="14" t="s">
        <v>210</v>
      </c>
      <c r="BM259" s="231" t="s">
        <v>820</v>
      </c>
    </row>
    <row r="260" s="2" customFormat="1" ht="76.35" customHeight="1">
      <c r="A260" s="35"/>
      <c r="B260" s="36"/>
      <c r="C260" s="219" t="s">
        <v>821</v>
      </c>
      <c r="D260" s="219" t="s">
        <v>201</v>
      </c>
      <c r="E260" s="220" t="s">
        <v>822</v>
      </c>
      <c r="F260" s="221" t="s">
        <v>823</v>
      </c>
      <c r="G260" s="222" t="s">
        <v>209</v>
      </c>
      <c r="H260" s="223">
        <v>1</v>
      </c>
      <c r="I260" s="224"/>
      <c r="J260" s="225">
        <f>ROUND(I260*H260,2)</f>
        <v>0</v>
      </c>
      <c r="K260" s="226"/>
      <c r="L260" s="41"/>
      <c r="M260" s="227" t="s">
        <v>1</v>
      </c>
      <c r="N260" s="228" t="s">
        <v>38</v>
      </c>
      <c r="O260" s="88"/>
      <c r="P260" s="229">
        <f>O260*H260</f>
        <v>0</v>
      </c>
      <c r="Q260" s="229">
        <v>0</v>
      </c>
      <c r="R260" s="229">
        <f>Q260*H260</f>
        <v>0</v>
      </c>
      <c r="S260" s="229">
        <v>0</v>
      </c>
      <c r="T260" s="230">
        <f>S260*H260</f>
        <v>0</v>
      </c>
      <c r="U260" s="35"/>
      <c r="V260" s="35"/>
      <c r="W260" s="35"/>
      <c r="X260" s="35"/>
      <c r="Y260" s="35"/>
      <c r="Z260" s="35"/>
      <c r="AA260" s="35"/>
      <c r="AB260" s="35"/>
      <c r="AC260" s="35"/>
      <c r="AD260" s="35"/>
      <c r="AE260" s="35"/>
      <c r="AR260" s="231" t="s">
        <v>210</v>
      </c>
      <c r="AT260" s="231" t="s">
        <v>201</v>
      </c>
      <c r="AU260" s="231" t="s">
        <v>80</v>
      </c>
      <c r="AY260" s="14" t="s">
        <v>200</v>
      </c>
      <c r="BE260" s="232">
        <f>IF(N260="základní",J260,0)</f>
        <v>0</v>
      </c>
      <c r="BF260" s="232">
        <f>IF(N260="snížená",J260,0)</f>
        <v>0</v>
      </c>
      <c r="BG260" s="232">
        <f>IF(N260="zákl. přenesená",J260,0)</f>
        <v>0</v>
      </c>
      <c r="BH260" s="232">
        <f>IF(N260="sníž. přenesená",J260,0)</f>
        <v>0</v>
      </c>
      <c r="BI260" s="232">
        <f>IF(N260="nulová",J260,0)</f>
        <v>0</v>
      </c>
      <c r="BJ260" s="14" t="s">
        <v>80</v>
      </c>
      <c r="BK260" s="232">
        <f>ROUND(I260*H260,2)</f>
        <v>0</v>
      </c>
      <c r="BL260" s="14" t="s">
        <v>210</v>
      </c>
      <c r="BM260" s="231" t="s">
        <v>824</v>
      </c>
    </row>
    <row r="261" s="2" customFormat="1" ht="37.8" customHeight="1">
      <c r="A261" s="35"/>
      <c r="B261" s="36"/>
      <c r="C261" s="219" t="s">
        <v>825</v>
      </c>
      <c r="D261" s="219" t="s">
        <v>201</v>
      </c>
      <c r="E261" s="220" t="s">
        <v>826</v>
      </c>
      <c r="F261" s="221" t="s">
        <v>827</v>
      </c>
      <c r="G261" s="222" t="s">
        <v>209</v>
      </c>
      <c r="H261" s="223">
        <v>2</v>
      </c>
      <c r="I261" s="224"/>
      <c r="J261" s="225">
        <f>ROUND(I261*H261,2)</f>
        <v>0</v>
      </c>
      <c r="K261" s="226"/>
      <c r="L261" s="41"/>
      <c r="M261" s="233" t="s">
        <v>1</v>
      </c>
      <c r="N261" s="234" t="s">
        <v>38</v>
      </c>
      <c r="O261" s="235"/>
      <c r="P261" s="236">
        <f>O261*H261</f>
        <v>0</v>
      </c>
      <c r="Q261" s="236">
        <v>0</v>
      </c>
      <c r="R261" s="236">
        <f>Q261*H261</f>
        <v>0</v>
      </c>
      <c r="S261" s="236">
        <v>0</v>
      </c>
      <c r="T261" s="237">
        <f>S261*H261</f>
        <v>0</v>
      </c>
      <c r="U261" s="35"/>
      <c r="V261" s="35"/>
      <c r="W261" s="35"/>
      <c r="X261" s="35"/>
      <c r="Y261" s="35"/>
      <c r="Z261" s="35"/>
      <c r="AA261" s="35"/>
      <c r="AB261" s="35"/>
      <c r="AC261" s="35"/>
      <c r="AD261" s="35"/>
      <c r="AE261" s="35"/>
      <c r="AR261" s="231" t="s">
        <v>210</v>
      </c>
      <c r="AT261" s="231" t="s">
        <v>201</v>
      </c>
      <c r="AU261" s="231" t="s">
        <v>80</v>
      </c>
      <c r="AY261" s="14" t="s">
        <v>200</v>
      </c>
      <c r="BE261" s="232">
        <f>IF(N261="základní",J261,0)</f>
        <v>0</v>
      </c>
      <c r="BF261" s="232">
        <f>IF(N261="snížená",J261,0)</f>
        <v>0</v>
      </c>
      <c r="BG261" s="232">
        <f>IF(N261="zákl. přenesená",J261,0)</f>
        <v>0</v>
      </c>
      <c r="BH261" s="232">
        <f>IF(N261="sníž. přenesená",J261,0)</f>
        <v>0</v>
      </c>
      <c r="BI261" s="232">
        <f>IF(N261="nulová",J261,0)</f>
        <v>0</v>
      </c>
      <c r="BJ261" s="14" t="s">
        <v>80</v>
      </c>
      <c r="BK261" s="232">
        <f>ROUND(I261*H261,2)</f>
        <v>0</v>
      </c>
      <c r="BL261" s="14" t="s">
        <v>210</v>
      </c>
      <c r="BM261" s="231" t="s">
        <v>828</v>
      </c>
    </row>
    <row r="262" s="2" customFormat="1" ht="6.96" customHeight="1">
      <c r="A262" s="35"/>
      <c r="B262" s="63"/>
      <c r="C262" s="64"/>
      <c r="D262" s="64"/>
      <c r="E262" s="64"/>
      <c r="F262" s="64"/>
      <c r="G262" s="64"/>
      <c r="H262" s="64"/>
      <c r="I262" s="64"/>
      <c r="J262" s="64"/>
      <c r="K262" s="64"/>
      <c r="L262" s="41"/>
      <c r="M262" s="35"/>
      <c r="O262" s="35"/>
      <c r="P262" s="35"/>
      <c r="Q262" s="35"/>
      <c r="R262" s="35"/>
      <c r="S262" s="35"/>
      <c r="T262" s="35"/>
      <c r="U262" s="35"/>
      <c r="V262" s="35"/>
      <c r="W262" s="35"/>
      <c r="X262" s="35"/>
      <c r="Y262" s="35"/>
      <c r="Z262" s="35"/>
      <c r="AA262" s="35"/>
      <c r="AB262" s="35"/>
      <c r="AC262" s="35"/>
      <c r="AD262" s="35"/>
      <c r="AE262" s="35"/>
    </row>
  </sheetData>
  <sheetProtection sheet="1" autoFilter="0" formatColumns="0" formatRows="0" objects="1" scenarios="1" spinCount="100000" saltValue="epxXyipU4WKov+NfpAcpWnhPGVwRq9deWJxIDlIYoP1Xy1yg1TvUXyj9TDothG3rTGl+J/U11xfJ2/9RgkjlSA==" hashValue="j9y/OKpq7UM9l3GpwbiN5p30+qO8G93gYeYyGVvxaFRKILcJsbp2x5HK3P8m1x5AQMsetAZqZVxRmB/p6541Xg==" algorithmName="SHA-512" password="CC35"/>
  <autoFilter ref="C124:K261"/>
  <mergeCells count="15">
    <mergeCell ref="E7:H7"/>
    <mergeCell ref="E11:H11"/>
    <mergeCell ref="E9:H9"/>
    <mergeCell ref="E13:H13"/>
    <mergeCell ref="E22:H22"/>
    <mergeCell ref="E31:H31"/>
    <mergeCell ref="E85:H85"/>
    <mergeCell ref="E89:H89"/>
    <mergeCell ref="E87:H87"/>
    <mergeCell ref="E91:H91"/>
    <mergeCell ref="E111:H111"/>
    <mergeCell ref="E115:H115"/>
    <mergeCell ref="E113:H113"/>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104</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c r="B8" s="17"/>
      <c r="D8" s="148" t="s">
        <v>172</v>
      </c>
      <c r="L8" s="17"/>
    </row>
    <row r="9" s="1" customFormat="1" ht="16.5" customHeight="1">
      <c r="B9" s="17"/>
      <c r="E9" s="149" t="s">
        <v>173</v>
      </c>
      <c r="F9" s="1"/>
      <c r="G9" s="1"/>
      <c r="H9" s="1"/>
      <c r="L9" s="17"/>
    </row>
    <row r="10" s="1" customFormat="1" ht="12" customHeight="1">
      <c r="B10" s="17"/>
      <c r="D10" s="148" t="s">
        <v>174</v>
      </c>
      <c r="L10" s="17"/>
    </row>
    <row r="11" s="2" customFormat="1" ht="16.5" customHeight="1">
      <c r="A11" s="35"/>
      <c r="B11" s="41"/>
      <c r="C11" s="35"/>
      <c r="D11" s="35"/>
      <c r="E11" s="150" t="s">
        <v>829</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176</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830</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13. 10. 2020</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1</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21</v>
      </c>
      <c r="F19" s="35"/>
      <c r="G19" s="35"/>
      <c r="H19" s="35"/>
      <c r="I19" s="148" t="s">
        <v>26</v>
      </c>
      <c r="J19" s="138" t="s">
        <v>1</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27</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26</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29</v>
      </c>
      <c r="E24" s="35"/>
      <c r="F24" s="35"/>
      <c r="G24" s="35"/>
      <c r="H24" s="35"/>
      <c r="I24" s="148" t="s">
        <v>25</v>
      </c>
      <c r="J24" s="138" t="s">
        <v>1</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21</v>
      </c>
      <c r="F25" s="35"/>
      <c r="G25" s="35"/>
      <c r="H25" s="35"/>
      <c r="I25" s="148" t="s">
        <v>26</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31</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21</v>
      </c>
      <c r="F28" s="35"/>
      <c r="G28" s="35"/>
      <c r="H28" s="35"/>
      <c r="I28" s="148" t="s">
        <v>26</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32</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33</v>
      </c>
      <c r="E34" s="35"/>
      <c r="F34" s="35"/>
      <c r="G34" s="35"/>
      <c r="H34" s="35"/>
      <c r="I34" s="35"/>
      <c r="J34" s="159">
        <f>ROUND(J127,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35</v>
      </c>
      <c r="G36" s="35"/>
      <c r="H36" s="35"/>
      <c r="I36" s="160" t="s">
        <v>34</v>
      </c>
      <c r="J36" s="160" t="s">
        <v>36</v>
      </c>
      <c r="K36" s="35"/>
      <c r="L36" s="60"/>
      <c r="S36" s="35"/>
      <c r="T36" s="35"/>
      <c r="U36" s="35"/>
      <c r="V36" s="35"/>
      <c r="W36" s="35"/>
      <c r="X36" s="35"/>
      <c r="Y36" s="35"/>
      <c r="Z36" s="35"/>
      <c r="AA36" s="35"/>
      <c r="AB36" s="35"/>
      <c r="AC36" s="35"/>
      <c r="AD36" s="35"/>
      <c r="AE36" s="35"/>
    </row>
    <row r="37" s="2" customFormat="1" ht="14.4" customHeight="1">
      <c r="A37" s="35"/>
      <c r="B37" s="41"/>
      <c r="C37" s="35"/>
      <c r="D37" s="150" t="s">
        <v>37</v>
      </c>
      <c r="E37" s="148" t="s">
        <v>38</v>
      </c>
      <c r="F37" s="161">
        <f>ROUND((SUM(BE127:BE166)),  2)</f>
        <v>0</v>
      </c>
      <c r="G37" s="35"/>
      <c r="H37" s="35"/>
      <c r="I37" s="162">
        <v>0.20999999999999999</v>
      </c>
      <c r="J37" s="161">
        <f>ROUND(((SUM(BE127:BE166))*I37),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39</v>
      </c>
      <c r="F38" s="161">
        <f>ROUND((SUM(BF127:BF166)),  2)</f>
        <v>0</v>
      </c>
      <c r="G38" s="35"/>
      <c r="H38" s="35"/>
      <c r="I38" s="162">
        <v>0.14999999999999999</v>
      </c>
      <c r="J38" s="161">
        <f>ROUND(((SUM(BF127:BF166))*I38),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40</v>
      </c>
      <c r="F39" s="161">
        <f>ROUND((SUM(BG127:BG166)),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41</v>
      </c>
      <c r="F40" s="161">
        <f>ROUND((SUM(BH127:BH166)),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42</v>
      </c>
      <c r="F41" s="161">
        <f>ROUND((SUM(BI127:BI166)),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43</v>
      </c>
      <c r="E43" s="165"/>
      <c r="F43" s="165"/>
      <c r="G43" s="166" t="s">
        <v>44</v>
      </c>
      <c r="H43" s="167" t="s">
        <v>45</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172</v>
      </c>
      <c r="D86" s="19"/>
      <c r="E86" s="19"/>
      <c r="F86" s="19"/>
      <c r="G86" s="19"/>
      <c r="H86" s="19"/>
      <c r="I86" s="19"/>
      <c r="J86" s="19"/>
      <c r="K86" s="19"/>
      <c r="L86" s="17"/>
    </row>
    <row r="87" s="1" customFormat="1" ht="16.5" customHeight="1">
      <c r="B87" s="18"/>
      <c r="C87" s="19"/>
      <c r="D87" s="19"/>
      <c r="E87" s="181" t="s">
        <v>173</v>
      </c>
      <c r="F87" s="19"/>
      <c r="G87" s="19"/>
      <c r="H87" s="19"/>
      <c r="I87" s="19"/>
      <c r="J87" s="19"/>
      <c r="K87" s="19"/>
      <c r="L87" s="17"/>
    </row>
    <row r="88" s="1" customFormat="1" ht="12" customHeight="1">
      <c r="B88" s="18"/>
      <c r="C88" s="29" t="s">
        <v>174</v>
      </c>
      <c r="D88" s="19"/>
      <c r="E88" s="19"/>
      <c r="F88" s="19"/>
      <c r="G88" s="19"/>
      <c r="H88" s="19"/>
      <c r="I88" s="19"/>
      <c r="J88" s="19"/>
      <c r="K88" s="19"/>
      <c r="L88" s="17"/>
    </row>
    <row r="89" s="2" customFormat="1" ht="16.5" customHeight="1">
      <c r="A89" s="35"/>
      <c r="B89" s="36"/>
      <c r="C89" s="37"/>
      <c r="D89" s="37"/>
      <c r="E89" s="182" t="s">
        <v>829</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176</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04.1 - Venkovní prvky</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13. 10. 2020</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 xml:space="preserve"> </v>
      </c>
      <c r="G95" s="37"/>
      <c r="H95" s="37"/>
      <c r="I95" s="29" t="s">
        <v>29</v>
      </c>
      <c r="J95" s="33" t="str">
        <f>E25</f>
        <v xml:space="preserve"> </v>
      </c>
      <c r="K95" s="37"/>
      <c r="L95" s="60"/>
      <c r="S95" s="35"/>
      <c r="T95" s="35"/>
      <c r="U95" s="35"/>
      <c r="V95" s="35"/>
      <c r="W95" s="35"/>
      <c r="X95" s="35"/>
      <c r="Y95" s="35"/>
      <c r="Z95" s="35"/>
      <c r="AA95" s="35"/>
      <c r="AB95" s="35"/>
      <c r="AC95" s="35"/>
      <c r="AD95" s="35"/>
      <c r="AE95" s="35"/>
    </row>
    <row r="96" s="2" customFormat="1" ht="15.15" customHeight="1">
      <c r="A96" s="35"/>
      <c r="B96" s="36"/>
      <c r="C96" s="29" t="s">
        <v>27</v>
      </c>
      <c r="D96" s="37"/>
      <c r="E96" s="37"/>
      <c r="F96" s="24" t="str">
        <f>IF(E22="","",E22)</f>
        <v>Vyplň údaj</v>
      </c>
      <c r="G96" s="37"/>
      <c r="H96" s="37"/>
      <c r="I96" s="29" t="s">
        <v>31</v>
      </c>
      <c r="J96" s="33" t="str">
        <f>E28</f>
        <v xml:space="preserve"> </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179</v>
      </c>
      <c r="D98" s="184"/>
      <c r="E98" s="184"/>
      <c r="F98" s="184"/>
      <c r="G98" s="184"/>
      <c r="H98" s="184"/>
      <c r="I98" s="184"/>
      <c r="J98" s="185" t="s">
        <v>180</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181</v>
      </c>
      <c r="D100" s="37"/>
      <c r="E100" s="37"/>
      <c r="F100" s="37"/>
      <c r="G100" s="37"/>
      <c r="H100" s="37"/>
      <c r="I100" s="37"/>
      <c r="J100" s="107">
        <f>J127</f>
        <v>0</v>
      </c>
      <c r="K100" s="37"/>
      <c r="L100" s="60"/>
      <c r="S100" s="35"/>
      <c r="T100" s="35"/>
      <c r="U100" s="35"/>
      <c r="V100" s="35"/>
      <c r="W100" s="35"/>
      <c r="X100" s="35"/>
      <c r="Y100" s="35"/>
      <c r="Z100" s="35"/>
      <c r="AA100" s="35"/>
      <c r="AB100" s="35"/>
      <c r="AC100" s="35"/>
      <c r="AD100" s="35"/>
      <c r="AE100" s="35"/>
      <c r="AU100" s="14" t="s">
        <v>182</v>
      </c>
    </row>
    <row r="101" s="9" customFormat="1" ht="24.96" customHeight="1">
      <c r="A101" s="9"/>
      <c r="B101" s="187"/>
      <c r="C101" s="188"/>
      <c r="D101" s="189" t="s">
        <v>282</v>
      </c>
      <c r="E101" s="190"/>
      <c r="F101" s="190"/>
      <c r="G101" s="190"/>
      <c r="H101" s="190"/>
      <c r="I101" s="190"/>
      <c r="J101" s="191">
        <f>J148</f>
        <v>0</v>
      </c>
      <c r="K101" s="188"/>
      <c r="L101" s="192"/>
      <c r="S101" s="9"/>
      <c r="T101" s="9"/>
      <c r="U101" s="9"/>
      <c r="V101" s="9"/>
      <c r="W101" s="9"/>
      <c r="X101" s="9"/>
      <c r="Y101" s="9"/>
      <c r="Z101" s="9"/>
      <c r="AA101" s="9"/>
      <c r="AB101" s="9"/>
      <c r="AC101" s="9"/>
      <c r="AD101" s="9"/>
      <c r="AE101" s="9"/>
    </row>
    <row r="102" s="12" customFormat="1" ht="19.92" customHeight="1">
      <c r="A102" s="12"/>
      <c r="B102" s="238"/>
      <c r="C102" s="129"/>
      <c r="D102" s="239" t="s">
        <v>831</v>
      </c>
      <c r="E102" s="240"/>
      <c r="F102" s="240"/>
      <c r="G102" s="240"/>
      <c r="H102" s="240"/>
      <c r="I102" s="240"/>
      <c r="J102" s="241">
        <f>J149</f>
        <v>0</v>
      </c>
      <c r="K102" s="129"/>
      <c r="L102" s="242"/>
      <c r="S102" s="12"/>
      <c r="T102" s="12"/>
      <c r="U102" s="12"/>
      <c r="V102" s="12"/>
      <c r="W102" s="12"/>
      <c r="X102" s="12"/>
      <c r="Y102" s="12"/>
      <c r="Z102" s="12"/>
      <c r="AA102" s="12"/>
      <c r="AB102" s="12"/>
      <c r="AC102" s="12"/>
      <c r="AD102" s="12"/>
      <c r="AE102" s="12"/>
    </row>
    <row r="103" s="9" customFormat="1" ht="24.96" customHeight="1">
      <c r="A103" s="9"/>
      <c r="B103" s="187"/>
      <c r="C103" s="188"/>
      <c r="D103" s="189" t="s">
        <v>183</v>
      </c>
      <c r="E103" s="190"/>
      <c r="F103" s="190"/>
      <c r="G103" s="190"/>
      <c r="H103" s="190"/>
      <c r="I103" s="190"/>
      <c r="J103" s="191">
        <f>J152</f>
        <v>0</v>
      </c>
      <c r="K103" s="188"/>
      <c r="L103" s="192"/>
      <c r="S103" s="9"/>
      <c r="T103" s="9"/>
      <c r="U103" s="9"/>
      <c r="V103" s="9"/>
      <c r="W103" s="9"/>
      <c r="X103" s="9"/>
      <c r="Y103" s="9"/>
      <c r="Z103" s="9"/>
      <c r="AA103" s="9"/>
      <c r="AB103" s="9"/>
      <c r="AC103" s="9"/>
      <c r="AD103" s="9"/>
      <c r="AE103" s="9"/>
    </row>
    <row r="104" s="2" customFormat="1" ht="21.84" customHeight="1">
      <c r="A104" s="35"/>
      <c r="B104" s="36"/>
      <c r="C104" s="37"/>
      <c r="D104" s="37"/>
      <c r="E104" s="37"/>
      <c r="F104" s="37"/>
      <c r="G104" s="37"/>
      <c r="H104" s="37"/>
      <c r="I104" s="37"/>
      <c r="J104" s="37"/>
      <c r="K104" s="37"/>
      <c r="L104" s="60"/>
      <c r="S104" s="35"/>
      <c r="T104" s="35"/>
      <c r="U104" s="35"/>
      <c r="V104" s="35"/>
      <c r="W104" s="35"/>
      <c r="X104" s="35"/>
      <c r="Y104" s="35"/>
      <c r="Z104" s="35"/>
      <c r="AA104" s="35"/>
      <c r="AB104" s="35"/>
      <c r="AC104" s="35"/>
      <c r="AD104" s="35"/>
      <c r="AE104" s="35"/>
    </row>
    <row r="105" s="2" customFormat="1" ht="6.96" customHeight="1">
      <c r="A105" s="35"/>
      <c r="B105" s="63"/>
      <c r="C105" s="64"/>
      <c r="D105" s="64"/>
      <c r="E105" s="64"/>
      <c r="F105" s="64"/>
      <c r="G105" s="64"/>
      <c r="H105" s="64"/>
      <c r="I105" s="64"/>
      <c r="J105" s="64"/>
      <c r="K105" s="64"/>
      <c r="L105" s="60"/>
      <c r="S105" s="35"/>
      <c r="T105" s="35"/>
      <c r="U105" s="35"/>
      <c r="V105" s="35"/>
      <c r="W105" s="35"/>
      <c r="X105" s="35"/>
      <c r="Y105" s="35"/>
      <c r="Z105" s="35"/>
      <c r="AA105" s="35"/>
      <c r="AB105" s="35"/>
      <c r="AC105" s="35"/>
      <c r="AD105" s="35"/>
      <c r="AE105" s="35"/>
    </row>
    <row r="109" s="2" customFormat="1" ht="6.96" customHeight="1">
      <c r="A109" s="35"/>
      <c r="B109" s="65"/>
      <c r="C109" s="66"/>
      <c r="D109" s="66"/>
      <c r="E109" s="66"/>
      <c r="F109" s="66"/>
      <c r="G109" s="66"/>
      <c r="H109" s="66"/>
      <c r="I109" s="66"/>
      <c r="J109" s="66"/>
      <c r="K109" s="66"/>
      <c r="L109" s="60"/>
      <c r="S109" s="35"/>
      <c r="T109" s="35"/>
      <c r="U109" s="35"/>
      <c r="V109" s="35"/>
      <c r="W109" s="35"/>
      <c r="X109" s="35"/>
      <c r="Y109" s="35"/>
      <c r="Z109" s="35"/>
      <c r="AA109" s="35"/>
      <c r="AB109" s="35"/>
      <c r="AC109" s="35"/>
      <c r="AD109" s="35"/>
      <c r="AE109" s="35"/>
    </row>
    <row r="110" s="2" customFormat="1" ht="24.96" customHeight="1">
      <c r="A110" s="35"/>
      <c r="B110" s="36"/>
      <c r="C110" s="20" t="s">
        <v>184</v>
      </c>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2" customHeight="1">
      <c r="A112" s="35"/>
      <c r="B112" s="36"/>
      <c r="C112" s="29" t="s">
        <v>16</v>
      </c>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16.5" customHeight="1">
      <c r="A113" s="35"/>
      <c r="B113" s="36"/>
      <c r="C113" s="37"/>
      <c r="D113" s="37"/>
      <c r="E113" s="181" t="str">
        <f>E7</f>
        <v>Oprava zabezpečovacího zařízení v žst. Liběchov</v>
      </c>
      <c r="F113" s="29"/>
      <c r="G113" s="29"/>
      <c r="H113" s="29"/>
      <c r="I113" s="37"/>
      <c r="J113" s="37"/>
      <c r="K113" s="37"/>
      <c r="L113" s="60"/>
      <c r="S113" s="35"/>
      <c r="T113" s="35"/>
      <c r="U113" s="35"/>
      <c r="V113" s="35"/>
      <c r="W113" s="35"/>
      <c r="X113" s="35"/>
      <c r="Y113" s="35"/>
      <c r="Z113" s="35"/>
      <c r="AA113" s="35"/>
      <c r="AB113" s="35"/>
      <c r="AC113" s="35"/>
      <c r="AD113" s="35"/>
      <c r="AE113" s="35"/>
    </row>
    <row r="114" s="1" customFormat="1" ht="12" customHeight="1">
      <c r="B114" s="18"/>
      <c r="C114" s="29" t="s">
        <v>172</v>
      </c>
      <c r="D114" s="19"/>
      <c r="E114" s="19"/>
      <c r="F114" s="19"/>
      <c r="G114" s="19"/>
      <c r="H114" s="19"/>
      <c r="I114" s="19"/>
      <c r="J114" s="19"/>
      <c r="K114" s="19"/>
      <c r="L114" s="17"/>
    </row>
    <row r="115" s="1" customFormat="1" ht="16.5" customHeight="1">
      <c r="B115" s="18"/>
      <c r="C115" s="19"/>
      <c r="D115" s="19"/>
      <c r="E115" s="181" t="s">
        <v>173</v>
      </c>
      <c r="F115" s="19"/>
      <c r="G115" s="19"/>
      <c r="H115" s="19"/>
      <c r="I115" s="19"/>
      <c r="J115" s="19"/>
      <c r="K115" s="19"/>
      <c r="L115" s="17"/>
    </row>
    <row r="116" s="1" customFormat="1" ht="12" customHeight="1">
      <c r="B116" s="18"/>
      <c r="C116" s="29" t="s">
        <v>174</v>
      </c>
      <c r="D116" s="19"/>
      <c r="E116" s="19"/>
      <c r="F116" s="19"/>
      <c r="G116" s="19"/>
      <c r="H116" s="19"/>
      <c r="I116" s="19"/>
      <c r="J116" s="19"/>
      <c r="K116" s="19"/>
      <c r="L116" s="17"/>
    </row>
    <row r="117" s="2" customFormat="1" ht="16.5" customHeight="1">
      <c r="A117" s="35"/>
      <c r="B117" s="36"/>
      <c r="C117" s="37"/>
      <c r="D117" s="37"/>
      <c r="E117" s="182" t="s">
        <v>829</v>
      </c>
      <c r="F117" s="37"/>
      <c r="G117" s="37"/>
      <c r="H117" s="37"/>
      <c r="I117" s="37"/>
      <c r="J117" s="37"/>
      <c r="K117" s="37"/>
      <c r="L117" s="60"/>
      <c r="S117" s="35"/>
      <c r="T117" s="35"/>
      <c r="U117" s="35"/>
      <c r="V117" s="35"/>
      <c r="W117" s="35"/>
      <c r="X117" s="35"/>
      <c r="Y117" s="35"/>
      <c r="Z117" s="35"/>
      <c r="AA117" s="35"/>
      <c r="AB117" s="35"/>
      <c r="AC117" s="35"/>
      <c r="AD117" s="35"/>
      <c r="AE117" s="35"/>
    </row>
    <row r="118" s="2" customFormat="1" ht="12" customHeight="1">
      <c r="A118" s="35"/>
      <c r="B118" s="36"/>
      <c r="C118" s="29" t="s">
        <v>176</v>
      </c>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6.5" customHeight="1">
      <c r="A119" s="35"/>
      <c r="B119" s="36"/>
      <c r="C119" s="37"/>
      <c r="D119" s="37"/>
      <c r="E119" s="73" t="str">
        <f>E13</f>
        <v>04.1 - Venkovní prvky</v>
      </c>
      <c r="F119" s="37"/>
      <c r="G119" s="37"/>
      <c r="H119" s="37"/>
      <c r="I119" s="37"/>
      <c r="J119" s="37"/>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2" customHeight="1">
      <c r="A121" s="35"/>
      <c r="B121" s="36"/>
      <c r="C121" s="29" t="s">
        <v>20</v>
      </c>
      <c r="D121" s="37"/>
      <c r="E121" s="37"/>
      <c r="F121" s="24" t="str">
        <f>F16</f>
        <v xml:space="preserve"> </v>
      </c>
      <c r="G121" s="37"/>
      <c r="H121" s="37"/>
      <c r="I121" s="29" t="s">
        <v>22</v>
      </c>
      <c r="J121" s="76" t="str">
        <f>IF(J16="","",J16)</f>
        <v>13. 10. 2020</v>
      </c>
      <c r="K121" s="37"/>
      <c r="L121" s="60"/>
      <c r="S121" s="35"/>
      <c r="T121" s="35"/>
      <c r="U121" s="35"/>
      <c r="V121" s="35"/>
      <c r="W121" s="35"/>
      <c r="X121" s="35"/>
      <c r="Y121" s="35"/>
      <c r="Z121" s="35"/>
      <c r="AA121" s="35"/>
      <c r="AB121" s="35"/>
      <c r="AC121" s="35"/>
      <c r="AD121" s="35"/>
      <c r="AE121" s="35"/>
    </row>
    <row r="122" s="2" customFormat="1" ht="6.96" customHeight="1">
      <c r="A122" s="35"/>
      <c r="B122" s="36"/>
      <c r="C122" s="37"/>
      <c r="D122" s="37"/>
      <c r="E122" s="37"/>
      <c r="F122" s="37"/>
      <c r="G122" s="37"/>
      <c r="H122" s="37"/>
      <c r="I122" s="37"/>
      <c r="J122" s="37"/>
      <c r="K122" s="37"/>
      <c r="L122" s="60"/>
      <c r="S122" s="35"/>
      <c r="T122" s="35"/>
      <c r="U122" s="35"/>
      <c r="V122" s="35"/>
      <c r="W122" s="35"/>
      <c r="X122" s="35"/>
      <c r="Y122" s="35"/>
      <c r="Z122" s="35"/>
      <c r="AA122" s="35"/>
      <c r="AB122" s="35"/>
      <c r="AC122" s="35"/>
      <c r="AD122" s="35"/>
      <c r="AE122" s="35"/>
    </row>
    <row r="123" s="2" customFormat="1" ht="15.15" customHeight="1">
      <c r="A123" s="35"/>
      <c r="B123" s="36"/>
      <c r="C123" s="29" t="s">
        <v>24</v>
      </c>
      <c r="D123" s="37"/>
      <c r="E123" s="37"/>
      <c r="F123" s="24" t="str">
        <f>E19</f>
        <v xml:space="preserve"> </v>
      </c>
      <c r="G123" s="37"/>
      <c r="H123" s="37"/>
      <c r="I123" s="29" t="s">
        <v>29</v>
      </c>
      <c r="J123" s="33" t="str">
        <f>E25</f>
        <v xml:space="preserve"> </v>
      </c>
      <c r="K123" s="37"/>
      <c r="L123" s="60"/>
      <c r="S123" s="35"/>
      <c r="T123" s="35"/>
      <c r="U123" s="35"/>
      <c r="V123" s="35"/>
      <c r="W123" s="35"/>
      <c r="X123" s="35"/>
      <c r="Y123" s="35"/>
      <c r="Z123" s="35"/>
      <c r="AA123" s="35"/>
      <c r="AB123" s="35"/>
      <c r="AC123" s="35"/>
      <c r="AD123" s="35"/>
      <c r="AE123" s="35"/>
    </row>
    <row r="124" s="2" customFormat="1" ht="15.15" customHeight="1">
      <c r="A124" s="35"/>
      <c r="B124" s="36"/>
      <c r="C124" s="29" t="s">
        <v>27</v>
      </c>
      <c r="D124" s="37"/>
      <c r="E124" s="37"/>
      <c r="F124" s="24" t="str">
        <f>IF(E22="","",E22)</f>
        <v>Vyplň údaj</v>
      </c>
      <c r="G124" s="37"/>
      <c r="H124" s="37"/>
      <c r="I124" s="29" t="s">
        <v>31</v>
      </c>
      <c r="J124" s="33" t="str">
        <f>E28</f>
        <v xml:space="preserve"> </v>
      </c>
      <c r="K124" s="37"/>
      <c r="L124" s="60"/>
      <c r="S124" s="35"/>
      <c r="T124" s="35"/>
      <c r="U124" s="35"/>
      <c r="V124" s="35"/>
      <c r="W124" s="35"/>
      <c r="X124" s="35"/>
      <c r="Y124" s="35"/>
      <c r="Z124" s="35"/>
      <c r="AA124" s="35"/>
      <c r="AB124" s="35"/>
      <c r="AC124" s="35"/>
      <c r="AD124" s="35"/>
      <c r="AE124" s="35"/>
    </row>
    <row r="125" s="2" customFormat="1" ht="10.32" customHeight="1">
      <c r="A125" s="35"/>
      <c r="B125" s="36"/>
      <c r="C125" s="37"/>
      <c r="D125" s="37"/>
      <c r="E125" s="37"/>
      <c r="F125" s="37"/>
      <c r="G125" s="37"/>
      <c r="H125" s="37"/>
      <c r="I125" s="37"/>
      <c r="J125" s="37"/>
      <c r="K125" s="37"/>
      <c r="L125" s="60"/>
      <c r="S125" s="35"/>
      <c r="T125" s="35"/>
      <c r="U125" s="35"/>
      <c r="V125" s="35"/>
      <c r="W125" s="35"/>
      <c r="X125" s="35"/>
      <c r="Y125" s="35"/>
      <c r="Z125" s="35"/>
      <c r="AA125" s="35"/>
      <c r="AB125" s="35"/>
      <c r="AC125" s="35"/>
      <c r="AD125" s="35"/>
      <c r="AE125" s="35"/>
    </row>
    <row r="126" s="10" customFormat="1" ht="29.28" customHeight="1">
      <c r="A126" s="193"/>
      <c r="B126" s="194"/>
      <c r="C126" s="195" t="s">
        <v>185</v>
      </c>
      <c r="D126" s="196" t="s">
        <v>58</v>
      </c>
      <c r="E126" s="196" t="s">
        <v>54</v>
      </c>
      <c r="F126" s="196" t="s">
        <v>55</v>
      </c>
      <c r="G126" s="196" t="s">
        <v>186</v>
      </c>
      <c r="H126" s="196" t="s">
        <v>187</v>
      </c>
      <c r="I126" s="196" t="s">
        <v>188</v>
      </c>
      <c r="J126" s="197" t="s">
        <v>180</v>
      </c>
      <c r="K126" s="198" t="s">
        <v>189</v>
      </c>
      <c r="L126" s="199"/>
      <c r="M126" s="97" t="s">
        <v>1</v>
      </c>
      <c r="N126" s="98" t="s">
        <v>37</v>
      </c>
      <c r="O126" s="98" t="s">
        <v>190</v>
      </c>
      <c r="P126" s="98" t="s">
        <v>191</v>
      </c>
      <c r="Q126" s="98" t="s">
        <v>192</v>
      </c>
      <c r="R126" s="98" t="s">
        <v>193</v>
      </c>
      <c r="S126" s="98" t="s">
        <v>194</v>
      </c>
      <c r="T126" s="99" t="s">
        <v>195</v>
      </c>
      <c r="U126" s="193"/>
      <c r="V126" s="193"/>
      <c r="W126" s="193"/>
      <c r="X126" s="193"/>
      <c r="Y126" s="193"/>
      <c r="Z126" s="193"/>
      <c r="AA126" s="193"/>
      <c r="AB126" s="193"/>
      <c r="AC126" s="193"/>
      <c r="AD126" s="193"/>
      <c r="AE126" s="193"/>
    </row>
    <row r="127" s="2" customFormat="1" ht="22.8" customHeight="1">
      <c r="A127" s="35"/>
      <c r="B127" s="36"/>
      <c r="C127" s="104" t="s">
        <v>196</v>
      </c>
      <c r="D127" s="37"/>
      <c r="E127" s="37"/>
      <c r="F127" s="37"/>
      <c r="G127" s="37"/>
      <c r="H127" s="37"/>
      <c r="I127" s="37"/>
      <c r="J127" s="200">
        <f>BK127</f>
        <v>0</v>
      </c>
      <c r="K127" s="37"/>
      <c r="L127" s="41"/>
      <c r="M127" s="100"/>
      <c r="N127" s="201"/>
      <c r="O127" s="101"/>
      <c r="P127" s="202">
        <f>P128+SUM(P129:P148)+P152</f>
        <v>0</v>
      </c>
      <c r="Q127" s="101"/>
      <c r="R127" s="202">
        <f>R128+SUM(R129:R148)+R152</f>
        <v>0</v>
      </c>
      <c r="S127" s="101"/>
      <c r="T127" s="203">
        <f>T128+SUM(T129:T148)+T152</f>
        <v>0</v>
      </c>
      <c r="U127" s="35"/>
      <c r="V127" s="35"/>
      <c r="W127" s="35"/>
      <c r="X127" s="35"/>
      <c r="Y127" s="35"/>
      <c r="Z127" s="35"/>
      <c r="AA127" s="35"/>
      <c r="AB127" s="35"/>
      <c r="AC127" s="35"/>
      <c r="AD127" s="35"/>
      <c r="AE127" s="35"/>
      <c r="AT127" s="14" t="s">
        <v>72</v>
      </c>
      <c r="AU127" s="14" t="s">
        <v>182</v>
      </c>
      <c r="BK127" s="204">
        <f>BK128+SUM(BK129:BK148)+BK152</f>
        <v>0</v>
      </c>
    </row>
    <row r="128" s="2" customFormat="1" ht="24.15" customHeight="1">
      <c r="A128" s="35"/>
      <c r="B128" s="36"/>
      <c r="C128" s="245" t="s">
        <v>80</v>
      </c>
      <c r="D128" s="245" t="s">
        <v>313</v>
      </c>
      <c r="E128" s="246" t="s">
        <v>832</v>
      </c>
      <c r="F128" s="247" t="s">
        <v>833</v>
      </c>
      <c r="G128" s="248" t="s">
        <v>209</v>
      </c>
      <c r="H128" s="249">
        <v>13</v>
      </c>
      <c r="I128" s="250"/>
      <c r="J128" s="251">
        <f>ROUND(I128*H128,2)</f>
        <v>0</v>
      </c>
      <c r="K128" s="252"/>
      <c r="L128" s="253"/>
      <c r="M128" s="254" t="s">
        <v>1</v>
      </c>
      <c r="N128" s="255" t="s">
        <v>38</v>
      </c>
      <c r="O128" s="88"/>
      <c r="P128" s="229">
        <f>O128*H128</f>
        <v>0</v>
      </c>
      <c r="Q128" s="229">
        <v>0</v>
      </c>
      <c r="R128" s="229">
        <f>Q128*H128</f>
        <v>0</v>
      </c>
      <c r="S128" s="229">
        <v>0</v>
      </c>
      <c r="T128" s="230">
        <f>S128*H128</f>
        <v>0</v>
      </c>
      <c r="U128" s="35"/>
      <c r="V128" s="35"/>
      <c r="W128" s="35"/>
      <c r="X128" s="35"/>
      <c r="Y128" s="35"/>
      <c r="Z128" s="35"/>
      <c r="AA128" s="35"/>
      <c r="AB128" s="35"/>
      <c r="AC128" s="35"/>
      <c r="AD128" s="35"/>
      <c r="AE128" s="35"/>
      <c r="AR128" s="231" t="s">
        <v>316</v>
      </c>
      <c r="AT128" s="231" t="s">
        <v>313</v>
      </c>
      <c r="AU128" s="231" t="s">
        <v>73</v>
      </c>
      <c r="AY128" s="14" t="s">
        <v>200</v>
      </c>
      <c r="BE128" s="232">
        <f>IF(N128="základní",J128,0)</f>
        <v>0</v>
      </c>
      <c r="BF128" s="232">
        <f>IF(N128="snížená",J128,0)</f>
        <v>0</v>
      </c>
      <c r="BG128" s="232">
        <f>IF(N128="zákl. přenesená",J128,0)</f>
        <v>0</v>
      </c>
      <c r="BH128" s="232">
        <f>IF(N128="sníž. přenesená",J128,0)</f>
        <v>0</v>
      </c>
      <c r="BI128" s="232">
        <f>IF(N128="nulová",J128,0)</f>
        <v>0</v>
      </c>
      <c r="BJ128" s="14" t="s">
        <v>80</v>
      </c>
      <c r="BK128" s="232">
        <f>ROUND(I128*H128,2)</f>
        <v>0</v>
      </c>
      <c r="BL128" s="14" t="s">
        <v>316</v>
      </c>
      <c r="BM128" s="231" t="s">
        <v>834</v>
      </c>
    </row>
    <row r="129" s="2" customFormat="1" ht="24.15" customHeight="1">
      <c r="A129" s="35"/>
      <c r="B129" s="36"/>
      <c r="C129" s="245" t="s">
        <v>82</v>
      </c>
      <c r="D129" s="245" t="s">
        <v>313</v>
      </c>
      <c r="E129" s="246" t="s">
        <v>835</v>
      </c>
      <c r="F129" s="247" t="s">
        <v>836</v>
      </c>
      <c r="G129" s="248" t="s">
        <v>209</v>
      </c>
      <c r="H129" s="249">
        <v>13</v>
      </c>
      <c r="I129" s="250"/>
      <c r="J129" s="251">
        <f>ROUND(I129*H129,2)</f>
        <v>0</v>
      </c>
      <c r="K129" s="252"/>
      <c r="L129" s="253"/>
      <c r="M129" s="254" t="s">
        <v>1</v>
      </c>
      <c r="N129" s="255" t="s">
        <v>38</v>
      </c>
      <c r="O129" s="88"/>
      <c r="P129" s="229">
        <f>O129*H129</f>
        <v>0</v>
      </c>
      <c r="Q129" s="229">
        <v>0</v>
      </c>
      <c r="R129" s="229">
        <f>Q129*H129</f>
        <v>0</v>
      </c>
      <c r="S129" s="229">
        <v>0</v>
      </c>
      <c r="T129" s="230">
        <f>S129*H129</f>
        <v>0</v>
      </c>
      <c r="U129" s="35"/>
      <c r="V129" s="35"/>
      <c r="W129" s="35"/>
      <c r="X129" s="35"/>
      <c r="Y129" s="35"/>
      <c r="Z129" s="35"/>
      <c r="AA129" s="35"/>
      <c r="AB129" s="35"/>
      <c r="AC129" s="35"/>
      <c r="AD129" s="35"/>
      <c r="AE129" s="35"/>
      <c r="AR129" s="231" t="s">
        <v>316</v>
      </c>
      <c r="AT129" s="231" t="s">
        <v>313</v>
      </c>
      <c r="AU129" s="231" t="s">
        <v>73</v>
      </c>
      <c r="AY129" s="14" t="s">
        <v>200</v>
      </c>
      <c r="BE129" s="232">
        <f>IF(N129="základní",J129,0)</f>
        <v>0</v>
      </c>
      <c r="BF129" s="232">
        <f>IF(N129="snížená",J129,0)</f>
        <v>0</v>
      </c>
      <c r="BG129" s="232">
        <f>IF(N129="zákl. přenesená",J129,0)</f>
        <v>0</v>
      </c>
      <c r="BH129" s="232">
        <f>IF(N129="sníž. přenesená",J129,0)</f>
        <v>0</v>
      </c>
      <c r="BI129" s="232">
        <f>IF(N129="nulová",J129,0)</f>
        <v>0</v>
      </c>
      <c r="BJ129" s="14" t="s">
        <v>80</v>
      </c>
      <c r="BK129" s="232">
        <f>ROUND(I129*H129,2)</f>
        <v>0</v>
      </c>
      <c r="BL129" s="14" t="s">
        <v>316</v>
      </c>
      <c r="BM129" s="231" t="s">
        <v>837</v>
      </c>
    </row>
    <row r="130" s="2" customFormat="1" ht="24.15" customHeight="1">
      <c r="A130" s="35"/>
      <c r="B130" s="36"/>
      <c r="C130" s="245" t="s">
        <v>90</v>
      </c>
      <c r="D130" s="245" t="s">
        <v>313</v>
      </c>
      <c r="E130" s="246" t="s">
        <v>838</v>
      </c>
      <c r="F130" s="247" t="s">
        <v>839</v>
      </c>
      <c r="G130" s="248" t="s">
        <v>209</v>
      </c>
      <c r="H130" s="249">
        <v>13</v>
      </c>
      <c r="I130" s="250"/>
      <c r="J130" s="251">
        <f>ROUND(I130*H130,2)</f>
        <v>0</v>
      </c>
      <c r="K130" s="252"/>
      <c r="L130" s="253"/>
      <c r="M130" s="254" t="s">
        <v>1</v>
      </c>
      <c r="N130" s="255" t="s">
        <v>38</v>
      </c>
      <c r="O130" s="88"/>
      <c r="P130" s="229">
        <f>O130*H130</f>
        <v>0</v>
      </c>
      <c r="Q130" s="229">
        <v>0</v>
      </c>
      <c r="R130" s="229">
        <f>Q130*H130</f>
        <v>0</v>
      </c>
      <c r="S130" s="229">
        <v>0</v>
      </c>
      <c r="T130" s="230">
        <f>S130*H130</f>
        <v>0</v>
      </c>
      <c r="U130" s="35"/>
      <c r="V130" s="35"/>
      <c r="W130" s="35"/>
      <c r="X130" s="35"/>
      <c r="Y130" s="35"/>
      <c r="Z130" s="35"/>
      <c r="AA130" s="35"/>
      <c r="AB130" s="35"/>
      <c r="AC130" s="35"/>
      <c r="AD130" s="35"/>
      <c r="AE130" s="35"/>
      <c r="AR130" s="231" t="s">
        <v>316</v>
      </c>
      <c r="AT130" s="231" t="s">
        <v>313</v>
      </c>
      <c r="AU130" s="231" t="s">
        <v>73</v>
      </c>
      <c r="AY130" s="14" t="s">
        <v>200</v>
      </c>
      <c r="BE130" s="232">
        <f>IF(N130="základní",J130,0)</f>
        <v>0</v>
      </c>
      <c r="BF130" s="232">
        <f>IF(N130="snížená",J130,0)</f>
        <v>0</v>
      </c>
      <c r="BG130" s="232">
        <f>IF(N130="zákl. přenesená",J130,0)</f>
        <v>0</v>
      </c>
      <c r="BH130" s="232">
        <f>IF(N130="sníž. přenesená",J130,0)</f>
        <v>0</v>
      </c>
      <c r="BI130" s="232">
        <f>IF(N130="nulová",J130,0)</f>
        <v>0</v>
      </c>
      <c r="BJ130" s="14" t="s">
        <v>80</v>
      </c>
      <c r="BK130" s="232">
        <f>ROUND(I130*H130,2)</f>
        <v>0</v>
      </c>
      <c r="BL130" s="14" t="s">
        <v>316</v>
      </c>
      <c r="BM130" s="231" t="s">
        <v>840</v>
      </c>
    </row>
    <row r="131" s="2" customFormat="1" ht="14.4" customHeight="1">
      <c r="A131" s="35"/>
      <c r="B131" s="36"/>
      <c r="C131" s="245" t="s">
        <v>199</v>
      </c>
      <c r="D131" s="245" t="s">
        <v>313</v>
      </c>
      <c r="E131" s="246" t="s">
        <v>841</v>
      </c>
      <c r="F131" s="247" t="s">
        <v>842</v>
      </c>
      <c r="G131" s="248" t="s">
        <v>209</v>
      </c>
      <c r="H131" s="249">
        <v>13</v>
      </c>
      <c r="I131" s="250"/>
      <c r="J131" s="251">
        <f>ROUND(I131*H131,2)</f>
        <v>0</v>
      </c>
      <c r="K131" s="252"/>
      <c r="L131" s="253"/>
      <c r="M131" s="254" t="s">
        <v>1</v>
      </c>
      <c r="N131" s="255" t="s">
        <v>38</v>
      </c>
      <c r="O131" s="88"/>
      <c r="P131" s="229">
        <f>O131*H131</f>
        <v>0</v>
      </c>
      <c r="Q131" s="229">
        <v>0</v>
      </c>
      <c r="R131" s="229">
        <f>Q131*H131</f>
        <v>0</v>
      </c>
      <c r="S131" s="229">
        <v>0</v>
      </c>
      <c r="T131" s="230">
        <f>S131*H131</f>
        <v>0</v>
      </c>
      <c r="U131" s="35"/>
      <c r="V131" s="35"/>
      <c r="W131" s="35"/>
      <c r="X131" s="35"/>
      <c r="Y131" s="35"/>
      <c r="Z131" s="35"/>
      <c r="AA131" s="35"/>
      <c r="AB131" s="35"/>
      <c r="AC131" s="35"/>
      <c r="AD131" s="35"/>
      <c r="AE131" s="35"/>
      <c r="AR131" s="231" t="s">
        <v>316</v>
      </c>
      <c r="AT131" s="231" t="s">
        <v>313</v>
      </c>
      <c r="AU131" s="231" t="s">
        <v>73</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316</v>
      </c>
      <c r="BM131" s="231" t="s">
        <v>843</v>
      </c>
    </row>
    <row r="132" s="2" customFormat="1" ht="14.4" customHeight="1">
      <c r="A132" s="35"/>
      <c r="B132" s="36"/>
      <c r="C132" s="245" t="s">
        <v>218</v>
      </c>
      <c r="D132" s="245" t="s">
        <v>313</v>
      </c>
      <c r="E132" s="246" t="s">
        <v>844</v>
      </c>
      <c r="F132" s="247" t="s">
        <v>845</v>
      </c>
      <c r="G132" s="248" t="s">
        <v>209</v>
      </c>
      <c r="H132" s="249">
        <v>13</v>
      </c>
      <c r="I132" s="250"/>
      <c r="J132" s="251">
        <f>ROUND(I132*H132,2)</f>
        <v>0</v>
      </c>
      <c r="K132" s="252"/>
      <c r="L132" s="253"/>
      <c r="M132" s="254" t="s">
        <v>1</v>
      </c>
      <c r="N132" s="255" t="s">
        <v>38</v>
      </c>
      <c r="O132" s="88"/>
      <c r="P132" s="229">
        <f>O132*H132</f>
        <v>0</v>
      </c>
      <c r="Q132" s="229">
        <v>0</v>
      </c>
      <c r="R132" s="229">
        <f>Q132*H132</f>
        <v>0</v>
      </c>
      <c r="S132" s="229">
        <v>0</v>
      </c>
      <c r="T132" s="230">
        <f>S132*H132</f>
        <v>0</v>
      </c>
      <c r="U132" s="35"/>
      <c r="V132" s="35"/>
      <c r="W132" s="35"/>
      <c r="X132" s="35"/>
      <c r="Y132" s="35"/>
      <c r="Z132" s="35"/>
      <c r="AA132" s="35"/>
      <c r="AB132" s="35"/>
      <c r="AC132" s="35"/>
      <c r="AD132" s="35"/>
      <c r="AE132" s="35"/>
      <c r="AR132" s="231" t="s">
        <v>316</v>
      </c>
      <c r="AT132" s="231" t="s">
        <v>313</v>
      </c>
      <c r="AU132" s="231" t="s">
        <v>73</v>
      </c>
      <c r="AY132" s="14" t="s">
        <v>200</v>
      </c>
      <c r="BE132" s="232">
        <f>IF(N132="základní",J132,0)</f>
        <v>0</v>
      </c>
      <c r="BF132" s="232">
        <f>IF(N132="snížená",J132,0)</f>
        <v>0</v>
      </c>
      <c r="BG132" s="232">
        <f>IF(N132="zákl. přenesená",J132,0)</f>
        <v>0</v>
      </c>
      <c r="BH132" s="232">
        <f>IF(N132="sníž. přenesená",J132,0)</f>
        <v>0</v>
      </c>
      <c r="BI132" s="232">
        <f>IF(N132="nulová",J132,0)</f>
        <v>0</v>
      </c>
      <c r="BJ132" s="14" t="s">
        <v>80</v>
      </c>
      <c r="BK132" s="232">
        <f>ROUND(I132*H132,2)</f>
        <v>0</v>
      </c>
      <c r="BL132" s="14" t="s">
        <v>316</v>
      </c>
      <c r="BM132" s="231" t="s">
        <v>846</v>
      </c>
    </row>
    <row r="133" s="2" customFormat="1" ht="14.4" customHeight="1">
      <c r="A133" s="35"/>
      <c r="B133" s="36"/>
      <c r="C133" s="245" t="s">
        <v>222</v>
      </c>
      <c r="D133" s="245" t="s">
        <v>313</v>
      </c>
      <c r="E133" s="246" t="s">
        <v>847</v>
      </c>
      <c r="F133" s="247" t="s">
        <v>848</v>
      </c>
      <c r="G133" s="248" t="s">
        <v>209</v>
      </c>
      <c r="H133" s="249">
        <v>8</v>
      </c>
      <c r="I133" s="250"/>
      <c r="J133" s="251">
        <f>ROUND(I133*H133,2)</f>
        <v>0</v>
      </c>
      <c r="K133" s="252"/>
      <c r="L133" s="253"/>
      <c r="M133" s="254" t="s">
        <v>1</v>
      </c>
      <c r="N133" s="255" t="s">
        <v>38</v>
      </c>
      <c r="O133" s="88"/>
      <c r="P133" s="229">
        <f>O133*H133</f>
        <v>0</v>
      </c>
      <c r="Q133" s="229">
        <v>0</v>
      </c>
      <c r="R133" s="229">
        <f>Q133*H133</f>
        <v>0</v>
      </c>
      <c r="S133" s="229">
        <v>0</v>
      </c>
      <c r="T133" s="230">
        <f>S133*H133</f>
        <v>0</v>
      </c>
      <c r="U133" s="35"/>
      <c r="V133" s="35"/>
      <c r="W133" s="35"/>
      <c r="X133" s="35"/>
      <c r="Y133" s="35"/>
      <c r="Z133" s="35"/>
      <c r="AA133" s="35"/>
      <c r="AB133" s="35"/>
      <c r="AC133" s="35"/>
      <c r="AD133" s="35"/>
      <c r="AE133" s="35"/>
      <c r="AR133" s="231" t="s">
        <v>316</v>
      </c>
      <c r="AT133" s="231" t="s">
        <v>313</v>
      </c>
      <c r="AU133" s="231" t="s">
        <v>73</v>
      </c>
      <c r="AY133" s="14" t="s">
        <v>200</v>
      </c>
      <c r="BE133" s="232">
        <f>IF(N133="základní",J133,0)</f>
        <v>0</v>
      </c>
      <c r="BF133" s="232">
        <f>IF(N133="snížená",J133,0)</f>
        <v>0</v>
      </c>
      <c r="BG133" s="232">
        <f>IF(N133="zákl. přenesená",J133,0)</f>
        <v>0</v>
      </c>
      <c r="BH133" s="232">
        <f>IF(N133="sníž. přenesená",J133,0)</f>
        <v>0</v>
      </c>
      <c r="BI133" s="232">
        <f>IF(N133="nulová",J133,0)</f>
        <v>0</v>
      </c>
      <c r="BJ133" s="14" t="s">
        <v>80</v>
      </c>
      <c r="BK133" s="232">
        <f>ROUND(I133*H133,2)</f>
        <v>0</v>
      </c>
      <c r="BL133" s="14" t="s">
        <v>316</v>
      </c>
      <c r="BM133" s="231" t="s">
        <v>849</v>
      </c>
    </row>
    <row r="134" s="2" customFormat="1" ht="24.15" customHeight="1">
      <c r="A134" s="35"/>
      <c r="B134" s="36"/>
      <c r="C134" s="245" t="s">
        <v>226</v>
      </c>
      <c r="D134" s="245" t="s">
        <v>313</v>
      </c>
      <c r="E134" s="246" t="s">
        <v>850</v>
      </c>
      <c r="F134" s="247" t="s">
        <v>851</v>
      </c>
      <c r="G134" s="248" t="s">
        <v>209</v>
      </c>
      <c r="H134" s="249">
        <v>8</v>
      </c>
      <c r="I134" s="250"/>
      <c r="J134" s="251">
        <f>ROUND(I134*H134,2)</f>
        <v>0</v>
      </c>
      <c r="K134" s="252"/>
      <c r="L134" s="253"/>
      <c r="M134" s="254" t="s">
        <v>1</v>
      </c>
      <c r="N134" s="255" t="s">
        <v>38</v>
      </c>
      <c r="O134" s="88"/>
      <c r="P134" s="229">
        <f>O134*H134</f>
        <v>0</v>
      </c>
      <c r="Q134" s="229">
        <v>0</v>
      </c>
      <c r="R134" s="229">
        <f>Q134*H134</f>
        <v>0</v>
      </c>
      <c r="S134" s="229">
        <v>0</v>
      </c>
      <c r="T134" s="230">
        <f>S134*H134</f>
        <v>0</v>
      </c>
      <c r="U134" s="35"/>
      <c r="V134" s="35"/>
      <c r="W134" s="35"/>
      <c r="X134" s="35"/>
      <c r="Y134" s="35"/>
      <c r="Z134" s="35"/>
      <c r="AA134" s="35"/>
      <c r="AB134" s="35"/>
      <c r="AC134" s="35"/>
      <c r="AD134" s="35"/>
      <c r="AE134" s="35"/>
      <c r="AR134" s="231" t="s">
        <v>316</v>
      </c>
      <c r="AT134" s="231" t="s">
        <v>313</v>
      </c>
      <c r="AU134" s="231" t="s">
        <v>73</v>
      </c>
      <c r="AY134" s="14" t="s">
        <v>200</v>
      </c>
      <c r="BE134" s="232">
        <f>IF(N134="základní",J134,0)</f>
        <v>0</v>
      </c>
      <c r="BF134" s="232">
        <f>IF(N134="snížená",J134,0)</f>
        <v>0</v>
      </c>
      <c r="BG134" s="232">
        <f>IF(N134="zákl. přenesená",J134,0)</f>
        <v>0</v>
      </c>
      <c r="BH134" s="232">
        <f>IF(N134="sníž. přenesená",J134,0)</f>
        <v>0</v>
      </c>
      <c r="BI134" s="232">
        <f>IF(N134="nulová",J134,0)</f>
        <v>0</v>
      </c>
      <c r="BJ134" s="14" t="s">
        <v>80</v>
      </c>
      <c r="BK134" s="232">
        <f>ROUND(I134*H134,2)</f>
        <v>0</v>
      </c>
      <c r="BL134" s="14" t="s">
        <v>316</v>
      </c>
      <c r="BM134" s="231" t="s">
        <v>852</v>
      </c>
    </row>
    <row r="135" s="2" customFormat="1" ht="14.4" customHeight="1">
      <c r="A135" s="35"/>
      <c r="B135" s="36"/>
      <c r="C135" s="245" t="s">
        <v>230</v>
      </c>
      <c r="D135" s="245" t="s">
        <v>313</v>
      </c>
      <c r="E135" s="246" t="s">
        <v>853</v>
      </c>
      <c r="F135" s="247" t="s">
        <v>854</v>
      </c>
      <c r="G135" s="248" t="s">
        <v>209</v>
      </c>
      <c r="H135" s="249">
        <v>8</v>
      </c>
      <c r="I135" s="250"/>
      <c r="J135" s="251">
        <f>ROUND(I135*H135,2)</f>
        <v>0</v>
      </c>
      <c r="K135" s="252"/>
      <c r="L135" s="253"/>
      <c r="M135" s="254" t="s">
        <v>1</v>
      </c>
      <c r="N135" s="255" t="s">
        <v>38</v>
      </c>
      <c r="O135" s="88"/>
      <c r="P135" s="229">
        <f>O135*H135</f>
        <v>0</v>
      </c>
      <c r="Q135" s="229">
        <v>0</v>
      </c>
      <c r="R135" s="229">
        <f>Q135*H135</f>
        <v>0</v>
      </c>
      <c r="S135" s="229">
        <v>0</v>
      </c>
      <c r="T135" s="230">
        <f>S135*H135</f>
        <v>0</v>
      </c>
      <c r="U135" s="35"/>
      <c r="V135" s="35"/>
      <c r="W135" s="35"/>
      <c r="X135" s="35"/>
      <c r="Y135" s="35"/>
      <c r="Z135" s="35"/>
      <c r="AA135" s="35"/>
      <c r="AB135" s="35"/>
      <c r="AC135" s="35"/>
      <c r="AD135" s="35"/>
      <c r="AE135" s="35"/>
      <c r="AR135" s="231" t="s">
        <v>316</v>
      </c>
      <c r="AT135" s="231" t="s">
        <v>313</v>
      </c>
      <c r="AU135" s="231" t="s">
        <v>73</v>
      </c>
      <c r="AY135" s="14" t="s">
        <v>200</v>
      </c>
      <c r="BE135" s="232">
        <f>IF(N135="základní",J135,0)</f>
        <v>0</v>
      </c>
      <c r="BF135" s="232">
        <f>IF(N135="snížená",J135,0)</f>
        <v>0</v>
      </c>
      <c r="BG135" s="232">
        <f>IF(N135="zákl. přenesená",J135,0)</f>
        <v>0</v>
      </c>
      <c r="BH135" s="232">
        <f>IF(N135="sníž. přenesená",J135,0)</f>
        <v>0</v>
      </c>
      <c r="BI135" s="232">
        <f>IF(N135="nulová",J135,0)</f>
        <v>0</v>
      </c>
      <c r="BJ135" s="14" t="s">
        <v>80</v>
      </c>
      <c r="BK135" s="232">
        <f>ROUND(I135*H135,2)</f>
        <v>0</v>
      </c>
      <c r="BL135" s="14" t="s">
        <v>316</v>
      </c>
      <c r="BM135" s="231" t="s">
        <v>855</v>
      </c>
    </row>
    <row r="136" s="2" customFormat="1" ht="14.4" customHeight="1">
      <c r="A136" s="35"/>
      <c r="B136" s="36"/>
      <c r="C136" s="245" t="s">
        <v>234</v>
      </c>
      <c r="D136" s="245" t="s">
        <v>313</v>
      </c>
      <c r="E136" s="246" t="s">
        <v>856</v>
      </c>
      <c r="F136" s="247" t="s">
        <v>857</v>
      </c>
      <c r="G136" s="248" t="s">
        <v>209</v>
      </c>
      <c r="H136" s="249">
        <v>13</v>
      </c>
      <c r="I136" s="250"/>
      <c r="J136" s="251">
        <f>ROUND(I136*H136,2)</f>
        <v>0</v>
      </c>
      <c r="K136" s="252"/>
      <c r="L136" s="253"/>
      <c r="M136" s="254" t="s">
        <v>1</v>
      </c>
      <c r="N136" s="255" t="s">
        <v>38</v>
      </c>
      <c r="O136" s="88"/>
      <c r="P136" s="229">
        <f>O136*H136</f>
        <v>0</v>
      </c>
      <c r="Q136" s="229">
        <v>0</v>
      </c>
      <c r="R136" s="229">
        <f>Q136*H136</f>
        <v>0</v>
      </c>
      <c r="S136" s="229">
        <v>0</v>
      </c>
      <c r="T136" s="230">
        <f>S136*H136</f>
        <v>0</v>
      </c>
      <c r="U136" s="35"/>
      <c r="V136" s="35"/>
      <c r="W136" s="35"/>
      <c r="X136" s="35"/>
      <c r="Y136" s="35"/>
      <c r="Z136" s="35"/>
      <c r="AA136" s="35"/>
      <c r="AB136" s="35"/>
      <c r="AC136" s="35"/>
      <c r="AD136" s="35"/>
      <c r="AE136" s="35"/>
      <c r="AR136" s="231" t="s">
        <v>316</v>
      </c>
      <c r="AT136" s="231" t="s">
        <v>313</v>
      </c>
      <c r="AU136" s="231" t="s">
        <v>73</v>
      </c>
      <c r="AY136" s="14" t="s">
        <v>200</v>
      </c>
      <c r="BE136" s="232">
        <f>IF(N136="základní",J136,0)</f>
        <v>0</v>
      </c>
      <c r="BF136" s="232">
        <f>IF(N136="snížená",J136,0)</f>
        <v>0</v>
      </c>
      <c r="BG136" s="232">
        <f>IF(N136="zákl. přenesená",J136,0)</f>
        <v>0</v>
      </c>
      <c r="BH136" s="232">
        <f>IF(N136="sníž. přenesená",J136,0)</f>
        <v>0</v>
      </c>
      <c r="BI136" s="232">
        <f>IF(N136="nulová",J136,0)</f>
        <v>0</v>
      </c>
      <c r="BJ136" s="14" t="s">
        <v>80</v>
      </c>
      <c r="BK136" s="232">
        <f>ROUND(I136*H136,2)</f>
        <v>0</v>
      </c>
      <c r="BL136" s="14" t="s">
        <v>316</v>
      </c>
      <c r="BM136" s="231" t="s">
        <v>858</v>
      </c>
    </row>
    <row r="137" s="2" customFormat="1" ht="24.15" customHeight="1">
      <c r="A137" s="35"/>
      <c r="B137" s="36"/>
      <c r="C137" s="245" t="s">
        <v>238</v>
      </c>
      <c r="D137" s="245" t="s">
        <v>313</v>
      </c>
      <c r="E137" s="246" t="s">
        <v>859</v>
      </c>
      <c r="F137" s="247" t="s">
        <v>860</v>
      </c>
      <c r="G137" s="248" t="s">
        <v>209</v>
      </c>
      <c r="H137" s="249">
        <v>1</v>
      </c>
      <c r="I137" s="250"/>
      <c r="J137" s="251">
        <f>ROUND(I137*H137,2)</f>
        <v>0</v>
      </c>
      <c r="K137" s="252"/>
      <c r="L137" s="253"/>
      <c r="M137" s="254" t="s">
        <v>1</v>
      </c>
      <c r="N137" s="255" t="s">
        <v>38</v>
      </c>
      <c r="O137" s="88"/>
      <c r="P137" s="229">
        <f>O137*H137</f>
        <v>0</v>
      </c>
      <c r="Q137" s="229">
        <v>0</v>
      </c>
      <c r="R137" s="229">
        <f>Q137*H137</f>
        <v>0</v>
      </c>
      <c r="S137" s="229">
        <v>0</v>
      </c>
      <c r="T137" s="230">
        <f>S137*H137</f>
        <v>0</v>
      </c>
      <c r="U137" s="35"/>
      <c r="V137" s="35"/>
      <c r="W137" s="35"/>
      <c r="X137" s="35"/>
      <c r="Y137" s="35"/>
      <c r="Z137" s="35"/>
      <c r="AA137" s="35"/>
      <c r="AB137" s="35"/>
      <c r="AC137" s="35"/>
      <c r="AD137" s="35"/>
      <c r="AE137" s="35"/>
      <c r="AR137" s="231" t="s">
        <v>316</v>
      </c>
      <c r="AT137" s="231" t="s">
        <v>313</v>
      </c>
      <c r="AU137" s="231" t="s">
        <v>73</v>
      </c>
      <c r="AY137" s="14" t="s">
        <v>200</v>
      </c>
      <c r="BE137" s="232">
        <f>IF(N137="základní",J137,0)</f>
        <v>0</v>
      </c>
      <c r="BF137" s="232">
        <f>IF(N137="snížená",J137,0)</f>
        <v>0</v>
      </c>
      <c r="BG137" s="232">
        <f>IF(N137="zákl. přenesená",J137,0)</f>
        <v>0</v>
      </c>
      <c r="BH137" s="232">
        <f>IF(N137="sníž. přenesená",J137,0)</f>
        <v>0</v>
      </c>
      <c r="BI137" s="232">
        <f>IF(N137="nulová",J137,0)</f>
        <v>0</v>
      </c>
      <c r="BJ137" s="14" t="s">
        <v>80</v>
      </c>
      <c r="BK137" s="232">
        <f>ROUND(I137*H137,2)</f>
        <v>0</v>
      </c>
      <c r="BL137" s="14" t="s">
        <v>316</v>
      </c>
      <c r="BM137" s="231" t="s">
        <v>861</v>
      </c>
    </row>
    <row r="138" s="2" customFormat="1" ht="24.15" customHeight="1">
      <c r="A138" s="35"/>
      <c r="B138" s="36"/>
      <c r="C138" s="245" t="s">
        <v>242</v>
      </c>
      <c r="D138" s="245" t="s">
        <v>313</v>
      </c>
      <c r="E138" s="246" t="s">
        <v>862</v>
      </c>
      <c r="F138" s="247" t="s">
        <v>863</v>
      </c>
      <c r="G138" s="248" t="s">
        <v>209</v>
      </c>
      <c r="H138" s="249">
        <v>1</v>
      </c>
      <c r="I138" s="250"/>
      <c r="J138" s="251">
        <f>ROUND(I138*H138,2)</f>
        <v>0</v>
      </c>
      <c r="K138" s="252"/>
      <c r="L138" s="253"/>
      <c r="M138" s="254" t="s">
        <v>1</v>
      </c>
      <c r="N138" s="255" t="s">
        <v>38</v>
      </c>
      <c r="O138" s="88"/>
      <c r="P138" s="229">
        <f>O138*H138</f>
        <v>0</v>
      </c>
      <c r="Q138" s="229">
        <v>0</v>
      </c>
      <c r="R138" s="229">
        <f>Q138*H138</f>
        <v>0</v>
      </c>
      <c r="S138" s="229">
        <v>0</v>
      </c>
      <c r="T138" s="230">
        <f>S138*H138</f>
        <v>0</v>
      </c>
      <c r="U138" s="35"/>
      <c r="V138" s="35"/>
      <c r="W138" s="35"/>
      <c r="X138" s="35"/>
      <c r="Y138" s="35"/>
      <c r="Z138" s="35"/>
      <c r="AA138" s="35"/>
      <c r="AB138" s="35"/>
      <c r="AC138" s="35"/>
      <c r="AD138" s="35"/>
      <c r="AE138" s="35"/>
      <c r="AR138" s="231" t="s">
        <v>316</v>
      </c>
      <c r="AT138" s="231" t="s">
        <v>313</v>
      </c>
      <c r="AU138" s="231" t="s">
        <v>73</v>
      </c>
      <c r="AY138" s="14" t="s">
        <v>200</v>
      </c>
      <c r="BE138" s="232">
        <f>IF(N138="základní",J138,0)</f>
        <v>0</v>
      </c>
      <c r="BF138" s="232">
        <f>IF(N138="snížená",J138,0)</f>
        <v>0</v>
      </c>
      <c r="BG138" s="232">
        <f>IF(N138="zákl. přenesená",J138,0)</f>
        <v>0</v>
      </c>
      <c r="BH138" s="232">
        <f>IF(N138="sníž. přenesená",J138,0)</f>
        <v>0</v>
      </c>
      <c r="BI138" s="232">
        <f>IF(N138="nulová",J138,0)</f>
        <v>0</v>
      </c>
      <c r="BJ138" s="14" t="s">
        <v>80</v>
      </c>
      <c r="BK138" s="232">
        <f>ROUND(I138*H138,2)</f>
        <v>0</v>
      </c>
      <c r="BL138" s="14" t="s">
        <v>316</v>
      </c>
      <c r="BM138" s="231" t="s">
        <v>864</v>
      </c>
    </row>
    <row r="139" s="2" customFormat="1" ht="14.4" customHeight="1">
      <c r="A139" s="35"/>
      <c r="B139" s="36"/>
      <c r="C139" s="245" t="s">
        <v>246</v>
      </c>
      <c r="D139" s="245" t="s">
        <v>313</v>
      </c>
      <c r="E139" s="246" t="s">
        <v>865</v>
      </c>
      <c r="F139" s="247" t="s">
        <v>866</v>
      </c>
      <c r="G139" s="248" t="s">
        <v>209</v>
      </c>
      <c r="H139" s="249">
        <v>1</v>
      </c>
      <c r="I139" s="250"/>
      <c r="J139" s="251">
        <f>ROUND(I139*H139,2)</f>
        <v>0</v>
      </c>
      <c r="K139" s="252"/>
      <c r="L139" s="253"/>
      <c r="M139" s="254" t="s">
        <v>1</v>
      </c>
      <c r="N139" s="255" t="s">
        <v>38</v>
      </c>
      <c r="O139" s="88"/>
      <c r="P139" s="229">
        <f>O139*H139</f>
        <v>0</v>
      </c>
      <c r="Q139" s="229">
        <v>0</v>
      </c>
      <c r="R139" s="229">
        <f>Q139*H139</f>
        <v>0</v>
      </c>
      <c r="S139" s="229">
        <v>0</v>
      </c>
      <c r="T139" s="230">
        <f>S139*H139</f>
        <v>0</v>
      </c>
      <c r="U139" s="35"/>
      <c r="V139" s="35"/>
      <c r="W139" s="35"/>
      <c r="X139" s="35"/>
      <c r="Y139" s="35"/>
      <c r="Z139" s="35"/>
      <c r="AA139" s="35"/>
      <c r="AB139" s="35"/>
      <c r="AC139" s="35"/>
      <c r="AD139" s="35"/>
      <c r="AE139" s="35"/>
      <c r="AR139" s="231" t="s">
        <v>316</v>
      </c>
      <c r="AT139" s="231" t="s">
        <v>313</v>
      </c>
      <c r="AU139" s="231" t="s">
        <v>73</v>
      </c>
      <c r="AY139" s="14" t="s">
        <v>200</v>
      </c>
      <c r="BE139" s="232">
        <f>IF(N139="základní",J139,0)</f>
        <v>0</v>
      </c>
      <c r="BF139" s="232">
        <f>IF(N139="snížená",J139,0)</f>
        <v>0</v>
      </c>
      <c r="BG139" s="232">
        <f>IF(N139="zákl. přenesená",J139,0)</f>
        <v>0</v>
      </c>
      <c r="BH139" s="232">
        <f>IF(N139="sníž. přenesená",J139,0)</f>
        <v>0</v>
      </c>
      <c r="BI139" s="232">
        <f>IF(N139="nulová",J139,0)</f>
        <v>0</v>
      </c>
      <c r="BJ139" s="14" t="s">
        <v>80</v>
      </c>
      <c r="BK139" s="232">
        <f>ROUND(I139*H139,2)</f>
        <v>0</v>
      </c>
      <c r="BL139" s="14" t="s">
        <v>316</v>
      </c>
      <c r="BM139" s="231" t="s">
        <v>867</v>
      </c>
    </row>
    <row r="140" s="2" customFormat="1" ht="24.15" customHeight="1">
      <c r="A140" s="35"/>
      <c r="B140" s="36"/>
      <c r="C140" s="245" t="s">
        <v>250</v>
      </c>
      <c r="D140" s="245" t="s">
        <v>313</v>
      </c>
      <c r="E140" s="246" t="s">
        <v>868</v>
      </c>
      <c r="F140" s="247" t="s">
        <v>869</v>
      </c>
      <c r="G140" s="248" t="s">
        <v>209</v>
      </c>
      <c r="H140" s="249">
        <v>1</v>
      </c>
      <c r="I140" s="250"/>
      <c r="J140" s="251">
        <f>ROUND(I140*H140,2)</f>
        <v>0</v>
      </c>
      <c r="K140" s="252"/>
      <c r="L140" s="253"/>
      <c r="M140" s="254" t="s">
        <v>1</v>
      </c>
      <c r="N140" s="255" t="s">
        <v>38</v>
      </c>
      <c r="O140" s="88"/>
      <c r="P140" s="229">
        <f>O140*H140</f>
        <v>0</v>
      </c>
      <c r="Q140" s="229">
        <v>0</v>
      </c>
      <c r="R140" s="229">
        <f>Q140*H140</f>
        <v>0</v>
      </c>
      <c r="S140" s="229">
        <v>0</v>
      </c>
      <c r="T140" s="230">
        <f>S140*H140</f>
        <v>0</v>
      </c>
      <c r="U140" s="35"/>
      <c r="V140" s="35"/>
      <c r="W140" s="35"/>
      <c r="X140" s="35"/>
      <c r="Y140" s="35"/>
      <c r="Z140" s="35"/>
      <c r="AA140" s="35"/>
      <c r="AB140" s="35"/>
      <c r="AC140" s="35"/>
      <c r="AD140" s="35"/>
      <c r="AE140" s="35"/>
      <c r="AR140" s="231" t="s">
        <v>316</v>
      </c>
      <c r="AT140" s="231" t="s">
        <v>313</v>
      </c>
      <c r="AU140" s="231" t="s">
        <v>73</v>
      </c>
      <c r="AY140" s="14" t="s">
        <v>200</v>
      </c>
      <c r="BE140" s="232">
        <f>IF(N140="základní",J140,0)</f>
        <v>0</v>
      </c>
      <c r="BF140" s="232">
        <f>IF(N140="snížená",J140,0)</f>
        <v>0</v>
      </c>
      <c r="BG140" s="232">
        <f>IF(N140="zákl. přenesená",J140,0)</f>
        <v>0</v>
      </c>
      <c r="BH140" s="232">
        <f>IF(N140="sníž. přenesená",J140,0)</f>
        <v>0</v>
      </c>
      <c r="BI140" s="232">
        <f>IF(N140="nulová",J140,0)</f>
        <v>0</v>
      </c>
      <c r="BJ140" s="14" t="s">
        <v>80</v>
      </c>
      <c r="BK140" s="232">
        <f>ROUND(I140*H140,2)</f>
        <v>0</v>
      </c>
      <c r="BL140" s="14" t="s">
        <v>316</v>
      </c>
      <c r="BM140" s="231" t="s">
        <v>870</v>
      </c>
    </row>
    <row r="141" s="2" customFormat="1" ht="14.4" customHeight="1">
      <c r="A141" s="35"/>
      <c r="B141" s="36"/>
      <c r="C141" s="245" t="s">
        <v>254</v>
      </c>
      <c r="D141" s="245" t="s">
        <v>313</v>
      </c>
      <c r="E141" s="246" t="s">
        <v>871</v>
      </c>
      <c r="F141" s="247" t="s">
        <v>872</v>
      </c>
      <c r="G141" s="248" t="s">
        <v>209</v>
      </c>
      <c r="H141" s="249">
        <v>5</v>
      </c>
      <c r="I141" s="250"/>
      <c r="J141" s="251">
        <f>ROUND(I141*H141,2)</f>
        <v>0</v>
      </c>
      <c r="K141" s="252"/>
      <c r="L141" s="253"/>
      <c r="M141" s="254" t="s">
        <v>1</v>
      </c>
      <c r="N141" s="255" t="s">
        <v>38</v>
      </c>
      <c r="O141" s="88"/>
      <c r="P141" s="229">
        <f>O141*H141</f>
        <v>0</v>
      </c>
      <c r="Q141" s="229">
        <v>0</v>
      </c>
      <c r="R141" s="229">
        <f>Q141*H141</f>
        <v>0</v>
      </c>
      <c r="S141" s="229">
        <v>0</v>
      </c>
      <c r="T141" s="230">
        <f>S141*H141</f>
        <v>0</v>
      </c>
      <c r="U141" s="35"/>
      <c r="V141" s="35"/>
      <c r="W141" s="35"/>
      <c r="X141" s="35"/>
      <c r="Y141" s="35"/>
      <c r="Z141" s="35"/>
      <c r="AA141" s="35"/>
      <c r="AB141" s="35"/>
      <c r="AC141" s="35"/>
      <c r="AD141" s="35"/>
      <c r="AE141" s="35"/>
      <c r="AR141" s="231" t="s">
        <v>316</v>
      </c>
      <c r="AT141" s="231" t="s">
        <v>313</v>
      </c>
      <c r="AU141" s="231" t="s">
        <v>73</v>
      </c>
      <c r="AY141" s="14" t="s">
        <v>200</v>
      </c>
      <c r="BE141" s="232">
        <f>IF(N141="základní",J141,0)</f>
        <v>0</v>
      </c>
      <c r="BF141" s="232">
        <f>IF(N141="snížená",J141,0)</f>
        <v>0</v>
      </c>
      <c r="BG141" s="232">
        <f>IF(N141="zákl. přenesená",J141,0)</f>
        <v>0</v>
      </c>
      <c r="BH141" s="232">
        <f>IF(N141="sníž. přenesená",J141,0)</f>
        <v>0</v>
      </c>
      <c r="BI141" s="232">
        <f>IF(N141="nulová",J141,0)</f>
        <v>0</v>
      </c>
      <c r="BJ141" s="14" t="s">
        <v>80</v>
      </c>
      <c r="BK141" s="232">
        <f>ROUND(I141*H141,2)</f>
        <v>0</v>
      </c>
      <c r="BL141" s="14" t="s">
        <v>316</v>
      </c>
      <c r="BM141" s="231" t="s">
        <v>873</v>
      </c>
    </row>
    <row r="142" s="2" customFormat="1" ht="14.4" customHeight="1">
      <c r="A142" s="35"/>
      <c r="B142" s="36"/>
      <c r="C142" s="245" t="s">
        <v>8</v>
      </c>
      <c r="D142" s="245" t="s">
        <v>313</v>
      </c>
      <c r="E142" s="246" t="s">
        <v>874</v>
      </c>
      <c r="F142" s="247" t="s">
        <v>875</v>
      </c>
      <c r="G142" s="248" t="s">
        <v>209</v>
      </c>
      <c r="H142" s="249">
        <v>5</v>
      </c>
      <c r="I142" s="250"/>
      <c r="J142" s="251">
        <f>ROUND(I142*H142,2)</f>
        <v>0</v>
      </c>
      <c r="K142" s="252"/>
      <c r="L142" s="253"/>
      <c r="M142" s="254" t="s">
        <v>1</v>
      </c>
      <c r="N142" s="255" t="s">
        <v>38</v>
      </c>
      <c r="O142" s="88"/>
      <c r="P142" s="229">
        <f>O142*H142</f>
        <v>0</v>
      </c>
      <c r="Q142" s="229">
        <v>0</v>
      </c>
      <c r="R142" s="229">
        <f>Q142*H142</f>
        <v>0</v>
      </c>
      <c r="S142" s="229">
        <v>0</v>
      </c>
      <c r="T142" s="230">
        <f>S142*H142</f>
        <v>0</v>
      </c>
      <c r="U142" s="35"/>
      <c r="V142" s="35"/>
      <c r="W142" s="35"/>
      <c r="X142" s="35"/>
      <c r="Y142" s="35"/>
      <c r="Z142" s="35"/>
      <c r="AA142" s="35"/>
      <c r="AB142" s="35"/>
      <c r="AC142" s="35"/>
      <c r="AD142" s="35"/>
      <c r="AE142" s="35"/>
      <c r="AR142" s="231" t="s">
        <v>316</v>
      </c>
      <c r="AT142" s="231" t="s">
        <v>313</v>
      </c>
      <c r="AU142" s="231" t="s">
        <v>73</v>
      </c>
      <c r="AY142" s="14" t="s">
        <v>200</v>
      </c>
      <c r="BE142" s="232">
        <f>IF(N142="základní",J142,0)</f>
        <v>0</v>
      </c>
      <c r="BF142" s="232">
        <f>IF(N142="snížená",J142,0)</f>
        <v>0</v>
      </c>
      <c r="BG142" s="232">
        <f>IF(N142="zákl. přenesená",J142,0)</f>
        <v>0</v>
      </c>
      <c r="BH142" s="232">
        <f>IF(N142="sníž. přenesená",J142,0)</f>
        <v>0</v>
      </c>
      <c r="BI142" s="232">
        <f>IF(N142="nulová",J142,0)</f>
        <v>0</v>
      </c>
      <c r="BJ142" s="14" t="s">
        <v>80</v>
      </c>
      <c r="BK142" s="232">
        <f>ROUND(I142*H142,2)</f>
        <v>0</v>
      </c>
      <c r="BL142" s="14" t="s">
        <v>316</v>
      </c>
      <c r="BM142" s="231" t="s">
        <v>876</v>
      </c>
    </row>
    <row r="143" s="2" customFormat="1" ht="24.15" customHeight="1">
      <c r="A143" s="35"/>
      <c r="B143" s="36"/>
      <c r="C143" s="245" t="s">
        <v>261</v>
      </c>
      <c r="D143" s="245" t="s">
        <v>313</v>
      </c>
      <c r="E143" s="246" t="s">
        <v>877</v>
      </c>
      <c r="F143" s="247" t="s">
        <v>878</v>
      </c>
      <c r="G143" s="248" t="s">
        <v>209</v>
      </c>
      <c r="H143" s="249">
        <v>1</v>
      </c>
      <c r="I143" s="250"/>
      <c r="J143" s="251">
        <f>ROUND(I143*H143,2)</f>
        <v>0</v>
      </c>
      <c r="K143" s="252"/>
      <c r="L143" s="253"/>
      <c r="M143" s="254" t="s">
        <v>1</v>
      </c>
      <c r="N143" s="255" t="s">
        <v>38</v>
      </c>
      <c r="O143" s="88"/>
      <c r="P143" s="229">
        <f>O143*H143</f>
        <v>0</v>
      </c>
      <c r="Q143" s="229">
        <v>0</v>
      </c>
      <c r="R143" s="229">
        <f>Q143*H143</f>
        <v>0</v>
      </c>
      <c r="S143" s="229">
        <v>0</v>
      </c>
      <c r="T143" s="230">
        <f>S143*H143</f>
        <v>0</v>
      </c>
      <c r="U143" s="35"/>
      <c r="V143" s="35"/>
      <c r="W143" s="35"/>
      <c r="X143" s="35"/>
      <c r="Y143" s="35"/>
      <c r="Z143" s="35"/>
      <c r="AA143" s="35"/>
      <c r="AB143" s="35"/>
      <c r="AC143" s="35"/>
      <c r="AD143" s="35"/>
      <c r="AE143" s="35"/>
      <c r="AR143" s="231" t="s">
        <v>316</v>
      </c>
      <c r="AT143" s="231" t="s">
        <v>313</v>
      </c>
      <c r="AU143" s="231" t="s">
        <v>73</v>
      </c>
      <c r="AY143" s="14" t="s">
        <v>200</v>
      </c>
      <c r="BE143" s="232">
        <f>IF(N143="základní",J143,0)</f>
        <v>0</v>
      </c>
      <c r="BF143" s="232">
        <f>IF(N143="snížená",J143,0)</f>
        <v>0</v>
      </c>
      <c r="BG143" s="232">
        <f>IF(N143="zákl. přenesená",J143,0)</f>
        <v>0</v>
      </c>
      <c r="BH143" s="232">
        <f>IF(N143="sníž. přenesená",J143,0)</f>
        <v>0</v>
      </c>
      <c r="BI143" s="232">
        <f>IF(N143="nulová",J143,0)</f>
        <v>0</v>
      </c>
      <c r="BJ143" s="14" t="s">
        <v>80</v>
      </c>
      <c r="BK143" s="232">
        <f>ROUND(I143*H143,2)</f>
        <v>0</v>
      </c>
      <c r="BL143" s="14" t="s">
        <v>316</v>
      </c>
      <c r="BM143" s="231" t="s">
        <v>879</v>
      </c>
    </row>
    <row r="144" s="2" customFormat="1" ht="24.15" customHeight="1">
      <c r="A144" s="35"/>
      <c r="B144" s="36"/>
      <c r="C144" s="245" t="s">
        <v>265</v>
      </c>
      <c r="D144" s="245" t="s">
        <v>313</v>
      </c>
      <c r="E144" s="246" t="s">
        <v>880</v>
      </c>
      <c r="F144" s="247" t="s">
        <v>881</v>
      </c>
      <c r="G144" s="248" t="s">
        <v>209</v>
      </c>
      <c r="H144" s="249">
        <v>5</v>
      </c>
      <c r="I144" s="250"/>
      <c r="J144" s="251">
        <f>ROUND(I144*H144,2)</f>
        <v>0</v>
      </c>
      <c r="K144" s="252"/>
      <c r="L144" s="253"/>
      <c r="M144" s="254" t="s">
        <v>1</v>
      </c>
      <c r="N144" s="255" t="s">
        <v>38</v>
      </c>
      <c r="O144" s="88"/>
      <c r="P144" s="229">
        <f>O144*H144</f>
        <v>0</v>
      </c>
      <c r="Q144" s="229">
        <v>0</v>
      </c>
      <c r="R144" s="229">
        <f>Q144*H144</f>
        <v>0</v>
      </c>
      <c r="S144" s="229">
        <v>0</v>
      </c>
      <c r="T144" s="230">
        <f>S144*H144</f>
        <v>0</v>
      </c>
      <c r="U144" s="35"/>
      <c r="V144" s="35"/>
      <c r="W144" s="35"/>
      <c r="X144" s="35"/>
      <c r="Y144" s="35"/>
      <c r="Z144" s="35"/>
      <c r="AA144" s="35"/>
      <c r="AB144" s="35"/>
      <c r="AC144" s="35"/>
      <c r="AD144" s="35"/>
      <c r="AE144" s="35"/>
      <c r="AR144" s="231" t="s">
        <v>316</v>
      </c>
      <c r="AT144" s="231" t="s">
        <v>313</v>
      </c>
      <c r="AU144" s="231" t="s">
        <v>73</v>
      </c>
      <c r="AY144" s="14" t="s">
        <v>200</v>
      </c>
      <c r="BE144" s="232">
        <f>IF(N144="základní",J144,0)</f>
        <v>0</v>
      </c>
      <c r="BF144" s="232">
        <f>IF(N144="snížená",J144,0)</f>
        <v>0</v>
      </c>
      <c r="BG144" s="232">
        <f>IF(N144="zákl. přenesená",J144,0)</f>
        <v>0</v>
      </c>
      <c r="BH144" s="232">
        <f>IF(N144="sníž. přenesená",J144,0)</f>
        <v>0</v>
      </c>
      <c r="BI144" s="232">
        <f>IF(N144="nulová",J144,0)</f>
        <v>0</v>
      </c>
      <c r="BJ144" s="14" t="s">
        <v>80</v>
      </c>
      <c r="BK144" s="232">
        <f>ROUND(I144*H144,2)</f>
        <v>0</v>
      </c>
      <c r="BL144" s="14" t="s">
        <v>316</v>
      </c>
      <c r="BM144" s="231" t="s">
        <v>882</v>
      </c>
    </row>
    <row r="145" s="2" customFormat="1" ht="24.15" customHeight="1">
      <c r="A145" s="35"/>
      <c r="B145" s="36"/>
      <c r="C145" s="245" t="s">
        <v>269</v>
      </c>
      <c r="D145" s="245" t="s">
        <v>313</v>
      </c>
      <c r="E145" s="246" t="s">
        <v>883</v>
      </c>
      <c r="F145" s="247" t="s">
        <v>884</v>
      </c>
      <c r="G145" s="248" t="s">
        <v>209</v>
      </c>
      <c r="H145" s="249">
        <v>13</v>
      </c>
      <c r="I145" s="250"/>
      <c r="J145" s="251">
        <f>ROUND(I145*H145,2)</f>
        <v>0</v>
      </c>
      <c r="K145" s="252"/>
      <c r="L145" s="253"/>
      <c r="M145" s="254" t="s">
        <v>1</v>
      </c>
      <c r="N145" s="255" t="s">
        <v>38</v>
      </c>
      <c r="O145" s="88"/>
      <c r="P145" s="229">
        <f>O145*H145</f>
        <v>0</v>
      </c>
      <c r="Q145" s="229">
        <v>0</v>
      </c>
      <c r="R145" s="229">
        <f>Q145*H145</f>
        <v>0</v>
      </c>
      <c r="S145" s="229">
        <v>0</v>
      </c>
      <c r="T145" s="230">
        <f>S145*H145</f>
        <v>0</v>
      </c>
      <c r="U145" s="35"/>
      <c r="V145" s="35"/>
      <c r="W145" s="35"/>
      <c r="X145" s="35"/>
      <c r="Y145" s="35"/>
      <c r="Z145" s="35"/>
      <c r="AA145" s="35"/>
      <c r="AB145" s="35"/>
      <c r="AC145" s="35"/>
      <c r="AD145" s="35"/>
      <c r="AE145" s="35"/>
      <c r="AR145" s="231" t="s">
        <v>316</v>
      </c>
      <c r="AT145" s="231" t="s">
        <v>313</v>
      </c>
      <c r="AU145" s="231" t="s">
        <v>73</v>
      </c>
      <c r="AY145" s="14" t="s">
        <v>200</v>
      </c>
      <c r="BE145" s="232">
        <f>IF(N145="základní",J145,0)</f>
        <v>0</v>
      </c>
      <c r="BF145" s="232">
        <f>IF(N145="snížená",J145,0)</f>
        <v>0</v>
      </c>
      <c r="BG145" s="232">
        <f>IF(N145="zákl. přenesená",J145,0)</f>
        <v>0</v>
      </c>
      <c r="BH145" s="232">
        <f>IF(N145="sníž. přenesená",J145,0)</f>
        <v>0</v>
      </c>
      <c r="BI145" s="232">
        <f>IF(N145="nulová",J145,0)</f>
        <v>0</v>
      </c>
      <c r="BJ145" s="14" t="s">
        <v>80</v>
      </c>
      <c r="BK145" s="232">
        <f>ROUND(I145*H145,2)</f>
        <v>0</v>
      </c>
      <c r="BL145" s="14" t="s">
        <v>316</v>
      </c>
      <c r="BM145" s="231" t="s">
        <v>885</v>
      </c>
    </row>
    <row r="146" s="2" customFormat="1" ht="24.15" customHeight="1">
      <c r="A146" s="35"/>
      <c r="B146" s="36"/>
      <c r="C146" s="245" t="s">
        <v>273</v>
      </c>
      <c r="D146" s="245" t="s">
        <v>313</v>
      </c>
      <c r="E146" s="246" t="s">
        <v>886</v>
      </c>
      <c r="F146" s="247" t="s">
        <v>887</v>
      </c>
      <c r="G146" s="248" t="s">
        <v>209</v>
      </c>
      <c r="H146" s="249">
        <v>13</v>
      </c>
      <c r="I146" s="250"/>
      <c r="J146" s="251">
        <f>ROUND(I146*H146,2)</f>
        <v>0</v>
      </c>
      <c r="K146" s="252"/>
      <c r="L146" s="253"/>
      <c r="M146" s="254" t="s">
        <v>1</v>
      </c>
      <c r="N146" s="255" t="s">
        <v>38</v>
      </c>
      <c r="O146" s="88"/>
      <c r="P146" s="229">
        <f>O146*H146</f>
        <v>0</v>
      </c>
      <c r="Q146" s="229">
        <v>0</v>
      </c>
      <c r="R146" s="229">
        <f>Q146*H146</f>
        <v>0</v>
      </c>
      <c r="S146" s="229">
        <v>0</v>
      </c>
      <c r="T146" s="230">
        <f>S146*H146</f>
        <v>0</v>
      </c>
      <c r="U146" s="35"/>
      <c r="V146" s="35"/>
      <c r="W146" s="35"/>
      <c r="X146" s="35"/>
      <c r="Y146" s="35"/>
      <c r="Z146" s="35"/>
      <c r="AA146" s="35"/>
      <c r="AB146" s="35"/>
      <c r="AC146" s="35"/>
      <c r="AD146" s="35"/>
      <c r="AE146" s="35"/>
      <c r="AR146" s="231" t="s">
        <v>316</v>
      </c>
      <c r="AT146" s="231" t="s">
        <v>313</v>
      </c>
      <c r="AU146" s="231" t="s">
        <v>73</v>
      </c>
      <c r="AY146" s="14" t="s">
        <v>200</v>
      </c>
      <c r="BE146" s="232">
        <f>IF(N146="základní",J146,0)</f>
        <v>0</v>
      </c>
      <c r="BF146" s="232">
        <f>IF(N146="snížená",J146,0)</f>
        <v>0</v>
      </c>
      <c r="BG146" s="232">
        <f>IF(N146="zákl. přenesená",J146,0)</f>
        <v>0</v>
      </c>
      <c r="BH146" s="232">
        <f>IF(N146="sníž. přenesená",J146,0)</f>
        <v>0</v>
      </c>
      <c r="BI146" s="232">
        <f>IF(N146="nulová",J146,0)</f>
        <v>0</v>
      </c>
      <c r="BJ146" s="14" t="s">
        <v>80</v>
      </c>
      <c r="BK146" s="232">
        <f>ROUND(I146*H146,2)</f>
        <v>0</v>
      </c>
      <c r="BL146" s="14" t="s">
        <v>316</v>
      </c>
      <c r="BM146" s="231" t="s">
        <v>888</v>
      </c>
    </row>
    <row r="147" s="2" customFormat="1" ht="24.15" customHeight="1">
      <c r="A147" s="35"/>
      <c r="B147" s="36"/>
      <c r="C147" s="245" t="s">
        <v>277</v>
      </c>
      <c r="D147" s="245" t="s">
        <v>313</v>
      </c>
      <c r="E147" s="246" t="s">
        <v>889</v>
      </c>
      <c r="F147" s="247" t="s">
        <v>890</v>
      </c>
      <c r="G147" s="248" t="s">
        <v>209</v>
      </c>
      <c r="H147" s="249">
        <v>70</v>
      </c>
      <c r="I147" s="250"/>
      <c r="J147" s="251">
        <f>ROUND(I147*H147,2)</f>
        <v>0</v>
      </c>
      <c r="K147" s="252"/>
      <c r="L147" s="253"/>
      <c r="M147" s="254" t="s">
        <v>1</v>
      </c>
      <c r="N147" s="255" t="s">
        <v>38</v>
      </c>
      <c r="O147" s="88"/>
      <c r="P147" s="229">
        <f>O147*H147</f>
        <v>0</v>
      </c>
      <c r="Q147" s="229">
        <v>0</v>
      </c>
      <c r="R147" s="229">
        <f>Q147*H147</f>
        <v>0</v>
      </c>
      <c r="S147" s="229">
        <v>0</v>
      </c>
      <c r="T147" s="230">
        <f>S147*H147</f>
        <v>0</v>
      </c>
      <c r="U147" s="35"/>
      <c r="V147" s="35"/>
      <c r="W147" s="35"/>
      <c r="X147" s="35"/>
      <c r="Y147" s="35"/>
      <c r="Z147" s="35"/>
      <c r="AA147" s="35"/>
      <c r="AB147" s="35"/>
      <c r="AC147" s="35"/>
      <c r="AD147" s="35"/>
      <c r="AE147" s="35"/>
      <c r="AR147" s="231" t="s">
        <v>316</v>
      </c>
      <c r="AT147" s="231" t="s">
        <v>313</v>
      </c>
      <c r="AU147" s="231" t="s">
        <v>73</v>
      </c>
      <c r="AY147" s="14" t="s">
        <v>200</v>
      </c>
      <c r="BE147" s="232">
        <f>IF(N147="základní",J147,0)</f>
        <v>0</v>
      </c>
      <c r="BF147" s="232">
        <f>IF(N147="snížená",J147,0)</f>
        <v>0</v>
      </c>
      <c r="BG147" s="232">
        <f>IF(N147="zákl. přenesená",J147,0)</f>
        <v>0</v>
      </c>
      <c r="BH147" s="232">
        <f>IF(N147="sníž. přenesená",J147,0)</f>
        <v>0</v>
      </c>
      <c r="BI147" s="232">
        <f>IF(N147="nulová",J147,0)</f>
        <v>0</v>
      </c>
      <c r="BJ147" s="14" t="s">
        <v>80</v>
      </c>
      <c r="BK147" s="232">
        <f>ROUND(I147*H147,2)</f>
        <v>0</v>
      </c>
      <c r="BL147" s="14" t="s">
        <v>316</v>
      </c>
      <c r="BM147" s="231" t="s">
        <v>891</v>
      </c>
    </row>
    <row r="148" s="11" customFormat="1" ht="25.92" customHeight="1">
      <c r="A148" s="11"/>
      <c r="B148" s="205"/>
      <c r="C148" s="206"/>
      <c r="D148" s="207" t="s">
        <v>72</v>
      </c>
      <c r="E148" s="208" t="s">
        <v>285</v>
      </c>
      <c r="F148" s="208" t="s">
        <v>286</v>
      </c>
      <c r="G148" s="206"/>
      <c r="H148" s="206"/>
      <c r="I148" s="209"/>
      <c r="J148" s="210">
        <f>BK148</f>
        <v>0</v>
      </c>
      <c r="K148" s="206"/>
      <c r="L148" s="211"/>
      <c r="M148" s="212"/>
      <c r="N148" s="213"/>
      <c r="O148" s="213"/>
      <c r="P148" s="214">
        <f>P149</f>
        <v>0</v>
      </c>
      <c r="Q148" s="213"/>
      <c r="R148" s="214">
        <f>R149</f>
        <v>0</v>
      </c>
      <c r="S148" s="213"/>
      <c r="T148" s="215">
        <f>T149</f>
        <v>0</v>
      </c>
      <c r="U148" s="11"/>
      <c r="V148" s="11"/>
      <c r="W148" s="11"/>
      <c r="X148" s="11"/>
      <c r="Y148" s="11"/>
      <c r="Z148" s="11"/>
      <c r="AA148" s="11"/>
      <c r="AB148" s="11"/>
      <c r="AC148" s="11"/>
      <c r="AD148" s="11"/>
      <c r="AE148" s="11"/>
      <c r="AR148" s="216" t="s">
        <v>80</v>
      </c>
      <c r="AT148" s="217" t="s">
        <v>72</v>
      </c>
      <c r="AU148" s="217" t="s">
        <v>73</v>
      </c>
      <c r="AY148" s="216" t="s">
        <v>200</v>
      </c>
      <c r="BK148" s="218">
        <f>BK149</f>
        <v>0</v>
      </c>
    </row>
    <row r="149" s="11" customFormat="1" ht="22.8" customHeight="1">
      <c r="A149" s="11"/>
      <c r="B149" s="205"/>
      <c r="C149" s="206"/>
      <c r="D149" s="207" t="s">
        <v>72</v>
      </c>
      <c r="E149" s="243" t="s">
        <v>218</v>
      </c>
      <c r="F149" s="243" t="s">
        <v>892</v>
      </c>
      <c r="G149" s="206"/>
      <c r="H149" s="206"/>
      <c r="I149" s="209"/>
      <c r="J149" s="244">
        <f>BK149</f>
        <v>0</v>
      </c>
      <c r="K149" s="206"/>
      <c r="L149" s="211"/>
      <c r="M149" s="212"/>
      <c r="N149" s="213"/>
      <c r="O149" s="213"/>
      <c r="P149" s="214">
        <f>SUM(P150:P151)</f>
        <v>0</v>
      </c>
      <c r="Q149" s="213"/>
      <c r="R149" s="214">
        <f>SUM(R150:R151)</f>
        <v>0</v>
      </c>
      <c r="S149" s="213"/>
      <c r="T149" s="215">
        <f>SUM(T150:T151)</f>
        <v>0</v>
      </c>
      <c r="U149" s="11"/>
      <c r="V149" s="11"/>
      <c r="W149" s="11"/>
      <c r="X149" s="11"/>
      <c r="Y149" s="11"/>
      <c r="Z149" s="11"/>
      <c r="AA149" s="11"/>
      <c r="AB149" s="11"/>
      <c r="AC149" s="11"/>
      <c r="AD149" s="11"/>
      <c r="AE149" s="11"/>
      <c r="AR149" s="216" t="s">
        <v>80</v>
      </c>
      <c r="AT149" s="217" t="s">
        <v>72</v>
      </c>
      <c r="AU149" s="217" t="s">
        <v>80</v>
      </c>
      <c r="AY149" s="216" t="s">
        <v>200</v>
      </c>
      <c r="BK149" s="218">
        <f>SUM(BK150:BK151)</f>
        <v>0</v>
      </c>
    </row>
    <row r="150" s="2" customFormat="1" ht="49.05" customHeight="1">
      <c r="A150" s="35"/>
      <c r="B150" s="36"/>
      <c r="C150" s="219" t="s">
        <v>7</v>
      </c>
      <c r="D150" s="219" t="s">
        <v>201</v>
      </c>
      <c r="E150" s="220" t="s">
        <v>893</v>
      </c>
      <c r="F150" s="221" t="s">
        <v>894</v>
      </c>
      <c r="G150" s="222" t="s">
        <v>209</v>
      </c>
      <c r="H150" s="223">
        <v>16</v>
      </c>
      <c r="I150" s="224"/>
      <c r="J150" s="225">
        <f>ROUND(I150*H150,2)</f>
        <v>0</v>
      </c>
      <c r="K150" s="226"/>
      <c r="L150" s="41"/>
      <c r="M150" s="227" t="s">
        <v>1</v>
      </c>
      <c r="N150" s="228" t="s">
        <v>38</v>
      </c>
      <c r="O150" s="88"/>
      <c r="P150" s="229">
        <f>O150*H150</f>
        <v>0</v>
      </c>
      <c r="Q150" s="229">
        <v>0</v>
      </c>
      <c r="R150" s="229">
        <f>Q150*H150</f>
        <v>0</v>
      </c>
      <c r="S150" s="229">
        <v>0</v>
      </c>
      <c r="T150" s="230">
        <f>S150*H150</f>
        <v>0</v>
      </c>
      <c r="U150" s="35"/>
      <c r="V150" s="35"/>
      <c r="W150" s="35"/>
      <c r="X150" s="35"/>
      <c r="Y150" s="35"/>
      <c r="Z150" s="35"/>
      <c r="AA150" s="35"/>
      <c r="AB150" s="35"/>
      <c r="AC150" s="35"/>
      <c r="AD150" s="35"/>
      <c r="AE150" s="35"/>
      <c r="AR150" s="231" t="s">
        <v>199</v>
      </c>
      <c r="AT150" s="231" t="s">
        <v>201</v>
      </c>
      <c r="AU150" s="231" t="s">
        <v>82</v>
      </c>
      <c r="AY150" s="14" t="s">
        <v>200</v>
      </c>
      <c r="BE150" s="232">
        <f>IF(N150="základní",J150,0)</f>
        <v>0</v>
      </c>
      <c r="BF150" s="232">
        <f>IF(N150="snížená",J150,0)</f>
        <v>0</v>
      </c>
      <c r="BG150" s="232">
        <f>IF(N150="zákl. přenesená",J150,0)</f>
        <v>0</v>
      </c>
      <c r="BH150" s="232">
        <f>IF(N150="sníž. přenesená",J150,0)</f>
        <v>0</v>
      </c>
      <c r="BI150" s="232">
        <f>IF(N150="nulová",J150,0)</f>
        <v>0</v>
      </c>
      <c r="BJ150" s="14" t="s">
        <v>80</v>
      </c>
      <c r="BK150" s="232">
        <f>ROUND(I150*H150,2)</f>
        <v>0</v>
      </c>
      <c r="BL150" s="14" t="s">
        <v>199</v>
      </c>
      <c r="BM150" s="231" t="s">
        <v>895</v>
      </c>
    </row>
    <row r="151" s="2" customFormat="1" ht="62.7" customHeight="1">
      <c r="A151" s="35"/>
      <c r="B151" s="36"/>
      <c r="C151" s="219" t="s">
        <v>376</v>
      </c>
      <c r="D151" s="219" t="s">
        <v>201</v>
      </c>
      <c r="E151" s="220" t="s">
        <v>896</v>
      </c>
      <c r="F151" s="221" t="s">
        <v>897</v>
      </c>
      <c r="G151" s="222" t="s">
        <v>209</v>
      </c>
      <c r="H151" s="223">
        <v>16</v>
      </c>
      <c r="I151" s="224"/>
      <c r="J151" s="225">
        <f>ROUND(I151*H151,2)</f>
        <v>0</v>
      </c>
      <c r="K151" s="226"/>
      <c r="L151" s="41"/>
      <c r="M151" s="227" t="s">
        <v>1</v>
      </c>
      <c r="N151" s="228" t="s">
        <v>38</v>
      </c>
      <c r="O151" s="88"/>
      <c r="P151" s="229">
        <f>O151*H151</f>
        <v>0</v>
      </c>
      <c r="Q151" s="229">
        <v>0</v>
      </c>
      <c r="R151" s="229">
        <f>Q151*H151</f>
        <v>0</v>
      </c>
      <c r="S151" s="229">
        <v>0</v>
      </c>
      <c r="T151" s="230">
        <f>S151*H151</f>
        <v>0</v>
      </c>
      <c r="U151" s="35"/>
      <c r="V151" s="35"/>
      <c r="W151" s="35"/>
      <c r="X151" s="35"/>
      <c r="Y151" s="35"/>
      <c r="Z151" s="35"/>
      <c r="AA151" s="35"/>
      <c r="AB151" s="35"/>
      <c r="AC151" s="35"/>
      <c r="AD151" s="35"/>
      <c r="AE151" s="35"/>
      <c r="AR151" s="231" t="s">
        <v>199</v>
      </c>
      <c r="AT151" s="231" t="s">
        <v>201</v>
      </c>
      <c r="AU151" s="231" t="s">
        <v>82</v>
      </c>
      <c r="AY151" s="14" t="s">
        <v>200</v>
      </c>
      <c r="BE151" s="232">
        <f>IF(N151="základní",J151,0)</f>
        <v>0</v>
      </c>
      <c r="BF151" s="232">
        <f>IF(N151="snížená",J151,0)</f>
        <v>0</v>
      </c>
      <c r="BG151" s="232">
        <f>IF(N151="zákl. přenesená",J151,0)</f>
        <v>0</v>
      </c>
      <c r="BH151" s="232">
        <f>IF(N151="sníž. přenesená",J151,0)</f>
        <v>0</v>
      </c>
      <c r="BI151" s="232">
        <f>IF(N151="nulová",J151,0)</f>
        <v>0</v>
      </c>
      <c r="BJ151" s="14" t="s">
        <v>80</v>
      </c>
      <c r="BK151" s="232">
        <f>ROUND(I151*H151,2)</f>
        <v>0</v>
      </c>
      <c r="BL151" s="14" t="s">
        <v>199</v>
      </c>
      <c r="BM151" s="231" t="s">
        <v>898</v>
      </c>
    </row>
    <row r="152" s="11" customFormat="1" ht="25.92" customHeight="1">
      <c r="A152" s="11"/>
      <c r="B152" s="205"/>
      <c r="C152" s="206"/>
      <c r="D152" s="207" t="s">
        <v>72</v>
      </c>
      <c r="E152" s="208" t="s">
        <v>197</v>
      </c>
      <c r="F152" s="208" t="s">
        <v>198</v>
      </c>
      <c r="G152" s="206"/>
      <c r="H152" s="206"/>
      <c r="I152" s="209"/>
      <c r="J152" s="210">
        <f>BK152</f>
        <v>0</v>
      </c>
      <c r="K152" s="206"/>
      <c r="L152" s="211"/>
      <c r="M152" s="212"/>
      <c r="N152" s="213"/>
      <c r="O152" s="213"/>
      <c r="P152" s="214">
        <f>SUM(P153:P166)</f>
        <v>0</v>
      </c>
      <c r="Q152" s="213"/>
      <c r="R152" s="214">
        <f>SUM(R153:R166)</f>
        <v>0</v>
      </c>
      <c r="S152" s="213"/>
      <c r="T152" s="215">
        <f>SUM(T153:T166)</f>
        <v>0</v>
      </c>
      <c r="U152" s="11"/>
      <c r="V152" s="11"/>
      <c r="W152" s="11"/>
      <c r="X152" s="11"/>
      <c r="Y152" s="11"/>
      <c r="Z152" s="11"/>
      <c r="AA152" s="11"/>
      <c r="AB152" s="11"/>
      <c r="AC152" s="11"/>
      <c r="AD152" s="11"/>
      <c r="AE152" s="11"/>
      <c r="AR152" s="216" t="s">
        <v>199</v>
      </c>
      <c r="AT152" s="217" t="s">
        <v>72</v>
      </c>
      <c r="AU152" s="217" t="s">
        <v>73</v>
      </c>
      <c r="AY152" s="216" t="s">
        <v>200</v>
      </c>
      <c r="BK152" s="218">
        <f>SUM(BK153:BK166)</f>
        <v>0</v>
      </c>
    </row>
    <row r="153" s="2" customFormat="1" ht="62.7" customHeight="1">
      <c r="A153" s="35"/>
      <c r="B153" s="36"/>
      <c r="C153" s="219" t="s">
        <v>380</v>
      </c>
      <c r="D153" s="219" t="s">
        <v>201</v>
      </c>
      <c r="E153" s="220" t="s">
        <v>899</v>
      </c>
      <c r="F153" s="221" t="s">
        <v>900</v>
      </c>
      <c r="G153" s="222" t="s">
        <v>209</v>
      </c>
      <c r="H153" s="223">
        <v>8</v>
      </c>
      <c r="I153" s="224"/>
      <c r="J153" s="225">
        <f>ROUND(I153*H153,2)</f>
        <v>0</v>
      </c>
      <c r="K153" s="226"/>
      <c r="L153" s="41"/>
      <c r="M153" s="227" t="s">
        <v>1</v>
      </c>
      <c r="N153" s="228" t="s">
        <v>38</v>
      </c>
      <c r="O153" s="88"/>
      <c r="P153" s="229">
        <f>O153*H153</f>
        <v>0</v>
      </c>
      <c r="Q153" s="229">
        <v>0</v>
      </c>
      <c r="R153" s="229">
        <f>Q153*H153</f>
        <v>0</v>
      </c>
      <c r="S153" s="229">
        <v>0</v>
      </c>
      <c r="T153" s="230">
        <f>S153*H153</f>
        <v>0</v>
      </c>
      <c r="U153" s="35"/>
      <c r="V153" s="35"/>
      <c r="W153" s="35"/>
      <c r="X153" s="35"/>
      <c r="Y153" s="35"/>
      <c r="Z153" s="35"/>
      <c r="AA153" s="35"/>
      <c r="AB153" s="35"/>
      <c r="AC153" s="35"/>
      <c r="AD153" s="35"/>
      <c r="AE153" s="35"/>
      <c r="AR153" s="231" t="s">
        <v>210</v>
      </c>
      <c r="AT153" s="231" t="s">
        <v>201</v>
      </c>
      <c r="AU153" s="231" t="s">
        <v>80</v>
      </c>
      <c r="AY153" s="14" t="s">
        <v>200</v>
      </c>
      <c r="BE153" s="232">
        <f>IF(N153="základní",J153,0)</f>
        <v>0</v>
      </c>
      <c r="BF153" s="232">
        <f>IF(N153="snížená",J153,0)</f>
        <v>0</v>
      </c>
      <c r="BG153" s="232">
        <f>IF(N153="zákl. přenesená",J153,0)</f>
        <v>0</v>
      </c>
      <c r="BH153" s="232">
        <f>IF(N153="sníž. přenesená",J153,0)</f>
        <v>0</v>
      </c>
      <c r="BI153" s="232">
        <f>IF(N153="nulová",J153,0)</f>
        <v>0</v>
      </c>
      <c r="BJ153" s="14" t="s">
        <v>80</v>
      </c>
      <c r="BK153" s="232">
        <f>ROUND(I153*H153,2)</f>
        <v>0</v>
      </c>
      <c r="BL153" s="14" t="s">
        <v>210</v>
      </c>
      <c r="BM153" s="231" t="s">
        <v>901</v>
      </c>
    </row>
    <row r="154" s="2" customFormat="1" ht="62.7" customHeight="1">
      <c r="A154" s="35"/>
      <c r="B154" s="36"/>
      <c r="C154" s="219" t="s">
        <v>383</v>
      </c>
      <c r="D154" s="219" t="s">
        <v>201</v>
      </c>
      <c r="E154" s="220" t="s">
        <v>902</v>
      </c>
      <c r="F154" s="221" t="s">
        <v>903</v>
      </c>
      <c r="G154" s="222" t="s">
        <v>209</v>
      </c>
      <c r="H154" s="223">
        <v>5</v>
      </c>
      <c r="I154" s="224"/>
      <c r="J154" s="225">
        <f>ROUND(I154*H154,2)</f>
        <v>0</v>
      </c>
      <c r="K154" s="226"/>
      <c r="L154" s="41"/>
      <c r="M154" s="227" t="s">
        <v>1</v>
      </c>
      <c r="N154" s="228" t="s">
        <v>38</v>
      </c>
      <c r="O154" s="88"/>
      <c r="P154" s="229">
        <f>O154*H154</f>
        <v>0</v>
      </c>
      <c r="Q154" s="229">
        <v>0</v>
      </c>
      <c r="R154" s="229">
        <f>Q154*H154</f>
        <v>0</v>
      </c>
      <c r="S154" s="229">
        <v>0</v>
      </c>
      <c r="T154" s="230">
        <f>S154*H154</f>
        <v>0</v>
      </c>
      <c r="U154" s="35"/>
      <c r="V154" s="35"/>
      <c r="W154" s="35"/>
      <c r="X154" s="35"/>
      <c r="Y154" s="35"/>
      <c r="Z154" s="35"/>
      <c r="AA154" s="35"/>
      <c r="AB154" s="35"/>
      <c r="AC154" s="35"/>
      <c r="AD154" s="35"/>
      <c r="AE154" s="35"/>
      <c r="AR154" s="231" t="s">
        <v>210</v>
      </c>
      <c r="AT154" s="231" t="s">
        <v>201</v>
      </c>
      <c r="AU154" s="231" t="s">
        <v>80</v>
      </c>
      <c r="AY154" s="14" t="s">
        <v>200</v>
      </c>
      <c r="BE154" s="232">
        <f>IF(N154="základní",J154,0)</f>
        <v>0</v>
      </c>
      <c r="BF154" s="232">
        <f>IF(N154="snížená",J154,0)</f>
        <v>0</v>
      </c>
      <c r="BG154" s="232">
        <f>IF(N154="zákl. přenesená",J154,0)</f>
        <v>0</v>
      </c>
      <c r="BH154" s="232">
        <f>IF(N154="sníž. přenesená",J154,0)</f>
        <v>0</v>
      </c>
      <c r="BI154" s="232">
        <f>IF(N154="nulová",J154,0)</f>
        <v>0</v>
      </c>
      <c r="BJ154" s="14" t="s">
        <v>80</v>
      </c>
      <c r="BK154" s="232">
        <f>ROUND(I154*H154,2)</f>
        <v>0</v>
      </c>
      <c r="BL154" s="14" t="s">
        <v>210</v>
      </c>
      <c r="BM154" s="231" t="s">
        <v>904</v>
      </c>
    </row>
    <row r="155" s="2" customFormat="1" ht="24.15" customHeight="1">
      <c r="A155" s="35"/>
      <c r="B155" s="36"/>
      <c r="C155" s="219" t="s">
        <v>387</v>
      </c>
      <c r="D155" s="219" t="s">
        <v>201</v>
      </c>
      <c r="E155" s="220" t="s">
        <v>905</v>
      </c>
      <c r="F155" s="221" t="s">
        <v>906</v>
      </c>
      <c r="G155" s="222" t="s">
        <v>209</v>
      </c>
      <c r="H155" s="223">
        <v>70</v>
      </c>
      <c r="I155" s="224"/>
      <c r="J155" s="225">
        <f>ROUND(I155*H155,2)</f>
        <v>0</v>
      </c>
      <c r="K155" s="226"/>
      <c r="L155" s="41"/>
      <c r="M155" s="227" t="s">
        <v>1</v>
      </c>
      <c r="N155" s="228" t="s">
        <v>38</v>
      </c>
      <c r="O155" s="88"/>
      <c r="P155" s="229">
        <f>O155*H155</f>
        <v>0</v>
      </c>
      <c r="Q155" s="229">
        <v>0</v>
      </c>
      <c r="R155" s="229">
        <f>Q155*H155</f>
        <v>0</v>
      </c>
      <c r="S155" s="229">
        <v>0</v>
      </c>
      <c r="T155" s="230">
        <f>S155*H155</f>
        <v>0</v>
      </c>
      <c r="U155" s="35"/>
      <c r="V155" s="35"/>
      <c r="W155" s="35"/>
      <c r="X155" s="35"/>
      <c r="Y155" s="35"/>
      <c r="Z155" s="35"/>
      <c r="AA155" s="35"/>
      <c r="AB155" s="35"/>
      <c r="AC155" s="35"/>
      <c r="AD155" s="35"/>
      <c r="AE155" s="35"/>
      <c r="AR155" s="231" t="s">
        <v>210</v>
      </c>
      <c r="AT155" s="231" t="s">
        <v>201</v>
      </c>
      <c r="AU155" s="231" t="s">
        <v>80</v>
      </c>
      <c r="AY155" s="14" t="s">
        <v>200</v>
      </c>
      <c r="BE155" s="232">
        <f>IF(N155="základní",J155,0)</f>
        <v>0</v>
      </c>
      <c r="BF155" s="232">
        <f>IF(N155="snížená",J155,0)</f>
        <v>0</v>
      </c>
      <c r="BG155" s="232">
        <f>IF(N155="zákl. přenesená",J155,0)</f>
        <v>0</v>
      </c>
      <c r="BH155" s="232">
        <f>IF(N155="sníž. přenesená",J155,0)</f>
        <v>0</v>
      </c>
      <c r="BI155" s="232">
        <f>IF(N155="nulová",J155,0)</f>
        <v>0</v>
      </c>
      <c r="BJ155" s="14" t="s">
        <v>80</v>
      </c>
      <c r="BK155" s="232">
        <f>ROUND(I155*H155,2)</f>
        <v>0</v>
      </c>
      <c r="BL155" s="14" t="s">
        <v>210</v>
      </c>
      <c r="BM155" s="231" t="s">
        <v>907</v>
      </c>
    </row>
    <row r="156" s="2" customFormat="1" ht="24.15" customHeight="1">
      <c r="A156" s="35"/>
      <c r="B156" s="36"/>
      <c r="C156" s="219" t="s">
        <v>391</v>
      </c>
      <c r="D156" s="219" t="s">
        <v>201</v>
      </c>
      <c r="E156" s="220" t="s">
        <v>908</v>
      </c>
      <c r="F156" s="221" t="s">
        <v>909</v>
      </c>
      <c r="G156" s="222" t="s">
        <v>209</v>
      </c>
      <c r="H156" s="223">
        <v>70</v>
      </c>
      <c r="I156" s="224"/>
      <c r="J156" s="225">
        <f>ROUND(I156*H156,2)</f>
        <v>0</v>
      </c>
      <c r="K156" s="226"/>
      <c r="L156" s="41"/>
      <c r="M156" s="227" t="s">
        <v>1</v>
      </c>
      <c r="N156" s="228" t="s">
        <v>38</v>
      </c>
      <c r="O156" s="88"/>
      <c r="P156" s="229">
        <f>O156*H156</f>
        <v>0</v>
      </c>
      <c r="Q156" s="229">
        <v>0</v>
      </c>
      <c r="R156" s="229">
        <f>Q156*H156</f>
        <v>0</v>
      </c>
      <c r="S156" s="229">
        <v>0</v>
      </c>
      <c r="T156" s="230">
        <f>S156*H156</f>
        <v>0</v>
      </c>
      <c r="U156" s="35"/>
      <c r="V156" s="35"/>
      <c r="W156" s="35"/>
      <c r="X156" s="35"/>
      <c r="Y156" s="35"/>
      <c r="Z156" s="35"/>
      <c r="AA156" s="35"/>
      <c r="AB156" s="35"/>
      <c r="AC156" s="35"/>
      <c r="AD156" s="35"/>
      <c r="AE156" s="35"/>
      <c r="AR156" s="231" t="s">
        <v>210</v>
      </c>
      <c r="AT156" s="231" t="s">
        <v>201</v>
      </c>
      <c r="AU156" s="231" t="s">
        <v>80</v>
      </c>
      <c r="AY156" s="14" t="s">
        <v>200</v>
      </c>
      <c r="BE156" s="232">
        <f>IF(N156="základní",J156,0)</f>
        <v>0</v>
      </c>
      <c r="BF156" s="232">
        <f>IF(N156="snížená",J156,0)</f>
        <v>0</v>
      </c>
      <c r="BG156" s="232">
        <f>IF(N156="zákl. přenesená",J156,0)</f>
        <v>0</v>
      </c>
      <c r="BH156" s="232">
        <f>IF(N156="sníž. přenesená",J156,0)</f>
        <v>0</v>
      </c>
      <c r="BI156" s="232">
        <f>IF(N156="nulová",J156,0)</f>
        <v>0</v>
      </c>
      <c r="BJ156" s="14" t="s">
        <v>80</v>
      </c>
      <c r="BK156" s="232">
        <f>ROUND(I156*H156,2)</f>
        <v>0</v>
      </c>
      <c r="BL156" s="14" t="s">
        <v>210</v>
      </c>
      <c r="BM156" s="231" t="s">
        <v>910</v>
      </c>
    </row>
    <row r="157" s="2" customFormat="1" ht="14.4" customHeight="1">
      <c r="A157" s="35"/>
      <c r="B157" s="36"/>
      <c r="C157" s="219" t="s">
        <v>395</v>
      </c>
      <c r="D157" s="219" t="s">
        <v>201</v>
      </c>
      <c r="E157" s="220" t="s">
        <v>911</v>
      </c>
      <c r="F157" s="221" t="s">
        <v>912</v>
      </c>
      <c r="G157" s="222" t="s">
        <v>209</v>
      </c>
      <c r="H157" s="223">
        <v>24</v>
      </c>
      <c r="I157" s="224"/>
      <c r="J157" s="225">
        <f>ROUND(I157*H157,2)</f>
        <v>0</v>
      </c>
      <c r="K157" s="226"/>
      <c r="L157" s="41"/>
      <c r="M157" s="227" t="s">
        <v>1</v>
      </c>
      <c r="N157" s="228" t="s">
        <v>38</v>
      </c>
      <c r="O157" s="88"/>
      <c r="P157" s="229">
        <f>O157*H157</f>
        <v>0</v>
      </c>
      <c r="Q157" s="229">
        <v>0</v>
      </c>
      <c r="R157" s="229">
        <f>Q157*H157</f>
        <v>0</v>
      </c>
      <c r="S157" s="229">
        <v>0</v>
      </c>
      <c r="T157" s="230">
        <f>S157*H157</f>
        <v>0</v>
      </c>
      <c r="U157" s="35"/>
      <c r="V157" s="35"/>
      <c r="W157" s="35"/>
      <c r="X157" s="35"/>
      <c r="Y157" s="35"/>
      <c r="Z157" s="35"/>
      <c r="AA157" s="35"/>
      <c r="AB157" s="35"/>
      <c r="AC157" s="35"/>
      <c r="AD157" s="35"/>
      <c r="AE157" s="35"/>
      <c r="AR157" s="231" t="s">
        <v>210</v>
      </c>
      <c r="AT157" s="231" t="s">
        <v>201</v>
      </c>
      <c r="AU157" s="231" t="s">
        <v>80</v>
      </c>
      <c r="AY157" s="14" t="s">
        <v>200</v>
      </c>
      <c r="BE157" s="232">
        <f>IF(N157="základní",J157,0)</f>
        <v>0</v>
      </c>
      <c r="BF157" s="232">
        <f>IF(N157="snížená",J157,0)</f>
        <v>0</v>
      </c>
      <c r="BG157" s="232">
        <f>IF(N157="zákl. přenesená",J157,0)</f>
        <v>0</v>
      </c>
      <c r="BH157" s="232">
        <f>IF(N157="sníž. přenesená",J157,0)</f>
        <v>0</v>
      </c>
      <c r="BI157" s="232">
        <f>IF(N157="nulová",J157,0)</f>
        <v>0</v>
      </c>
      <c r="BJ157" s="14" t="s">
        <v>80</v>
      </c>
      <c r="BK157" s="232">
        <f>ROUND(I157*H157,2)</f>
        <v>0</v>
      </c>
      <c r="BL157" s="14" t="s">
        <v>210</v>
      </c>
      <c r="BM157" s="231" t="s">
        <v>913</v>
      </c>
    </row>
    <row r="158" s="2" customFormat="1" ht="14.4" customHeight="1">
      <c r="A158" s="35"/>
      <c r="B158" s="36"/>
      <c r="C158" s="219" t="s">
        <v>399</v>
      </c>
      <c r="D158" s="219" t="s">
        <v>201</v>
      </c>
      <c r="E158" s="220" t="s">
        <v>914</v>
      </c>
      <c r="F158" s="221" t="s">
        <v>915</v>
      </c>
      <c r="G158" s="222" t="s">
        <v>209</v>
      </c>
      <c r="H158" s="223">
        <v>12</v>
      </c>
      <c r="I158" s="224"/>
      <c r="J158" s="225">
        <f>ROUND(I158*H158,2)</f>
        <v>0</v>
      </c>
      <c r="K158" s="226"/>
      <c r="L158" s="41"/>
      <c r="M158" s="227" t="s">
        <v>1</v>
      </c>
      <c r="N158" s="228" t="s">
        <v>38</v>
      </c>
      <c r="O158" s="88"/>
      <c r="P158" s="229">
        <f>O158*H158</f>
        <v>0</v>
      </c>
      <c r="Q158" s="229">
        <v>0</v>
      </c>
      <c r="R158" s="229">
        <f>Q158*H158</f>
        <v>0</v>
      </c>
      <c r="S158" s="229">
        <v>0</v>
      </c>
      <c r="T158" s="230">
        <f>S158*H158</f>
        <v>0</v>
      </c>
      <c r="U158" s="35"/>
      <c r="V158" s="35"/>
      <c r="W158" s="35"/>
      <c r="X158" s="35"/>
      <c r="Y158" s="35"/>
      <c r="Z158" s="35"/>
      <c r="AA158" s="35"/>
      <c r="AB158" s="35"/>
      <c r="AC158" s="35"/>
      <c r="AD158" s="35"/>
      <c r="AE158" s="35"/>
      <c r="AR158" s="231" t="s">
        <v>210</v>
      </c>
      <c r="AT158" s="231" t="s">
        <v>201</v>
      </c>
      <c r="AU158" s="231" t="s">
        <v>80</v>
      </c>
      <c r="AY158" s="14" t="s">
        <v>200</v>
      </c>
      <c r="BE158" s="232">
        <f>IF(N158="základní",J158,0)</f>
        <v>0</v>
      </c>
      <c r="BF158" s="232">
        <f>IF(N158="snížená",J158,0)</f>
        <v>0</v>
      </c>
      <c r="BG158" s="232">
        <f>IF(N158="zákl. přenesená",J158,0)</f>
        <v>0</v>
      </c>
      <c r="BH158" s="232">
        <f>IF(N158="sníž. přenesená",J158,0)</f>
        <v>0</v>
      </c>
      <c r="BI158" s="232">
        <f>IF(N158="nulová",J158,0)</f>
        <v>0</v>
      </c>
      <c r="BJ158" s="14" t="s">
        <v>80</v>
      </c>
      <c r="BK158" s="232">
        <f>ROUND(I158*H158,2)</f>
        <v>0</v>
      </c>
      <c r="BL158" s="14" t="s">
        <v>210</v>
      </c>
      <c r="BM158" s="231" t="s">
        <v>916</v>
      </c>
    </row>
    <row r="159" s="2" customFormat="1" ht="62.7" customHeight="1">
      <c r="A159" s="35"/>
      <c r="B159" s="36"/>
      <c r="C159" s="219" t="s">
        <v>403</v>
      </c>
      <c r="D159" s="219" t="s">
        <v>201</v>
      </c>
      <c r="E159" s="220" t="s">
        <v>917</v>
      </c>
      <c r="F159" s="221" t="s">
        <v>918</v>
      </c>
      <c r="G159" s="222" t="s">
        <v>209</v>
      </c>
      <c r="H159" s="223">
        <v>13</v>
      </c>
      <c r="I159" s="224"/>
      <c r="J159" s="225">
        <f>ROUND(I159*H159,2)</f>
        <v>0</v>
      </c>
      <c r="K159" s="226"/>
      <c r="L159" s="41"/>
      <c r="M159" s="227" t="s">
        <v>1</v>
      </c>
      <c r="N159" s="228" t="s">
        <v>38</v>
      </c>
      <c r="O159" s="88"/>
      <c r="P159" s="229">
        <f>O159*H159</f>
        <v>0</v>
      </c>
      <c r="Q159" s="229">
        <v>0</v>
      </c>
      <c r="R159" s="229">
        <f>Q159*H159</f>
        <v>0</v>
      </c>
      <c r="S159" s="229">
        <v>0</v>
      </c>
      <c r="T159" s="230">
        <f>S159*H159</f>
        <v>0</v>
      </c>
      <c r="U159" s="35"/>
      <c r="V159" s="35"/>
      <c r="W159" s="35"/>
      <c r="X159" s="35"/>
      <c r="Y159" s="35"/>
      <c r="Z159" s="35"/>
      <c r="AA159" s="35"/>
      <c r="AB159" s="35"/>
      <c r="AC159" s="35"/>
      <c r="AD159" s="35"/>
      <c r="AE159" s="35"/>
      <c r="AR159" s="231" t="s">
        <v>210</v>
      </c>
      <c r="AT159" s="231" t="s">
        <v>201</v>
      </c>
      <c r="AU159" s="231" t="s">
        <v>80</v>
      </c>
      <c r="AY159" s="14" t="s">
        <v>200</v>
      </c>
      <c r="BE159" s="232">
        <f>IF(N159="základní",J159,0)</f>
        <v>0</v>
      </c>
      <c r="BF159" s="232">
        <f>IF(N159="snížená",J159,0)</f>
        <v>0</v>
      </c>
      <c r="BG159" s="232">
        <f>IF(N159="zákl. přenesená",J159,0)</f>
        <v>0</v>
      </c>
      <c r="BH159" s="232">
        <f>IF(N159="sníž. přenesená",J159,0)</f>
        <v>0</v>
      </c>
      <c r="BI159" s="232">
        <f>IF(N159="nulová",J159,0)</f>
        <v>0</v>
      </c>
      <c r="BJ159" s="14" t="s">
        <v>80</v>
      </c>
      <c r="BK159" s="232">
        <f>ROUND(I159*H159,2)</f>
        <v>0</v>
      </c>
      <c r="BL159" s="14" t="s">
        <v>210</v>
      </c>
      <c r="BM159" s="231" t="s">
        <v>919</v>
      </c>
    </row>
    <row r="160" s="2" customFormat="1" ht="37.8" customHeight="1">
      <c r="A160" s="35"/>
      <c r="B160" s="36"/>
      <c r="C160" s="219" t="s">
        <v>407</v>
      </c>
      <c r="D160" s="219" t="s">
        <v>201</v>
      </c>
      <c r="E160" s="220" t="s">
        <v>920</v>
      </c>
      <c r="F160" s="221" t="s">
        <v>921</v>
      </c>
      <c r="G160" s="222" t="s">
        <v>209</v>
      </c>
      <c r="H160" s="223">
        <v>13</v>
      </c>
      <c r="I160" s="224"/>
      <c r="J160" s="225">
        <f>ROUND(I160*H160,2)</f>
        <v>0</v>
      </c>
      <c r="K160" s="226"/>
      <c r="L160" s="41"/>
      <c r="M160" s="227" t="s">
        <v>1</v>
      </c>
      <c r="N160" s="228" t="s">
        <v>38</v>
      </c>
      <c r="O160" s="88"/>
      <c r="P160" s="229">
        <f>O160*H160</f>
        <v>0</v>
      </c>
      <c r="Q160" s="229">
        <v>0</v>
      </c>
      <c r="R160" s="229">
        <f>Q160*H160</f>
        <v>0</v>
      </c>
      <c r="S160" s="229">
        <v>0</v>
      </c>
      <c r="T160" s="230">
        <f>S160*H160</f>
        <v>0</v>
      </c>
      <c r="U160" s="35"/>
      <c r="V160" s="35"/>
      <c r="W160" s="35"/>
      <c r="X160" s="35"/>
      <c r="Y160" s="35"/>
      <c r="Z160" s="35"/>
      <c r="AA160" s="35"/>
      <c r="AB160" s="35"/>
      <c r="AC160" s="35"/>
      <c r="AD160" s="35"/>
      <c r="AE160" s="35"/>
      <c r="AR160" s="231" t="s">
        <v>210</v>
      </c>
      <c r="AT160" s="231" t="s">
        <v>201</v>
      </c>
      <c r="AU160" s="231" t="s">
        <v>80</v>
      </c>
      <c r="AY160" s="14" t="s">
        <v>200</v>
      </c>
      <c r="BE160" s="232">
        <f>IF(N160="základní",J160,0)</f>
        <v>0</v>
      </c>
      <c r="BF160" s="232">
        <f>IF(N160="snížená",J160,0)</f>
        <v>0</v>
      </c>
      <c r="BG160" s="232">
        <f>IF(N160="zákl. přenesená",J160,0)</f>
        <v>0</v>
      </c>
      <c r="BH160" s="232">
        <f>IF(N160="sníž. přenesená",J160,0)</f>
        <v>0</v>
      </c>
      <c r="BI160" s="232">
        <f>IF(N160="nulová",J160,0)</f>
        <v>0</v>
      </c>
      <c r="BJ160" s="14" t="s">
        <v>80</v>
      </c>
      <c r="BK160" s="232">
        <f>ROUND(I160*H160,2)</f>
        <v>0</v>
      </c>
      <c r="BL160" s="14" t="s">
        <v>210</v>
      </c>
      <c r="BM160" s="231" t="s">
        <v>922</v>
      </c>
    </row>
    <row r="161" s="2" customFormat="1" ht="14.4" customHeight="1">
      <c r="A161" s="35"/>
      <c r="B161" s="36"/>
      <c r="C161" s="219" t="s">
        <v>411</v>
      </c>
      <c r="D161" s="219" t="s">
        <v>201</v>
      </c>
      <c r="E161" s="220" t="s">
        <v>923</v>
      </c>
      <c r="F161" s="221" t="s">
        <v>924</v>
      </c>
      <c r="G161" s="222" t="s">
        <v>209</v>
      </c>
      <c r="H161" s="223">
        <v>13</v>
      </c>
      <c r="I161" s="224"/>
      <c r="J161" s="225">
        <f>ROUND(I161*H161,2)</f>
        <v>0</v>
      </c>
      <c r="K161" s="226"/>
      <c r="L161" s="41"/>
      <c r="M161" s="227" t="s">
        <v>1</v>
      </c>
      <c r="N161" s="228" t="s">
        <v>38</v>
      </c>
      <c r="O161" s="88"/>
      <c r="P161" s="229">
        <f>O161*H161</f>
        <v>0</v>
      </c>
      <c r="Q161" s="229">
        <v>0</v>
      </c>
      <c r="R161" s="229">
        <f>Q161*H161</f>
        <v>0</v>
      </c>
      <c r="S161" s="229">
        <v>0</v>
      </c>
      <c r="T161" s="230">
        <f>S161*H161</f>
        <v>0</v>
      </c>
      <c r="U161" s="35"/>
      <c r="V161" s="35"/>
      <c r="W161" s="35"/>
      <c r="X161" s="35"/>
      <c r="Y161" s="35"/>
      <c r="Z161" s="35"/>
      <c r="AA161" s="35"/>
      <c r="AB161" s="35"/>
      <c r="AC161" s="35"/>
      <c r="AD161" s="35"/>
      <c r="AE161" s="35"/>
      <c r="AR161" s="231" t="s">
        <v>210</v>
      </c>
      <c r="AT161" s="231" t="s">
        <v>201</v>
      </c>
      <c r="AU161" s="231" t="s">
        <v>80</v>
      </c>
      <c r="AY161" s="14" t="s">
        <v>200</v>
      </c>
      <c r="BE161" s="232">
        <f>IF(N161="základní",J161,0)</f>
        <v>0</v>
      </c>
      <c r="BF161" s="232">
        <f>IF(N161="snížená",J161,0)</f>
        <v>0</v>
      </c>
      <c r="BG161" s="232">
        <f>IF(N161="zákl. přenesená",J161,0)</f>
        <v>0</v>
      </c>
      <c r="BH161" s="232">
        <f>IF(N161="sníž. přenesená",J161,0)</f>
        <v>0</v>
      </c>
      <c r="BI161" s="232">
        <f>IF(N161="nulová",J161,0)</f>
        <v>0</v>
      </c>
      <c r="BJ161" s="14" t="s">
        <v>80</v>
      </c>
      <c r="BK161" s="232">
        <f>ROUND(I161*H161,2)</f>
        <v>0</v>
      </c>
      <c r="BL161" s="14" t="s">
        <v>210</v>
      </c>
      <c r="BM161" s="231" t="s">
        <v>925</v>
      </c>
    </row>
    <row r="162" s="2" customFormat="1" ht="24.15" customHeight="1">
      <c r="A162" s="35"/>
      <c r="B162" s="36"/>
      <c r="C162" s="219" t="s">
        <v>415</v>
      </c>
      <c r="D162" s="219" t="s">
        <v>201</v>
      </c>
      <c r="E162" s="220" t="s">
        <v>926</v>
      </c>
      <c r="F162" s="221" t="s">
        <v>927</v>
      </c>
      <c r="G162" s="222" t="s">
        <v>209</v>
      </c>
      <c r="H162" s="223">
        <v>13</v>
      </c>
      <c r="I162" s="224"/>
      <c r="J162" s="225">
        <f>ROUND(I162*H162,2)</f>
        <v>0</v>
      </c>
      <c r="K162" s="226"/>
      <c r="L162" s="41"/>
      <c r="M162" s="227" t="s">
        <v>1</v>
      </c>
      <c r="N162" s="228" t="s">
        <v>38</v>
      </c>
      <c r="O162" s="88"/>
      <c r="P162" s="229">
        <f>O162*H162</f>
        <v>0</v>
      </c>
      <c r="Q162" s="229">
        <v>0</v>
      </c>
      <c r="R162" s="229">
        <f>Q162*H162</f>
        <v>0</v>
      </c>
      <c r="S162" s="229">
        <v>0</v>
      </c>
      <c r="T162" s="230">
        <f>S162*H162</f>
        <v>0</v>
      </c>
      <c r="U162" s="35"/>
      <c r="V162" s="35"/>
      <c r="W162" s="35"/>
      <c r="X162" s="35"/>
      <c r="Y162" s="35"/>
      <c r="Z162" s="35"/>
      <c r="AA162" s="35"/>
      <c r="AB162" s="35"/>
      <c r="AC162" s="35"/>
      <c r="AD162" s="35"/>
      <c r="AE162" s="35"/>
      <c r="AR162" s="231" t="s">
        <v>210</v>
      </c>
      <c r="AT162" s="231" t="s">
        <v>201</v>
      </c>
      <c r="AU162" s="231" t="s">
        <v>80</v>
      </c>
      <c r="AY162" s="14" t="s">
        <v>200</v>
      </c>
      <c r="BE162" s="232">
        <f>IF(N162="základní",J162,0)</f>
        <v>0</v>
      </c>
      <c r="BF162" s="232">
        <f>IF(N162="snížená",J162,0)</f>
        <v>0</v>
      </c>
      <c r="BG162" s="232">
        <f>IF(N162="zákl. přenesená",J162,0)</f>
        <v>0</v>
      </c>
      <c r="BH162" s="232">
        <f>IF(N162="sníž. přenesená",J162,0)</f>
        <v>0</v>
      </c>
      <c r="BI162" s="232">
        <f>IF(N162="nulová",J162,0)</f>
        <v>0</v>
      </c>
      <c r="BJ162" s="14" t="s">
        <v>80</v>
      </c>
      <c r="BK162" s="232">
        <f>ROUND(I162*H162,2)</f>
        <v>0</v>
      </c>
      <c r="BL162" s="14" t="s">
        <v>210</v>
      </c>
      <c r="BM162" s="231" t="s">
        <v>928</v>
      </c>
    </row>
    <row r="163" s="2" customFormat="1" ht="76.35" customHeight="1">
      <c r="A163" s="35"/>
      <c r="B163" s="36"/>
      <c r="C163" s="219" t="s">
        <v>419</v>
      </c>
      <c r="D163" s="219" t="s">
        <v>201</v>
      </c>
      <c r="E163" s="220" t="s">
        <v>929</v>
      </c>
      <c r="F163" s="221" t="s">
        <v>930</v>
      </c>
      <c r="G163" s="222" t="s">
        <v>209</v>
      </c>
      <c r="H163" s="223">
        <v>1</v>
      </c>
      <c r="I163" s="224"/>
      <c r="J163" s="225">
        <f>ROUND(I163*H163,2)</f>
        <v>0</v>
      </c>
      <c r="K163" s="226"/>
      <c r="L163" s="41"/>
      <c r="M163" s="227" t="s">
        <v>1</v>
      </c>
      <c r="N163" s="228" t="s">
        <v>38</v>
      </c>
      <c r="O163" s="88"/>
      <c r="P163" s="229">
        <f>O163*H163</f>
        <v>0</v>
      </c>
      <c r="Q163" s="229">
        <v>0</v>
      </c>
      <c r="R163" s="229">
        <f>Q163*H163</f>
        <v>0</v>
      </c>
      <c r="S163" s="229">
        <v>0</v>
      </c>
      <c r="T163" s="230">
        <f>S163*H163</f>
        <v>0</v>
      </c>
      <c r="U163" s="35"/>
      <c r="V163" s="35"/>
      <c r="W163" s="35"/>
      <c r="X163" s="35"/>
      <c r="Y163" s="35"/>
      <c r="Z163" s="35"/>
      <c r="AA163" s="35"/>
      <c r="AB163" s="35"/>
      <c r="AC163" s="35"/>
      <c r="AD163" s="35"/>
      <c r="AE163" s="35"/>
      <c r="AR163" s="231" t="s">
        <v>210</v>
      </c>
      <c r="AT163" s="231" t="s">
        <v>201</v>
      </c>
      <c r="AU163" s="231" t="s">
        <v>80</v>
      </c>
      <c r="AY163" s="14" t="s">
        <v>200</v>
      </c>
      <c r="BE163" s="232">
        <f>IF(N163="základní",J163,0)</f>
        <v>0</v>
      </c>
      <c r="BF163" s="232">
        <f>IF(N163="snížená",J163,0)</f>
        <v>0</v>
      </c>
      <c r="BG163" s="232">
        <f>IF(N163="zákl. přenesená",J163,0)</f>
        <v>0</v>
      </c>
      <c r="BH163" s="232">
        <f>IF(N163="sníž. přenesená",J163,0)</f>
        <v>0</v>
      </c>
      <c r="BI163" s="232">
        <f>IF(N163="nulová",J163,0)</f>
        <v>0</v>
      </c>
      <c r="BJ163" s="14" t="s">
        <v>80</v>
      </c>
      <c r="BK163" s="232">
        <f>ROUND(I163*H163,2)</f>
        <v>0</v>
      </c>
      <c r="BL163" s="14" t="s">
        <v>210</v>
      </c>
      <c r="BM163" s="231" t="s">
        <v>931</v>
      </c>
    </row>
    <row r="164" s="2" customFormat="1" ht="76.35" customHeight="1">
      <c r="A164" s="35"/>
      <c r="B164" s="36"/>
      <c r="C164" s="219" t="s">
        <v>423</v>
      </c>
      <c r="D164" s="219" t="s">
        <v>201</v>
      </c>
      <c r="E164" s="220" t="s">
        <v>932</v>
      </c>
      <c r="F164" s="221" t="s">
        <v>933</v>
      </c>
      <c r="G164" s="222" t="s">
        <v>209</v>
      </c>
      <c r="H164" s="223">
        <v>1</v>
      </c>
      <c r="I164" s="224"/>
      <c r="J164" s="225">
        <f>ROUND(I164*H164,2)</f>
        <v>0</v>
      </c>
      <c r="K164" s="226"/>
      <c r="L164" s="41"/>
      <c r="M164" s="227" t="s">
        <v>1</v>
      </c>
      <c r="N164" s="228" t="s">
        <v>38</v>
      </c>
      <c r="O164" s="88"/>
      <c r="P164" s="229">
        <f>O164*H164</f>
        <v>0</v>
      </c>
      <c r="Q164" s="229">
        <v>0</v>
      </c>
      <c r="R164" s="229">
        <f>Q164*H164</f>
        <v>0</v>
      </c>
      <c r="S164" s="229">
        <v>0</v>
      </c>
      <c r="T164" s="230">
        <f>S164*H164</f>
        <v>0</v>
      </c>
      <c r="U164" s="35"/>
      <c r="V164" s="35"/>
      <c r="W164" s="35"/>
      <c r="X164" s="35"/>
      <c r="Y164" s="35"/>
      <c r="Z164" s="35"/>
      <c r="AA164" s="35"/>
      <c r="AB164" s="35"/>
      <c r="AC164" s="35"/>
      <c r="AD164" s="35"/>
      <c r="AE164" s="35"/>
      <c r="AR164" s="231" t="s">
        <v>210</v>
      </c>
      <c r="AT164" s="231" t="s">
        <v>201</v>
      </c>
      <c r="AU164" s="231" t="s">
        <v>80</v>
      </c>
      <c r="AY164" s="14" t="s">
        <v>200</v>
      </c>
      <c r="BE164" s="232">
        <f>IF(N164="základní",J164,0)</f>
        <v>0</v>
      </c>
      <c r="BF164" s="232">
        <f>IF(N164="snížená",J164,0)</f>
        <v>0</v>
      </c>
      <c r="BG164" s="232">
        <f>IF(N164="zákl. přenesená",J164,0)</f>
        <v>0</v>
      </c>
      <c r="BH164" s="232">
        <f>IF(N164="sníž. přenesená",J164,0)</f>
        <v>0</v>
      </c>
      <c r="BI164" s="232">
        <f>IF(N164="nulová",J164,0)</f>
        <v>0</v>
      </c>
      <c r="BJ164" s="14" t="s">
        <v>80</v>
      </c>
      <c r="BK164" s="232">
        <f>ROUND(I164*H164,2)</f>
        <v>0</v>
      </c>
      <c r="BL164" s="14" t="s">
        <v>210</v>
      </c>
      <c r="BM164" s="231" t="s">
        <v>934</v>
      </c>
    </row>
    <row r="165" s="2" customFormat="1" ht="24.15" customHeight="1">
      <c r="A165" s="35"/>
      <c r="B165" s="36"/>
      <c r="C165" s="219" t="s">
        <v>427</v>
      </c>
      <c r="D165" s="219" t="s">
        <v>201</v>
      </c>
      <c r="E165" s="220" t="s">
        <v>935</v>
      </c>
      <c r="F165" s="221" t="s">
        <v>936</v>
      </c>
      <c r="G165" s="222" t="s">
        <v>209</v>
      </c>
      <c r="H165" s="223">
        <v>1</v>
      </c>
      <c r="I165" s="224"/>
      <c r="J165" s="225">
        <f>ROUND(I165*H165,2)</f>
        <v>0</v>
      </c>
      <c r="K165" s="226"/>
      <c r="L165" s="41"/>
      <c r="M165" s="227" t="s">
        <v>1</v>
      </c>
      <c r="N165" s="228" t="s">
        <v>38</v>
      </c>
      <c r="O165" s="88"/>
      <c r="P165" s="229">
        <f>O165*H165</f>
        <v>0</v>
      </c>
      <c r="Q165" s="229">
        <v>0</v>
      </c>
      <c r="R165" s="229">
        <f>Q165*H165</f>
        <v>0</v>
      </c>
      <c r="S165" s="229">
        <v>0</v>
      </c>
      <c r="T165" s="230">
        <f>S165*H165</f>
        <v>0</v>
      </c>
      <c r="U165" s="35"/>
      <c r="V165" s="35"/>
      <c r="W165" s="35"/>
      <c r="X165" s="35"/>
      <c r="Y165" s="35"/>
      <c r="Z165" s="35"/>
      <c r="AA165" s="35"/>
      <c r="AB165" s="35"/>
      <c r="AC165" s="35"/>
      <c r="AD165" s="35"/>
      <c r="AE165" s="35"/>
      <c r="AR165" s="231" t="s">
        <v>210</v>
      </c>
      <c r="AT165" s="231" t="s">
        <v>201</v>
      </c>
      <c r="AU165" s="231" t="s">
        <v>80</v>
      </c>
      <c r="AY165" s="14" t="s">
        <v>200</v>
      </c>
      <c r="BE165" s="232">
        <f>IF(N165="základní",J165,0)</f>
        <v>0</v>
      </c>
      <c r="BF165" s="232">
        <f>IF(N165="snížená",J165,0)</f>
        <v>0</v>
      </c>
      <c r="BG165" s="232">
        <f>IF(N165="zákl. přenesená",J165,0)</f>
        <v>0</v>
      </c>
      <c r="BH165" s="232">
        <f>IF(N165="sníž. přenesená",J165,0)</f>
        <v>0</v>
      </c>
      <c r="BI165" s="232">
        <f>IF(N165="nulová",J165,0)</f>
        <v>0</v>
      </c>
      <c r="BJ165" s="14" t="s">
        <v>80</v>
      </c>
      <c r="BK165" s="232">
        <f>ROUND(I165*H165,2)</f>
        <v>0</v>
      </c>
      <c r="BL165" s="14" t="s">
        <v>210</v>
      </c>
      <c r="BM165" s="231" t="s">
        <v>937</v>
      </c>
    </row>
    <row r="166" s="2" customFormat="1" ht="76.35" customHeight="1">
      <c r="A166" s="35"/>
      <c r="B166" s="36"/>
      <c r="C166" s="219" t="s">
        <v>431</v>
      </c>
      <c r="D166" s="219" t="s">
        <v>201</v>
      </c>
      <c r="E166" s="220" t="s">
        <v>938</v>
      </c>
      <c r="F166" s="221" t="s">
        <v>939</v>
      </c>
      <c r="G166" s="222" t="s">
        <v>209</v>
      </c>
      <c r="H166" s="223">
        <v>13</v>
      </c>
      <c r="I166" s="224"/>
      <c r="J166" s="225">
        <f>ROUND(I166*H166,2)</f>
        <v>0</v>
      </c>
      <c r="K166" s="226"/>
      <c r="L166" s="41"/>
      <c r="M166" s="233" t="s">
        <v>1</v>
      </c>
      <c r="N166" s="234" t="s">
        <v>38</v>
      </c>
      <c r="O166" s="235"/>
      <c r="P166" s="236">
        <f>O166*H166</f>
        <v>0</v>
      </c>
      <c r="Q166" s="236">
        <v>0</v>
      </c>
      <c r="R166" s="236">
        <f>Q166*H166</f>
        <v>0</v>
      </c>
      <c r="S166" s="236">
        <v>0</v>
      </c>
      <c r="T166" s="237">
        <f>S166*H166</f>
        <v>0</v>
      </c>
      <c r="U166" s="35"/>
      <c r="V166" s="35"/>
      <c r="W166" s="35"/>
      <c r="X166" s="35"/>
      <c r="Y166" s="35"/>
      <c r="Z166" s="35"/>
      <c r="AA166" s="35"/>
      <c r="AB166" s="35"/>
      <c r="AC166" s="35"/>
      <c r="AD166" s="35"/>
      <c r="AE166" s="35"/>
      <c r="AR166" s="231" t="s">
        <v>210</v>
      </c>
      <c r="AT166" s="231" t="s">
        <v>201</v>
      </c>
      <c r="AU166" s="231" t="s">
        <v>80</v>
      </c>
      <c r="AY166" s="14" t="s">
        <v>200</v>
      </c>
      <c r="BE166" s="232">
        <f>IF(N166="základní",J166,0)</f>
        <v>0</v>
      </c>
      <c r="BF166" s="232">
        <f>IF(N166="snížená",J166,0)</f>
        <v>0</v>
      </c>
      <c r="BG166" s="232">
        <f>IF(N166="zákl. přenesená",J166,0)</f>
        <v>0</v>
      </c>
      <c r="BH166" s="232">
        <f>IF(N166="sníž. přenesená",J166,0)</f>
        <v>0</v>
      </c>
      <c r="BI166" s="232">
        <f>IF(N166="nulová",J166,0)</f>
        <v>0</v>
      </c>
      <c r="BJ166" s="14" t="s">
        <v>80</v>
      </c>
      <c r="BK166" s="232">
        <f>ROUND(I166*H166,2)</f>
        <v>0</v>
      </c>
      <c r="BL166" s="14" t="s">
        <v>210</v>
      </c>
      <c r="BM166" s="231" t="s">
        <v>940</v>
      </c>
    </row>
    <row r="167" s="2" customFormat="1" ht="6.96" customHeight="1">
      <c r="A167" s="35"/>
      <c r="B167" s="63"/>
      <c r="C167" s="64"/>
      <c r="D167" s="64"/>
      <c r="E167" s="64"/>
      <c r="F167" s="64"/>
      <c r="G167" s="64"/>
      <c r="H167" s="64"/>
      <c r="I167" s="64"/>
      <c r="J167" s="64"/>
      <c r="K167" s="64"/>
      <c r="L167" s="41"/>
      <c r="M167" s="35"/>
      <c r="O167" s="35"/>
      <c r="P167" s="35"/>
      <c r="Q167" s="35"/>
      <c r="R167" s="35"/>
      <c r="S167" s="35"/>
      <c r="T167" s="35"/>
      <c r="U167" s="35"/>
      <c r="V167" s="35"/>
      <c r="W167" s="35"/>
      <c r="X167" s="35"/>
      <c r="Y167" s="35"/>
      <c r="Z167" s="35"/>
      <c r="AA167" s="35"/>
      <c r="AB167" s="35"/>
      <c r="AC167" s="35"/>
      <c r="AD167" s="35"/>
      <c r="AE167" s="35"/>
    </row>
  </sheetData>
  <sheetProtection sheet="1" autoFilter="0" formatColumns="0" formatRows="0" objects="1" scenarios="1" spinCount="100000" saltValue="J4RtvNjAnWqjx/sRjJdBhmGPUWbcdMiXhkVWmlamLSjSQkvaYgqaN2oHFd9V8ObHXeHBKUn/8pJ+GTxJh5GzKg==" hashValue="KhNuqcum8ng+sVxAo06ikNjLLwZsNlcGS1lx49gVRGGsFZdDr1MUCA6DQ3rYFTaPscX+RuMjGCMnNunmoqqHOw==" algorithmName="SHA-512" password="CC35"/>
  <autoFilter ref="C126:K166"/>
  <mergeCells count="15">
    <mergeCell ref="E7:H7"/>
    <mergeCell ref="E11:H11"/>
    <mergeCell ref="E9:H9"/>
    <mergeCell ref="E13:H13"/>
    <mergeCell ref="E22:H22"/>
    <mergeCell ref="E31:H31"/>
    <mergeCell ref="E85:H85"/>
    <mergeCell ref="E89:H89"/>
    <mergeCell ref="E87:H87"/>
    <mergeCell ref="E91:H91"/>
    <mergeCell ref="E113:H113"/>
    <mergeCell ref="E117:H117"/>
    <mergeCell ref="E115:H115"/>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107</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c r="B8" s="17"/>
      <c r="D8" s="148" t="s">
        <v>172</v>
      </c>
      <c r="L8" s="17"/>
    </row>
    <row r="9" s="1" customFormat="1" ht="16.5" customHeight="1">
      <c r="B9" s="17"/>
      <c r="E9" s="149" t="s">
        <v>173</v>
      </c>
      <c r="F9" s="1"/>
      <c r="G9" s="1"/>
      <c r="H9" s="1"/>
      <c r="L9" s="17"/>
    </row>
    <row r="10" s="1" customFormat="1" ht="12" customHeight="1">
      <c r="B10" s="17"/>
      <c r="D10" s="148" t="s">
        <v>174</v>
      </c>
      <c r="L10" s="17"/>
    </row>
    <row r="11" s="2" customFormat="1" ht="16.5" customHeight="1">
      <c r="A11" s="35"/>
      <c r="B11" s="41"/>
      <c r="C11" s="35"/>
      <c r="D11" s="35"/>
      <c r="E11" s="150" t="s">
        <v>829</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176</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941</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13. 10. 2020</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1</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21</v>
      </c>
      <c r="F19" s="35"/>
      <c r="G19" s="35"/>
      <c r="H19" s="35"/>
      <c r="I19" s="148" t="s">
        <v>26</v>
      </c>
      <c r="J19" s="138" t="s">
        <v>1</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27</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26</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29</v>
      </c>
      <c r="E24" s="35"/>
      <c r="F24" s="35"/>
      <c r="G24" s="35"/>
      <c r="H24" s="35"/>
      <c r="I24" s="148" t="s">
        <v>25</v>
      </c>
      <c r="J24" s="138" t="s">
        <v>1</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21</v>
      </c>
      <c r="F25" s="35"/>
      <c r="G25" s="35"/>
      <c r="H25" s="35"/>
      <c r="I25" s="148" t="s">
        <v>26</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31</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21</v>
      </c>
      <c r="F28" s="35"/>
      <c r="G28" s="35"/>
      <c r="H28" s="35"/>
      <c r="I28" s="148" t="s">
        <v>26</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32</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33</v>
      </c>
      <c r="E34" s="35"/>
      <c r="F34" s="35"/>
      <c r="G34" s="35"/>
      <c r="H34" s="35"/>
      <c r="I34" s="35"/>
      <c r="J34" s="159">
        <f>ROUND(J126,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35</v>
      </c>
      <c r="G36" s="35"/>
      <c r="H36" s="35"/>
      <c r="I36" s="160" t="s">
        <v>34</v>
      </c>
      <c r="J36" s="160" t="s">
        <v>36</v>
      </c>
      <c r="K36" s="35"/>
      <c r="L36" s="60"/>
      <c r="S36" s="35"/>
      <c r="T36" s="35"/>
      <c r="U36" s="35"/>
      <c r="V36" s="35"/>
      <c r="W36" s="35"/>
      <c r="X36" s="35"/>
      <c r="Y36" s="35"/>
      <c r="Z36" s="35"/>
      <c r="AA36" s="35"/>
      <c r="AB36" s="35"/>
      <c r="AC36" s="35"/>
      <c r="AD36" s="35"/>
      <c r="AE36" s="35"/>
    </row>
    <row r="37" s="2" customFormat="1" ht="14.4" customHeight="1">
      <c r="A37" s="35"/>
      <c r="B37" s="41"/>
      <c r="C37" s="35"/>
      <c r="D37" s="150" t="s">
        <v>37</v>
      </c>
      <c r="E37" s="148" t="s">
        <v>38</v>
      </c>
      <c r="F37" s="161">
        <f>ROUND((SUM(BE126:BE131)),  2)</f>
        <v>0</v>
      </c>
      <c r="G37" s="35"/>
      <c r="H37" s="35"/>
      <c r="I37" s="162">
        <v>0.20999999999999999</v>
      </c>
      <c r="J37" s="161">
        <f>ROUND(((SUM(BE126:BE131))*I37),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39</v>
      </c>
      <c r="F38" s="161">
        <f>ROUND((SUM(BF126:BF131)),  2)</f>
        <v>0</v>
      </c>
      <c r="G38" s="35"/>
      <c r="H38" s="35"/>
      <c r="I38" s="162">
        <v>0.14999999999999999</v>
      </c>
      <c r="J38" s="161">
        <f>ROUND(((SUM(BF126:BF131))*I38),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40</v>
      </c>
      <c r="F39" s="161">
        <f>ROUND((SUM(BG126:BG131)),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41</v>
      </c>
      <c r="F40" s="161">
        <f>ROUND((SUM(BH126:BH131)),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42</v>
      </c>
      <c r="F41" s="161">
        <f>ROUND((SUM(BI126:BI131)),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43</v>
      </c>
      <c r="E43" s="165"/>
      <c r="F43" s="165"/>
      <c r="G43" s="166" t="s">
        <v>44</v>
      </c>
      <c r="H43" s="167" t="s">
        <v>45</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172</v>
      </c>
      <c r="D86" s="19"/>
      <c r="E86" s="19"/>
      <c r="F86" s="19"/>
      <c r="G86" s="19"/>
      <c r="H86" s="19"/>
      <c r="I86" s="19"/>
      <c r="J86" s="19"/>
      <c r="K86" s="19"/>
      <c r="L86" s="17"/>
    </row>
    <row r="87" s="1" customFormat="1" ht="16.5" customHeight="1">
      <c r="B87" s="18"/>
      <c r="C87" s="19"/>
      <c r="D87" s="19"/>
      <c r="E87" s="181" t="s">
        <v>173</v>
      </c>
      <c r="F87" s="19"/>
      <c r="G87" s="19"/>
      <c r="H87" s="19"/>
      <c r="I87" s="19"/>
      <c r="J87" s="19"/>
      <c r="K87" s="19"/>
      <c r="L87" s="17"/>
    </row>
    <row r="88" s="1" customFormat="1" ht="12" customHeight="1">
      <c r="B88" s="18"/>
      <c r="C88" s="29" t="s">
        <v>174</v>
      </c>
      <c r="D88" s="19"/>
      <c r="E88" s="19"/>
      <c r="F88" s="19"/>
      <c r="G88" s="19"/>
      <c r="H88" s="19"/>
      <c r="I88" s="19"/>
      <c r="J88" s="19"/>
      <c r="K88" s="19"/>
      <c r="L88" s="17"/>
    </row>
    <row r="89" s="2" customFormat="1" ht="16.5" customHeight="1">
      <c r="A89" s="35"/>
      <c r="B89" s="36"/>
      <c r="C89" s="37"/>
      <c r="D89" s="37"/>
      <c r="E89" s="182" t="s">
        <v>829</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176</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04.2 - Venkovní prvky - URS</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13. 10. 2020</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 xml:space="preserve"> </v>
      </c>
      <c r="G95" s="37"/>
      <c r="H95" s="37"/>
      <c r="I95" s="29" t="s">
        <v>29</v>
      </c>
      <c r="J95" s="33" t="str">
        <f>E25</f>
        <v xml:space="preserve"> </v>
      </c>
      <c r="K95" s="37"/>
      <c r="L95" s="60"/>
      <c r="S95" s="35"/>
      <c r="T95" s="35"/>
      <c r="U95" s="35"/>
      <c r="V95" s="35"/>
      <c r="W95" s="35"/>
      <c r="X95" s="35"/>
      <c r="Y95" s="35"/>
      <c r="Z95" s="35"/>
      <c r="AA95" s="35"/>
      <c r="AB95" s="35"/>
      <c r="AC95" s="35"/>
      <c r="AD95" s="35"/>
      <c r="AE95" s="35"/>
    </row>
    <row r="96" s="2" customFormat="1" ht="15.15" customHeight="1">
      <c r="A96" s="35"/>
      <c r="B96" s="36"/>
      <c r="C96" s="29" t="s">
        <v>27</v>
      </c>
      <c r="D96" s="37"/>
      <c r="E96" s="37"/>
      <c r="F96" s="24" t="str">
        <f>IF(E22="","",E22)</f>
        <v>Vyplň údaj</v>
      </c>
      <c r="G96" s="37"/>
      <c r="H96" s="37"/>
      <c r="I96" s="29" t="s">
        <v>31</v>
      </c>
      <c r="J96" s="33" t="str">
        <f>E28</f>
        <v xml:space="preserve"> </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179</v>
      </c>
      <c r="D98" s="184"/>
      <c r="E98" s="184"/>
      <c r="F98" s="184"/>
      <c r="G98" s="184"/>
      <c r="H98" s="184"/>
      <c r="I98" s="184"/>
      <c r="J98" s="185" t="s">
        <v>180</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181</v>
      </c>
      <c r="D100" s="37"/>
      <c r="E100" s="37"/>
      <c r="F100" s="37"/>
      <c r="G100" s="37"/>
      <c r="H100" s="37"/>
      <c r="I100" s="37"/>
      <c r="J100" s="107">
        <f>J126</f>
        <v>0</v>
      </c>
      <c r="K100" s="37"/>
      <c r="L100" s="60"/>
      <c r="S100" s="35"/>
      <c r="T100" s="35"/>
      <c r="U100" s="35"/>
      <c r="V100" s="35"/>
      <c r="W100" s="35"/>
      <c r="X100" s="35"/>
      <c r="Y100" s="35"/>
      <c r="Z100" s="35"/>
      <c r="AA100" s="35"/>
      <c r="AB100" s="35"/>
      <c r="AC100" s="35"/>
      <c r="AD100" s="35"/>
      <c r="AE100" s="35"/>
      <c r="AU100" s="14" t="s">
        <v>182</v>
      </c>
    </row>
    <row r="101" s="9" customFormat="1" ht="24.96" customHeight="1">
      <c r="A101" s="9"/>
      <c r="B101" s="187"/>
      <c r="C101" s="188"/>
      <c r="D101" s="189" t="s">
        <v>282</v>
      </c>
      <c r="E101" s="190"/>
      <c r="F101" s="190"/>
      <c r="G101" s="190"/>
      <c r="H101" s="190"/>
      <c r="I101" s="190"/>
      <c r="J101" s="191">
        <f>J129</f>
        <v>0</v>
      </c>
      <c r="K101" s="188"/>
      <c r="L101" s="192"/>
      <c r="S101" s="9"/>
      <c r="T101" s="9"/>
      <c r="U101" s="9"/>
      <c r="V101" s="9"/>
      <c r="W101" s="9"/>
      <c r="X101" s="9"/>
      <c r="Y101" s="9"/>
      <c r="Z101" s="9"/>
      <c r="AA101" s="9"/>
      <c r="AB101" s="9"/>
      <c r="AC101" s="9"/>
      <c r="AD101" s="9"/>
      <c r="AE101" s="9"/>
    </row>
    <row r="102" s="12" customFormat="1" ht="19.92" customHeight="1">
      <c r="A102" s="12"/>
      <c r="B102" s="238"/>
      <c r="C102" s="129"/>
      <c r="D102" s="239" t="s">
        <v>942</v>
      </c>
      <c r="E102" s="240"/>
      <c r="F102" s="240"/>
      <c r="G102" s="240"/>
      <c r="H102" s="240"/>
      <c r="I102" s="240"/>
      <c r="J102" s="241">
        <f>J130</f>
        <v>0</v>
      </c>
      <c r="K102" s="129"/>
      <c r="L102" s="242"/>
      <c r="S102" s="12"/>
      <c r="T102" s="12"/>
      <c r="U102" s="12"/>
      <c r="V102" s="12"/>
      <c r="W102" s="12"/>
      <c r="X102" s="12"/>
      <c r="Y102" s="12"/>
      <c r="Z102" s="12"/>
      <c r="AA102" s="12"/>
      <c r="AB102" s="12"/>
      <c r="AC102" s="12"/>
      <c r="AD102" s="12"/>
      <c r="AE102" s="12"/>
    </row>
    <row r="103" s="2" customFormat="1" ht="21.84" customHeight="1">
      <c r="A103" s="35"/>
      <c r="B103" s="36"/>
      <c r="C103" s="37"/>
      <c r="D103" s="37"/>
      <c r="E103" s="37"/>
      <c r="F103" s="37"/>
      <c r="G103" s="37"/>
      <c r="H103" s="37"/>
      <c r="I103" s="37"/>
      <c r="J103" s="37"/>
      <c r="K103" s="37"/>
      <c r="L103" s="60"/>
      <c r="S103" s="35"/>
      <c r="T103" s="35"/>
      <c r="U103" s="35"/>
      <c r="V103" s="35"/>
      <c r="W103" s="35"/>
      <c r="X103" s="35"/>
      <c r="Y103" s="35"/>
      <c r="Z103" s="35"/>
      <c r="AA103" s="35"/>
      <c r="AB103" s="35"/>
      <c r="AC103" s="35"/>
      <c r="AD103" s="35"/>
      <c r="AE103" s="35"/>
    </row>
    <row r="104" s="2" customFormat="1" ht="6.96" customHeight="1">
      <c r="A104" s="35"/>
      <c r="B104" s="63"/>
      <c r="C104" s="64"/>
      <c r="D104" s="64"/>
      <c r="E104" s="64"/>
      <c r="F104" s="64"/>
      <c r="G104" s="64"/>
      <c r="H104" s="64"/>
      <c r="I104" s="64"/>
      <c r="J104" s="64"/>
      <c r="K104" s="64"/>
      <c r="L104" s="60"/>
      <c r="S104" s="35"/>
      <c r="T104" s="35"/>
      <c r="U104" s="35"/>
      <c r="V104" s="35"/>
      <c r="W104" s="35"/>
      <c r="X104" s="35"/>
      <c r="Y104" s="35"/>
      <c r="Z104" s="35"/>
      <c r="AA104" s="35"/>
      <c r="AB104" s="35"/>
      <c r="AC104" s="35"/>
      <c r="AD104" s="35"/>
      <c r="AE104" s="35"/>
    </row>
    <row r="108" s="2" customFormat="1" ht="6.96" customHeight="1">
      <c r="A108" s="35"/>
      <c r="B108" s="65"/>
      <c r="C108" s="66"/>
      <c r="D108" s="66"/>
      <c r="E108" s="66"/>
      <c r="F108" s="66"/>
      <c r="G108" s="66"/>
      <c r="H108" s="66"/>
      <c r="I108" s="66"/>
      <c r="J108" s="66"/>
      <c r="K108" s="66"/>
      <c r="L108" s="60"/>
      <c r="S108" s="35"/>
      <c r="T108" s="35"/>
      <c r="U108" s="35"/>
      <c r="V108" s="35"/>
      <c r="W108" s="35"/>
      <c r="X108" s="35"/>
      <c r="Y108" s="35"/>
      <c r="Z108" s="35"/>
      <c r="AA108" s="35"/>
      <c r="AB108" s="35"/>
      <c r="AC108" s="35"/>
      <c r="AD108" s="35"/>
      <c r="AE108" s="35"/>
    </row>
    <row r="109" s="2" customFormat="1" ht="24.96" customHeight="1">
      <c r="A109" s="35"/>
      <c r="B109" s="36"/>
      <c r="C109" s="20" t="s">
        <v>184</v>
      </c>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6.96" customHeight="1">
      <c r="A110" s="35"/>
      <c r="B110" s="36"/>
      <c r="C110" s="37"/>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12" customHeight="1">
      <c r="A111" s="35"/>
      <c r="B111" s="36"/>
      <c r="C111" s="29" t="s">
        <v>16</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6.5" customHeight="1">
      <c r="A112" s="35"/>
      <c r="B112" s="36"/>
      <c r="C112" s="37"/>
      <c r="D112" s="37"/>
      <c r="E112" s="181" t="str">
        <f>E7</f>
        <v>Oprava zabezpečovacího zařízení v žst. Liběchov</v>
      </c>
      <c r="F112" s="29"/>
      <c r="G112" s="29"/>
      <c r="H112" s="29"/>
      <c r="I112" s="37"/>
      <c r="J112" s="37"/>
      <c r="K112" s="37"/>
      <c r="L112" s="60"/>
      <c r="S112" s="35"/>
      <c r="T112" s="35"/>
      <c r="U112" s="35"/>
      <c r="V112" s="35"/>
      <c r="W112" s="35"/>
      <c r="X112" s="35"/>
      <c r="Y112" s="35"/>
      <c r="Z112" s="35"/>
      <c r="AA112" s="35"/>
      <c r="AB112" s="35"/>
      <c r="AC112" s="35"/>
      <c r="AD112" s="35"/>
      <c r="AE112" s="35"/>
    </row>
    <row r="113" s="1" customFormat="1" ht="12" customHeight="1">
      <c r="B113" s="18"/>
      <c r="C113" s="29" t="s">
        <v>172</v>
      </c>
      <c r="D113" s="19"/>
      <c r="E113" s="19"/>
      <c r="F113" s="19"/>
      <c r="G113" s="19"/>
      <c r="H113" s="19"/>
      <c r="I113" s="19"/>
      <c r="J113" s="19"/>
      <c r="K113" s="19"/>
      <c r="L113" s="17"/>
    </row>
    <row r="114" s="1" customFormat="1" ht="16.5" customHeight="1">
      <c r="B114" s="18"/>
      <c r="C114" s="19"/>
      <c r="D114" s="19"/>
      <c r="E114" s="181" t="s">
        <v>173</v>
      </c>
      <c r="F114" s="19"/>
      <c r="G114" s="19"/>
      <c r="H114" s="19"/>
      <c r="I114" s="19"/>
      <c r="J114" s="19"/>
      <c r="K114" s="19"/>
      <c r="L114" s="17"/>
    </row>
    <row r="115" s="1" customFormat="1" ht="12" customHeight="1">
      <c r="B115" s="18"/>
      <c r="C115" s="29" t="s">
        <v>174</v>
      </c>
      <c r="D115" s="19"/>
      <c r="E115" s="19"/>
      <c r="F115" s="19"/>
      <c r="G115" s="19"/>
      <c r="H115" s="19"/>
      <c r="I115" s="19"/>
      <c r="J115" s="19"/>
      <c r="K115" s="19"/>
      <c r="L115" s="17"/>
    </row>
    <row r="116" s="2" customFormat="1" ht="16.5" customHeight="1">
      <c r="A116" s="35"/>
      <c r="B116" s="36"/>
      <c r="C116" s="37"/>
      <c r="D116" s="37"/>
      <c r="E116" s="182" t="s">
        <v>829</v>
      </c>
      <c r="F116" s="37"/>
      <c r="G116" s="37"/>
      <c r="H116" s="37"/>
      <c r="I116" s="37"/>
      <c r="J116" s="37"/>
      <c r="K116" s="37"/>
      <c r="L116" s="60"/>
      <c r="S116" s="35"/>
      <c r="T116" s="35"/>
      <c r="U116" s="35"/>
      <c r="V116" s="35"/>
      <c r="W116" s="35"/>
      <c r="X116" s="35"/>
      <c r="Y116" s="35"/>
      <c r="Z116" s="35"/>
      <c r="AA116" s="35"/>
      <c r="AB116" s="35"/>
      <c r="AC116" s="35"/>
      <c r="AD116" s="35"/>
      <c r="AE116" s="35"/>
    </row>
    <row r="117" s="2" customFormat="1" ht="12" customHeight="1">
      <c r="A117" s="35"/>
      <c r="B117" s="36"/>
      <c r="C117" s="29" t="s">
        <v>176</v>
      </c>
      <c r="D117" s="37"/>
      <c r="E117" s="37"/>
      <c r="F117" s="37"/>
      <c r="G117" s="37"/>
      <c r="H117" s="37"/>
      <c r="I117" s="37"/>
      <c r="J117" s="37"/>
      <c r="K117" s="37"/>
      <c r="L117" s="60"/>
      <c r="S117" s="35"/>
      <c r="T117" s="35"/>
      <c r="U117" s="35"/>
      <c r="V117" s="35"/>
      <c r="W117" s="35"/>
      <c r="X117" s="35"/>
      <c r="Y117" s="35"/>
      <c r="Z117" s="35"/>
      <c r="AA117" s="35"/>
      <c r="AB117" s="35"/>
      <c r="AC117" s="35"/>
      <c r="AD117" s="35"/>
      <c r="AE117" s="35"/>
    </row>
    <row r="118" s="2" customFormat="1" ht="16.5" customHeight="1">
      <c r="A118" s="35"/>
      <c r="B118" s="36"/>
      <c r="C118" s="37"/>
      <c r="D118" s="37"/>
      <c r="E118" s="73" t="str">
        <f>E13</f>
        <v>04.2 - Venkovní prvky - URS</v>
      </c>
      <c r="F118" s="37"/>
      <c r="G118" s="37"/>
      <c r="H118" s="37"/>
      <c r="I118" s="37"/>
      <c r="J118" s="37"/>
      <c r="K118" s="37"/>
      <c r="L118" s="60"/>
      <c r="S118" s="35"/>
      <c r="T118" s="35"/>
      <c r="U118" s="35"/>
      <c r="V118" s="35"/>
      <c r="W118" s="35"/>
      <c r="X118" s="35"/>
      <c r="Y118" s="35"/>
      <c r="Z118" s="35"/>
      <c r="AA118" s="35"/>
      <c r="AB118" s="35"/>
      <c r="AC118" s="35"/>
      <c r="AD118" s="35"/>
      <c r="AE118" s="35"/>
    </row>
    <row r="119" s="2" customFormat="1" ht="6.96" customHeight="1">
      <c r="A119" s="35"/>
      <c r="B119" s="36"/>
      <c r="C119" s="37"/>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2" customHeight="1">
      <c r="A120" s="35"/>
      <c r="B120" s="36"/>
      <c r="C120" s="29" t="s">
        <v>20</v>
      </c>
      <c r="D120" s="37"/>
      <c r="E120" s="37"/>
      <c r="F120" s="24" t="str">
        <f>F16</f>
        <v xml:space="preserve"> </v>
      </c>
      <c r="G120" s="37"/>
      <c r="H120" s="37"/>
      <c r="I120" s="29" t="s">
        <v>22</v>
      </c>
      <c r="J120" s="76" t="str">
        <f>IF(J16="","",J16)</f>
        <v>13. 10. 2020</v>
      </c>
      <c r="K120" s="37"/>
      <c r="L120" s="60"/>
      <c r="S120" s="35"/>
      <c r="T120" s="35"/>
      <c r="U120" s="35"/>
      <c r="V120" s="35"/>
      <c r="W120" s="35"/>
      <c r="X120" s="35"/>
      <c r="Y120" s="35"/>
      <c r="Z120" s="35"/>
      <c r="AA120" s="35"/>
      <c r="AB120" s="35"/>
      <c r="AC120" s="35"/>
      <c r="AD120" s="35"/>
      <c r="AE120" s="35"/>
    </row>
    <row r="121" s="2" customFormat="1" ht="6.96" customHeight="1">
      <c r="A121" s="35"/>
      <c r="B121" s="36"/>
      <c r="C121" s="37"/>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2" customFormat="1" ht="15.15" customHeight="1">
      <c r="A122" s="35"/>
      <c r="B122" s="36"/>
      <c r="C122" s="29" t="s">
        <v>24</v>
      </c>
      <c r="D122" s="37"/>
      <c r="E122" s="37"/>
      <c r="F122" s="24" t="str">
        <f>E19</f>
        <v xml:space="preserve"> </v>
      </c>
      <c r="G122" s="37"/>
      <c r="H122" s="37"/>
      <c r="I122" s="29" t="s">
        <v>29</v>
      </c>
      <c r="J122" s="33" t="str">
        <f>E25</f>
        <v xml:space="preserve"> </v>
      </c>
      <c r="K122" s="37"/>
      <c r="L122" s="60"/>
      <c r="S122" s="35"/>
      <c r="T122" s="35"/>
      <c r="U122" s="35"/>
      <c r="V122" s="35"/>
      <c r="W122" s="35"/>
      <c r="X122" s="35"/>
      <c r="Y122" s="35"/>
      <c r="Z122" s="35"/>
      <c r="AA122" s="35"/>
      <c r="AB122" s="35"/>
      <c r="AC122" s="35"/>
      <c r="AD122" s="35"/>
      <c r="AE122" s="35"/>
    </row>
    <row r="123" s="2" customFormat="1" ht="15.15" customHeight="1">
      <c r="A123" s="35"/>
      <c r="B123" s="36"/>
      <c r="C123" s="29" t="s">
        <v>27</v>
      </c>
      <c r="D123" s="37"/>
      <c r="E123" s="37"/>
      <c r="F123" s="24" t="str">
        <f>IF(E22="","",E22)</f>
        <v>Vyplň údaj</v>
      </c>
      <c r="G123" s="37"/>
      <c r="H123" s="37"/>
      <c r="I123" s="29" t="s">
        <v>31</v>
      </c>
      <c r="J123" s="33" t="str">
        <f>E28</f>
        <v xml:space="preserve"> </v>
      </c>
      <c r="K123" s="37"/>
      <c r="L123" s="60"/>
      <c r="S123" s="35"/>
      <c r="T123" s="35"/>
      <c r="U123" s="35"/>
      <c r="V123" s="35"/>
      <c r="W123" s="35"/>
      <c r="X123" s="35"/>
      <c r="Y123" s="35"/>
      <c r="Z123" s="35"/>
      <c r="AA123" s="35"/>
      <c r="AB123" s="35"/>
      <c r="AC123" s="35"/>
      <c r="AD123" s="35"/>
      <c r="AE123" s="35"/>
    </row>
    <row r="124" s="2" customFormat="1" ht="10.32" customHeight="1">
      <c r="A124" s="35"/>
      <c r="B124" s="36"/>
      <c r="C124" s="37"/>
      <c r="D124" s="37"/>
      <c r="E124" s="37"/>
      <c r="F124" s="37"/>
      <c r="G124" s="37"/>
      <c r="H124" s="37"/>
      <c r="I124" s="37"/>
      <c r="J124" s="37"/>
      <c r="K124" s="37"/>
      <c r="L124" s="60"/>
      <c r="S124" s="35"/>
      <c r="T124" s="35"/>
      <c r="U124" s="35"/>
      <c r="V124" s="35"/>
      <c r="W124" s="35"/>
      <c r="X124" s="35"/>
      <c r="Y124" s="35"/>
      <c r="Z124" s="35"/>
      <c r="AA124" s="35"/>
      <c r="AB124" s="35"/>
      <c r="AC124" s="35"/>
      <c r="AD124" s="35"/>
      <c r="AE124" s="35"/>
    </row>
    <row r="125" s="10" customFormat="1" ht="29.28" customHeight="1">
      <c r="A125" s="193"/>
      <c r="B125" s="194"/>
      <c r="C125" s="195" t="s">
        <v>185</v>
      </c>
      <c r="D125" s="196" t="s">
        <v>58</v>
      </c>
      <c r="E125" s="196" t="s">
        <v>54</v>
      </c>
      <c r="F125" s="196" t="s">
        <v>55</v>
      </c>
      <c r="G125" s="196" t="s">
        <v>186</v>
      </c>
      <c r="H125" s="196" t="s">
        <v>187</v>
      </c>
      <c r="I125" s="196" t="s">
        <v>188</v>
      </c>
      <c r="J125" s="197" t="s">
        <v>180</v>
      </c>
      <c r="K125" s="198" t="s">
        <v>189</v>
      </c>
      <c r="L125" s="199"/>
      <c r="M125" s="97" t="s">
        <v>1</v>
      </c>
      <c r="N125" s="98" t="s">
        <v>37</v>
      </c>
      <c r="O125" s="98" t="s">
        <v>190</v>
      </c>
      <c r="P125" s="98" t="s">
        <v>191</v>
      </c>
      <c r="Q125" s="98" t="s">
        <v>192</v>
      </c>
      <c r="R125" s="98" t="s">
        <v>193</v>
      </c>
      <c r="S125" s="98" t="s">
        <v>194</v>
      </c>
      <c r="T125" s="99" t="s">
        <v>195</v>
      </c>
      <c r="U125" s="193"/>
      <c r="V125" s="193"/>
      <c r="W125" s="193"/>
      <c r="X125" s="193"/>
      <c r="Y125" s="193"/>
      <c r="Z125" s="193"/>
      <c r="AA125" s="193"/>
      <c r="AB125" s="193"/>
      <c r="AC125" s="193"/>
      <c r="AD125" s="193"/>
      <c r="AE125" s="193"/>
    </row>
    <row r="126" s="2" customFormat="1" ht="22.8" customHeight="1">
      <c r="A126" s="35"/>
      <c r="B126" s="36"/>
      <c r="C126" s="104" t="s">
        <v>196</v>
      </c>
      <c r="D126" s="37"/>
      <c r="E126" s="37"/>
      <c r="F126" s="37"/>
      <c r="G126" s="37"/>
      <c r="H126" s="37"/>
      <c r="I126" s="37"/>
      <c r="J126" s="200">
        <f>BK126</f>
        <v>0</v>
      </c>
      <c r="K126" s="37"/>
      <c r="L126" s="41"/>
      <c r="M126" s="100"/>
      <c r="N126" s="201"/>
      <c r="O126" s="101"/>
      <c r="P126" s="202">
        <f>P127+P128+P129</f>
        <v>0</v>
      </c>
      <c r="Q126" s="101"/>
      <c r="R126" s="202">
        <f>R127+R128+R129</f>
        <v>1.0930499999999999</v>
      </c>
      <c r="S126" s="101"/>
      <c r="T126" s="203">
        <f>T127+T128+T129</f>
        <v>0</v>
      </c>
      <c r="U126" s="35"/>
      <c r="V126" s="35"/>
      <c r="W126" s="35"/>
      <c r="X126" s="35"/>
      <c r="Y126" s="35"/>
      <c r="Z126" s="35"/>
      <c r="AA126" s="35"/>
      <c r="AB126" s="35"/>
      <c r="AC126" s="35"/>
      <c r="AD126" s="35"/>
      <c r="AE126" s="35"/>
      <c r="AT126" s="14" t="s">
        <v>72</v>
      </c>
      <c r="AU126" s="14" t="s">
        <v>182</v>
      </c>
      <c r="BK126" s="204">
        <f>BK127+BK128+BK129</f>
        <v>0</v>
      </c>
    </row>
    <row r="127" s="2" customFormat="1" ht="14.4" customHeight="1">
      <c r="A127" s="35"/>
      <c r="B127" s="36"/>
      <c r="C127" s="245" t="s">
        <v>80</v>
      </c>
      <c r="D127" s="245" t="s">
        <v>313</v>
      </c>
      <c r="E127" s="246" t="s">
        <v>943</v>
      </c>
      <c r="F127" s="247" t="s">
        <v>944</v>
      </c>
      <c r="G127" s="248" t="s">
        <v>945</v>
      </c>
      <c r="H127" s="249">
        <v>1</v>
      </c>
      <c r="I127" s="250"/>
      <c r="J127" s="251">
        <f>ROUND(I127*H127,2)</f>
        <v>0</v>
      </c>
      <c r="K127" s="252"/>
      <c r="L127" s="253"/>
      <c r="M127" s="254" t="s">
        <v>1</v>
      </c>
      <c r="N127" s="255" t="s">
        <v>38</v>
      </c>
      <c r="O127" s="88"/>
      <c r="P127" s="229">
        <f>O127*H127</f>
        <v>0</v>
      </c>
      <c r="Q127" s="229">
        <v>0.016500000000000001</v>
      </c>
      <c r="R127" s="229">
        <f>Q127*H127</f>
        <v>0.016500000000000001</v>
      </c>
      <c r="S127" s="229">
        <v>0</v>
      </c>
      <c r="T127" s="230">
        <f>S127*H127</f>
        <v>0</v>
      </c>
      <c r="U127" s="35"/>
      <c r="V127" s="35"/>
      <c r="W127" s="35"/>
      <c r="X127" s="35"/>
      <c r="Y127" s="35"/>
      <c r="Z127" s="35"/>
      <c r="AA127" s="35"/>
      <c r="AB127" s="35"/>
      <c r="AC127" s="35"/>
      <c r="AD127" s="35"/>
      <c r="AE127" s="35"/>
      <c r="AR127" s="231" t="s">
        <v>230</v>
      </c>
      <c r="AT127" s="231" t="s">
        <v>313</v>
      </c>
      <c r="AU127" s="231" t="s">
        <v>73</v>
      </c>
      <c r="AY127" s="14" t="s">
        <v>200</v>
      </c>
      <c r="BE127" s="232">
        <f>IF(N127="základní",J127,0)</f>
        <v>0</v>
      </c>
      <c r="BF127" s="232">
        <f>IF(N127="snížená",J127,0)</f>
        <v>0</v>
      </c>
      <c r="BG127" s="232">
        <f>IF(N127="zákl. přenesená",J127,0)</f>
        <v>0</v>
      </c>
      <c r="BH127" s="232">
        <f>IF(N127="sníž. přenesená",J127,0)</f>
        <v>0</v>
      </c>
      <c r="BI127" s="232">
        <f>IF(N127="nulová",J127,0)</f>
        <v>0</v>
      </c>
      <c r="BJ127" s="14" t="s">
        <v>80</v>
      </c>
      <c r="BK127" s="232">
        <f>ROUND(I127*H127,2)</f>
        <v>0</v>
      </c>
      <c r="BL127" s="14" t="s">
        <v>199</v>
      </c>
      <c r="BM127" s="231" t="s">
        <v>946</v>
      </c>
    </row>
    <row r="128" s="2" customFormat="1" ht="14.4" customHeight="1">
      <c r="A128" s="35"/>
      <c r="B128" s="36"/>
      <c r="C128" s="245" t="s">
        <v>82</v>
      </c>
      <c r="D128" s="245" t="s">
        <v>313</v>
      </c>
      <c r="E128" s="246" t="s">
        <v>947</v>
      </c>
      <c r="F128" s="247" t="s">
        <v>948</v>
      </c>
      <c r="G128" s="248" t="s">
        <v>945</v>
      </c>
      <c r="H128" s="249">
        <v>1</v>
      </c>
      <c r="I128" s="250"/>
      <c r="J128" s="251">
        <f>ROUND(I128*H128,2)</f>
        <v>0</v>
      </c>
      <c r="K128" s="252"/>
      <c r="L128" s="253"/>
      <c r="M128" s="254" t="s">
        <v>1</v>
      </c>
      <c r="N128" s="255" t="s">
        <v>38</v>
      </c>
      <c r="O128" s="88"/>
      <c r="P128" s="229">
        <f>O128*H128</f>
        <v>0</v>
      </c>
      <c r="Q128" s="229">
        <v>0.0042300000000000003</v>
      </c>
      <c r="R128" s="229">
        <f>Q128*H128</f>
        <v>0.0042300000000000003</v>
      </c>
      <c r="S128" s="229">
        <v>0</v>
      </c>
      <c r="T128" s="230">
        <f>S128*H128</f>
        <v>0</v>
      </c>
      <c r="U128" s="35"/>
      <c r="V128" s="35"/>
      <c r="W128" s="35"/>
      <c r="X128" s="35"/>
      <c r="Y128" s="35"/>
      <c r="Z128" s="35"/>
      <c r="AA128" s="35"/>
      <c r="AB128" s="35"/>
      <c r="AC128" s="35"/>
      <c r="AD128" s="35"/>
      <c r="AE128" s="35"/>
      <c r="AR128" s="231" t="s">
        <v>230</v>
      </c>
      <c r="AT128" s="231" t="s">
        <v>313</v>
      </c>
      <c r="AU128" s="231" t="s">
        <v>73</v>
      </c>
      <c r="AY128" s="14" t="s">
        <v>200</v>
      </c>
      <c r="BE128" s="232">
        <f>IF(N128="základní",J128,0)</f>
        <v>0</v>
      </c>
      <c r="BF128" s="232">
        <f>IF(N128="snížená",J128,0)</f>
        <v>0</v>
      </c>
      <c r="BG128" s="232">
        <f>IF(N128="zákl. přenesená",J128,0)</f>
        <v>0</v>
      </c>
      <c r="BH128" s="232">
        <f>IF(N128="sníž. přenesená",J128,0)</f>
        <v>0</v>
      </c>
      <c r="BI128" s="232">
        <f>IF(N128="nulová",J128,0)</f>
        <v>0</v>
      </c>
      <c r="BJ128" s="14" t="s">
        <v>80</v>
      </c>
      <c r="BK128" s="232">
        <f>ROUND(I128*H128,2)</f>
        <v>0</v>
      </c>
      <c r="BL128" s="14" t="s">
        <v>199</v>
      </c>
      <c r="BM128" s="231" t="s">
        <v>949</v>
      </c>
    </row>
    <row r="129" s="11" customFormat="1" ht="25.92" customHeight="1">
      <c r="A129" s="11"/>
      <c r="B129" s="205"/>
      <c r="C129" s="206"/>
      <c r="D129" s="207" t="s">
        <v>72</v>
      </c>
      <c r="E129" s="208" t="s">
        <v>285</v>
      </c>
      <c r="F129" s="208" t="s">
        <v>286</v>
      </c>
      <c r="G129" s="206"/>
      <c r="H129" s="206"/>
      <c r="I129" s="209"/>
      <c r="J129" s="210">
        <f>BK129</f>
        <v>0</v>
      </c>
      <c r="K129" s="206"/>
      <c r="L129" s="211"/>
      <c r="M129" s="212"/>
      <c r="N129" s="213"/>
      <c r="O129" s="213"/>
      <c r="P129" s="214">
        <f>P130</f>
        <v>0</v>
      </c>
      <c r="Q129" s="213"/>
      <c r="R129" s="214">
        <f>R130</f>
        <v>1.0723199999999999</v>
      </c>
      <c r="S129" s="213"/>
      <c r="T129" s="215">
        <f>T130</f>
        <v>0</v>
      </c>
      <c r="U129" s="11"/>
      <c r="V129" s="11"/>
      <c r="W129" s="11"/>
      <c r="X129" s="11"/>
      <c r="Y129" s="11"/>
      <c r="Z129" s="11"/>
      <c r="AA129" s="11"/>
      <c r="AB129" s="11"/>
      <c r="AC129" s="11"/>
      <c r="AD129" s="11"/>
      <c r="AE129" s="11"/>
      <c r="AR129" s="216" t="s">
        <v>80</v>
      </c>
      <c r="AT129" s="217" t="s">
        <v>72</v>
      </c>
      <c r="AU129" s="217" t="s">
        <v>73</v>
      </c>
      <c r="AY129" s="216" t="s">
        <v>200</v>
      </c>
      <c r="BK129" s="218">
        <f>BK130</f>
        <v>0</v>
      </c>
    </row>
    <row r="130" s="11" customFormat="1" ht="22.8" customHeight="1">
      <c r="A130" s="11"/>
      <c r="B130" s="205"/>
      <c r="C130" s="206"/>
      <c r="D130" s="207" t="s">
        <v>72</v>
      </c>
      <c r="E130" s="243" t="s">
        <v>82</v>
      </c>
      <c r="F130" s="243" t="s">
        <v>950</v>
      </c>
      <c r="G130" s="206"/>
      <c r="H130" s="206"/>
      <c r="I130" s="209"/>
      <c r="J130" s="244">
        <f>BK130</f>
        <v>0</v>
      </c>
      <c r="K130" s="206"/>
      <c r="L130" s="211"/>
      <c r="M130" s="212"/>
      <c r="N130" s="213"/>
      <c r="O130" s="213"/>
      <c r="P130" s="214">
        <f>P131</f>
        <v>0</v>
      </c>
      <c r="Q130" s="213"/>
      <c r="R130" s="214">
        <f>R131</f>
        <v>1.0723199999999999</v>
      </c>
      <c r="S130" s="213"/>
      <c r="T130" s="215">
        <f>T131</f>
        <v>0</v>
      </c>
      <c r="U130" s="11"/>
      <c r="V130" s="11"/>
      <c r="W130" s="11"/>
      <c r="X130" s="11"/>
      <c r="Y130" s="11"/>
      <c r="Z130" s="11"/>
      <c r="AA130" s="11"/>
      <c r="AB130" s="11"/>
      <c r="AC130" s="11"/>
      <c r="AD130" s="11"/>
      <c r="AE130" s="11"/>
      <c r="AR130" s="216" t="s">
        <v>80</v>
      </c>
      <c r="AT130" s="217" t="s">
        <v>72</v>
      </c>
      <c r="AU130" s="217" t="s">
        <v>80</v>
      </c>
      <c r="AY130" s="216" t="s">
        <v>200</v>
      </c>
      <c r="BK130" s="218">
        <f>BK131</f>
        <v>0</v>
      </c>
    </row>
    <row r="131" s="2" customFormat="1" ht="37.8" customHeight="1">
      <c r="A131" s="35"/>
      <c r="B131" s="36"/>
      <c r="C131" s="219" t="s">
        <v>90</v>
      </c>
      <c r="D131" s="219" t="s">
        <v>201</v>
      </c>
      <c r="E131" s="220" t="s">
        <v>951</v>
      </c>
      <c r="F131" s="221" t="s">
        <v>952</v>
      </c>
      <c r="G131" s="222" t="s">
        <v>209</v>
      </c>
      <c r="H131" s="223">
        <v>12</v>
      </c>
      <c r="I131" s="224"/>
      <c r="J131" s="225">
        <f>ROUND(I131*H131,2)</f>
        <v>0</v>
      </c>
      <c r="K131" s="226"/>
      <c r="L131" s="41"/>
      <c r="M131" s="233" t="s">
        <v>1</v>
      </c>
      <c r="N131" s="234" t="s">
        <v>38</v>
      </c>
      <c r="O131" s="235"/>
      <c r="P131" s="236">
        <f>O131*H131</f>
        <v>0</v>
      </c>
      <c r="Q131" s="236">
        <v>0.089359999999999995</v>
      </c>
      <c r="R131" s="236">
        <f>Q131*H131</f>
        <v>1.0723199999999999</v>
      </c>
      <c r="S131" s="236">
        <v>0</v>
      </c>
      <c r="T131" s="237">
        <f>S131*H131</f>
        <v>0</v>
      </c>
      <c r="U131" s="35"/>
      <c r="V131" s="35"/>
      <c r="W131" s="35"/>
      <c r="X131" s="35"/>
      <c r="Y131" s="35"/>
      <c r="Z131" s="35"/>
      <c r="AA131" s="35"/>
      <c r="AB131" s="35"/>
      <c r="AC131" s="35"/>
      <c r="AD131" s="35"/>
      <c r="AE131" s="35"/>
      <c r="AR131" s="231" t="s">
        <v>199</v>
      </c>
      <c r="AT131" s="231" t="s">
        <v>201</v>
      </c>
      <c r="AU131" s="231" t="s">
        <v>82</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199</v>
      </c>
      <c r="BM131" s="231" t="s">
        <v>953</v>
      </c>
    </row>
    <row r="132" s="2" customFormat="1" ht="6.96" customHeight="1">
      <c r="A132" s="35"/>
      <c r="B132" s="63"/>
      <c r="C132" s="64"/>
      <c r="D132" s="64"/>
      <c r="E132" s="64"/>
      <c r="F132" s="64"/>
      <c r="G132" s="64"/>
      <c r="H132" s="64"/>
      <c r="I132" s="64"/>
      <c r="J132" s="64"/>
      <c r="K132" s="64"/>
      <c r="L132" s="41"/>
      <c r="M132" s="35"/>
      <c r="O132" s="35"/>
      <c r="P132" s="35"/>
      <c r="Q132" s="35"/>
      <c r="R132" s="35"/>
      <c r="S132" s="35"/>
      <c r="T132" s="35"/>
      <c r="U132" s="35"/>
      <c r="V132" s="35"/>
      <c r="W132" s="35"/>
      <c r="X132" s="35"/>
      <c r="Y132" s="35"/>
      <c r="Z132" s="35"/>
      <c r="AA132" s="35"/>
      <c r="AB132" s="35"/>
      <c r="AC132" s="35"/>
      <c r="AD132" s="35"/>
      <c r="AE132" s="35"/>
    </row>
  </sheetData>
  <sheetProtection sheet="1" autoFilter="0" formatColumns="0" formatRows="0" objects="1" scenarios="1" spinCount="100000" saltValue="eCPGpxrVAYFqJ2QEItBn6VAOAXSMMnxusZmLrHxPQatXR89cqF8m4Ewk3Asng718q2aMsQfyNodjJ0Vf5wK1Iw==" hashValue="8mPScH5gc9Kmw1oUOCQs25TrDQwDiTcEInfwTX3SWL+0njFx+yX4JpxACsrha9S0hEanqhRtfuRaakgwDPFOIA==" algorithmName="SHA-512" password="CC35"/>
  <autoFilter ref="C125:K131"/>
  <mergeCells count="15">
    <mergeCell ref="E7:H7"/>
    <mergeCell ref="E11:H11"/>
    <mergeCell ref="E9:H9"/>
    <mergeCell ref="E13:H13"/>
    <mergeCell ref="E22:H22"/>
    <mergeCell ref="E31:H31"/>
    <mergeCell ref="E85:H85"/>
    <mergeCell ref="E89:H89"/>
    <mergeCell ref="E87:H87"/>
    <mergeCell ref="E91:H91"/>
    <mergeCell ref="E112:H112"/>
    <mergeCell ref="E116:H116"/>
    <mergeCell ref="E114:H114"/>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113</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c r="B8" s="17"/>
      <c r="D8" s="148" t="s">
        <v>172</v>
      </c>
      <c r="L8" s="17"/>
    </row>
    <row r="9" s="1" customFormat="1" ht="16.5" customHeight="1">
      <c r="B9" s="17"/>
      <c r="E9" s="149" t="s">
        <v>173</v>
      </c>
      <c r="F9" s="1"/>
      <c r="G9" s="1"/>
      <c r="H9" s="1"/>
      <c r="L9" s="17"/>
    </row>
    <row r="10" s="1" customFormat="1" ht="12" customHeight="1">
      <c r="B10" s="17"/>
      <c r="D10" s="148" t="s">
        <v>174</v>
      </c>
      <c r="L10" s="17"/>
    </row>
    <row r="11" s="2" customFormat="1" ht="16.5" customHeight="1">
      <c r="A11" s="35"/>
      <c r="B11" s="41"/>
      <c r="C11" s="35"/>
      <c r="D11" s="35"/>
      <c r="E11" s="150" t="s">
        <v>954</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176</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955</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13. 10. 2020</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1</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21</v>
      </c>
      <c r="F19" s="35"/>
      <c r="G19" s="35"/>
      <c r="H19" s="35"/>
      <c r="I19" s="148" t="s">
        <v>26</v>
      </c>
      <c r="J19" s="138" t="s">
        <v>1</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27</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26</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29</v>
      </c>
      <c r="E24" s="35"/>
      <c r="F24" s="35"/>
      <c r="G24" s="35"/>
      <c r="H24" s="35"/>
      <c r="I24" s="148" t="s">
        <v>25</v>
      </c>
      <c r="J24" s="138" t="s">
        <v>1</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21</v>
      </c>
      <c r="F25" s="35"/>
      <c r="G25" s="35"/>
      <c r="H25" s="35"/>
      <c r="I25" s="148" t="s">
        <v>26</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31</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21</v>
      </c>
      <c r="F28" s="35"/>
      <c r="G28" s="35"/>
      <c r="H28" s="35"/>
      <c r="I28" s="148" t="s">
        <v>26</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32</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33</v>
      </c>
      <c r="E34" s="35"/>
      <c r="F34" s="35"/>
      <c r="G34" s="35"/>
      <c r="H34" s="35"/>
      <c r="I34" s="35"/>
      <c r="J34" s="159">
        <f>ROUND(J124,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35</v>
      </c>
      <c r="G36" s="35"/>
      <c r="H36" s="35"/>
      <c r="I36" s="160" t="s">
        <v>34</v>
      </c>
      <c r="J36" s="160" t="s">
        <v>36</v>
      </c>
      <c r="K36" s="35"/>
      <c r="L36" s="60"/>
      <c r="S36" s="35"/>
      <c r="T36" s="35"/>
      <c r="U36" s="35"/>
      <c r="V36" s="35"/>
      <c r="W36" s="35"/>
      <c r="X36" s="35"/>
      <c r="Y36" s="35"/>
      <c r="Z36" s="35"/>
      <c r="AA36" s="35"/>
      <c r="AB36" s="35"/>
      <c r="AC36" s="35"/>
      <c r="AD36" s="35"/>
      <c r="AE36" s="35"/>
    </row>
    <row r="37" s="2" customFormat="1" ht="14.4" customHeight="1">
      <c r="A37" s="35"/>
      <c r="B37" s="41"/>
      <c r="C37" s="35"/>
      <c r="D37" s="150" t="s">
        <v>37</v>
      </c>
      <c r="E37" s="148" t="s">
        <v>38</v>
      </c>
      <c r="F37" s="161">
        <f>ROUND((SUM(BE124:BE157)),  2)</f>
        <v>0</v>
      </c>
      <c r="G37" s="35"/>
      <c r="H37" s="35"/>
      <c r="I37" s="162">
        <v>0.20999999999999999</v>
      </c>
      <c r="J37" s="161">
        <f>ROUND(((SUM(BE124:BE157))*I37),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39</v>
      </c>
      <c r="F38" s="161">
        <f>ROUND((SUM(BF124:BF157)),  2)</f>
        <v>0</v>
      </c>
      <c r="G38" s="35"/>
      <c r="H38" s="35"/>
      <c r="I38" s="162">
        <v>0.14999999999999999</v>
      </c>
      <c r="J38" s="161">
        <f>ROUND(((SUM(BF124:BF157))*I38),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40</v>
      </c>
      <c r="F39" s="161">
        <f>ROUND((SUM(BG124:BG157)),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41</v>
      </c>
      <c r="F40" s="161">
        <f>ROUND((SUM(BH124:BH157)),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42</v>
      </c>
      <c r="F41" s="161">
        <f>ROUND((SUM(BI124:BI157)),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43</v>
      </c>
      <c r="E43" s="165"/>
      <c r="F43" s="165"/>
      <c r="G43" s="166" t="s">
        <v>44</v>
      </c>
      <c r="H43" s="167" t="s">
        <v>45</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172</v>
      </c>
      <c r="D86" s="19"/>
      <c r="E86" s="19"/>
      <c r="F86" s="19"/>
      <c r="G86" s="19"/>
      <c r="H86" s="19"/>
      <c r="I86" s="19"/>
      <c r="J86" s="19"/>
      <c r="K86" s="19"/>
      <c r="L86" s="17"/>
    </row>
    <row r="87" s="1" customFormat="1" ht="16.5" customHeight="1">
      <c r="B87" s="18"/>
      <c r="C87" s="19"/>
      <c r="D87" s="19"/>
      <c r="E87" s="181" t="s">
        <v>173</v>
      </c>
      <c r="F87" s="19"/>
      <c r="G87" s="19"/>
      <c r="H87" s="19"/>
      <c r="I87" s="19"/>
      <c r="J87" s="19"/>
      <c r="K87" s="19"/>
      <c r="L87" s="17"/>
    </row>
    <row r="88" s="1" customFormat="1" ht="12" customHeight="1">
      <c r="B88" s="18"/>
      <c r="C88" s="29" t="s">
        <v>174</v>
      </c>
      <c r="D88" s="19"/>
      <c r="E88" s="19"/>
      <c r="F88" s="19"/>
      <c r="G88" s="19"/>
      <c r="H88" s="19"/>
      <c r="I88" s="19"/>
      <c r="J88" s="19"/>
      <c r="K88" s="19"/>
      <c r="L88" s="17"/>
    </row>
    <row r="89" s="2" customFormat="1" ht="16.5" customHeight="1">
      <c r="A89" s="35"/>
      <c r="B89" s="36"/>
      <c r="C89" s="37"/>
      <c r="D89" s="37"/>
      <c r="E89" s="182" t="s">
        <v>954</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176</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05.1 - Dodávky SSZT - NEOCEŇOVAT</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13. 10. 2020</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 xml:space="preserve"> </v>
      </c>
      <c r="G95" s="37"/>
      <c r="H95" s="37"/>
      <c r="I95" s="29" t="s">
        <v>29</v>
      </c>
      <c r="J95" s="33" t="str">
        <f>E25</f>
        <v xml:space="preserve"> </v>
      </c>
      <c r="K95" s="37"/>
      <c r="L95" s="60"/>
      <c r="S95" s="35"/>
      <c r="T95" s="35"/>
      <c r="U95" s="35"/>
      <c r="V95" s="35"/>
      <c r="W95" s="35"/>
      <c r="X95" s="35"/>
      <c r="Y95" s="35"/>
      <c r="Z95" s="35"/>
      <c r="AA95" s="35"/>
      <c r="AB95" s="35"/>
      <c r="AC95" s="35"/>
      <c r="AD95" s="35"/>
      <c r="AE95" s="35"/>
    </row>
    <row r="96" s="2" customFormat="1" ht="15.15" customHeight="1">
      <c r="A96" s="35"/>
      <c r="B96" s="36"/>
      <c r="C96" s="29" t="s">
        <v>27</v>
      </c>
      <c r="D96" s="37"/>
      <c r="E96" s="37"/>
      <c r="F96" s="24" t="str">
        <f>IF(E22="","",E22)</f>
        <v>Vyplň údaj</v>
      </c>
      <c r="G96" s="37"/>
      <c r="H96" s="37"/>
      <c r="I96" s="29" t="s">
        <v>31</v>
      </c>
      <c r="J96" s="33" t="str">
        <f>E28</f>
        <v xml:space="preserve"> </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179</v>
      </c>
      <c r="D98" s="184"/>
      <c r="E98" s="184"/>
      <c r="F98" s="184"/>
      <c r="G98" s="184"/>
      <c r="H98" s="184"/>
      <c r="I98" s="184"/>
      <c r="J98" s="185" t="s">
        <v>180</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181</v>
      </c>
      <c r="D100" s="37"/>
      <c r="E100" s="37"/>
      <c r="F100" s="37"/>
      <c r="G100" s="37"/>
      <c r="H100" s="37"/>
      <c r="I100" s="37"/>
      <c r="J100" s="107">
        <f>J124</f>
        <v>0</v>
      </c>
      <c r="K100" s="37"/>
      <c r="L100" s="60"/>
      <c r="S100" s="35"/>
      <c r="T100" s="35"/>
      <c r="U100" s="35"/>
      <c r="V100" s="35"/>
      <c r="W100" s="35"/>
      <c r="X100" s="35"/>
      <c r="Y100" s="35"/>
      <c r="Z100" s="35"/>
      <c r="AA100" s="35"/>
      <c r="AB100" s="35"/>
      <c r="AC100" s="35"/>
      <c r="AD100" s="35"/>
      <c r="AE100" s="35"/>
      <c r="AU100" s="14" t="s">
        <v>182</v>
      </c>
    </row>
    <row r="101" s="2" customFormat="1" ht="21.84" customHeight="1">
      <c r="A101" s="35"/>
      <c r="B101" s="36"/>
      <c r="C101" s="37"/>
      <c r="D101" s="37"/>
      <c r="E101" s="37"/>
      <c r="F101" s="37"/>
      <c r="G101" s="37"/>
      <c r="H101" s="37"/>
      <c r="I101" s="37"/>
      <c r="J101" s="37"/>
      <c r="K101" s="37"/>
      <c r="L101" s="60"/>
      <c r="S101" s="35"/>
      <c r="T101" s="35"/>
      <c r="U101" s="35"/>
      <c r="V101" s="35"/>
      <c r="W101" s="35"/>
      <c r="X101" s="35"/>
      <c r="Y101" s="35"/>
      <c r="Z101" s="35"/>
      <c r="AA101" s="35"/>
      <c r="AB101" s="35"/>
      <c r="AC101" s="35"/>
      <c r="AD101" s="35"/>
      <c r="AE101" s="35"/>
    </row>
    <row r="102" s="2" customFormat="1" ht="6.96" customHeight="1">
      <c r="A102" s="35"/>
      <c r="B102" s="63"/>
      <c r="C102" s="64"/>
      <c r="D102" s="64"/>
      <c r="E102" s="64"/>
      <c r="F102" s="64"/>
      <c r="G102" s="64"/>
      <c r="H102" s="64"/>
      <c r="I102" s="64"/>
      <c r="J102" s="64"/>
      <c r="K102" s="64"/>
      <c r="L102" s="60"/>
      <c r="S102" s="35"/>
      <c r="T102" s="35"/>
      <c r="U102" s="35"/>
      <c r="V102" s="35"/>
      <c r="W102" s="35"/>
      <c r="X102" s="35"/>
      <c r="Y102" s="35"/>
      <c r="Z102" s="35"/>
      <c r="AA102" s="35"/>
      <c r="AB102" s="35"/>
      <c r="AC102" s="35"/>
      <c r="AD102" s="35"/>
      <c r="AE102" s="35"/>
    </row>
    <row r="106" s="2" customFormat="1" ht="6.96" customHeight="1">
      <c r="A106" s="35"/>
      <c r="B106" s="65"/>
      <c r="C106" s="66"/>
      <c r="D106" s="66"/>
      <c r="E106" s="66"/>
      <c r="F106" s="66"/>
      <c r="G106" s="66"/>
      <c r="H106" s="66"/>
      <c r="I106" s="66"/>
      <c r="J106" s="66"/>
      <c r="K106" s="66"/>
      <c r="L106" s="60"/>
      <c r="S106" s="35"/>
      <c r="T106" s="35"/>
      <c r="U106" s="35"/>
      <c r="V106" s="35"/>
      <c r="W106" s="35"/>
      <c r="X106" s="35"/>
      <c r="Y106" s="35"/>
      <c r="Z106" s="35"/>
      <c r="AA106" s="35"/>
      <c r="AB106" s="35"/>
      <c r="AC106" s="35"/>
      <c r="AD106" s="35"/>
      <c r="AE106" s="35"/>
    </row>
    <row r="107" s="2" customFormat="1" ht="24.96" customHeight="1">
      <c r="A107" s="35"/>
      <c r="B107" s="36"/>
      <c r="C107" s="20" t="s">
        <v>184</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6.96" customHeight="1">
      <c r="A108" s="35"/>
      <c r="B108" s="36"/>
      <c r="C108" s="37"/>
      <c r="D108" s="37"/>
      <c r="E108" s="37"/>
      <c r="F108" s="37"/>
      <c r="G108" s="37"/>
      <c r="H108" s="37"/>
      <c r="I108" s="37"/>
      <c r="J108" s="37"/>
      <c r="K108" s="37"/>
      <c r="L108" s="60"/>
      <c r="S108" s="35"/>
      <c r="T108" s="35"/>
      <c r="U108" s="35"/>
      <c r="V108" s="35"/>
      <c r="W108" s="35"/>
      <c r="X108" s="35"/>
      <c r="Y108" s="35"/>
      <c r="Z108" s="35"/>
      <c r="AA108" s="35"/>
      <c r="AB108" s="35"/>
      <c r="AC108" s="35"/>
      <c r="AD108" s="35"/>
      <c r="AE108" s="35"/>
    </row>
    <row r="109" s="2" customFormat="1" ht="12" customHeight="1">
      <c r="A109" s="35"/>
      <c r="B109" s="36"/>
      <c r="C109" s="29" t="s">
        <v>16</v>
      </c>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6.5" customHeight="1">
      <c r="A110" s="35"/>
      <c r="B110" s="36"/>
      <c r="C110" s="37"/>
      <c r="D110" s="37"/>
      <c r="E110" s="181" t="str">
        <f>E7</f>
        <v>Oprava zabezpečovacího zařízení v žst. Liběchov</v>
      </c>
      <c r="F110" s="29"/>
      <c r="G110" s="29"/>
      <c r="H110" s="29"/>
      <c r="I110" s="37"/>
      <c r="J110" s="37"/>
      <c r="K110" s="37"/>
      <c r="L110" s="60"/>
      <c r="S110" s="35"/>
      <c r="T110" s="35"/>
      <c r="U110" s="35"/>
      <c r="V110" s="35"/>
      <c r="W110" s="35"/>
      <c r="X110" s="35"/>
      <c r="Y110" s="35"/>
      <c r="Z110" s="35"/>
      <c r="AA110" s="35"/>
      <c r="AB110" s="35"/>
      <c r="AC110" s="35"/>
      <c r="AD110" s="35"/>
      <c r="AE110" s="35"/>
    </row>
    <row r="111" s="1" customFormat="1" ht="12" customHeight="1">
      <c r="B111" s="18"/>
      <c r="C111" s="29" t="s">
        <v>172</v>
      </c>
      <c r="D111" s="19"/>
      <c r="E111" s="19"/>
      <c r="F111" s="19"/>
      <c r="G111" s="19"/>
      <c r="H111" s="19"/>
      <c r="I111" s="19"/>
      <c r="J111" s="19"/>
      <c r="K111" s="19"/>
      <c r="L111" s="17"/>
    </row>
    <row r="112" s="1" customFormat="1" ht="16.5" customHeight="1">
      <c r="B112" s="18"/>
      <c r="C112" s="19"/>
      <c r="D112" s="19"/>
      <c r="E112" s="181" t="s">
        <v>173</v>
      </c>
      <c r="F112" s="19"/>
      <c r="G112" s="19"/>
      <c r="H112" s="19"/>
      <c r="I112" s="19"/>
      <c r="J112" s="19"/>
      <c r="K112" s="19"/>
      <c r="L112" s="17"/>
    </row>
    <row r="113" s="1" customFormat="1" ht="12" customHeight="1">
      <c r="B113" s="18"/>
      <c r="C113" s="29" t="s">
        <v>174</v>
      </c>
      <c r="D113" s="19"/>
      <c r="E113" s="19"/>
      <c r="F113" s="19"/>
      <c r="G113" s="19"/>
      <c r="H113" s="19"/>
      <c r="I113" s="19"/>
      <c r="J113" s="19"/>
      <c r="K113" s="19"/>
      <c r="L113" s="17"/>
    </row>
    <row r="114" s="2" customFormat="1" ht="16.5" customHeight="1">
      <c r="A114" s="35"/>
      <c r="B114" s="36"/>
      <c r="C114" s="37"/>
      <c r="D114" s="37"/>
      <c r="E114" s="182" t="s">
        <v>954</v>
      </c>
      <c r="F114" s="37"/>
      <c r="G114" s="37"/>
      <c r="H114" s="37"/>
      <c r="I114" s="37"/>
      <c r="J114" s="37"/>
      <c r="K114" s="37"/>
      <c r="L114" s="60"/>
      <c r="S114" s="35"/>
      <c r="T114" s="35"/>
      <c r="U114" s="35"/>
      <c r="V114" s="35"/>
      <c r="W114" s="35"/>
      <c r="X114" s="35"/>
      <c r="Y114" s="35"/>
      <c r="Z114" s="35"/>
      <c r="AA114" s="35"/>
      <c r="AB114" s="35"/>
      <c r="AC114" s="35"/>
      <c r="AD114" s="35"/>
      <c r="AE114" s="35"/>
    </row>
    <row r="115" s="2" customFormat="1" ht="12" customHeight="1">
      <c r="A115" s="35"/>
      <c r="B115" s="36"/>
      <c r="C115" s="29" t="s">
        <v>176</v>
      </c>
      <c r="D115" s="37"/>
      <c r="E115" s="37"/>
      <c r="F115" s="37"/>
      <c r="G115" s="37"/>
      <c r="H115" s="37"/>
      <c r="I115" s="37"/>
      <c r="J115" s="37"/>
      <c r="K115" s="37"/>
      <c r="L115" s="60"/>
      <c r="S115" s="35"/>
      <c r="T115" s="35"/>
      <c r="U115" s="35"/>
      <c r="V115" s="35"/>
      <c r="W115" s="35"/>
      <c r="X115" s="35"/>
      <c r="Y115" s="35"/>
      <c r="Z115" s="35"/>
      <c r="AA115" s="35"/>
      <c r="AB115" s="35"/>
      <c r="AC115" s="35"/>
      <c r="AD115" s="35"/>
      <c r="AE115" s="35"/>
    </row>
    <row r="116" s="2" customFormat="1" ht="16.5" customHeight="1">
      <c r="A116" s="35"/>
      <c r="B116" s="36"/>
      <c r="C116" s="37"/>
      <c r="D116" s="37"/>
      <c r="E116" s="73" t="str">
        <f>E13</f>
        <v>05.1 - Dodávky SSZT - NEOCEŇOVAT</v>
      </c>
      <c r="F116" s="37"/>
      <c r="G116" s="37"/>
      <c r="H116" s="37"/>
      <c r="I116" s="37"/>
      <c r="J116" s="37"/>
      <c r="K116" s="37"/>
      <c r="L116" s="60"/>
      <c r="S116" s="35"/>
      <c r="T116" s="35"/>
      <c r="U116" s="35"/>
      <c r="V116" s="35"/>
      <c r="W116" s="35"/>
      <c r="X116" s="35"/>
      <c r="Y116" s="35"/>
      <c r="Z116" s="35"/>
      <c r="AA116" s="35"/>
      <c r="AB116" s="35"/>
      <c r="AC116" s="35"/>
      <c r="AD116" s="35"/>
      <c r="AE116" s="35"/>
    </row>
    <row r="117" s="2" customFormat="1" ht="6.96" customHeight="1">
      <c r="A117" s="35"/>
      <c r="B117" s="36"/>
      <c r="C117" s="37"/>
      <c r="D117" s="37"/>
      <c r="E117" s="37"/>
      <c r="F117" s="37"/>
      <c r="G117" s="37"/>
      <c r="H117" s="37"/>
      <c r="I117" s="37"/>
      <c r="J117" s="37"/>
      <c r="K117" s="37"/>
      <c r="L117" s="60"/>
      <c r="S117" s="35"/>
      <c r="T117" s="35"/>
      <c r="U117" s="35"/>
      <c r="V117" s="35"/>
      <c r="W117" s="35"/>
      <c r="X117" s="35"/>
      <c r="Y117" s="35"/>
      <c r="Z117" s="35"/>
      <c r="AA117" s="35"/>
      <c r="AB117" s="35"/>
      <c r="AC117" s="35"/>
      <c r="AD117" s="35"/>
      <c r="AE117" s="35"/>
    </row>
    <row r="118" s="2" customFormat="1" ht="12" customHeight="1">
      <c r="A118" s="35"/>
      <c r="B118" s="36"/>
      <c r="C118" s="29" t="s">
        <v>20</v>
      </c>
      <c r="D118" s="37"/>
      <c r="E118" s="37"/>
      <c r="F118" s="24" t="str">
        <f>F16</f>
        <v xml:space="preserve"> </v>
      </c>
      <c r="G118" s="37"/>
      <c r="H118" s="37"/>
      <c r="I118" s="29" t="s">
        <v>22</v>
      </c>
      <c r="J118" s="76" t="str">
        <f>IF(J16="","",J16)</f>
        <v>13. 10. 2020</v>
      </c>
      <c r="K118" s="37"/>
      <c r="L118" s="60"/>
      <c r="S118" s="35"/>
      <c r="T118" s="35"/>
      <c r="U118" s="35"/>
      <c r="V118" s="35"/>
      <c r="W118" s="35"/>
      <c r="X118" s="35"/>
      <c r="Y118" s="35"/>
      <c r="Z118" s="35"/>
      <c r="AA118" s="35"/>
      <c r="AB118" s="35"/>
      <c r="AC118" s="35"/>
      <c r="AD118" s="35"/>
      <c r="AE118" s="35"/>
    </row>
    <row r="119" s="2" customFormat="1" ht="6.96" customHeight="1">
      <c r="A119" s="35"/>
      <c r="B119" s="36"/>
      <c r="C119" s="37"/>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5.15" customHeight="1">
      <c r="A120" s="35"/>
      <c r="B120" s="36"/>
      <c r="C120" s="29" t="s">
        <v>24</v>
      </c>
      <c r="D120" s="37"/>
      <c r="E120" s="37"/>
      <c r="F120" s="24" t="str">
        <f>E19</f>
        <v xml:space="preserve"> </v>
      </c>
      <c r="G120" s="37"/>
      <c r="H120" s="37"/>
      <c r="I120" s="29" t="s">
        <v>29</v>
      </c>
      <c r="J120" s="33" t="str">
        <f>E25</f>
        <v xml:space="preserve"> </v>
      </c>
      <c r="K120" s="37"/>
      <c r="L120" s="60"/>
      <c r="S120" s="35"/>
      <c r="T120" s="35"/>
      <c r="U120" s="35"/>
      <c r="V120" s="35"/>
      <c r="W120" s="35"/>
      <c r="X120" s="35"/>
      <c r="Y120" s="35"/>
      <c r="Z120" s="35"/>
      <c r="AA120" s="35"/>
      <c r="AB120" s="35"/>
      <c r="AC120" s="35"/>
      <c r="AD120" s="35"/>
      <c r="AE120" s="35"/>
    </row>
    <row r="121" s="2" customFormat="1" ht="15.15" customHeight="1">
      <c r="A121" s="35"/>
      <c r="B121" s="36"/>
      <c r="C121" s="29" t="s">
        <v>27</v>
      </c>
      <c r="D121" s="37"/>
      <c r="E121" s="37"/>
      <c r="F121" s="24" t="str">
        <f>IF(E22="","",E22)</f>
        <v>Vyplň údaj</v>
      </c>
      <c r="G121" s="37"/>
      <c r="H121" s="37"/>
      <c r="I121" s="29" t="s">
        <v>31</v>
      </c>
      <c r="J121" s="33" t="str">
        <f>E28</f>
        <v xml:space="preserve"> </v>
      </c>
      <c r="K121" s="37"/>
      <c r="L121" s="60"/>
      <c r="S121" s="35"/>
      <c r="T121" s="35"/>
      <c r="U121" s="35"/>
      <c r="V121" s="35"/>
      <c r="W121" s="35"/>
      <c r="X121" s="35"/>
      <c r="Y121" s="35"/>
      <c r="Z121" s="35"/>
      <c r="AA121" s="35"/>
      <c r="AB121" s="35"/>
      <c r="AC121" s="35"/>
      <c r="AD121" s="35"/>
      <c r="AE121" s="35"/>
    </row>
    <row r="122" s="2" customFormat="1" ht="10.32" customHeight="1">
      <c r="A122" s="35"/>
      <c r="B122" s="36"/>
      <c r="C122" s="37"/>
      <c r="D122" s="37"/>
      <c r="E122" s="37"/>
      <c r="F122" s="37"/>
      <c r="G122" s="37"/>
      <c r="H122" s="37"/>
      <c r="I122" s="37"/>
      <c r="J122" s="37"/>
      <c r="K122" s="37"/>
      <c r="L122" s="60"/>
      <c r="S122" s="35"/>
      <c r="T122" s="35"/>
      <c r="U122" s="35"/>
      <c r="V122" s="35"/>
      <c r="W122" s="35"/>
      <c r="X122" s="35"/>
      <c r="Y122" s="35"/>
      <c r="Z122" s="35"/>
      <c r="AA122" s="35"/>
      <c r="AB122" s="35"/>
      <c r="AC122" s="35"/>
      <c r="AD122" s="35"/>
      <c r="AE122" s="35"/>
    </row>
    <row r="123" s="10" customFormat="1" ht="29.28" customHeight="1">
      <c r="A123" s="193"/>
      <c r="B123" s="194"/>
      <c r="C123" s="195" t="s">
        <v>185</v>
      </c>
      <c r="D123" s="196" t="s">
        <v>58</v>
      </c>
      <c r="E123" s="196" t="s">
        <v>54</v>
      </c>
      <c r="F123" s="196" t="s">
        <v>55</v>
      </c>
      <c r="G123" s="196" t="s">
        <v>186</v>
      </c>
      <c r="H123" s="196" t="s">
        <v>187</v>
      </c>
      <c r="I123" s="196" t="s">
        <v>188</v>
      </c>
      <c r="J123" s="197" t="s">
        <v>180</v>
      </c>
      <c r="K123" s="198" t="s">
        <v>189</v>
      </c>
      <c r="L123" s="199"/>
      <c r="M123" s="97" t="s">
        <v>1</v>
      </c>
      <c r="N123" s="98" t="s">
        <v>37</v>
      </c>
      <c r="O123" s="98" t="s">
        <v>190</v>
      </c>
      <c r="P123" s="98" t="s">
        <v>191</v>
      </c>
      <c r="Q123" s="98" t="s">
        <v>192</v>
      </c>
      <c r="R123" s="98" t="s">
        <v>193</v>
      </c>
      <c r="S123" s="98" t="s">
        <v>194</v>
      </c>
      <c r="T123" s="99" t="s">
        <v>195</v>
      </c>
      <c r="U123" s="193"/>
      <c r="V123" s="193"/>
      <c r="W123" s="193"/>
      <c r="X123" s="193"/>
      <c r="Y123" s="193"/>
      <c r="Z123" s="193"/>
      <c r="AA123" s="193"/>
      <c r="AB123" s="193"/>
      <c r="AC123" s="193"/>
      <c r="AD123" s="193"/>
      <c r="AE123" s="193"/>
    </row>
    <row r="124" s="2" customFormat="1" ht="22.8" customHeight="1">
      <c r="A124" s="35"/>
      <c r="B124" s="36"/>
      <c r="C124" s="104" t="s">
        <v>196</v>
      </c>
      <c r="D124" s="37"/>
      <c r="E124" s="37"/>
      <c r="F124" s="37"/>
      <c r="G124" s="37"/>
      <c r="H124" s="37"/>
      <c r="I124" s="37"/>
      <c r="J124" s="200">
        <f>BK124</f>
        <v>0</v>
      </c>
      <c r="K124" s="37"/>
      <c r="L124" s="41"/>
      <c r="M124" s="100"/>
      <c r="N124" s="201"/>
      <c r="O124" s="101"/>
      <c r="P124" s="202">
        <f>SUM(P125:P157)</f>
        <v>0</v>
      </c>
      <c r="Q124" s="101"/>
      <c r="R124" s="202">
        <f>SUM(R125:R157)</f>
        <v>0</v>
      </c>
      <c r="S124" s="101"/>
      <c r="T124" s="203">
        <f>SUM(T125:T157)</f>
        <v>0</v>
      </c>
      <c r="U124" s="35"/>
      <c r="V124" s="35"/>
      <c r="W124" s="35"/>
      <c r="X124" s="35"/>
      <c r="Y124" s="35"/>
      <c r="Z124" s="35"/>
      <c r="AA124" s="35"/>
      <c r="AB124" s="35"/>
      <c r="AC124" s="35"/>
      <c r="AD124" s="35"/>
      <c r="AE124" s="35"/>
      <c r="AT124" s="14" t="s">
        <v>72</v>
      </c>
      <c r="AU124" s="14" t="s">
        <v>182</v>
      </c>
      <c r="BK124" s="204">
        <f>SUM(BK125:BK157)</f>
        <v>0</v>
      </c>
    </row>
    <row r="125" s="2" customFormat="1" ht="14.4" customHeight="1">
      <c r="A125" s="35"/>
      <c r="B125" s="36"/>
      <c r="C125" s="245" t="s">
        <v>80</v>
      </c>
      <c r="D125" s="245" t="s">
        <v>313</v>
      </c>
      <c r="E125" s="246" t="s">
        <v>956</v>
      </c>
      <c r="F125" s="247" t="s">
        <v>957</v>
      </c>
      <c r="G125" s="248" t="s">
        <v>958</v>
      </c>
      <c r="H125" s="249">
        <v>12</v>
      </c>
      <c r="I125" s="250"/>
      <c r="J125" s="251">
        <f>ROUND(I125*H125,2)</f>
        <v>0</v>
      </c>
      <c r="K125" s="252"/>
      <c r="L125" s="253"/>
      <c r="M125" s="254" t="s">
        <v>1</v>
      </c>
      <c r="N125" s="255" t="s">
        <v>38</v>
      </c>
      <c r="O125" s="88"/>
      <c r="P125" s="229">
        <f>O125*H125</f>
        <v>0</v>
      </c>
      <c r="Q125" s="229">
        <v>0</v>
      </c>
      <c r="R125" s="229">
        <f>Q125*H125</f>
        <v>0</v>
      </c>
      <c r="S125" s="229">
        <v>0</v>
      </c>
      <c r="T125" s="230">
        <f>S125*H125</f>
        <v>0</v>
      </c>
      <c r="U125" s="35"/>
      <c r="V125" s="35"/>
      <c r="W125" s="35"/>
      <c r="X125" s="35"/>
      <c r="Y125" s="35"/>
      <c r="Z125" s="35"/>
      <c r="AA125" s="35"/>
      <c r="AB125" s="35"/>
      <c r="AC125" s="35"/>
      <c r="AD125" s="35"/>
      <c r="AE125" s="35"/>
      <c r="AR125" s="231" t="s">
        <v>316</v>
      </c>
      <c r="AT125" s="231" t="s">
        <v>313</v>
      </c>
      <c r="AU125" s="231" t="s">
        <v>73</v>
      </c>
      <c r="AY125" s="14" t="s">
        <v>200</v>
      </c>
      <c r="BE125" s="232">
        <f>IF(N125="základní",J125,0)</f>
        <v>0</v>
      </c>
      <c r="BF125" s="232">
        <f>IF(N125="snížená",J125,0)</f>
        <v>0</v>
      </c>
      <c r="BG125" s="232">
        <f>IF(N125="zákl. přenesená",J125,0)</f>
        <v>0</v>
      </c>
      <c r="BH125" s="232">
        <f>IF(N125="sníž. přenesená",J125,0)</f>
        <v>0</v>
      </c>
      <c r="BI125" s="232">
        <f>IF(N125="nulová",J125,0)</f>
        <v>0</v>
      </c>
      <c r="BJ125" s="14" t="s">
        <v>80</v>
      </c>
      <c r="BK125" s="232">
        <f>ROUND(I125*H125,2)</f>
        <v>0</v>
      </c>
      <c r="BL125" s="14" t="s">
        <v>316</v>
      </c>
      <c r="BM125" s="231" t="s">
        <v>959</v>
      </c>
    </row>
    <row r="126" s="2" customFormat="1" ht="24.15" customHeight="1">
      <c r="A126" s="35"/>
      <c r="B126" s="36"/>
      <c r="C126" s="245" t="s">
        <v>277</v>
      </c>
      <c r="D126" s="245" t="s">
        <v>313</v>
      </c>
      <c r="E126" s="246" t="s">
        <v>960</v>
      </c>
      <c r="F126" s="247" t="s">
        <v>961</v>
      </c>
      <c r="G126" s="248" t="s">
        <v>209</v>
      </c>
      <c r="H126" s="249">
        <v>2</v>
      </c>
      <c r="I126" s="250"/>
      <c r="J126" s="251">
        <f>ROUND(I126*H126,2)</f>
        <v>0</v>
      </c>
      <c r="K126" s="252"/>
      <c r="L126" s="253"/>
      <c r="M126" s="254" t="s">
        <v>1</v>
      </c>
      <c r="N126" s="255" t="s">
        <v>38</v>
      </c>
      <c r="O126" s="88"/>
      <c r="P126" s="229">
        <f>O126*H126</f>
        <v>0</v>
      </c>
      <c r="Q126" s="229">
        <v>0</v>
      </c>
      <c r="R126" s="229">
        <f>Q126*H126</f>
        <v>0</v>
      </c>
      <c r="S126" s="229">
        <v>0</v>
      </c>
      <c r="T126" s="230">
        <f>S126*H126</f>
        <v>0</v>
      </c>
      <c r="U126" s="35"/>
      <c r="V126" s="35"/>
      <c r="W126" s="35"/>
      <c r="X126" s="35"/>
      <c r="Y126" s="35"/>
      <c r="Z126" s="35"/>
      <c r="AA126" s="35"/>
      <c r="AB126" s="35"/>
      <c r="AC126" s="35"/>
      <c r="AD126" s="35"/>
      <c r="AE126" s="35"/>
      <c r="AR126" s="231" t="s">
        <v>316</v>
      </c>
      <c r="AT126" s="231" t="s">
        <v>313</v>
      </c>
      <c r="AU126" s="231" t="s">
        <v>73</v>
      </c>
      <c r="AY126" s="14" t="s">
        <v>200</v>
      </c>
      <c r="BE126" s="232">
        <f>IF(N126="základní",J126,0)</f>
        <v>0</v>
      </c>
      <c r="BF126" s="232">
        <f>IF(N126="snížená",J126,0)</f>
        <v>0</v>
      </c>
      <c r="BG126" s="232">
        <f>IF(N126="zákl. přenesená",J126,0)</f>
        <v>0</v>
      </c>
      <c r="BH126" s="232">
        <f>IF(N126="sníž. přenesená",J126,0)</f>
        <v>0</v>
      </c>
      <c r="BI126" s="232">
        <f>IF(N126="nulová",J126,0)</f>
        <v>0</v>
      </c>
      <c r="BJ126" s="14" t="s">
        <v>80</v>
      </c>
      <c r="BK126" s="232">
        <f>ROUND(I126*H126,2)</f>
        <v>0</v>
      </c>
      <c r="BL126" s="14" t="s">
        <v>316</v>
      </c>
      <c r="BM126" s="231" t="s">
        <v>962</v>
      </c>
    </row>
    <row r="127" s="2" customFormat="1" ht="24.15" customHeight="1">
      <c r="A127" s="35"/>
      <c r="B127" s="36"/>
      <c r="C127" s="245" t="s">
        <v>7</v>
      </c>
      <c r="D127" s="245" t="s">
        <v>313</v>
      </c>
      <c r="E127" s="246" t="s">
        <v>963</v>
      </c>
      <c r="F127" s="247" t="s">
        <v>964</v>
      </c>
      <c r="G127" s="248" t="s">
        <v>209</v>
      </c>
      <c r="H127" s="249">
        <v>2</v>
      </c>
      <c r="I127" s="250"/>
      <c r="J127" s="251">
        <f>ROUND(I127*H127,2)</f>
        <v>0</v>
      </c>
      <c r="K127" s="252"/>
      <c r="L127" s="253"/>
      <c r="M127" s="254" t="s">
        <v>1</v>
      </c>
      <c r="N127" s="255" t="s">
        <v>38</v>
      </c>
      <c r="O127" s="88"/>
      <c r="P127" s="229">
        <f>O127*H127</f>
        <v>0</v>
      </c>
      <c r="Q127" s="229">
        <v>0</v>
      </c>
      <c r="R127" s="229">
        <f>Q127*H127</f>
        <v>0</v>
      </c>
      <c r="S127" s="229">
        <v>0</v>
      </c>
      <c r="T127" s="230">
        <f>S127*H127</f>
        <v>0</v>
      </c>
      <c r="U127" s="35"/>
      <c r="V127" s="35"/>
      <c r="W127" s="35"/>
      <c r="X127" s="35"/>
      <c r="Y127" s="35"/>
      <c r="Z127" s="35"/>
      <c r="AA127" s="35"/>
      <c r="AB127" s="35"/>
      <c r="AC127" s="35"/>
      <c r="AD127" s="35"/>
      <c r="AE127" s="35"/>
      <c r="AR127" s="231" t="s">
        <v>316</v>
      </c>
      <c r="AT127" s="231" t="s">
        <v>313</v>
      </c>
      <c r="AU127" s="231" t="s">
        <v>73</v>
      </c>
      <c r="AY127" s="14" t="s">
        <v>200</v>
      </c>
      <c r="BE127" s="232">
        <f>IF(N127="základní",J127,0)</f>
        <v>0</v>
      </c>
      <c r="BF127" s="232">
        <f>IF(N127="snížená",J127,0)</f>
        <v>0</v>
      </c>
      <c r="BG127" s="232">
        <f>IF(N127="zákl. přenesená",J127,0)</f>
        <v>0</v>
      </c>
      <c r="BH127" s="232">
        <f>IF(N127="sníž. přenesená",J127,0)</f>
        <v>0</v>
      </c>
      <c r="BI127" s="232">
        <f>IF(N127="nulová",J127,0)</f>
        <v>0</v>
      </c>
      <c r="BJ127" s="14" t="s">
        <v>80</v>
      </c>
      <c r="BK127" s="232">
        <f>ROUND(I127*H127,2)</f>
        <v>0</v>
      </c>
      <c r="BL127" s="14" t="s">
        <v>316</v>
      </c>
      <c r="BM127" s="231" t="s">
        <v>965</v>
      </c>
    </row>
    <row r="128" s="2" customFormat="1" ht="24.15" customHeight="1">
      <c r="A128" s="35"/>
      <c r="B128" s="36"/>
      <c r="C128" s="245" t="s">
        <v>383</v>
      </c>
      <c r="D128" s="245" t="s">
        <v>313</v>
      </c>
      <c r="E128" s="246" t="s">
        <v>966</v>
      </c>
      <c r="F128" s="247" t="s">
        <v>967</v>
      </c>
      <c r="G128" s="248" t="s">
        <v>209</v>
      </c>
      <c r="H128" s="249">
        <v>1</v>
      </c>
      <c r="I128" s="250"/>
      <c r="J128" s="251">
        <f>ROUND(I128*H128,2)</f>
        <v>0</v>
      </c>
      <c r="K128" s="252"/>
      <c r="L128" s="253"/>
      <c r="M128" s="254" t="s">
        <v>1</v>
      </c>
      <c r="N128" s="255" t="s">
        <v>38</v>
      </c>
      <c r="O128" s="88"/>
      <c r="P128" s="229">
        <f>O128*H128</f>
        <v>0</v>
      </c>
      <c r="Q128" s="229">
        <v>0</v>
      </c>
      <c r="R128" s="229">
        <f>Q128*H128</f>
        <v>0</v>
      </c>
      <c r="S128" s="229">
        <v>0</v>
      </c>
      <c r="T128" s="230">
        <f>S128*H128</f>
        <v>0</v>
      </c>
      <c r="U128" s="35"/>
      <c r="V128" s="35"/>
      <c r="W128" s="35"/>
      <c r="X128" s="35"/>
      <c r="Y128" s="35"/>
      <c r="Z128" s="35"/>
      <c r="AA128" s="35"/>
      <c r="AB128" s="35"/>
      <c r="AC128" s="35"/>
      <c r="AD128" s="35"/>
      <c r="AE128" s="35"/>
      <c r="AR128" s="231" t="s">
        <v>316</v>
      </c>
      <c r="AT128" s="231" t="s">
        <v>313</v>
      </c>
      <c r="AU128" s="231" t="s">
        <v>73</v>
      </c>
      <c r="AY128" s="14" t="s">
        <v>200</v>
      </c>
      <c r="BE128" s="232">
        <f>IF(N128="základní",J128,0)</f>
        <v>0</v>
      </c>
      <c r="BF128" s="232">
        <f>IF(N128="snížená",J128,0)</f>
        <v>0</v>
      </c>
      <c r="BG128" s="232">
        <f>IF(N128="zákl. přenesená",J128,0)</f>
        <v>0</v>
      </c>
      <c r="BH128" s="232">
        <f>IF(N128="sníž. přenesená",J128,0)</f>
        <v>0</v>
      </c>
      <c r="BI128" s="232">
        <f>IF(N128="nulová",J128,0)</f>
        <v>0</v>
      </c>
      <c r="BJ128" s="14" t="s">
        <v>80</v>
      </c>
      <c r="BK128" s="232">
        <f>ROUND(I128*H128,2)</f>
        <v>0</v>
      </c>
      <c r="BL128" s="14" t="s">
        <v>316</v>
      </c>
      <c r="BM128" s="231" t="s">
        <v>968</v>
      </c>
    </row>
    <row r="129" s="2" customFormat="1" ht="24.15" customHeight="1">
      <c r="A129" s="35"/>
      <c r="B129" s="36"/>
      <c r="C129" s="245" t="s">
        <v>387</v>
      </c>
      <c r="D129" s="245" t="s">
        <v>313</v>
      </c>
      <c r="E129" s="246" t="s">
        <v>969</v>
      </c>
      <c r="F129" s="247" t="s">
        <v>970</v>
      </c>
      <c r="G129" s="248" t="s">
        <v>958</v>
      </c>
      <c r="H129" s="249">
        <v>4</v>
      </c>
      <c r="I129" s="250"/>
      <c r="J129" s="251">
        <f>ROUND(I129*H129,2)</f>
        <v>0</v>
      </c>
      <c r="K129" s="252"/>
      <c r="L129" s="253"/>
      <c r="M129" s="254" t="s">
        <v>1</v>
      </c>
      <c r="N129" s="255" t="s">
        <v>38</v>
      </c>
      <c r="O129" s="88"/>
      <c r="P129" s="229">
        <f>O129*H129</f>
        <v>0</v>
      </c>
      <c r="Q129" s="229">
        <v>0</v>
      </c>
      <c r="R129" s="229">
        <f>Q129*H129</f>
        <v>0</v>
      </c>
      <c r="S129" s="229">
        <v>0</v>
      </c>
      <c r="T129" s="230">
        <f>S129*H129</f>
        <v>0</v>
      </c>
      <c r="U129" s="35"/>
      <c r="V129" s="35"/>
      <c r="W129" s="35"/>
      <c r="X129" s="35"/>
      <c r="Y129" s="35"/>
      <c r="Z129" s="35"/>
      <c r="AA129" s="35"/>
      <c r="AB129" s="35"/>
      <c r="AC129" s="35"/>
      <c r="AD129" s="35"/>
      <c r="AE129" s="35"/>
      <c r="AR129" s="231" t="s">
        <v>316</v>
      </c>
      <c r="AT129" s="231" t="s">
        <v>313</v>
      </c>
      <c r="AU129" s="231" t="s">
        <v>73</v>
      </c>
      <c r="AY129" s="14" t="s">
        <v>200</v>
      </c>
      <c r="BE129" s="232">
        <f>IF(N129="základní",J129,0)</f>
        <v>0</v>
      </c>
      <c r="BF129" s="232">
        <f>IF(N129="snížená",J129,0)</f>
        <v>0</v>
      </c>
      <c r="BG129" s="232">
        <f>IF(N129="zákl. přenesená",J129,0)</f>
        <v>0</v>
      </c>
      <c r="BH129" s="232">
        <f>IF(N129="sníž. přenesená",J129,0)</f>
        <v>0</v>
      </c>
      <c r="BI129" s="232">
        <f>IF(N129="nulová",J129,0)</f>
        <v>0</v>
      </c>
      <c r="BJ129" s="14" t="s">
        <v>80</v>
      </c>
      <c r="BK129" s="232">
        <f>ROUND(I129*H129,2)</f>
        <v>0</v>
      </c>
      <c r="BL129" s="14" t="s">
        <v>316</v>
      </c>
      <c r="BM129" s="231" t="s">
        <v>971</v>
      </c>
    </row>
    <row r="130" s="2" customFormat="1" ht="24.15" customHeight="1">
      <c r="A130" s="35"/>
      <c r="B130" s="36"/>
      <c r="C130" s="245" t="s">
        <v>391</v>
      </c>
      <c r="D130" s="245" t="s">
        <v>313</v>
      </c>
      <c r="E130" s="246" t="s">
        <v>972</v>
      </c>
      <c r="F130" s="247" t="s">
        <v>973</v>
      </c>
      <c r="G130" s="248" t="s">
        <v>958</v>
      </c>
      <c r="H130" s="249">
        <v>8</v>
      </c>
      <c r="I130" s="250"/>
      <c r="J130" s="251">
        <f>ROUND(I130*H130,2)</f>
        <v>0</v>
      </c>
      <c r="K130" s="252"/>
      <c r="L130" s="253"/>
      <c r="M130" s="254" t="s">
        <v>1</v>
      </c>
      <c r="N130" s="255" t="s">
        <v>38</v>
      </c>
      <c r="O130" s="88"/>
      <c r="P130" s="229">
        <f>O130*H130</f>
        <v>0</v>
      </c>
      <c r="Q130" s="229">
        <v>0</v>
      </c>
      <c r="R130" s="229">
        <f>Q130*H130</f>
        <v>0</v>
      </c>
      <c r="S130" s="229">
        <v>0</v>
      </c>
      <c r="T130" s="230">
        <f>S130*H130</f>
        <v>0</v>
      </c>
      <c r="U130" s="35"/>
      <c r="V130" s="35"/>
      <c r="W130" s="35"/>
      <c r="X130" s="35"/>
      <c r="Y130" s="35"/>
      <c r="Z130" s="35"/>
      <c r="AA130" s="35"/>
      <c r="AB130" s="35"/>
      <c r="AC130" s="35"/>
      <c r="AD130" s="35"/>
      <c r="AE130" s="35"/>
      <c r="AR130" s="231" t="s">
        <v>316</v>
      </c>
      <c r="AT130" s="231" t="s">
        <v>313</v>
      </c>
      <c r="AU130" s="231" t="s">
        <v>73</v>
      </c>
      <c r="AY130" s="14" t="s">
        <v>200</v>
      </c>
      <c r="BE130" s="232">
        <f>IF(N130="základní",J130,0)</f>
        <v>0</v>
      </c>
      <c r="BF130" s="232">
        <f>IF(N130="snížená",J130,0)</f>
        <v>0</v>
      </c>
      <c r="BG130" s="232">
        <f>IF(N130="zákl. přenesená",J130,0)</f>
        <v>0</v>
      </c>
      <c r="BH130" s="232">
        <f>IF(N130="sníž. přenesená",J130,0)</f>
        <v>0</v>
      </c>
      <c r="BI130" s="232">
        <f>IF(N130="nulová",J130,0)</f>
        <v>0</v>
      </c>
      <c r="BJ130" s="14" t="s">
        <v>80</v>
      </c>
      <c r="BK130" s="232">
        <f>ROUND(I130*H130,2)</f>
        <v>0</v>
      </c>
      <c r="BL130" s="14" t="s">
        <v>316</v>
      </c>
      <c r="BM130" s="231" t="s">
        <v>974</v>
      </c>
    </row>
    <row r="131" s="2" customFormat="1" ht="14.4" customHeight="1">
      <c r="A131" s="35"/>
      <c r="B131" s="36"/>
      <c r="C131" s="245" t="s">
        <v>395</v>
      </c>
      <c r="D131" s="245" t="s">
        <v>313</v>
      </c>
      <c r="E131" s="246" t="s">
        <v>975</v>
      </c>
      <c r="F131" s="247" t="s">
        <v>976</v>
      </c>
      <c r="G131" s="248" t="s">
        <v>958</v>
      </c>
      <c r="H131" s="249">
        <v>2</v>
      </c>
      <c r="I131" s="250"/>
      <c r="J131" s="251">
        <f>ROUND(I131*H131,2)</f>
        <v>0</v>
      </c>
      <c r="K131" s="252"/>
      <c r="L131" s="253"/>
      <c r="M131" s="254" t="s">
        <v>1</v>
      </c>
      <c r="N131" s="255" t="s">
        <v>38</v>
      </c>
      <c r="O131" s="88"/>
      <c r="P131" s="229">
        <f>O131*H131</f>
        <v>0</v>
      </c>
      <c r="Q131" s="229">
        <v>0</v>
      </c>
      <c r="R131" s="229">
        <f>Q131*H131</f>
        <v>0</v>
      </c>
      <c r="S131" s="229">
        <v>0</v>
      </c>
      <c r="T131" s="230">
        <f>S131*H131</f>
        <v>0</v>
      </c>
      <c r="U131" s="35"/>
      <c r="V131" s="35"/>
      <c r="W131" s="35"/>
      <c r="X131" s="35"/>
      <c r="Y131" s="35"/>
      <c r="Z131" s="35"/>
      <c r="AA131" s="35"/>
      <c r="AB131" s="35"/>
      <c r="AC131" s="35"/>
      <c r="AD131" s="35"/>
      <c r="AE131" s="35"/>
      <c r="AR131" s="231" t="s">
        <v>316</v>
      </c>
      <c r="AT131" s="231" t="s">
        <v>313</v>
      </c>
      <c r="AU131" s="231" t="s">
        <v>73</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316</v>
      </c>
      <c r="BM131" s="231" t="s">
        <v>977</v>
      </c>
    </row>
    <row r="132" s="2" customFormat="1" ht="24.15" customHeight="1">
      <c r="A132" s="35"/>
      <c r="B132" s="36"/>
      <c r="C132" s="245" t="s">
        <v>399</v>
      </c>
      <c r="D132" s="245" t="s">
        <v>313</v>
      </c>
      <c r="E132" s="246" t="s">
        <v>978</v>
      </c>
      <c r="F132" s="247" t="s">
        <v>979</v>
      </c>
      <c r="G132" s="248" t="s">
        <v>958</v>
      </c>
      <c r="H132" s="249">
        <v>12</v>
      </c>
      <c r="I132" s="250"/>
      <c r="J132" s="251">
        <f>ROUND(I132*H132,2)</f>
        <v>0</v>
      </c>
      <c r="K132" s="252"/>
      <c r="L132" s="253"/>
      <c r="M132" s="254" t="s">
        <v>1</v>
      </c>
      <c r="N132" s="255" t="s">
        <v>38</v>
      </c>
      <c r="O132" s="88"/>
      <c r="P132" s="229">
        <f>O132*H132</f>
        <v>0</v>
      </c>
      <c r="Q132" s="229">
        <v>0</v>
      </c>
      <c r="R132" s="229">
        <f>Q132*H132</f>
        <v>0</v>
      </c>
      <c r="S132" s="229">
        <v>0</v>
      </c>
      <c r="T132" s="230">
        <f>S132*H132</f>
        <v>0</v>
      </c>
      <c r="U132" s="35"/>
      <c r="V132" s="35"/>
      <c r="W132" s="35"/>
      <c r="X132" s="35"/>
      <c r="Y132" s="35"/>
      <c r="Z132" s="35"/>
      <c r="AA132" s="35"/>
      <c r="AB132" s="35"/>
      <c r="AC132" s="35"/>
      <c r="AD132" s="35"/>
      <c r="AE132" s="35"/>
      <c r="AR132" s="231" t="s">
        <v>316</v>
      </c>
      <c r="AT132" s="231" t="s">
        <v>313</v>
      </c>
      <c r="AU132" s="231" t="s">
        <v>73</v>
      </c>
      <c r="AY132" s="14" t="s">
        <v>200</v>
      </c>
      <c r="BE132" s="232">
        <f>IF(N132="základní",J132,0)</f>
        <v>0</v>
      </c>
      <c r="BF132" s="232">
        <f>IF(N132="snížená",J132,0)</f>
        <v>0</v>
      </c>
      <c r="BG132" s="232">
        <f>IF(N132="zákl. přenesená",J132,0)</f>
        <v>0</v>
      </c>
      <c r="BH132" s="232">
        <f>IF(N132="sníž. přenesená",J132,0)</f>
        <v>0</v>
      </c>
      <c r="BI132" s="232">
        <f>IF(N132="nulová",J132,0)</f>
        <v>0</v>
      </c>
      <c r="BJ132" s="14" t="s">
        <v>80</v>
      </c>
      <c r="BK132" s="232">
        <f>ROUND(I132*H132,2)</f>
        <v>0</v>
      </c>
      <c r="BL132" s="14" t="s">
        <v>316</v>
      </c>
      <c r="BM132" s="231" t="s">
        <v>980</v>
      </c>
    </row>
    <row r="133" s="2" customFormat="1" ht="14.4" customHeight="1">
      <c r="A133" s="35"/>
      <c r="B133" s="36"/>
      <c r="C133" s="245" t="s">
        <v>407</v>
      </c>
      <c r="D133" s="245" t="s">
        <v>313</v>
      </c>
      <c r="E133" s="246" t="s">
        <v>404</v>
      </c>
      <c r="F133" s="247" t="s">
        <v>405</v>
      </c>
      <c r="G133" s="248" t="s">
        <v>209</v>
      </c>
      <c r="H133" s="249">
        <v>4</v>
      </c>
      <c r="I133" s="250"/>
      <c r="J133" s="251">
        <f>ROUND(I133*H133,2)</f>
        <v>0</v>
      </c>
      <c r="K133" s="252"/>
      <c r="L133" s="253"/>
      <c r="M133" s="254" t="s">
        <v>1</v>
      </c>
      <c r="N133" s="255" t="s">
        <v>38</v>
      </c>
      <c r="O133" s="88"/>
      <c r="P133" s="229">
        <f>O133*H133</f>
        <v>0</v>
      </c>
      <c r="Q133" s="229">
        <v>0</v>
      </c>
      <c r="R133" s="229">
        <f>Q133*H133</f>
        <v>0</v>
      </c>
      <c r="S133" s="229">
        <v>0</v>
      </c>
      <c r="T133" s="230">
        <f>S133*H133</f>
        <v>0</v>
      </c>
      <c r="U133" s="35"/>
      <c r="V133" s="35"/>
      <c r="W133" s="35"/>
      <c r="X133" s="35"/>
      <c r="Y133" s="35"/>
      <c r="Z133" s="35"/>
      <c r="AA133" s="35"/>
      <c r="AB133" s="35"/>
      <c r="AC133" s="35"/>
      <c r="AD133" s="35"/>
      <c r="AE133" s="35"/>
      <c r="AR133" s="231" t="s">
        <v>316</v>
      </c>
      <c r="AT133" s="231" t="s">
        <v>313</v>
      </c>
      <c r="AU133" s="231" t="s">
        <v>73</v>
      </c>
      <c r="AY133" s="14" t="s">
        <v>200</v>
      </c>
      <c r="BE133" s="232">
        <f>IF(N133="základní",J133,0)</f>
        <v>0</v>
      </c>
      <c r="BF133" s="232">
        <f>IF(N133="snížená",J133,0)</f>
        <v>0</v>
      </c>
      <c r="BG133" s="232">
        <f>IF(N133="zákl. přenesená",J133,0)</f>
        <v>0</v>
      </c>
      <c r="BH133" s="232">
        <f>IF(N133="sníž. přenesená",J133,0)</f>
        <v>0</v>
      </c>
      <c r="BI133" s="232">
        <f>IF(N133="nulová",J133,0)</f>
        <v>0</v>
      </c>
      <c r="BJ133" s="14" t="s">
        <v>80</v>
      </c>
      <c r="BK133" s="232">
        <f>ROUND(I133*H133,2)</f>
        <v>0</v>
      </c>
      <c r="BL133" s="14" t="s">
        <v>316</v>
      </c>
      <c r="BM133" s="231" t="s">
        <v>981</v>
      </c>
    </row>
    <row r="134" s="2" customFormat="1" ht="24.15" customHeight="1">
      <c r="A134" s="35"/>
      <c r="B134" s="36"/>
      <c r="C134" s="245" t="s">
        <v>411</v>
      </c>
      <c r="D134" s="245" t="s">
        <v>313</v>
      </c>
      <c r="E134" s="246" t="s">
        <v>982</v>
      </c>
      <c r="F134" s="247" t="s">
        <v>983</v>
      </c>
      <c r="G134" s="248" t="s">
        <v>209</v>
      </c>
      <c r="H134" s="249">
        <v>6</v>
      </c>
      <c r="I134" s="250"/>
      <c r="J134" s="251">
        <f>ROUND(I134*H134,2)</f>
        <v>0</v>
      </c>
      <c r="K134" s="252"/>
      <c r="L134" s="253"/>
      <c r="M134" s="254" t="s">
        <v>1</v>
      </c>
      <c r="N134" s="255" t="s">
        <v>38</v>
      </c>
      <c r="O134" s="88"/>
      <c r="P134" s="229">
        <f>O134*H134</f>
        <v>0</v>
      </c>
      <c r="Q134" s="229">
        <v>0</v>
      </c>
      <c r="R134" s="229">
        <f>Q134*H134</f>
        <v>0</v>
      </c>
      <c r="S134" s="229">
        <v>0</v>
      </c>
      <c r="T134" s="230">
        <f>S134*H134</f>
        <v>0</v>
      </c>
      <c r="U134" s="35"/>
      <c r="V134" s="35"/>
      <c r="W134" s="35"/>
      <c r="X134" s="35"/>
      <c r="Y134" s="35"/>
      <c r="Z134" s="35"/>
      <c r="AA134" s="35"/>
      <c r="AB134" s="35"/>
      <c r="AC134" s="35"/>
      <c r="AD134" s="35"/>
      <c r="AE134" s="35"/>
      <c r="AR134" s="231" t="s">
        <v>316</v>
      </c>
      <c r="AT134" s="231" t="s">
        <v>313</v>
      </c>
      <c r="AU134" s="231" t="s">
        <v>73</v>
      </c>
      <c r="AY134" s="14" t="s">
        <v>200</v>
      </c>
      <c r="BE134" s="232">
        <f>IF(N134="základní",J134,0)</f>
        <v>0</v>
      </c>
      <c r="BF134" s="232">
        <f>IF(N134="snížená",J134,0)</f>
        <v>0</v>
      </c>
      <c r="BG134" s="232">
        <f>IF(N134="zákl. přenesená",J134,0)</f>
        <v>0</v>
      </c>
      <c r="BH134" s="232">
        <f>IF(N134="sníž. přenesená",J134,0)</f>
        <v>0</v>
      </c>
      <c r="BI134" s="232">
        <f>IF(N134="nulová",J134,0)</f>
        <v>0</v>
      </c>
      <c r="BJ134" s="14" t="s">
        <v>80</v>
      </c>
      <c r="BK134" s="232">
        <f>ROUND(I134*H134,2)</f>
        <v>0</v>
      </c>
      <c r="BL134" s="14" t="s">
        <v>316</v>
      </c>
      <c r="BM134" s="231" t="s">
        <v>984</v>
      </c>
    </row>
    <row r="135" s="2" customFormat="1" ht="24.15" customHeight="1">
      <c r="A135" s="35"/>
      <c r="B135" s="36"/>
      <c r="C135" s="245" t="s">
        <v>415</v>
      </c>
      <c r="D135" s="245" t="s">
        <v>313</v>
      </c>
      <c r="E135" s="246" t="s">
        <v>985</v>
      </c>
      <c r="F135" s="247" t="s">
        <v>986</v>
      </c>
      <c r="G135" s="248" t="s">
        <v>209</v>
      </c>
      <c r="H135" s="249">
        <v>7</v>
      </c>
      <c r="I135" s="250"/>
      <c r="J135" s="251">
        <f>ROUND(I135*H135,2)</f>
        <v>0</v>
      </c>
      <c r="K135" s="252"/>
      <c r="L135" s="253"/>
      <c r="M135" s="254" t="s">
        <v>1</v>
      </c>
      <c r="N135" s="255" t="s">
        <v>38</v>
      </c>
      <c r="O135" s="88"/>
      <c r="P135" s="229">
        <f>O135*H135</f>
        <v>0</v>
      </c>
      <c r="Q135" s="229">
        <v>0</v>
      </c>
      <c r="R135" s="229">
        <f>Q135*H135</f>
        <v>0</v>
      </c>
      <c r="S135" s="229">
        <v>0</v>
      </c>
      <c r="T135" s="230">
        <f>S135*H135</f>
        <v>0</v>
      </c>
      <c r="U135" s="35"/>
      <c r="V135" s="35"/>
      <c r="W135" s="35"/>
      <c r="X135" s="35"/>
      <c r="Y135" s="35"/>
      <c r="Z135" s="35"/>
      <c r="AA135" s="35"/>
      <c r="AB135" s="35"/>
      <c r="AC135" s="35"/>
      <c r="AD135" s="35"/>
      <c r="AE135" s="35"/>
      <c r="AR135" s="231" t="s">
        <v>316</v>
      </c>
      <c r="AT135" s="231" t="s">
        <v>313</v>
      </c>
      <c r="AU135" s="231" t="s">
        <v>73</v>
      </c>
      <c r="AY135" s="14" t="s">
        <v>200</v>
      </c>
      <c r="BE135" s="232">
        <f>IF(N135="základní",J135,0)</f>
        <v>0</v>
      </c>
      <c r="BF135" s="232">
        <f>IF(N135="snížená",J135,0)</f>
        <v>0</v>
      </c>
      <c r="BG135" s="232">
        <f>IF(N135="zákl. přenesená",J135,0)</f>
        <v>0</v>
      </c>
      <c r="BH135" s="232">
        <f>IF(N135="sníž. přenesená",J135,0)</f>
        <v>0</v>
      </c>
      <c r="BI135" s="232">
        <f>IF(N135="nulová",J135,0)</f>
        <v>0</v>
      </c>
      <c r="BJ135" s="14" t="s">
        <v>80</v>
      </c>
      <c r="BK135" s="232">
        <f>ROUND(I135*H135,2)</f>
        <v>0</v>
      </c>
      <c r="BL135" s="14" t="s">
        <v>316</v>
      </c>
      <c r="BM135" s="231" t="s">
        <v>987</v>
      </c>
    </row>
    <row r="136" s="2" customFormat="1" ht="24.15" customHeight="1">
      <c r="A136" s="35"/>
      <c r="B136" s="36"/>
      <c r="C136" s="245" t="s">
        <v>419</v>
      </c>
      <c r="D136" s="245" t="s">
        <v>313</v>
      </c>
      <c r="E136" s="246" t="s">
        <v>988</v>
      </c>
      <c r="F136" s="247" t="s">
        <v>989</v>
      </c>
      <c r="G136" s="248" t="s">
        <v>209</v>
      </c>
      <c r="H136" s="249">
        <v>15</v>
      </c>
      <c r="I136" s="250"/>
      <c r="J136" s="251">
        <f>ROUND(I136*H136,2)</f>
        <v>0</v>
      </c>
      <c r="K136" s="252"/>
      <c r="L136" s="253"/>
      <c r="M136" s="254" t="s">
        <v>1</v>
      </c>
      <c r="N136" s="255" t="s">
        <v>38</v>
      </c>
      <c r="O136" s="88"/>
      <c r="P136" s="229">
        <f>O136*H136</f>
        <v>0</v>
      </c>
      <c r="Q136" s="229">
        <v>0</v>
      </c>
      <c r="R136" s="229">
        <f>Q136*H136</f>
        <v>0</v>
      </c>
      <c r="S136" s="229">
        <v>0</v>
      </c>
      <c r="T136" s="230">
        <f>S136*H136</f>
        <v>0</v>
      </c>
      <c r="U136" s="35"/>
      <c r="V136" s="35"/>
      <c r="W136" s="35"/>
      <c r="X136" s="35"/>
      <c r="Y136" s="35"/>
      <c r="Z136" s="35"/>
      <c r="AA136" s="35"/>
      <c r="AB136" s="35"/>
      <c r="AC136" s="35"/>
      <c r="AD136" s="35"/>
      <c r="AE136" s="35"/>
      <c r="AR136" s="231" t="s">
        <v>316</v>
      </c>
      <c r="AT136" s="231" t="s">
        <v>313</v>
      </c>
      <c r="AU136" s="231" t="s">
        <v>73</v>
      </c>
      <c r="AY136" s="14" t="s">
        <v>200</v>
      </c>
      <c r="BE136" s="232">
        <f>IF(N136="základní",J136,0)</f>
        <v>0</v>
      </c>
      <c r="BF136" s="232">
        <f>IF(N136="snížená",J136,0)</f>
        <v>0</v>
      </c>
      <c r="BG136" s="232">
        <f>IF(N136="zákl. přenesená",J136,0)</f>
        <v>0</v>
      </c>
      <c r="BH136" s="232">
        <f>IF(N136="sníž. přenesená",J136,0)</f>
        <v>0</v>
      </c>
      <c r="BI136" s="232">
        <f>IF(N136="nulová",J136,0)</f>
        <v>0</v>
      </c>
      <c r="BJ136" s="14" t="s">
        <v>80</v>
      </c>
      <c r="BK136" s="232">
        <f>ROUND(I136*H136,2)</f>
        <v>0</v>
      </c>
      <c r="BL136" s="14" t="s">
        <v>316</v>
      </c>
      <c r="BM136" s="231" t="s">
        <v>990</v>
      </c>
    </row>
    <row r="137" s="2" customFormat="1" ht="24.15" customHeight="1">
      <c r="A137" s="35"/>
      <c r="B137" s="36"/>
      <c r="C137" s="245" t="s">
        <v>423</v>
      </c>
      <c r="D137" s="245" t="s">
        <v>313</v>
      </c>
      <c r="E137" s="246" t="s">
        <v>991</v>
      </c>
      <c r="F137" s="247" t="s">
        <v>992</v>
      </c>
      <c r="G137" s="248" t="s">
        <v>209</v>
      </c>
      <c r="H137" s="249">
        <v>4</v>
      </c>
      <c r="I137" s="250"/>
      <c r="J137" s="251">
        <f>ROUND(I137*H137,2)</f>
        <v>0</v>
      </c>
      <c r="K137" s="252"/>
      <c r="L137" s="253"/>
      <c r="M137" s="254" t="s">
        <v>1</v>
      </c>
      <c r="N137" s="255" t="s">
        <v>38</v>
      </c>
      <c r="O137" s="88"/>
      <c r="P137" s="229">
        <f>O137*H137</f>
        <v>0</v>
      </c>
      <c r="Q137" s="229">
        <v>0</v>
      </c>
      <c r="R137" s="229">
        <f>Q137*H137</f>
        <v>0</v>
      </c>
      <c r="S137" s="229">
        <v>0</v>
      </c>
      <c r="T137" s="230">
        <f>S137*H137</f>
        <v>0</v>
      </c>
      <c r="U137" s="35"/>
      <c r="V137" s="35"/>
      <c r="W137" s="35"/>
      <c r="X137" s="35"/>
      <c r="Y137" s="35"/>
      <c r="Z137" s="35"/>
      <c r="AA137" s="35"/>
      <c r="AB137" s="35"/>
      <c r="AC137" s="35"/>
      <c r="AD137" s="35"/>
      <c r="AE137" s="35"/>
      <c r="AR137" s="231" t="s">
        <v>316</v>
      </c>
      <c r="AT137" s="231" t="s">
        <v>313</v>
      </c>
      <c r="AU137" s="231" t="s">
        <v>73</v>
      </c>
      <c r="AY137" s="14" t="s">
        <v>200</v>
      </c>
      <c r="BE137" s="232">
        <f>IF(N137="základní",J137,0)</f>
        <v>0</v>
      </c>
      <c r="BF137" s="232">
        <f>IF(N137="snížená",J137,0)</f>
        <v>0</v>
      </c>
      <c r="BG137" s="232">
        <f>IF(N137="zákl. přenesená",J137,0)</f>
        <v>0</v>
      </c>
      <c r="BH137" s="232">
        <f>IF(N137="sníž. přenesená",J137,0)</f>
        <v>0</v>
      </c>
      <c r="BI137" s="232">
        <f>IF(N137="nulová",J137,0)</f>
        <v>0</v>
      </c>
      <c r="BJ137" s="14" t="s">
        <v>80</v>
      </c>
      <c r="BK137" s="232">
        <f>ROUND(I137*H137,2)</f>
        <v>0</v>
      </c>
      <c r="BL137" s="14" t="s">
        <v>316</v>
      </c>
      <c r="BM137" s="231" t="s">
        <v>993</v>
      </c>
    </row>
    <row r="138" s="2" customFormat="1" ht="14.4" customHeight="1">
      <c r="A138" s="35"/>
      <c r="B138" s="36"/>
      <c r="C138" s="245" t="s">
        <v>427</v>
      </c>
      <c r="D138" s="245" t="s">
        <v>313</v>
      </c>
      <c r="E138" s="246" t="s">
        <v>994</v>
      </c>
      <c r="F138" s="247" t="s">
        <v>995</v>
      </c>
      <c r="G138" s="248" t="s">
        <v>209</v>
      </c>
      <c r="H138" s="249">
        <v>7</v>
      </c>
      <c r="I138" s="250"/>
      <c r="J138" s="251">
        <f>ROUND(I138*H138,2)</f>
        <v>0</v>
      </c>
      <c r="K138" s="252"/>
      <c r="L138" s="253"/>
      <c r="M138" s="254" t="s">
        <v>1</v>
      </c>
      <c r="N138" s="255" t="s">
        <v>38</v>
      </c>
      <c r="O138" s="88"/>
      <c r="P138" s="229">
        <f>O138*H138</f>
        <v>0</v>
      </c>
      <c r="Q138" s="229">
        <v>0</v>
      </c>
      <c r="R138" s="229">
        <f>Q138*H138</f>
        <v>0</v>
      </c>
      <c r="S138" s="229">
        <v>0</v>
      </c>
      <c r="T138" s="230">
        <f>S138*H138</f>
        <v>0</v>
      </c>
      <c r="U138" s="35"/>
      <c r="V138" s="35"/>
      <c r="W138" s="35"/>
      <c r="X138" s="35"/>
      <c r="Y138" s="35"/>
      <c r="Z138" s="35"/>
      <c r="AA138" s="35"/>
      <c r="AB138" s="35"/>
      <c r="AC138" s="35"/>
      <c r="AD138" s="35"/>
      <c r="AE138" s="35"/>
      <c r="AR138" s="231" t="s">
        <v>316</v>
      </c>
      <c r="AT138" s="231" t="s">
        <v>313</v>
      </c>
      <c r="AU138" s="231" t="s">
        <v>73</v>
      </c>
      <c r="AY138" s="14" t="s">
        <v>200</v>
      </c>
      <c r="BE138" s="232">
        <f>IF(N138="základní",J138,0)</f>
        <v>0</v>
      </c>
      <c r="BF138" s="232">
        <f>IF(N138="snížená",J138,0)</f>
        <v>0</v>
      </c>
      <c r="BG138" s="232">
        <f>IF(N138="zákl. přenesená",J138,0)</f>
        <v>0</v>
      </c>
      <c r="BH138" s="232">
        <f>IF(N138="sníž. přenesená",J138,0)</f>
        <v>0</v>
      </c>
      <c r="BI138" s="232">
        <f>IF(N138="nulová",J138,0)</f>
        <v>0</v>
      </c>
      <c r="BJ138" s="14" t="s">
        <v>80</v>
      </c>
      <c r="BK138" s="232">
        <f>ROUND(I138*H138,2)</f>
        <v>0</v>
      </c>
      <c r="BL138" s="14" t="s">
        <v>316</v>
      </c>
      <c r="BM138" s="231" t="s">
        <v>996</v>
      </c>
    </row>
    <row r="139" s="2" customFormat="1" ht="14.4" customHeight="1">
      <c r="A139" s="35"/>
      <c r="B139" s="36"/>
      <c r="C139" s="245" t="s">
        <v>431</v>
      </c>
      <c r="D139" s="245" t="s">
        <v>313</v>
      </c>
      <c r="E139" s="246" t="s">
        <v>997</v>
      </c>
      <c r="F139" s="247" t="s">
        <v>998</v>
      </c>
      <c r="G139" s="248" t="s">
        <v>209</v>
      </c>
      <c r="H139" s="249">
        <v>6</v>
      </c>
      <c r="I139" s="250"/>
      <c r="J139" s="251">
        <f>ROUND(I139*H139,2)</f>
        <v>0</v>
      </c>
      <c r="K139" s="252"/>
      <c r="L139" s="253"/>
      <c r="M139" s="254" t="s">
        <v>1</v>
      </c>
      <c r="N139" s="255" t="s">
        <v>38</v>
      </c>
      <c r="O139" s="88"/>
      <c r="P139" s="229">
        <f>O139*H139</f>
        <v>0</v>
      </c>
      <c r="Q139" s="229">
        <v>0</v>
      </c>
      <c r="R139" s="229">
        <f>Q139*H139</f>
        <v>0</v>
      </c>
      <c r="S139" s="229">
        <v>0</v>
      </c>
      <c r="T139" s="230">
        <f>S139*H139</f>
        <v>0</v>
      </c>
      <c r="U139" s="35"/>
      <c r="V139" s="35"/>
      <c r="W139" s="35"/>
      <c r="X139" s="35"/>
      <c r="Y139" s="35"/>
      <c r="Z139" s="35"/>
      <c r="AA139" s="35"/>
      <c r="AB139" s="35"/>
      <c r="AC139" s="35"/>
      <c r="AD139" s="35"/>
      <c r="AE139" s="35"/>
      <c r="AR139" s="231" t="s">
        <v>316</v>
      </c>
      <c r="AT139" s="231" t="s">
        <v>313</v>
      </c>
      <c r="AU139" s="231" t="s">
        <v>73</v>
      </c>
      <c r="AY139" s="14" t="s">
        <v>200</v>
      </c>
      <c r="BE139" s="232">
        <f>IF(N139="základní",J139,0)</f>
        <v>0</v>
      </c>
      <c r="BF139" s="232">
        <f>IF(N139="snížená",J139,0)</f>
        <v>0</v>
      </c>
      <c r="BG139" s="232">
        <f>IF(N139="zákl. přenesená",J139,0)</f>
        <v>0</v>
      </c>
      <c r="BH139" s="232">
        <f>IF(N139="sníž. přenesená",J139,0)</f>
        <v>0</v>
      </c>
      <c r="BI139" s="232">
        <f>IF(N139="nulová",J139,0)</f>
        <v>0</v>
      </c>
      <c r="BJ139" s="14" t="s">
        <v>80</v>
      </c>
      <c r="BK139" s="232">
        <f>ROUND(I139*H139,2)</f>
        <v>0</v>
      </c>
      <c r="BL139" s="14" t="s">
        <v>316</v>
      </c>
      <c r="BM139" s="231" t="s">
        <v>999</v>
      </c>
    </row>
    <row r="140" s="2" customFormat="1" ht="14.4" customHeight="1">
      <c r="A140" s="35"/>
      <c r="B140" s="36"/>
      <c r="C140" s="245" t="s">
        <v>435</v>
      </c>
      <c r="D140" s="245" t="s">
        <v>313</v>
      </c>
      <c r="E140" s="246" t="s">
        <v>1000</v>
      </c>
      <c r="F140" s="247" t="s">
        <v>1001</v>
      </c>
      <c r="G140" s="248" t="s">
        <v>209</v>
      </c>
      <c r="H140" s="249">
        <v>7</v>
      </c>
      <c r="I140" s="250"/>
      <c r="J140" s="251">
        <f>ROUND(I140*H140,2)</f>
        <v>0</v>
      </c>
      <c r="K140" s="252"/>
      <c r="L140" s="253"/>
      <c r="M140" s="254" t="s">
        <v>1</v>
      </c>
      <c r="N140" s="255" t="s">
        <v>38</v>
      </c>
      <c r="O140" s="88"/>
      <c r="P140" s="229">
        <f>O140*H140</f>
        <v>0</v>
      </c>
      <c r="Q140" s="229">
        <v>0</v>
      </c>
      <c r="R140" s="229">
        <f>Q140*H140</f>
        <v>0</v>
      </c>
      <c r="S140" s="229">
        <v>0</v>
      </c>
      <c r="T140" s="230">
        <f>S140*H140</f>
        <v>0</v>
      </c>
      <c r="U140" s="35"/>
      <c r="V140" s="35"/>
      <c r="W140" s="35"/>
      <c r="X140" s="35"/>
      <c r="Y140" s="35"/>
      <c r="Z140" s="35"/>
      <c r="AA140" s="35"/>
      <c r="AB140" s="35"/>
      <c r="AC140" s="35"/>
      <c r="AD140" s="35"/>
      <c r="AE140" s="35"/>
      <c r="AR140" s="231" t="s">
        <v>316</v>
      </c>
      <c r="AT140" s="231" t="s">
        <v>313</v>
      </c>
      <c r="AU140" s="231" t="s">
        <v>73</v>
      </c>
      <c r="AY140" s="14" t="s">
        <v>200</v>
      </c>
      <c r="BE140" s="232">
        <f>IF(N140="základní",J140,0)</f>
        <v>0</v>
      </c>
      <c r="BF140" s="232">
        <f>IF(N140="snížená",J140,0)</f>
        <v>0</v>
      </c>
      <c r="BG140" s="232">
        <f>IF(N140="zákl. přenesená",J140,0)</f>
        <v>0</v>
      </c>
      <c r="BH140" s="232">
        <f>IF(N140="sníž. přenesená",J140,0)</f>
        <v>0</v>
      </c>
      <c r="BI140" s="232">
        <f>IF(N140="nulová",J140,0)</f>
        <v>0</v>
      </c>
      <c r="BJ140" s="14" t="s">
        <v>80</v>
      </c>
      <c r="BK140" s="232">
        <f>ROUND(I140*H140,2)</f>
        <v>0</v>
      </c>
      <c r="BL140" s="14" t="s">
        <v>316</v>
      </c>
      <c r="BM140" s="231" t="s">
        <v>1002</v>
      </c>
    </row>
    <row r="141" s="2" customFormat="1" ht="14.4" customHeight="1">
      <c r="A141" s="35"/>
      <c r="B141" s="36"/>
      <c r="C141" s="245" t="s">
        <v>439</v>
      </c>
      <c r="D141" s="245" t="s">
        <v>313</v>
      </c>
      <c r="E141" s="246" t="s">
        <v>1003</v>
      </c>
      <c r="F141" s="247" t="s">
        <v>1004</v>
      </c>
      <c r="G141" s="248" t="s">
        <v>209</v>
      </c>
      <c r="H141" s="249">
        <v>6</v>
      </c>
      <c r="I141" s="250"/>
      <c r="J141" s="251">
        <f>ROUND(I141*H141,2)</f>
        <v>0</v>
      </c>
      <c r="K141" s="252"/>
      <c r="L141" s="253"/>
      <c r="M141" s="254" t="s">
        <v>1</v>
      </c>
      <c r="N141" s="255" t="s">
        <v>38</v>
      </c>
      <c r="O141" s="88"/>
      <c r="P141" s="229">
        <f>O141*H141</f>
        <v>0</v>
      </c>
      <c r="Q141" s="229">
        <v>0</v>
      </c>
      <c r="R141" s="229">
        <f>Q141*H141</f>
        <v>0</v>
      </c>
      <c r="S141" s="229">
        <v>0</v>
      </c>
      <c r="T141" s="230">
        <f>S141*H141</f>
        <v>0</v>
      </c>
      <c r="U141" s="35"/>
      <c r="V141" s="35"/>
      <c r="W141" s="35"/>
      <c r="X141" s="35"/>
      <c r="Y141" s="35"/>
      <c r="Z141" s="35"/>
      <c r="AA141" s="35"/>
      <c r="AB141" s="35"/>
      <c r="AC141" s="35"/>
      <c r="AD141" s="35"/>
      <c r="AE141" s="35"/>
      <c r="AR141" s="231" t="s">
        <v>316</v>
      </c>
      <c r="AT141" s="231" t="s">
        <v>313</v>
      </c>
      <c r="AU141" s="231" t="s">
        <v>73</v>
      </c>
      <c r="AY141" s="14" t="s">
        <v>200</v>
      </c>
      <c r="BE141" s="232">
        <f>IF(N141="základní",J141,0)</f>
        <v>0</v>
      </c>
      <c r="BF141" s="232">
        <f>IF(N141="snížená",J141,0)</f>
        <v>0</v>
      </c>
      <c r="BG141" s="232">
        <f>IF(N141="zákl. přenesená",J141,0)</f>
        <v>0</v>
      </c>
      <c r="BH141" s="232">
        <f>IF(N141="sníž. přenesená",J141,0)</f>
        <v>0</v>
      </c>
      <c r="BI141" s="232">
        <f>IF(N141="nulová",J141,0)</f>
        <v>0</v>
      </c>
      <c r="BJ141" s="14" t="s">
        <v>80</v>
      </c>
      <c r="BK141" s="232">
        <f>ROUND(I141*H141,2)</f>
        <v>0</v>
      </c>
      <c r="BL141" s="14" t="s">
        <v>316</v>
      </c>
      <c r="BM141" s="231" t="s">
        <v>1005</v>
      </c>
    </row>
    <row r="142" s="2" customFormat="1" ht="24.15" customHeight="1">
      <c r="A142" s="35"/>
      <c r="B142" s="36"/>
      <c r="C142" s="245" t="s">
        <v>443</v>
      </c>
      <c r="D142" s="245" t="s">
        <v>313</v>
      </c>
      <c r="E142" s="246" t="s">
        <v>1006</v>
      </c>
      <c r="F142" s="247" t="s">
        <v>1007</v>
      </c>
      <c r="G142" s="248" t="s">
        <v>209</v>
      </c>
      <c r="H142" s="249">
        <v>7</v>
      </c>
      <c r="I142" s="250"/>
      <c r="J142" s="251">
        <f>ROUND(I142*H142,2)</f>
        <v>0</v>
      </c>
      <c r="K142" s="252"/>
      <c r="L142" s="253"/>
      <c r="M142" s="254" t="s">
        <v>1</v>
      </c>
      <c r="N142" s="255" t="s">
        <v>38</v>
      </c>
      <c r="O142" s="88"/>
      <c r="P142" s="229">
        <f>O142*H142</f>
        <v>0</v>
      </c>
      <c r="Q142" s="229">
        <v>0</v>
      </c>
      <c r="R142" s="229">
        <f>Q142*H142</f>
        <v>0</v>
      </c>
      <c r="S142" s="229">
        <v>0</v>
      </c>
      <c r="T142" s="230">
        <f>S142*H142</f>
        <v>0</v>
      </c>
      <c r="U142" s="35"/>
      <c r="V142" s="35"/>
      <c r="W142" s="35"/>
      <c r="X142" s="35"/>
      <c r="Y142" s="35"/>
      <c r="Z142" s="35"/>
      <c r="AA142" s="35"/>
      <c r="AB142" s="35"/>
      <c r="AC142" s="35"/>
      <c r="AD142" s="35"/>
      <c r="AE142" s="35"/>
      <c r="AR142" s="231" t="s">
        <v>316</v>
      </c>
      <c r="AT142" s="231" t="s">
        <v>313</v>
      </c>
      <c r="AU142" s="231" t="s">
        <v>73</v>
      </c>
      <c r="AY142" s="14" t="s">
        <v>200</v>
      </c>
      <c r="BE142" s="232">
        <f>IF(N142="základní",J142,0)</f>
        <v>0</v>
      </c>
      <c r="BF142" s="232">
        <f>IF(N142="snížená",J142,0)</f>
        <v>0</v>
      </c>
      <c r="BG142" s="232">
        <f>IF(N142="zákl. přenesená",J142,0)</f>
        <v>0</v>
      </c>
      <c r="BH142" s="232">
        <f>IF(N142="sníž. přenesená",J142,0)</f>
        <v>0</v>
      </c>
      <c r="BI142" s="232">
        <f>IF(N142="nulová",J142,0)</f>
        <v>0</v>
      </c>
      <c r="BJ142" s="14" t="s">
        <v>80</v>
      </c>
      <c r="BK142" s="232">
        <f>ROUND(I142*H142,2)</f>
        <v>0</v>
      </c>
      <c r="BL142" s="14" t="s">
        <v>316</v>
      </c>
      <c r="BM142" s="231" t="s">
        <v>1008</v>
      </c>
    </row>
    <row r="143" s="2" customFormat="1" ht="24.15" customHeight="1">
      <c r="A143" s="35"/>
      <c r="B143" s="36"/>
      <c r="C143" s="245" t="s">
        <v>455</v>
      </c>
      <c r="D143" s="245" t="s">
        <v>313</v>
      </c>
      <c r="E143" s="246" t="s">
        <v>1009</v>
      </c>
      <c r="F143" s="247" t="s">
        <v>1010</v>
      </c>
      <c r="G143" s="248" t="s">
        <v>209</v>
      </c>
      <c r="H143" s="249">
        <v>6</v>
      </c>
      <c r="I143" s="250"/>
      <c r="J143" s="251">
        <f>ROUND(I143*H143,2)</f>
        <v>0</v>
      </c>
      <c r="K143" s="252"/>
      <c r="L143" s="253"/>
      <c r="M143" s="254" t="s">
        <v>1</v>
      </c>
      <c r="N143" s="255" t="s">
        <v>38</v>
      </c>
      <c r="O143" s="88"/>
      <c r="P143" s="229">
        <f>O143*H143</f>
        <v>0</v>
      </c>
      <c r="Q143" s="229">
        <v>0</v>
      </c>
      <c r="R143" s="229">
        <f>Q143*H143</f>
        <v>0</v>
      </c>
      <c r="S143" s="229">
        <v>0</v>
      </c>
      <c r="T143" s="230">
        <f>S143*H143</f>
        <v>0</v>
      </c>
      <c r="U143" s="35"/>
      <c r="V143" s="35"/>
      <c r="W143" s="35"/>
      <c r="X143" s="35"/>
      <c r="Y143" s="35"/>
      <c r="Z143" s="35"/>
      <c r="AA143" s="35"/>
      <c r="AB143" s="35"/>
      <c r="AC143" s="35"/>
      <c r="AD143" s="35"/>
      <c r="AE143" s="35"/>
      <c r="AR143" s="231" t="s">
        <v>316</v>
      </c>
      <c r="AT143" s="231" t="s">
        <v>313</v>
      </c>
      <c r="AU143" s="231" t="s">
        <v>73</v>
      </c>
      <c r="AY143" s="14" t="s">
        <v>200</v>
      </c>
      <c r="BE143" s="232">
        <f>IF(N143="základní",J143,0)</f>
        <v>0</v>
      </c>
      <c r="BF143" s="232">
        <f>IF(N143="snížená",J143,0)</f>
        <v>0</v>
      </c>
      <c r="BG143" s="232">
        <f>IF(N143="zákl. přenesená",J143,0)</f>
        <v>0</v>
      </c>
      <c r="BH143" s="232">
        <f>IF(N143="sníž. přenesená",J143,0)</f>
        <v>0</v>
      </c>
      <c r="BI143" s="232">
        <f>IF(N143="nulová",J143,0)</f>
        <v>0</v>
      </c>
      <c r="BJ143" s="14" t="s">
        <v>80</v>
      </c>
      <c r="BK143" s="232">
        <f>ROUND(I143*H143,2)</f>
        <v>0</v>
      </c>
      <c r="BL143" s="14" t="s">
        <v>316</v>
      </c>
      <c r="BM143" s="231" t="s">
        <v>1011</v>
      </c>
    </row>
    <row r="144" s="2" customFormat="1" ht="24.15" customHeight="1">
      <c r="A144" s="35"/>
      <c r="B144" s="36"/>
      <c r="C144" s="245" t="s">
        <v>499</v>
      </c>
      <c r="D144" s="245" t="s">
        <v>313</v>
      </c>
      <c r="E144" s="246" t="s">
        <v>1012</v>
      </c>
      <c r="F144" s="247" t="s">
        <v>1013</v>
      </c>
      <c r="G144" s="248" t="s">
        <v>209</v>
      </c>
      <c r="H144" s="249">
        <v>1</v>
      </c>
      <c r="I144" s="250"/>
      <c r="J144" s="251">
        <f>ROUND(I144*H144,2)</f>
        <v>0</v>
      </c>
      <c r="K144" s="252"/>
      <c r="L144" s="253"/>
      <c r="M144" s="254" t="s">
        <v>1</v>
      </c>
      <c r="N144" s="255" t="s">
        <v>38</v>
      </c>
      <c r="O144" s="88"/>
      <c r="P144" s="229">
        <f>O144*H144</f>
        <v>0</v>
      </c>
      <c r="Q144" s="229">
        <v>0</v>
      </c>
      <c r="R144" s="229">
        <f>Q144*H144</f>
        <v>0</v>
      </c>
      <c r="S144" s="229">
        <v>0</v>
      </c>
      <c r="T144" s="230">
        <f>S144*H144</f>
        <v>0</v>
      </c>
      <c r="U144" s="35"/>
      <c r="V144" s="35"/>
      <c r="W144" s="35"/>
      <c r="X144" s="35"/>
      <c r="Y144" s="35"/>
      <c r="Z144" s="35"/>
      <c r="AA144" s="35"/>
      <c r="AB144" s="35"/>
      <c r="AC144" s="35"/>
      <c r="AD144" s="35"/>
      <c r="AE144" s="35"/>
      <c r="AR144" s="231" t="s">
        <v>316</v>
      </c>
      <c r="AT144" s="231" t="s">
        <v>313</v>
      </c>
      <c r="AU144" s="231" t="s">
        <v>73</v>
      </c>
      <c r="AY144" s="14" t="s">
        <v>200</v>
      </c>
      <c r="BE144" s="232">
        <f>IF(N144="základní",J144,0)</f>
        <v>0</v>
      </c>
      <c r="BF144" s="232">
        <f>IF(N144="snížená",J144,0)</f>
        <v>0</v>
      </c>
      <c r="BG144" s="232">
        <f>IF(N144="zákl. přenesená",J144,0)</f>
        <v>0</v>
      </c>
      <c r="BH144" s="232">
        <f>IF(N144="sníž. přenesená",J144,0)</f>
        <v>0</v>
      </c>
      <c r="BI144" s="232">
        <f>IF(N144="nulová",J144,0)</f>
        <v>0</v>
      </c>
      <c r="BJ144" s="14" t="s">
        <v>80</v>
      </c>
      <c r="BK144" s="232">
        <f>ROUND(I144*H144,2)</f>
        <v>0</v>
      </c>
      <c r="BL144" s="14" t="s">
        <v>316</v>
      </c>
      <c r="BM144" s="231" t="s">
        <v>1014</v>
      </c>
    </row>
    <row r="145" s="2" customFormat="1" ht="24.15" customHeight="1">
      <c r="A145" s="35"/>
      <c r="B145" s="36"/>
      <c r="C145" s="245" t="s">
        <v>495</v>
      </c>
      <c r="D145" s="245" t="s">
        <v>313</v>
      </c>
      <c r="E145" s="246" t="s">
        <v>1015</v>
      </c>
      <c r="F145" s="247" t="s">
        <v>1016</v>
      </c>
      <c r="G145" s="248" t="s">
        <v>209</v>
      </c>
      <c r="H145" s="249">
        <v>1</v>
      </c>
      <c r="I145" s="250"/>
      <c r="J145" s="251">
        <f>ROUND(I145*H145,2)</f>
        <v>0</v>
      </c>
      <c r="K145" s="252"/>
      <c r="L145" s="253"/>
      <c r="M145" s="254" t="s">
        <v>1</v>
      </c>
      <c r="N145" s="255" t="s">
        <v>38</v>
      </c>
      <c r="O145" s="88"/>
      <c r="P145" s="229">
        <f>O145*H145</f>
        <v>0</v>
      </c>
      <c r="Q145" s="229">
        <v>0</v>
      </c>
      <c r="R145" s="229">
        <f>Q145*H145</f>
        <v>0</v>
      </c>
      <c r="S145" s="229">
        <v>0</v>
      </c>
      <c r="T145" s="230">
        <f>S145*H145</f>
        <v>0</v>
      </c>
      <c r="U145" s="35"/>
      <c r="V145" s="35"/>
      <c r="W145" s="35"/>
      <c r="X145" s="35"/>
      <c r="Y145" s="35"/>
      <c r="Z145" s="35"/>
      <c r="AA145" s="35"/>
      <c r="AB145" s="35"/>
      <c r="AC145" s="35"/>
      <c r="AD145" s="35"/>
      <c r="AE145" s="35"/>
      <c r="AR145" s="231" t="s">
        <v>316</v>
      </c>
      <c r="AT145" s="231" t="s">
        <v>313</v>
      </c>
      <c r="AU145" s="231" t="s">
        <v>73</v>
      </c>
      <c r="AY145" s="14" t="s">
        <v>200</v>
      </c>
      <c r="BE145" s="232">
        <f>IF(N145="základní",J145,0)</f>
        <v>0</v>
      </c>
      <c r="BF145" s="232">
        <f>IF(N145="snížená",J145,0)</f>
        <v>0</v>
      </c>
      <c r="BG145" s="232">
        <f>IF(N145="zákl. přenesená",J145,0)</f>
        <v>0</v>
      </c>
      <c r="BH145" s="232">
        <f>IF(N145="sníž. přenesená",J145,0)</f>
        <v>0</v>
      </c>
      <c r="BI145" s="232">
        <f>IF(N145="nulová",J145,0)</f>
        <v>0</v>
      </c>
      <c r="BJ145" s="14" t="s">
        <v>80</v>
      </c>
      <c r="BK145" s="232">
        <f>ROUND(I145*H145,2)</f>
        <v>0</v>
      </c>
      <c r="BL145" s="14" t="s">
        <v>316</v>
      </c>
      <c r="BM145" s="231" t="s">
        <v>1017</v>
      </c>
    </row>
    <row r="146" s="2" customFormat="1" ht="24.15" customHeight="1">
      <c r="A146" s="35"/>
      <c r="B146" s="36"/>
      <c r="C146" s="245" t="s">
        <v>376</v>
      </c>
      <c r="D146" s="245" t="s">
        <v>313</v>
      </c>
      <c r="E146" s="246" t="s">
        <v>1018</v>
      </c>
      <c r="F146" s="247" t="s">
        <v>1019</v>
      </c>
      <c r="G146" s="248" t="s">
        <v>209</v>
      </c>
      <c r="H146" s="249">
        <v>1</v>
      </c>
      <c r="I146" s="250"/>
      <c r="J146" s="251">
        <f>ROUND(I146*H146,2)</f>
        <v>0</v>
      </c>
      <c r="K146" s="252"/>
      <c r="L146" s="253"/>
      <c r="M146" s="254" t="s">
        <v>1</v>
      </c>
      <c r="N146" s="255" t="s">
        <v>38</v>
      </c>
      <c r="O146" s="88"/>
      <c r="P146" s="229">
        <f>O146*H146</f>
        <v>0</v>
      </c>
      <c r="Q146" s="229">
        <v>0</v>
      </c>
      <c r="R146" s="229">
        <f>Q146*H146</f>
        <v>0</v>
      </c>
      <c r="S146" s="229">
        <v>0</v>
      </c>
      <c r="T146" s="230">
        <f>S146*H146</f>
        <v>0</v>
      </c>
      <c r="U146" s="35"/>
      <c r="V146" s="35"/>
      <c r="W146" s="35"/>
      <c r="X146" s="35"/>
      <c r="Y146" s="35"/>
      <c r="Z146" s="35"/>
      <c r="AA146" s="35"/>
      <c r="AB146" s="35"/>
      <c r="AC146" s="35"/>
      <c r="AD146" s="35"/>
      <c r="AE146" s="35"/>
      <c r="AR146" s="231" t="s">
        <v>316</v>
      </c>
      <c r="AT146" s="231" t="s">
        <v>313</v>
      </c>
      <c r="AU146" s="231" t="s">
        <v>73</v>
      </c>
      <c r="AY146" s="14" t="s">
        <v>200</v>
      </c>
      <c r="BE146" s="232">
        <f>IF(N146="základní",J146,0)</f>
        <v>0</v>
      </c>
      <c r="BF146" s="232">
        <f>IF(N146="snížená",J146,0)</f>
        <v>0</v>
      </c>
      <c r="BG146" s="232">
        <f>IF(N146="zákl. přenesená",J146,0)</f>
        <v>0</v>
      </c>
      <c r="BH146" s="232">
        <f>IF(N146="sníž. přenesená",J146,0)</f>
        <v>0</v>
      </c>
      <c r="BI146" s="232">
        <f>IF(N146="nulová",J146,0)</f>
        <v>0</v>
      </c>
      <c r="BJ146" s="14" t="s">
        <v>80</v>
      </c>
      <c r="BK146" s="232">
        <f>ROUND(I146*H146,2)</f>
        <v>0</v>
      </c>
      <c r="BL146" s="14" t="s">
        <v>316</v>
      </c>
      <c r="BM146" s="231" t="s">
        <v>1020</v>
      </c>
    </row>
    <row r="147" s="2" customFormat="1" ht="24.15" customHeight="1">
      <c r="A147" s="35"/>
      <c r="B147" s="36"/>
      <c r="C147" s="245" t="s">
        <v>503</v>
      </c>
      <c r="D147" s="245" t="s">
        <v>313</v>
      </c>
      <c r="E147" s="246" t="s">
        <v>1021</v>
      </c>
      <c r="F147" s="247" t="s">
        <v>1022</v>
      </c>
      <c r="G147" s="248" t="s">
        <v>209</v>
      </c>
      <c r="H147" s="249">
        <v>1</v>
      </c>
      <c r="I147" s="250"/>
      <c r="J147" s="251">
        <f>ROUND(I147*H147,2)</f>
        <v>0</v>
      </c>
      <c r="K147" s="252"/>
      <c r="L147" s="253"/>
      <c r="M147" s="254" t="s">
        <v>1</v>
      </c>
      <c r="N147" s="255" t="s">
        <v>38</v>
      </c>
      <c r="O147" s="88"/>
      <c r="P147" s="229">
        <f>O147*H147</f>
        <v>0</v>
      </c>
      <c r="Q147" s="229">
        <v>0</v>
      </c>
      <c r="R147" s="229">
        <f>Q147*H147</f>
        <v>0</v>
      </c>
      <c r="S147" s="229">
        <v>0</v>
      </c>
      <c r="T147" s="230">
        <f>S147*H147</f>
        <v>0</v>
      </c>
      <c r="U147" s="35"/>
      <c r="V147" s="35"/>
      <c r="W147" s="35"/>
      <c r="X147" s="35"/>
      <c r="Y147" s="35"/>
      <c r="Z147" s="35"/>
      <c r="AA147" s="35"/>
      <c r="AB147" s="35"/>
      <c r="AC147" s="35"/>
      <c r="AD147" s="35"/>
      <c r="AE147" s="35"/>
      <c r="AR147" s="231" t="s">
        <v>316</v>
      </c>
      <c r="AT147" s="231" t="s">
        <v>313</v>
      </c>
      <c r="AU147" s="231" t="s">
        <v>73</v>
      </c>
      <c r="AY147" s="14" t="s">
        <v>200</v>
      </c>
      <c r="BE147" s="232">
        <f>IF(N147="základní",J147,0)</f>
        <v>0</v>
      </c>
      <c r="BF147" s="232">
        <f>IF(N147="snížená",J147,0)</f>
        <v>0</v>
      </c>
      <c r="BG147" s="232">
        <f>IF(N147="zákl. přenesená",J147,0)</f>
        <v>0</v>
      </c>
      <c r="BH147" s="232">
        <f>IF(N147="sníž. přenesená",J147,0)</f>
        <v>0</v>
      </c>
      <c r="BI147" s="232">
        <f>IF(N147="nulová",J147,0)</f>
        <v>0</v>
      </c>
      <c r="BJ147" s="14" t="s">
        <v>80</v>
      </c>
      <c r="BK147" s="232">
        <f>ROUND(I147*H147,2)</f>
        <v>0</v>
      </c>
      <c r="BL147" s="14" t="s">
        <v>316</v>
      </c>
      <c r="BM147" s="231" t="s">
        <v>1023</v>
      </c>
    </row>
    <row r="148" s="2" customFormat="1" ht="24.15" customHeight="1">
      <c r="A148" s="35"/>
      <c r="B148" s="36"/>
      <c r="C148" s="245" t="s">
        <v>380</v>
      </c>
      <c r="D148" s="245" t="s">
        <v>313</v>
      </c>
      <c r="E148" s="246" t="s">
        <v>1024</v>
      </c>
      <c r="F148" s="247" t="s">
        <v>1025</v>
      </c>
      <c r="G148" s="248" t="s">
        <v>209</v>
      </c>
      <c r="H148" s="249">
        <v>1</v>
      </c>
      <c r="I148" s="250"/>
      <c r="J148" s="251">
        <f>ROUND(I148*H148,2)</f>
        <v>0</v>
      </c>
      <c r="K148" s="252"/>
      <c r="L148" s="253"/>
      <c r="M148" s="254" t="s">
        <v>1</v>
      </c>
      <c r="N148" s="255" t="s">
        <v>38</v>
      </c>
      <c r="O148" s="88"/>
      <c r="P148" s="229">
        <f>O148*H148</f>
        <v>0</v>
      </c>
      <c r="Q148" s="229">
        <v>0</v>
      </c>
      <c r="R148" s="229">
        <f>Q148*H148</f>
        <v>0</v>
      </c>
      <c r="S148" s="229">
        <v>0</v>
      </c>
      <c r="T148" s="230">
        <f>S148*H148</f>
        <v>0</v>
      </c>
      <c r="U148" s="35"/>
      <c r="V148" s="35"/>
      <c r="W148" s="35"/>
      <c r="X148" s="35"/>
      <c r="Y148" s="35"/>
      <c r="Z148" s="35"/>
      <c r="AA148" s="35"/>
      <c r="AB148" s="35"/>
      <c r="AC148" s="35"/>
      <c r="AD148" s="35"/>
      <c r="AE148" s="35"/>
      <c r="AR148" s="231" t="s">
        <v>316</v>
      </c>
      <c r="AT148" s="231" t="s">
        <v>313</v>
      </c>
      <c r="AU148" s="231" t="s">
        <v>73</v>
      </c>
      <c r="AY148" s="14" t="s">
        <v>200</v>
      </c>
      <c r="BE148" s="232">
        <f>IF(N148="základní",J148,0)</f>
        <v>0</v>
      </c>
      <c r="BF148" s="232">
        <f>IF(N148="snížená",J148,0)</f>
        <v>0</v>
      </c>
      <c r="BG148" s="232">
        <f>IF(N148="zákl. přenesená",J148,0)</f>
        <v>0</v>
      </c>
      <c r="BH148" s="232">
        <f>IF(N148="sníž. přenesená",J148,0)</f>
        <v>0</v>
      </c>
      <c r="BI148" s="232">
        <f>IF(N148="nulová",J148,0)</f>
        <v>0</v>
      </c>
      <c r="BJ148" s="14" t="s">
        <v>80</v>
      </c>
      <c r="BK148" s="232">
        <f>ROUND(I148*H148,2)</f>
        <v>0</v>
      </c>
      <c r="BL148" s="14" t="s">
        <v>316</v>
      </c>
      <c r="BM148" s="231" t="s">
        <v>1026</v>
      </c>
    </row>
    <row r="149" s="2" customFormat="1" ht="24.15" customHeight="1">
      <c r="A149" s="35"/>
      <c r="B149" s="36"/>
      <c r="C149" s="245" t="s">
        <v>459</v>
      </c>
      <c r="D149" s="245" t="s">
        <v>313</v>
      </c>
      <c r="E149" s="246" t="s">
        <v>1027</v>
      </c>
      <c r="F149" s="247" t="s">
        <v>1028</v>
      </c>
      <c r="G149" s="248" t="s">
        <v>209</v>
      </c>
      <c r="H149" s="249">
        <v>70</v>
      </c>
      <c r="I149" s="250"/>
      <c r="J149" s="251">
        <f>ROUND(I149*H149,2)</f>
        <v>0</v>
      </c>
      <c r="K149" s="252"/>
      <c r="L149" s="253"/>
      <c r="M149" s="254" t="s">
        <v>1</v>
      </c>
      <c r="N149" s="255" t="s">
        <v>38</v>
      </c>
      <c r="O149" s="88"/>
      <c r="P149" s="229">
        <f>O149*H149</f>
        <v>0</v>
      </c>
      <c r="Q149" s="229">
        <v>0</v>
      </c>
      <c r="R149" s="229">
        <f>Q149*H149</f>
        <v>0</v>
      </c>
      <c r="S149" s="229">
        <v>0</v>
      </c>
      <c r="T149" s="230">
        <f>S149*H149</f>
        <v>0</v>
      </c>
      <c r="U149" s="35"/>
      <c r="V149" s="35"/>
      <c r="W149" s="35"/>
      <c r="X149" s="35"/>
      <c r="Y149" s="35"/>
      <c r="Z149" s="35"/>
      <c r="AA149" s="35"/>
      <c r="AB149" s="35"/>
      <c r="AC149" s="35"/>
      <c r="AD149" s="35"/>
      <c r="AE149" s="35"/>
      <c r="AR149" s="231" t="s">
        <v>316</v>
      </c>
      <c r="AT149" s="231" t="s">
        <v>313</v>
      </c>
      <c r="AU149" s="231" t="s">
        <v>73</v>
      </c>
      <c r="AY149" s="14" t="s">
        <v>200</v>
      </c>
      <c r="BE149" s="232">
        <f>IF(N149="základní",J149,0)</f>
        <v>0</v>
      </c>
      <c r="BF149" s="232">
        <f>IF(N149="snížená",J149,0)</f>
        <v>0</v>
      </c>
      <c r="BG149" s="232">
        <f>IF(N149="zákl. přenesená",J149,0)</f>
        <v>0</v>
      </c>
      <c r="BH149" s="232">
        <f>IF(N149="sníž. přenesená",J149,0)</f>
        <v>0</v>
      </c>
      <c r="BI149" s="232">
        <f>IF(N149="nulová",J149,0)</f>
        <v>0</v>
      </c>
      <c r="BJ149" s="14" t="s">
        <v>80</v>
      </c>
      <c r="BK149" s="232">
        <f>ROUND(I149*H149,2)</f>
        <v>0</v>
      </c>
      <c r="BL149" s="14" t="s">
        <v>316</v>
      </c>
      <c r="BM149" s="231" t="s">
        <v>1029</v>
      </c>
    </row>
    <row r="150" s="2" customFormat="1" ht="14.4" customHeight="1">
      <c r="A150" s="35"/>
      <c r="B150" s="36"/>
      <c r="C150" s="245" t="s">
        <v>463</v>
      </c>
      <c r="D150" s="245" t="s">
        <v>313</v>
      </c>
      <c r="E150" s="246" t="s">
        <v>1030</v>
      </c>
      <c r="F150" s="247" t="s">
        <v>1031</v>
      </c>
      <c r="G150" s="248" t="s">
        <v>958</v>
      </c>
      <c r="H150" s="249">
        <v>5</v>
      </c>
      <c r="I150" s="250"/>
      <c r="J150" s="251">
        <f>ROUND(I150*H150,2)</f>
        <v>0</v>
      </c>
      <c r="K150" s="252"/>
      <c r="L150" s="253"/>
      <c r="M150" s="254" t="s">
        <v>1</v>
      </c>
      <c r="N150" s="255" t="s">
        <v>38</v>
      </c>
      <c r="O150" s="88"/>
      <c r="P150" s="229">
        <f>O150*H150</f>
        <v>0</v>
      </c>
      <c r="Q150" s="229">
        <v>0</v>
      </c>
      <c r="R150" s="229">
        <f>Q150*H150</f>
        <v>0</v>
      </c>
      <c r="S150" s="229">
        <v>0</v>
      </c>
      <c r="T150" s="230">
        <f>S150*H150</f>
        <v>0</v>
      </c>
      <c r="U150" s="35"/>
      <c r="V150" s="35"/>
      <c r="W150" s="35"/>
      <c r="X150" s="35"/>
      <c r="Y150" s="35"/>
      <c r="Z150" s="35"/>
      <c r="AA150" s="35"/>
      <c r="AB150" s="35"/>
      <c r="AC150" s="35"/>
      <c r="AD150" s="35"/>
      <c r="AE150" s="35"/>
      <c r="AR150" s="231" t="s">
        <v>316</v>
      </c>
      <c r="AT150" s="231" t="s">
        <v>313</v>
      </c>
      <c r="AU150" s="231" t="s">
        <v>73</v>
      </c>
      <c r="AY150" s="14" t="s">
        <v>200</v>
      </c>
      <c r="BE150" s="232">
        <f>IF(N150="základní",J150,0)</f>
        <v>0</v>
      </c>
      <c r="BF150" s="232">
        <f>IF(N150="snížená",J150,0)</f>
        <v>0</v>
      </c>
      <c r="BG150" s="232">
        <f>IF(N150="zákl. přenesená",J150,0)</f>
        <v>0</v>
      </c>
      <c r="BH150" s="232">
        <f>IF(N150="sníž. přenesená",J150,0)</f>
        <v>0</v>
      </c>
      <c r="BI150" s="232">
        <f>IF(N150="nulová",J150,0)</f>
        <v>0</v>
      </c>
      <c r="BJ150" s="14" t="s">
        <v>80</v>
      </c>
      <c r="BK150" s="232">
        <f>ROUND(I150*H150,2)</f>
        <v>0</v>
      </c>
      <c r="BL150" s="14" t="s">
        <v>316</v>
      </c>
      <c r="BM150" s="231" t="s">
        <v>1032</v>
      </c>
    </row>
    <row r="151" s="2" customFormat="1" ht="24.15" customHeight="1">
      <c r="A151" s="35"/>
      <c r="B151" s="36"/>
      <c r="C151" s="245" t="s">
        <v>467</v>
      </c>
      <c r="D151" s="245" t="s">
        <v>313</v>
      </c>
      <c r="E151" s="246" t="s">
        <v>1033</v>
      </c>
      <c r="F151" s="247" t="s">
        <v>1034</v>
      </c>
      <c r="G151" s="248" t="s">
        <v>958</v>
      </c>
      <c r="H151" s="249">
        <v>4</v>
      </c>
      <c r="I151" s="250"/>
      <c r="J151" s="251">
        <f>ROUND(I151*H151,2)</f>
        <v>0</v>
      </c>
      <c r="K151" s="252"/>
      <c r="L151" s="253"/>
      <c r="M151" s="254" t="s">
        <v>1</v>
      </c>
      <c r="N151" s="255" t="s">
        <v>38</v>
      </c>
      <c r="O151" s="88"/>
      <c r="P151" s="229">
        <f>O151*H151</f>
        <v>0</v>
      </c>
      <c r="Q151" s="229">
        <v>0</v>
      </c>
      <c r="R151" s="229">
        <f>Q151*H151</f>
        <v>0</v>
      </c>
      <c r="S151" s="229">
        <v>0</v>
      </c>
      <c r="T151" s="230">
        <f>S151*H151</f>
        <v>0</v>
      </c>
      <c r="U151" s="35"/>
      <c r="V151" s="35"/>
      <c r="W151" s="35"/>
      <c r="X151" s="35"/>
      <c r="Y151" s="35"/>
      <c r="Z151" s="35"/>
      <c r="AA151" s="35"/>
      <c r="AB151" s="35"/>
      <c r="AC151" s="35"/>
      <c r="AD151" s="35"/>
      <c r="AE151" s="35"/>
      <c r="AR151" s="231" t="s">
        <v>316</v>
      </c>
      <c r="AT151" s="231" t="s">
        <v>313</v>
      </c>
      <c r="AU151" s="231" t="s">
        <v>73</v>
      </c>
      <c r="AY151" s="14" t="s">
        <v>200</v>
      </c>
      <c r="BE151" s="232">
        <f>IF(N151="základní",J151,0)</f>
        <v>0</v>
      </c>
      <c r="BF151" s="232">
        <f>IF(N151="snížená",J151,0)</f>
        <v>0</v>
      </c>
      <c r="BG151" s="232">
        <f>IF(N151="zákl. přenesená",J151,0)</f>
        <v>0</v>
      </c>
      <c r="BH151" s="232">
        <f>IF(N151="sníž. přenesená",J151,0)</f>
        <v>0</v>
      </c>
      <c r="BI151" s="232">
        <f>IF(N151="nulová",J151,0)</f>
        <v>0</v>
      </c>
      <c r="BJ151" s="14" t="s">
        <v>80</v>
      </c>
      <c r="BK151" s="232">
        <f>ROUND(I151*H151,2)</f>
        <v>0</v>
      </c>
      <c r="BL151" s="14" t="s">
        <v>316</v>
      </c>
      <c r="BM151" s="231" t="s">
        <v>1035</v>
      </c>
    </row>
    <row r="152" s="2" customFormat="1" ht="24.15" customHeight="1">
      <c r="A152" s="35"/>
      <c r="B152" s="36"/>
      <c r="C152" s="245" t="s">
        <v>471</v>
      </c>
      <c r="D152" s="245" t="s">
        <v>313</v>
      </c>
      <c r="E152" s="246" t="s">
        <v>1036</v>
      </c>
      <c r="F152" s="247" t="s">
        <v>1037</v>
      </c>
      <c r="G152" s="248" t="s">
        <v>958</v>
      </c>
      <c r="H152" s="249">
        <v>4</v>
      </c>
      <c r="I152" s="250"/>
      <c r="J152" s="251">
        <f>ROUND(I152*H152,2)</f>
        <v>0</v>
      </c>
      <c r="K152" s="252"/>
      <c r="L152" s="253"/>
      <c r="M152" s="254" t="s">
        <v>1</v>
      </c>
      <c r="N152" s="255" t="s">
        <v>38</v>
      </c>
      <c r="O152" s="88"/>
      <c r="P152" s="229">
        <f>O152*H152</f>
        <v>0</v>
      </c>
      <c r="Q152" s="229">
        <v>0</v>
      </c>
      <c r="R152" s="229">
        <f>Q152*H152</f>
        <v>0</v>
      </c>
      <c r="S152" s="229">
        <v>0</v>
      </c>
      <c r="T152" s="230">
        <f>S152*H152</f>
        <v>0</v>
      </c>
      <c r="U152" s="35"/>
      <c r="V152" s="35"/>
      <c r="W152" s="35"/>
      <c r="X152" s="35"/>
      <c r="Y152" s="35"/>
      <c r="Z152" s="35"/>
      <c r="AA152" s="35"/>
      <c r="AB152" s="35"/>
      <c r="AC152" s="35"/>
      <c r="AD152" s="35"/>
      <c r="AE152" s="35"/>
      <c r="AR152" s="231" t="s">
        <v>316</v>
      </c>
      <c r="AT152" s="231" t="s">
        <v>313</v>
      </c>
      <c r="AU152" s="231" t="s">
        <v>73</v>
      </c>
      <c r="AY152" s="14" t="s">
        <v>200</v>
      </c>
      <c r="BE152" s="232">
        <f>IF(N152="základní",J152,0)</f>
        <v>0</v>
      </c>
      <c r="BF152" s="232">
        <f>IF(N152="snížená",J152,0)</f>
        <v>0</v>
      </c>
      <c r="BG152" s="232">
        <f>IF(N152="zákl. přenesená",J152,0)</f>
        <v>0</v>
      </c>
      <c r="BH152" s="232">
        <f>IF(N152="sníž. přenesená",J152,0)</f>
        <v>0</v>
      </c>
      <c r="BI152" s="232">
        <f>IF(N152="nulová",J152,0)</f>
        <v>0</v>
      </c>
      <c r="BJ152" s="14" t="s">
        <v>80</v>
      </c>
      <c r="BK152" s="232">
        <f>ROUND(I152*H152,2)</f>
        <v>0</v>
      </c>
      <c r="BL152" s="14" t="s">
        <v>316</v>
      </c>
      <c r="BM152" s="231" t="s">
        <v>1038</v>
      </c>
    </row>
    <row r="153" s="2" customFormat="1" ht="24.15" customHeight="1">
      <c r="A153" s="35"/>
      <c r="B153" s="36"/>
      <c r="C153" s="245" t="s">
        <v>475</v>
      </c>
      <c r="D153" s="245" t="s">
        <v>313</v>
      </c>
      <c r="E153" s="246" t="s">
        <v>1039</v>
      </c>
      <c r="F153" s="247" t="s">
        <v>1040</v>
      </c>
      <c r="G153" s="248" t="s">
        <v>958</v>
      </c>
      <c r="H153" s="249">
        <v>4</v>
      </c>
      <c r="I153" s="250"/>
      <c r="J153" s="251">
        <f>ROUND(I153*H153,2)</f>
        <v>0</v>
      </c>
      <c r="K153" s="252"/>
      <c r="L153" s="253"/>
      <c r="M153" s="254" t="s">
        <v>1</v>
      </c>
      <c r="N153" s="255" t="s">
        <v>38</v>
      </c>
      <c r="O153" s="88"/>
      <c r="P153" s="229">
        <f>O153*H153</f>
        <v>0</v>
      </c>
      <c r="Q153" s="229">
        <v>0</v>
      </c>
      <c r="R153" s="229">
        <f>Q153*H153</f>
        <v>0</v>
      </c>
      <c r="S153" s="229">
        <v>0</v>
      </c>
      <c r="T153" s="230">
        <f>S153*H153</f>
        <v>0</v>
      </c>
      <c r="U153" s="35"/>
      <c r="V153" s="35"/>
      <c r="W153" s="35"/>
      <c r="X153" s="35"/>
      <c r="Y153" s="35"/>
      <c r="Z153" s="35"/>
      <c r="AA153" s="35"/>
      <c r="AB153" s="35"/>
      <c r="AC153" s="35"/>
      <c r="AD153" s="35"/>
      <c r="AE153" s="35"/>
      <c r="AR153" s="231" t="s">
        <v>316</v>
      </c>
      <c r="AT153" s="231" t="s">
        <v>313</v>
      </c>
      <c r="AU153" s="231" t="s">
        <v>73</v>
      </c>
      <c r="AY153" s="14" t="s">
        <v>200</v>
      </c>
      <c r="BE153" s="232">
        <f>IF(N153="základní",J153,0)</f>
        <v>0</v>
      </c>
      <c r="BF153" s="232">
        <f>IF(N153="snížená",J153,0)</f>
        <v>0</v>
      </c>
      <c r="BG153" s="232">
        <f>IF(N153="zákl. přenesená",J153,0)</f>
        <v>0</v>
      </c>
      <c r="BH153" s="232">
        <f>IF(N153="sníž. přenesená",J153,0)</f>
        <v>0</v>
      </c>
      <c r="BI153" s="232">
        <f>IF(N153="nulová",J153,0)</f>
        <v>0</v>
      </c>
      <c r="BJ153" s="14" t="s">
        <v>80</v>
      </c>
      <c r="BK153" s="232">
        <f>ROUND(I153*H153,2)</f>
        <v>0</v>
      </c>
      <c r="BL153" s="14" t="s">
        <v>316</v>
      </c>
      <c r="BM153" s="231" t="s">
        <v>1041</v>
      </c>
    </row>
    <row r="154" s="2" customFormat="1" ht="24.15" customHeight="1">
      <c r="A154" s="35"/>
      <c r="B154" s="36"/>
      <c r="C154" s="245" t="s">
        <v>479</v>
      </c>
      <c r="D154" s="245" t="s">
        <v>313</v>
      </c>
      <c r="E154" s="246" t="s">
        <v>1042</v>
      </c>
      <c r="F154" s="247" t="s">
        <v>1043</v>
      </c>
      <c r="G154" s="248" t="s">
        <v>209</v>
      </c>
      <c r="H154" s="249">
        <v>5</v>
      </c>
      <c r="I154" s="250"/>
      <c r="J154" s="251">
        <f>ROUND(I154*H154,2)</f>
        <v>0</v>
      </c>
      <c r="K154" s="252"/>
      <c r="L154" s="253"/>
      <c r="M154" s="254" t="s">
        <v>1</v>
      </c>
      <c r="N154" s="255" t="s">
        <v>38</v>
      </c>
      <c r="O154" s="88"/>
      <c r="P154" s="229">
        <f>O154*H154</f>
        <v>0</v>
      </c>
      <c r="Q154" s="229">
        <v>0</v>
      </c>
      <c r="R154" s="229">
        <f>Q154*H154</f>
        <v>0</v>
      </c>
      <c r="S154" s="229">
        <v>0</v>
      </c>
      <c r="T154" s="230">
        <f>S154*H154</f>
        <v>0</v>
      </c>
      <c r="U154" s="35"/>
      <c r="V154" s="35"/>
      <c r="W154" s="35"/>
      <c r="X154" s="35"/>
      <c r="Y154" s="35"/>
      <c r="Z154" s="35"/>
      <c r="AA154" s="35"/>
      <c r="AB154" s="35"/>
      <c r="AC154" s="35"/>
      <c r="AD154" s="35"/>
      <c r="AE154" s="35"/>
      <c r="AR154" s="231" t="s">
        <v>316</v>
      </c>
      <c r="AT154" s="231" t="s">
        <v>313</v>
      </c>
      <c r="AU154" s="231" t="s">
        <v>73</v>
      </c>
      <c r="AY154" s="14" t="s">
        <v>200</v>
      </c>
      <c r="BE154" s="232">
        <f>IF(N154="základní",J154,0)</f>
        <v>0</v>
      </c>
      <c r="BF154" s="232">
        <f>IF(N154="snížená",J154,0)</f>
        <v>0</v>
      </c>
      <c r="BG154" s="232">
        <f>IF(N154="zákl. přenesená",J154,0)</f>
        <v>0</v>
      </c>
      <c r="BH154" s="232">
        <f>IF(N154="sníž. přenesená",J154,0)</f>
        <v>0</v>
      </c>
      <c r="BI154" s="232">
        <f>IF(N154="nulová",J154,0)</f>
        <v>0</v>
      </c>
      <c r="BJ154" s="14" t="s">
        <v>80</v>
      </c>
      <c r="BK154" s="232">
        <f>ROUND(I154*H154,2)</f>
        <v>0</v>
      </c>
      <c r="BL154" s="14" t="s">
        <v>316</v>
      </c>
      <c r="BM154" s="231" t="s">
        <v>1044</v>
      </c>
    </row>
    <row r="155" s="2" customFormat="1" ht="14.4" customHeight="1">
      <c r="A155" s="35"/>
      <c r="B155" s="36"/>
      <c r="C155" s="245" t="s">
        <v>483</v>
      </c>
      <c r="D155" s="245" t="s">
        <v>313</v>
      </c>
      <c r="E155" s="246" t="s">
        <v>1045</v>
      </c>
      <c r="F155" s="247" t="s">
        <v>1046</v>
      </c>
      <c r="G155" s="248" t="s">
        <v>209</v>
      </c>
      <c r="H155" s="249">
        <v>400</v>
      </c>
      <c r="I155" s="250"/>
      <c r="J155" s="251">
        <f>ROUND(I155*H155,2)</f>
        <v>0</v>
      </c>
      <c r="K155" s="252"/>
      <c r="L155" s="253"/>
      <c r="M155" s="254" t="s">
        <v>1</v>
      </c>
      <c r="N155" s="255" t="s">
        <v>38</v>
      </c>
      <c r="O155" s="88"/>
      <c r="P155" s="229">
        <f>O155*H155</f>
        <v>0</v>
      </c>
      <c r="Q155" s="229">
        <v>0</v>
      </c>
      <c r="R155" s="229">
        <f>Q155*H155</f>
        <v>0</v>
      </c>
      <c r="S155" s="229">
        <v>0</v>
      </c>
      <c r="T155" s="230">
        <f>S155*H155</f>
        <v>0</v>
      </c>
      <c r="U155" s="35"/>
      <c r="V155" s="35"/>
      <c r="W155" s="35"/>
      <c r="X155" s="35"/>
      <c r="Y155" s="35"/>
      <c r="Z155" s="35"/>
      <c r="AA155" s="35"/>
      <c r="AB155" s="35"/>
      <c r="AC155" s="35"/>
      <c r="AD155" s="35"/>
      <c r="AE155" s="35"/>
      <c r="AR155" s="231" t="s">
        <v>316</v>
      </c>
      <c r="AT155" s="231" t="s">
        <v>313</v>
      </c>
      <c r="AU155" s="231" t="s">
        <v>73</v>
      </c>
      <c r="AY155" s="14" t="s">
        <v>200</v>
      </c>
      <c r="BE155" s="232">
        <f>IF(N155="základní",J155,0)</f>
        <v>0</v>
      </c>
      <c r="BF155" s="232">
        <f>IF(N155="snížená",J155,0)</f>
        <v>0</v>
      </c>
      <c r="BG155" s="232">
        <f>IF(N155="zákl. přenesená",J155,0)</f>
        <v>0</v>
      </c>
      <c r="BH155" s="232">
        <f>IF(N155="sníž. přenesená",J155,0)</f>
        <v>0</v>
      </c>
      <c r="BI155" s="232">
        <f>IF(N155="nulová",J155,0)</f>
        <v>0</v>
      </c>
      <c r="BJ155" s="14" t="s">
        <v>80</v>
      </c>
      <c r="BK155" s="232">
        <f>ROUND(I155*H155,2)</f>
        <v>0</v>
      </c>
      <c r="BL155" s="14" t="s">
        <v>316</v>
      </c>
      <c r="BM155" s="231" t="s">
        <v>1047</v>
      </c>
    </row>
    <row r="156" s="2" customFormat="1" ht="14.4" customHeight="1">
      <c r="A156" s="35"/>
      <c r="B156" s="36"/>
      <c r="C156" s="245" t="s">
        <v>487</v>
      </c>
      <c r="D156" s="245" t="s">
        <v>313</v>
      </c>
      <c r="E156" s="246" t="s">
        <v>1048</v>
      </c>
      <c r="F156" s="247" t="s">
        <v>1049</v>
      </c>
      <c r="G156" s="248" t="s">
        <v>209</v>
      </c>
      <c r="H156" s="249">
        <v>130</v>
      </c>
      <c r="I156" s="250"/>
      <c r="J156" s="251">
        <f>ROUND(I156*H156,2)</f>
        <v>0</v>
      </c>
      <c r="K156" s="252"/>
      <c r="L156" s="253"/>
      <c r="M156" s="254" t="s">
        <v>1</v>
      </c>
      <c r="N156" s="255" t="s">
        <v>38</v>
      </c>
      <c r="O156" s="88"/>
      <c r="P156" s="229">
        <f>O156*H156</f>
        <v>0</v>
      </c>
      <c r="Q156" s="229">
        <v>0</v>
      </c>
      <c r="R156" s="229">
        <f>Q156*H156</f>
        <v>0</v>
      </c>
      <c r="S156" s="229">
        <v>0</v>
      </c>
      <c r="T156" s="230">
        <f>S156*H156</f>
        <v>0</v>
      </c>
      <c r="U156" s="35"/>
      <c r="V156" s="35"/>
      <c r="W156" s="35"/>
      <c r="X156" s="35"/>
      <c r="Y156" s="35"/>
      <c r="Z156" s="35"/>
      <c r="AA156" s="35"/>
      <c r="AB156" s="35"/>
      <c r="AC156" s="35"/>
      <c r="AD156" s="35"/>
      <c r="AE156" s="35"/>
      <c r="AR156" s="231" t="s">
        <v>316</v>
      </c>
      <c r="AT156" s="231" t="s">
        <v>313</v>
      </c>
      <c r="AU156" s="231" t="s">
        <v>73</v>
      </c>
      <c r="AY156" s="14" t="s">
        <v>200</v>
      </c>
      <c r="BE156" s="232">
        <f>IF(N156="základní",J156,0)</f>
        <v>0</v>
      </c>
      <c r="BF156" s="232">
        <f>IF(N156="snížená",J156,0)</f>
        <v>0</v>
      </c>
      <c r="BG156" s="232">
        <f>IF(N156="zákl. přenesená",J156,0)</f>
        <v>0</v>
      </c>
      <c r="BH156" s="232">
        <f>IF(N156="sníž. přenesená",J156,0)</f>
        <v>0</v>
      </c>
      <c r="BI156" s="232">
        <f>IF(N156="nulová",J156,0)</f>
        <v>0</v>
      </c>
      <c r="BJ156" s="14" t="s">
        <v>80</v>
      </c>
      <c r="BK156" s="232">
        <f>ROUND(I156*H156,2)</f>
        <v>0</v>
      </c>
      <c r="BL156" s="14" t="s">
        <v>316</v>
      </c>
      <c r="BM156" s="231" t="s">
        <v>1050</v>
      </c>
    </row>
    <row r="157" s="2" customFormat="1" ht="14.4" customHeight="1">
      <c r="A157" s="35"/>
      <c r="B157" s="36"/>
      <c r="C157" s="245" t="s">
        <v>491</v>
      </c>
      <c r="D157" s="245" t="s">
        <v>313</v>
      </c>
      <c r="E157" s="246" t="s">
        <v>1051</v>
      </c>
      <c r="F157" s="247" t="s">
        <v>1052</v>
      </c>
      <c r="G157" s="248" t="s">
        <v>209</v>
      </c>
      <c r="H157" s="249">
        <v>65</v>
      </c>
      <c r="I157" s="250"/>
      <c r="J157" s="251">
        <f>ROUND(I157*H157,2)</f>
        <v>0</v>
      </c>
      <c r="K157" s="252"/>
      <c r="L157" s="253"/>
      <c r="M157" s="256" t="s">
        <v>1</v>
      </c>
      <c r="N157" s="257" t="s">
        <v>38</v>
      </c>
      <c r="O157" s="235"/>
      <c r="P157" s="236">
        <f>O157*H157</f>
        <v>0</v>
      </c>
      <c r="Q157" s="236">
        <v>0</v>
      </c>
      <c r="R157" s="236">
        <f>Q157*H157</f>
        <v>0</v>
      </c>
      <c r="S157" s="236">
        <v>0</v>
      </c>
      <c r="T157" s="237">
        <f>S157*H157</f>
        <v>0</v>
      </c>
      <c r="U157" s="35"/>
      <c r="V157" s="35"/>
      <c r="W157" s="35"/>
      <c r="X157" s="35"/>
      <c r="Y157" s="35"/>
      <c r="Z157" s="35"/>
      <c r="AA157" s="35"/>
      <c r="AB157" s="35"/>
      <c r="AC157" s="35"/>
      <c r="AD157" s="35"/>
      <c r="AE157" s="35"/>
      <c r="AR157" s="231" t="s">
        <v>316</v>
      </c>
      <c r="AT157" s="231" t="s">
        <v>313</v>
      </c>
      <c r="AU157" s="231" t="s">
        <v>73</v>
      </c>
      <c r="AY157" s="14" t="s">
        <v>200</v>
      </c>
      <c r="BE157" s="232">
        <f>IF(N157="základní",J157,0)</f>
        <v>0</v>
      </c>
      <c r="BF157" s="232">
        <f>IF(N157="snížená",J157,0)</f>
        <v>0</v>
      </c>
      <c r="BG157" s="232">
        <f>IF(N157="zákl. přenesená",J157,0)</f>
        <v>0</v>
      </c>
      <c r="BH157" s="232">
        <f>IF(N157="sníž. přenesená",J157,0)</f>
        <v>0</v>
      </c>
      <c r="BI157" s="232">
        <f>IF(N157="nulová",J157,0)</f>
        <v>0</v>
      </c>
      <c r="BJ157" s="14" t="s">
        <v>80</v>
      </c>
      <c r="BK157" s="232">
        <f>ROUND(I157*H157,2)</f>
        <v>0</v>
      </c>
      <c r="BL157" s="14" t="s">
        <v>316</v>
      </c>
      <c r="BM157" s="231" t="s">
        <v>1053</v>
      </c>
    </row>
    <row r="158" s="2" customFormat="1" ht="6.96" customHeight="1">
      <c r="A158" s="35"/>
      <c r="B158" s="63"/>
      <c r="C158" s="64"/>
      <c r="D158" s="64"/>
      <c r="E158" s="64"/>
      <c r="F158" s="64"/>
      <c r="G158" s="64"/>
      <c r="H158" s="64"/>
      <c r="I158" s="64"/>
      <c r="J158" s="64"/>
      <c r="K158" s="64"/>
      <c r="L158" s="41"/>
      <c r="M158" s="35"/>
      <c r="O158" s="35"/>
      <c r="P158" s="35"/>
      <c r="Q158" s="35"/>
      <c r="R158" s="35"/>
      <c r="S158" s="35"/>
      <c r="T158" s="35"/>
      <c r="U158" s="35"/>
      <c r="V158" s="35"/>
      <c r="W158" s="35"/>
      <c r="X158" s="35"/>
      <c r="Y158" s="35"/>
      <c r="Z158" s="35"/>
      <c r="AA158" s="35"/>
      <c r="AB158" s="35"/>
      <c r="AC158" s="35"/>
      <c r="AD158" s="35"/>
      <c r="AE158" s="35"/>
    </row>
  </sheetData>
  <sheetProtection sheet="1" autoFilter="0" formatColumns="0" formatRows="0" objects="1" scenarios="1" spinCount="100000" saltValue="ruKo6z1zWSM7YsxdVSSVArOWU4Yfe4rC0i8vtYwCx89ZUQm5h05BOJciLHIn11THzVdIVbCaE2m/N4TGSZ4KCg==" hashValue="yf+jiuUZDHK8i16UYnk3YU/ZFlHeeHggPJKSZTrFgn9K5xoXEYOHsWB5jF0KikvZNPZOhgz3vv54p3nrhypdeg==" algorithmName="SHA-512" password="CC35"/>
  <autoFilter ref="C123:K157"/>
  <mergeCells count="15">
    <mergeCell ref="E7:H7"/>
    <mergeCell ref="E11:H11"/>
    <mergeCell ref="E9:H9"/>
    <mergeCell ref="E13:H13"/>
    <mergeCell ref="E22:H22"/>
    <mergeCell ref="E31:H31"/>
    <mergeCell ref="E85:H85"/>
    <mergeCell ref="E89:H89"/>
    <mergeCell ref="E87:H87"/>
    <mergeCell ref="E91:H91"/>
    <mergeCell ref="E110:H110"/>
    <mergeCell ref="E114:H114"/>
    <mergeCell ref="E112:H112"/>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119</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c r="B8" s="17"/>
      <c r="D8" s="148" t="s">
        <v>172</v>
      </c>
      <c r="L8" s="17"/>
    </row>
    <row r="9" s="1" customFormat="1" ht="16.5" customHeight="1">
      <c r="B9" s="17"/>
      <c r="E9" s="149" t="s">
        <v>173</v>
      </c>
      <c r="F9" s="1"/>
      <c r="G9" s="1"/>
      <c r="H9" s="1"/>
      <c r="L9" s="17"/>
    </row>
    <row r="10" s="1" customFormat="1" ht="12" customHeight="1">
      <c r="B10" s="17"/>
      <c r="D10" s="148" t="s">
        <v>174</v>
      </c>
      <c r="L10" s="17"/>
    </row>
    <row r="11" s="2" customFormat="1" ht="16.5" customHeight="1">
      <c r="A11" s="35"/>
      <c r="B11" s="41"/>
      <c r="C11" s="35"/>
      <c r="D11" s="35"/>
      <c r="E11" s="150" t="s">
        <v>1054</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176</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1055</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13. 10. 2020</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1</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21</v>
      </c>
      <c r="F19" s="35"/>
      <c r="G19" s="35"/>
      <c r="H19" s="35"/>
      <c r="I19" s="148" t="s">
        <v>26</v>
      </c>
      <c r="J19" s="138" t="s">
        <v>1</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27</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26</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29</v>
      </c>
      <c r="E24" s="35"/>
      <c r="F24" s="35"/>
      <c r="G24" s="35"/>
      <c r="H24" s="35"/>
      <c r="I24" s="148" t="s">
        <v>25</v>
      </c>
      <c r="J24" s="138" t="s">
        <v>1</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21</v>
      </c>
      <c r="F25" s="35"/>
      <c r="G25" s="35"/>
      <c r="H25" s="35"/>
      <c r="I25" s="148" t="s">
        <v>26</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31</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21</v>
      </c>
      <c r="F28" s="35"/>
      <c r="G28" s="35"/>
      <c r="H28" s="35"/>
      <c r="I28" s="148" t="s">
        <v>26</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32</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33</v>
      </c>
      <c r="E34" s="35"/>
      <c r="F34" s="35"/>
      <c r="G34" s="35"/>
      <c r="H34" s="35"/>
      <c r="I34" s="35"/>
      <c r="J34" s="159">
        <f>ROUND(J128,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35</v>
      </c>
      <c r="G36" s="35"/>
      <c r="H36" s="35"/>
      <c r="I36" s="160" t="s">
        <v>34</v>
      </c>
      <c r="J36" s="160" t="s">
        <v>36</v>
      </c>
      <c r="K36" s="35"/>
      <c r="L36" s="60"/>
      <c r="S36" s="35"/>
      <c r="T36" s="35"/>
      <c r="U36" s="35"/>
      <c r="V36" s="35"/>
      <c r="W36" s="35"/>
      <c r="X36" s="35"/>
      <c r="Y36" s="35"/>
      <c r="Z36" s="35"/>
      <c r="AA36" s="35"/>
      <c r="AB36" s="35"/>
      <c r="AC36" s="35"/>
      <c r="AD36" s="35"/>
      <c r="AE36" s="35"/>
    </row>
    <row r="37" s="2" customFormat="1" ht="14.4" customHeight="1">
      <c r="A37" s="35"/>
      <c r="B37" s="41"/>
      <c r="C37" s="35"/>
      <c r="D37" s="150" t="s">
        <v>37</v>
      </c>
      <c r="E37" s="148" t="s">
        <v>38</v>
      </c>
      <c r="F37" s="161">
        <f>ROUND((SUM(BE128:BE142)),  2)</f>
        <v>0</v>
      </c>
      <c r="G37" s="35"/>
      <c r="H37" s="35"/>
      <c r="I37" s="162">
        <v>0.20999999999999999</v>
      </c>
      <c r="J37" s="161">
        <f>ROUND(((SUM(BE128:BE142))*I37),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39</v>
      </c>
      <c r="F38" s="161">
        <f>ROUND((SUM(BF128:BF142)),  2)</f>
        <v>0</v>
      </c>
      <c r="G38" s="35"/>
      <c r="H38" s="35"/>
      <c r="I38" s="162">
        <v>0.14999999999999999</v>
      </c>
      <c r="J38" s="161">
        <f>ROUND(((SUM(BF128:BF142))*I38),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40</v>
      </c>
      <c r="F39" s="161">
        <f>ROUND((SUM(BG128:BG142)),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41</v>
      </c>
      <c r="F40" s="161">
        <f>ROUND((SUM(BH128:BH142)),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42</v>
      </c>
      <c r="F41" s="161">
        <f>ROUND((SUM(BI128:BI142)),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43</v>
      </c>
      <c r="E43" s="165"/>
      <c r="F43" s="165"/>
      <c r="G43" s="166" t="s">
        <v>44</v>
      </c>
      <c r="H43" s="167" t="s">
        <v>45</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172</v>
      </c>
      <c r="D86" s="19"/>
      <c r="E86" s="19"/>
      <c r="F86" s="19"/>
      <c r="G86" s="19"/>
      <c r="H86" s="19"/>
      <c r="I86" s="19"/>
      <c r="J86" s="19"/>
      <c r="K86" s="19"/>
      <c r="L86" s="17"/>
    </row>
    <row r="87" s="1" customFormat="1" ht="16.5" customHeight="1">
      <c r="B87" s="18"/>
      <c r="C87" s="19"/>
      <c r="D87" s="19"/>
      <c r="E87" s="181" t="s">
        <v>173</v>
      </c>
      <c r="F87" s="19"/>
      <c r="G87" s="19"/>
      <c r="H87" s="19"/>
      <c r="I87" s="19"/>
      <c r="J87" s="19"/>
      <c r="K87" s="19"/>
      <c r="L87" s="17"/>
    </row>
    <row r="88" s="1" customFormat="1" ht="12" customHeight="1">
      <c r="B88" s="18"/>
      <c r="C88" s="29" t="s">
        <v>174</v>
      </c>
      <c r="D88" s="19"/>
      <c r="E88" s="19"/>
      <c r="F88" s="19"/>
      <c r="G88" s="19"/>
      <c r="H88" s="19"/>
      <c r="I88" s="19"/>
      <c r="J88" s="19"/>
      <c r="K88" s="19"/>
      <c r="L88" s="17"/>
    </row>
    <row r="89" s="2" customFormat="1" ht="16.5" customHeight="1">
      <c r="A89" s="35"/>
      <c r="B89" s="36"/>
      <c r="C89" s="37"/>
      <c r="D89" s="37"/>
      <c r="E89" s="182" t="s">
        <v>1054</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176</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06.1 - Kabelizace - stavební část - lichá</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13. 10. 2020</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 xml:space="preserve"> </v>
      </c>
      <c r="G95" s="37"/>
      <c r="H95" s="37"/>
      <c r="I95" s="29" t="s">
        <v>29</v>
      </c>
      <c r="J95" s="33" t="str">
        <f>E25</f>
        <v xml:space="preserve"> </v>
      </c>
      <c r="K95" s="37"/>
      <c r="L95" s="60"/>
      <c r="S95" s="35"/>
      <c r="T95" s="35"/>
      <c r="U95" s="35"/>
      <c r="V95" s="35"/>
      <c r="W95" s="35"/>
      <c r="X95" s="35"/>
      <c r="Y95" s="35"/>
      <c r="Z95" s="35"/>
      <c r="AA95" s="35"/>
      <c r="AB95" s="35"/>
      <c r="AC95" s="35"/>
      <c r="AD95" s="35"/>
      <c r="AE95" s="35"/>
    </row>
    <row r="96" s="2" customFormat="1" ht="15.15" customHeight="1">
      <c r="A96" s="35"/>
      <c r="B96" s="36"/>
      <c r="C96" s="29" t="s">
        <v>27</v>
      </c>
      <c r="D96" s="37"/>
      <c r="E96" s="37"/>
      <c r="F96" s="24" t="str">
        <f>IF(E22="","",E22)</f>
        <v>Vyplň údaj</v>
      </c>
      <c r="G96" s="37"/>
      <c r="H96" s="37"/>
      <c r="I96" s="29" t="s">
        <v>31</v>
      </c>
      <c r="J96" s="33" t="str">
        <f>E28</f>
        <v xml:space="preserve"> </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179</v>
      </c>
      <c r="D98" s="184"/>
      <c r="E98" s="184"/>
      <c r="F98" s="184"/>
      <c r="G98" s="184"/>
      <c r="H98" s="184"/>
      <c r="I98" s="184"/>
      <c r="J98" s="185" t="s">
        <v>180</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181</v>
      </c>
      <c r="D100" s="37"/>
      <c r="E100" s="37"/>
      <c r="F100" s="37"/>
      <c r="G100" s="37"/>
      <c r="H100" s="37"/>
      <c r="I100" s="37"/>
      <c r="J100" s="107">
        <f>J128</f>
        <v>0</v>
      </c>
      <c r="K100" s="37"/>
      <c r="L100" s="60"/>
      <c r="S100" s="35"/>
      <c r="T100" s="35"/>
      <c r="U100" s="35"/>
      <c r="V100" s="35"/>
      <c r="W100" s="35"/>
      <c r="X100" s="35"/>
      <c r="Y100" s="35"/>
      <c r="Z100" s="35"/>
      <c r="AA100" s="35"/>
      <c r="AB100" s="35"/>
      <c r="AC100" s="35"/>
      <c r="AD100" s="35"/>
      <c r="AE100" s="35"/>
      <c r="AU100" s="14" t="s">
        <v>182</v>
      </c>
    </row>
    <row r="101" s="9" customFormat="1" ht="24.96" customHeight="1">
      <c r="A101" s="9"/>
      <c r="B101" s="187"/>
      <c r="C101" s="188"/>
      <c r="D101" s="189" t="s">
        <v>282</v>
      </c>
      <c r="E101" s="190"/>
      <c r="F101" s="190"/>
      <c r="G101" s="190"/>
      <c r="H101" s="190"/>
      <c r="I101" s="190"/>
      <c r="J101" s="191">
        <f>J129</f>
        <v>0</v>
      </c>
      <c r="K101" s="188"/>
      <c r="L101" s="192"/>
      <c r="S101" s="9"/>
      <c r="T101" s="9"/>
      <c r="U101" s="9"/>
      <c r="V101" s="9"/>
      <c r="W101" s="9"/>
      <c r="X101" s="9"/>
      <c r="Y101" s="9"/>
      <c r="Z101" s="9"/>
      <c r="AA101" s="9"/>
      <c r="AB101" s="9"/>
      <c r="AC101" s="9"/>
      <c r="AD101" s="9"/>
      <c r="AE101" s="9"/>
    </row>
    <row r="102" s="12" customFormat="1" ht="19.92" customHeight="1">
      <c r="A102" s="12"/>
      <c r="B102" s="238"/>
      <c r="C102" s="129"/>
      <c r="D102" s="239" t="s">
        <v>1056</v>
      </c>
      <c r="E102" s="240"/>
      <c r="F102" s="240"/>
      <c r="G102" s="240"/>
      <c r="H102" s="240"/>
      <c r="I102" s="240"/>
      <c r="J102" s="241">
        <f>J130</f>
        <v>0</v>
      </c>
      <c r="K102" s="129"/>
      <c r="L102" s="242"/>
      <c r="S102" s="12"/>
      <c r="T102" s="12"/>
      <c r="U102" s="12"/>
      <c r="V102" s="12"/>
      <c r="W102" s="12"/>
      <c r="X102" s="12"/>
      <c r="Y102" s="12"/>
      <c r="Z102" s="12"/>
      <c r="AA102" s="12"/>
      <c r="AB102" s="12"/>
      <c r="AC102" s="12"/>
      <c r="AD102" s="12"/>
      <c r="AE102" s="12"/>
    </row>
    <row r="103" s="9" customFormat="1" ht="24.96" customHeight="1">
      <c r="A103" s="9"/>
      <c r="B103" s="187"/>
      <c r="C103" s="188"/>
      <c r="D103" s="189" t="s">
        <v>1057</v>
      </c>
      <c r="E103" s="190"/>
      <c r="F103" s="190"/>
      <c r="G103" s="190"/>
      <c r="H103" s="190"/>
      <c r="I103" s="190"/>
      <c r="J103" s="191">
        <f>J133</f>
        <v>0</v>
      </c>
      <c r="K103" s="188"/>
      <c r="L103" s="192"/>
      <c r="S103" s="9"/>
      <c r="T103" s="9"/>
      <c r="U103" s="9"/>
      <c r="V103" s="9"/>
      <c r="W103" s="9"/>
      <c r="X103" s="9"/>
      <c r="Y103" s="9"/>
      <c r="Z103" s="9"/>
      <c r="AA103" s="9"/>
      <c r="AB103" s="9"/>
      <c r="AC103" s="9"/>
      <c r="AD103" s="9"/>
      <c r="AE103" s="9"/>
    </row>
    <row r="104" s="12" customFormat="1" ht="19.92" customHeight="1">
      <c r="A104" s="12"/>
      <c r="B104" s="238"/>
      <c r="C104" s="129"/>
      <c r="D104" s="239" t="s">
        <v>1058</v>
      </c>
      <c r="E104" s="240"/>
      <c r="F104" s="240"/>
      <c r="G104" s="240"/>
      <c r="H104" s="240"/>
      <c r="I104" s="240"/>
      <c r="J104" s="241">
        <f>J134</f>
        <v>0</v>
      </c>
      <c r="K104" s="129"/>
      <c r="L104" s="242"/>
      <c r="S104" s="12"/>
      <c r="T104" s="12"/>
      <c r="U104" s="12"/>
      <c r="V104" s="12"/>
      <c r="W104" s="12"/>
      <c r="X104" s="12"/>
      <c r="Y104" s="12"/>
      <c r="Z104" s="12"/>
      <c r="AA104" s="12"/>
      <c r="AB104" s="12"/>
      <c r="AC104" s="12"/>
      <c r="AD104" s="12"/>
      <c r="AE104" s="12"/>
    </row>
    <row r="105" s="2" customFormat="1" ht="21.84" customHeight="1">
      <c r="A105" s="35"/>
      <c r="B105" s="36"/>
      <c r="C105" s="37"/>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63"/>
      <c r="C106" s="64"/>
      <c r="D106" s="64"/>
      <c r="E106" s="64"/>
      <c r="F106" s="64"/>
      <c r="G106" s="64"/>
      <c r="H106" s="64"/>
      <c r="I106" s="64"/>
      <c r="J106" s="64"/>
      <c r="K106" s="64"/>
      <c r="L106" s="60"/>
      <c r="S106" s="35"/>
      <c r="T106" s="35"/>
      <c r="U106" s="35"/>
      <c r="V106" s="35"/>
      <c r="W106" s="35"/>
      <c r="X106" s="35"/>
      <c r="Y106" s="35"/>
      <c r="Z106" s="35"/>
      <c r="AA106" s="35"/>
      <c r="AB106" s="35"/>
      <c r="AC106" s="35"/>
      <c r="AD106" s="35"/>
      <c r="AE106" s="35"/>
    </row>
    <row r="110" s="2" customFormat="1" ht="6.96" customHeight="1">
      <c r="A110" s="35"/>
      <c r="B110" s="65"/>
      <c r="C110" s="66"/>
      <c r="D110" s="66"/>
      <c r="E110" s="66"/>
      <c r="F110" s="66"/>
      <c r="G110" s="66"/>
      <c r="H110" s="66"/>
      <c r="I110" s="66"/>
      <c r="J110" s="66"/>
      <c r="K110" s="66"/>
      <c r="L110" s="60"/>
      <c r="S110" s="35"/>
      <c r="T110" s="35"/>
      <c r="U110" s="35"/>
      <c r="V110" s="35"/>
      <c r="W110" s="35"/>
      <c r="X110" s="35"/>
      <c r="Y110" s="35"/>
      <c r="Z110" s="35"/>
      <c r="AA110" s="35"/>
      <c r="AB110" s="35"/>
      <c r="AC110" s="35"/>
      <c r="AD110" s="35"/>
      <c r="AE110" s="35"/>
    </row>
    <row r="111" s="2" customFormat="1" ht="24.96" customHeight="1">
      <c r="A111" s="35"/>
      <c r="B111" s="36"/>
      <c r="C111" s="20" t="s">
        <v>184</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6.96" customHeight="1">
      <c r="A112" s="35"/>
      <c r="B112" s="36"/>
      <c r="C112" s="37"/>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12" customHeight="1">
      <c r="A113" s="35"/>
      <c r="B113" s="36"/>
      <c r="C113" s="29" t="s">
        <v>16</v>
      </c>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6.5" customHeight="1">
      <c r="A114" s="35"/>
      <c r="B114" s="36"/>
      <c r="C114" s="37"/>
      <c r="D114" s="37"/>
      <c r="E114" s="181" t="str">
        <f>E7</f>
        <v>Oprava zabezpečovacího zařízení v žst. Liběchov</v>
      </c>
      <c r="F114" s="29"/>
      <c r="G114" s="29"/>
      <c r="H114" s="29"/>
      <c r="I114" s="37"/>
      <c r="J114" s="37"/>
      <c r="K114" s="37"/>
      <c r="L114" s="60"/>
      <c r="S114" s="35"/>
      <c r="T114" s="35"/>
      <c r="U114" s="35"/>
      <c r="V114" s="35"/>
      <c r="W114" s="35"/>
      <c r="X114" s="35"/>
      <c r="Y114" s="35"/>
      <c r="Z114" s="35"/>
      <c r="AA114" s="35"/>
      <c r="AB114" s="35"/>
      <c r="AC114" s="35"/>
      <c r="AD114" s="35"/>
      <c r="AE114" s="35"/>
    </row>
    <row r="115" s="1" customFormat="1" ht="12" customHeight="1">
      <c r="B115" s="18"/>
      <c r="C115" s="29" t="s">
        <v>172</v>
      </c>
      <c r="D115" s="19"/>
      <c r="E115" s="19"/>
      <c r="F115" s="19"/>
      <c r="G115" s="19"/>
      <c r="H115" s="19"/>
      <c r="I115" s="19"/>
      <c r="J115" s="19"/>
      <c r="K115" s="19"/>
      <c r="L115" s="17"/>
    </row>
    <row r="116" s="1" customFormat="1" ht="16.5" customHeight="1">
      <c r="B116" s="18"/>
      <c r="C116" s="19"/>
      <c r="D116" s="19"/>
      <c r="E116" s="181" t="s">
        <v>173</v>
      </c>
      <c r="F116" s="19"/>
      <c r="G116" s="19"/>
      <c r="H116" s="19"/>
      <c r="I116" s="19"/>
      <c r="J116" s="19"/>
      <c r="K116" s="19"/>
      <c r="L116" s="17"/>
    </row>
    <row r="117" s="1" customFormat="1" ht="12" customHeight="1">
      <c r="B117" s="18"/>
      <c r="C117" s="29" t="s">
        <v>174</v>
      </c>
      <c r="D117" s="19"/>
      <c r="E117" s="19"/>
      <c r="F117" s="19"/>
      <c r="G117" s="19"/>
      <c r="H117" s="19"/>
      <c r="I117" s="19"/>
      <c r="J117" s="19"/>
      <c r="K117" s="19"/>
      <c r="L117" s="17"/>
    </row>
    <row r="118" s="2" customFormat="1" ht="16.5" customHeight="1">
      <c r="A118" s="35"/>
      <c r="B118" s="36"/>
      <c r="C118" s="37"/>
      <c r="D118" s="37"/>
      <c r="E118" s="182" t="s">
        <v>1054</v>
      </c>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176</v>
      </c>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6.5" customHeight="1">
      <c r="A120" s="35"/>
      <c r="B120" s="36"/>
      <c r="C120" s="37"/>
      <c r="D120" s="37"/>
      <c r="E120" s="73" t="str">
        <f>E13</f>
        <v>06.1 - Kabelizace - stavební část - lichá</v>
      </c>
      <c r="F120" s="37"/>
      <c r="G120" s="37"/>
      <c r="H120" s="37"/>
      <c r="I120" s="37"/>
      <c r="J120" s="37"/>
      <c r="K120" s="37"/>
      <c r="L120" s="60"/>
      <c r="S120" s="35"/>
      <c r="T120" s="35"/>
      <c r="U120" s="35"/>
      <c r="V120" s="35"/>
      <c r="W120" s="35"/>
      <c r="X120" s="35"/>
      <c r="Y120" s="35"/>
      <c r="Z120" s="35"/>
      <c r="AA120" s="35"/>
      <c r="AB120" s="35"/>
      <c r="AC120" s="35"/>
      <c r="AD120" s="35"/>
      <c r="AE120" s="35"/>
    </row>
    <row r="121" s="2" customFormat="1" ht="6.96" customHeight="1">
      <c r="A121" s="35"/>
      <c r="B121" s="36"/>
      <c r="C121" s="37"/>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2" customFormat="1" ht="12" customHeight="1">
      <c r="A122" s="35"/>
      <c r="B122" s="36"/>
      <c r="C122" s="29" t="s">
        <v>20</v>
      </c>
      <c r="D122" s="37"/>
      <c r="E122" s="37"/>
      <c r="F122" s="24" t="str">
        <f>F16</f>
        <v xml:space="preserve"> </v>
      </c>
      <c r="G122" s="37"/>
      <c r="H122" s="37"/>
      <c r="I122" s="29" t="s">
        <v>22</v>
      </c>
      <c r="J122" s="76" t="str">
        <f>IF(J16="","",J16)</f>
        <v>13. 10. 2020</v>
      </c>
      <c r="K122" s="37"/>
      <c r="L122" s="60"/>
      <c r="S122" s="35"/>
      <c r="T122" s="35"/>
      <c r="U122" s="35"/>
      <c r="V122" s="35"/>
      <c r="W122" s="35"/>
      <c r="X122" s="35"/>
      <c r="Y122" s="35"/>
      <c r="Z122" s="35"/>
      <c r="AA122" s="35"/>
      <c r="AB122" s="35"/>
      <c r="AC122" s="35"/>
      <c r="AD122" s="35"/>
      <c r="AE122" s="35"/>
    </row>
    <row r="123" s="2" customFormat="1" ht="6.96"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2" customFormat="1" ht="15.15" customHeight="1">
      <c r="A124" s="35"/>
      <c r="B124" s="36"/>
      <c r="C124" s="29" t="s">
        <v>24</v>
      </c>
      <c r="D124" s="37"/>
      <c r="E124" s="37"/>
      <c r="F124" s="24" t="str">
        <f>E19</f>
        <v xml:space="preserve"> </v>
      </c>
      <c r="G124" s="37"/>
      <c r="H124" s="37"/>
      <c r="I124" s="29" t="s">
        <v>29</v>
      </c>
      <c r="J124" s="33" t="str">
        <f>E25</f>
        <v xml:space="preserve"> </v>
      </c>
      <c r="K124" s="37"/>
      <c r="L124" s="60"/>
      <c r="S124" s="35"/>
      <c r="T124" s="35"/>
      <c r="U124" s="35"/>
      <c r="V124" s="35"/>
      <c r="W124" s="35"/>
      <c r="X124" s="35"/>
      <c r="Y124" s="35"/>
      <c r="Z124" s="35"/>
      <c r="AA124" s="35"/>
      <c r="AB124" s="35"/>
      <c r="AC124" s="35"/>
      <c r="AD124" s="35"/>
      <c r="AE124" s="35"/>
    </row>
    <row r="125" s="2" customFormat="1" ht="15.15" customHeight="1">
      <c r="A125" s="35"/>
      <c r="B125" s="36"/>
      <c r="C125" s="29" t="s">
        <v>27</v>
      </c>
      <c r="D125" s="37"/>
      <c r="E125" s="37"/>
      <c r="F125" s="24" t="str">
        <f>IF(E22="","",E22)</f>
        <v>Vyplň údaj</v>
      </c>
      <c r="G125" s="37"/>
      <c r="H125" s="37"/>
      <c r="I125" s="29" t="s">
        <v>31</v>
      </c>
      <c r="J125" s="33" t="str">
        <f>E28</f>
        <v xml:space="preserve"> </v>
      </c>
      <c r="K125" s="37"/>
      <c r="L125" s="60"/>
      <c r="S125" s="35"/>
      <c r="T125" s="35"/>
      <c r="U125" s="35"/>
      <c r="V125" s="35"/>
      <c r="W125" s="35"/>
      <c r="X125" s="35"/>
      <c r="Y125" s="35"/>
      <c r="Z125" s="35"/>
      <c r="AA125" s="35"/>
      <c r="AB125" s="35"/>
      <c r="AC125" s="35"/>
      <c r="AD125" s="35"/>
      <c r="AE125" s="35"/>
    </row>
    <row r="126" s="2" customFormat="1" ht="10.32" customHeight="1">
      <c r="A126" s="35"/>
      <c r="B126" s="36"/>
      <c r="C126" s="37"/>
      <c r="D126" s="37"/>
      <c r="E126" s="37"/>
      <c r="F126" s="37"/>
      <c r="G126" s="37"/>
      <c r="H126" s="37"/>
      <c r="I126" s="37"/>
      <c r="J126" s="37"/>
      <c r="K126" s="37"/>
      <c r="L126" s="60"/>
      <c r="S126" s="35"/>
      <c r="T126" s="35"/>
      <c r="U126" s="35"/>
      <c r="V126" s="35"/>
      <c r="W126" s="35"/>
      <c r="X126" s="35"/>
      <c r="Y126" s="35"/>
      <c r="Z126" s="35"/>
      <c r="AA126" s="35"/>
      <c r="AB126" s="35"/>
      <c r="AC126" s="35"/>
      <c r="AD126" s="35"/>
      <c r="AE126" s="35"/>
    </row>
    <row r="127" s="10" customFormat="1" ht="29.28" customHeight="1">
      <c r="A127" s="193"/>
      <c r="B127" s="194"/>
      <c r="C127" s="195" t="s">
        <v>185</v>
      </c>
      <c r="D127" s="196" t="s">
        <v>58</v>
      </c>
      <c r="E127" s="196" t="s">
        <v>54</v>
      </c>
      <c r="F127" s="196" t="s">
        <v>55</v>
      </c>
      <c r="G127" s="196" t="s">
        <v>186</v>
      </c>
      <c r="H127" s="196" t="s">
        <v>187</v>
      </c>
      <c r="I127" s="196" t="s">
        <v>188</v>
      </c>
      <c r="J127" s="197" t="s">
        <v>180</v>
      </c>
      <c r="K127" s="198" t="s">
        <v>189</v>
      </c>
      <c r="L127" s="199"/>
      <c r="M127" s="97" t="s">
        <v>1</v>
      </c>
      <c r="N127" s="98" t="s">
        <v>37</v>
      </c>
      <c r="O127" s="98" t="s">
        <v>190</v>
      </c>
      <c r="P127" s="98" t="s">
        <v>191</v>
      </c>
      <c r="Q127" s="98" t="s">
        <v>192</v>
      </c>
      <c r="R127" s="98" t="s">
        <v>193</v>
      </c>
      <c r="S127" s="98" t="s">
        <v>194</v>
      </c>
      <c r="T127" s="99" t="s">
        <v>195</v>
      </c>
      <c r="U127" s="193"/>
      <c r="V127" s="193"/>
      <c r="W127" s="193"/>
      <c r="X127" s="193"/>
      <c r="Y127" s="193"/>
      <c r="Z127" s="193"/>
      <c r="AA127" s="193"/>
      <c r="AB127" s="193"/>
      <c r="AC127" s="193"/>
      <c r="AD127" s="193"/>
      <c r="AE127" s="193"/>
    </row>
    <row r="128" s="2" customFormat="1" ht="22.8" customHeight="1">
      <c r="A128" s="35"/>
      <c r="B128" s="36"/>
      <c r="C128" s="104" t="s">
        <v>196</v>
      </c>
      <c r="D128" s="37"/>
      <c r="E128" s="37"/>
      <c r="F128" s="37"/>
      <c r="G128" s="37"/>
      <c r="H128" s="37"/>
      <c r="I128" s="37"/>
      <c r="J128" s="200">
        <f>BK128</f>
        <v>0</v>
      </c>
      <c r="K128" s="37"/>
      <c r="L128" s="41"/>
      <c r="M128" s="100"/>
      <c r="N128" s="201"/>
      <c r="O128" s="101"/>
      <c r="P128" s="202">
        <f>P129+P133</f>
        <v>0</v>
      </c>
      <c r="Q128" s="101"/>
      <c r="R128" s="202">
        <f>R129+R133</f>
        <v>8.3811</v>
      </c>
      <c r="S128" s="101"/>
      <c r="T128" s="203">
        <f>T129+T133</f>
        <v>0</v>
      </c>
      <c r="U128" s="35"/>
      <c r="V128" s="35"/>
      <c r="W128" s="35"/>
      <c r="X128" s="35"/>
      <c r="Y128" s="35"/>
      <c r="Z128" s="35"/>
      <c r="AA128" s="35"/>
      <c r="AB128" s="35"/>
      <c r="AC128" s="35"/>
      <c r="AD128" s="35"/>
      <c r="AE128" s="35"/>
      <c r="AT128" s="14" t="s">
        <v>72</v>
      </c>
      <c r="AU128" s="14" t="s">
        <v>182</v>
      </c>
      <c r="BK128" s="204">
        <f>BK129+BK133</f>
        <v>0</v>
      </c>
    </row>
    <row r="129" s="11" customFormat="1" ht="25.92" customHeight="1">
      <c r="A129" s="11"/>
      <c r="B129" s="205"/>
      <c r="C129" s="206"/>
      <c r="D129" s="207" t="s">
        <v>72</v>
      </c>
      <c r="E129" s="208" t="s">
        <v>285</v>
      </c>
      <c r="F129" s="208" t="s">
        <v>286</v>
      </c>
      <c r="G129" s="206"/>
      <c r="H129" s="206"/>
      <c r="I129" s="209"/>
      <c r="J129" s="210">
        <f>BK129</f>
        <v>0</v>
      </c>
      <c r="K129" s="206"/>
      <c r="L129" s="211"/>
      <c r="M129" s="212"/>
      <c r="N129" s="213"/>
      <c r="O129" s="213"/>
      <c r="P129" s="214">
        <f>P130</f>
        <v>0</v>
      </c>
      <c r="Q129" s="213"/>
      <c r="R129" s="214">
        <f>R130</f>
        <v>0</v>
      </c>
      <c r="S129" s="213"/>
      <c r="T129" s="215">
        <f>T130</f>
        <v>0</v>
      </c>
      <c r="U129" s="11"/>
      <c r="V129" s="11"/>
      <c r="W129" s="11"/>
      <c r="X129" s="11"/>
      <c r="Y129" s="11"/>
      <c r="Z129" s="11"/>
      <c r="AA129" s="11"/>
      <c r="AB129" s="11"/>
      <c r="AC129" s="11"/>
      <c r="AD129" s="11"/>
      <c r="AE129" s="11"/>
      <c r="AR129" s="216" t="s">
        <v>80</v>
      </c>
      <c r="AT129" s="217" t="s">
        <v>72</v>
      </c>
      <c r="AU129" s="217" t="s">
        <v>73</v>
      </c>
      <c r="AY129" s="216" t="s">
        <v>200</v>
      </c>
      <c r="BK129" s="218">
        <f>BK130</f>
        <v>0</v>
      </c>
    </row>
    <row r="130" s="11" customFormat="1" ht="22.8" customHeight="1">
      <c r="A130" s="11"/>
      <c r="B130" s="205"/>
      <c r="C130" s="206"/>
      <c r="D130" s="207" t="s">
        <v>72</v>
      </c>
      <c r="E130" s="243" t="s">
        <v>80</v>
      </c>
      <c r="F130" s="243" t="s">
        <v>1059</v>
      </c>
      <c r="G130" s="206"/>
      <c r="H130" s="206"/>
      <c r="I130" s="209"/>
      <c r="J130" s="244">
        <f>BK130</f>
        <v>0</v>
      </c>
      <c r="K130" s="206"/>
      <c r="L130" s="211"/>
      <c r="M130" s="212"/>
      <c r="N130" s="213"/>
      <c r="O130" s="213"/>
      <c r="P130" s="214">
        <f>SUM(P131:P132)</f>
        <v>0</v>
      </c>
      <c r="Q130" s="213"/>
      <c r="R130" s="214">
        <f>SUM(R131:R132)</f>
        <v>0</v>
      </c>
      <c r="S130" s="213"/>
      <c r="T130" s="215">
        <f>SUM(T131:T132)</f>
        <v>0</v>
      </c>
      <c r="U130" s="11"/>
      <c r="V130" s="11"/>
      <c r="W130" s="11"/>
      <c r="X130" s="11"/>
      <c r="Y130" s="11"/>
      <c r="Z130" s="11"/>
      <c r="AA130" s="11"/>
      <c r="AB130" s="11"/>
      <c r="AC130" s="11"/>
      <c r="AD130" s="11"/>
      <c r="AE130" s="11"/>
      <c r="AR130" s="216" t="s">
        <v>80</v>
      </c>
      <c r="AT130" s="217" t="s">
        <v>72</v>
      </c>
      <c r="AU130" s="217" t="s">
        <v>80</v>
      </c>
      <c r="AY130" s="216" t="s">
        <v>200</v>
      </c>
      <c r="BK130" s="218">
        <f>SUM(BK131:BK132)</f>
        <v>0</v>
      </c>
    </row>
    <row r="131" s="2" customFormat="1" ht="49.05" customHeight="1">
      <c r="A131" s="35"/>
      <c r="B131" s="36"/>
      <c r="C131" s="219" t="s">
        <v>80</v>
      </c>
      <c r="D131" s="219" t="s">
        <v>201</v>
      </c>
      <c r="E131" s="220" t="s">
        <v>1060</v>
      </c>
      <c r="F131" s="221" t="s">
        <v>1061</v>
      </c>
      <c r="G131" s="222" t="s">
        <v>290</v>
      </c>
      <c r="H131" s="223">
        <v>168.75</v>
      </c>
      <c r="I131" s="224"/>
      <c r="J131" s="225">
        <f>ROUND(I131*H131,2)</f>
        <v>0</v>
      </c>
      <c r="K131" s="226"/>
      <c r="L131" s="41"/>
      <c r="M131" s="227" t="s">
        <v>1</v>
      </c>
      <c r="N131" s="228" t="s">
        <v>38</v>
      </c>
      <c r="O131" s="88"/>
      <c r="P131" s="229">
        <f>O131*H131</f>
        <v>0</v>
      </c>
      <c r="Q131" s="229">
        <v>0</v>
      </c>
      <c r="R131" s="229">
        <f>Q131*H131</f>
        <v>0</v>
      </c>
      <c r="S131" s="229">
        <v>0</v>
      </c>
      <c r="T131" s="230">
        <f>S131*H131</f>
        <v>0</v>
      </c>
      <c r="U131" s="35"/>
      <c r="V131" s="35"/>
      <c r="W131" s="35"/>
      <c r="X131" s="35"/>
      <c r="Y131" s="35"/>
      <c r="Z131" s="35"/>
      <c r="AA131" s="35"/>
      <c r="AB131" s="35"/>
      <c r="AC131" s="35"/>
      <c r="AD131" s="35"/>
      <c r="AE131" s="35"/>
      <c r="AR131" s="231" t="s">
        <v>199</v>
      </c>
      <c r="AT131" s="231" t="s">
        <v>201</v>
      </c>
      <c r="AU131" s="231" t="s">
        <v>82</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199</v>
      </c>
      <c r="BM131" s="231" t="s">
        <v>1062</v>
      </c>
    </row>
    <row r="132" s="2" customFormat="1" ht="37.8" customHeight="1">
      <c r="A132" s="35"/>
      <c r="B132" s="36"/>
      <c r="C132" s="219" t="s">
        <v>82</v>
      </c>
      <c r="D132" s="219" t="s">
        <v>201</v>
      </c>
      <c r="E132" s="220" t="s">
        <v>1063</v>
      </c>
      <c r="F132" s="221" t="s">
        <v>1064</v>
      </c>
      <c r="G132" s="222" t="s">
        <v>290</v>
      </c>
      <c r="H132" s="223">
        <v>168.75</v>
      </c>
      <c r="I132" s="224"/>
      <c r="J132" s="225">
        <f>ROUND(I132*H132,2)</f>
        <v>0</v>
      </c>
      <c r="K132" s="226"/>
      <c r="L132" s="41"/>
      <c r="M132" s="227" t="s">
        <v>1</v>
      </c>
      <c r="N132" s="228" t="s">
        <v>38</v>
      </c>
      <c r="O132" s="88"/>
      <c r="P132" s="229">
        <f>O132*H132</f>
        <v>0</v>
      </c>
      <c r="Q132" s="229">
        <v>0</v>
      </c>
      <c r="R132" s="229">
        <f>Q132*H132</f>
        <v>0</v>
      </c>
      <c r="S132" s="229">
        <v>0</v>
      </c>
      <c r="T132" s="230">
        <f>S132*H132</f>
        <v>0</v>
      </c>
      <c r="U132" s="35"/>
      <c r="V132" s="35"/>
      <c r="W132" s="35"/>
      <c r="X132" s="35"/>
      <c r="Y132" s="35"/>
      <c r="Z132" s="35"/>
      <c r="AA132" s="35"/>
      <c r="AB132" s="35"/>
      <c r="AC132" s="35"/>
      <c r="AD132" s="35"/>
      <c r="AE132" s="35"/>
      <c r="AR132" s="231" t="s">
        <v>199</v>
      </c>
      <c r="AT132" s="231" t="s">
        <v>201</v>
      </c>
      <c r="AU132" s="231" t="s">
        <v>82</v>
      </c>
      <c r="AY132" s="14" t="s">
        <v>200</v>
      </c>
      <c r="BE132" s="232">
        <f>IF(N132="základní",J132,0)</f>
        <v>0</v>
      </c>
      <c r="BF132" s="232">
        <f>IF(N132="snížená",J132,0)</f>
        <v>0</v>
      </c>
      <c r="BG132" s="232">
        <f>IF(N132="zákl. přenesená",J132,0)</f>
        <v>0</v>
      </c>
      <c r="BH132" s="232">
        <f>IF(N132="sníž. přenesená",J132,0)</f>
        <v>0</v>
      </c>
      <c r="BI132" s="232">
        <f>IF(N132="nulová",J132,0)</f>
        <v>0</v>
      </c>
      <c r="BJ132" s="14" t="s">
        <v>80</v>
      </c>
      <c r="BK132" s="232">
        <f>ROUND(I132*H132,2)</f>
        <v>0</v>
      </c>
      <c r="BL132" s="14" t="s">
        <v>199</v>
      </c>
      <c r="BM132" s="231" t="s">
        <v>1065</v>
      </c>
    </row>
    <row r="133" s="11" customFormat="1" ht="25.92" customHeight="1">
      <c r="A133" s="11"/>
      <c r="B133" s="205"/>
      <c r="C133" s="206"/>
      <c r="D133" s="207" t="s">
        <v>72</v>
      </c>
      <c r="E133" s="208" t="s">
        <v>313</v>
      </c>
      <c r="F133" s="208" t="s">
        <v>1066</v>
      </c>
      <c r="G133" s="206"/>
      <c r="H133" s="206"/>
      <c r="I133" s="209"/>
      <c r="J133" s="210">
        <f>BK133</f>
        <v>0</v>
      </c>
      <c r="K133" s="206"/>
      <c r="L133" s="211"/>
      <c r="M133" s="212"/>
      <c r="N133" s="213"/>
      <c r="O133" s="213"/>
      <c r="P133" s="214">
        <f>P134</f>
        <v>0</v>
      </c>
      <c r="Q133" s="213"/>
      <c r="R133" s="214">
        <f>R134</f>
        <v>8.3811</v>
      </c>
      <c r="S133" s="213"/>
      <c r="T133" s="215">
        <f>T134</f>
        <v>0</v>
      </c>
      <c r="U133" s="11"/>
      <c r="V133" s="11"/>
      <c r="W133" s="11"/>
      <c r="X133" s="11"/>
      <c r="Y133" s="11"/>
      <c r="Z133" s="11"/>
      <c r="AA133" s="11"/>
      <c r="AB133" s="11"/>
      <c r="AC133" s="11"/>
      <c r="AD133" s="11"/>
      <c r="AE133" s="11"/>
      <c r="AR133" s="216" t="s">
        <v>90</v>
      </c>
      <c r="AT133" s="217" t="s">
        <v>72</v>
      </c>
      <c r="AU133" s="217" t="s">
        <v>73</v>
      </c>
      <c r="AY133" s="216" t="s">
        <v>200</v>
      </c>
      <c r="BK133" s="218">
        <f>BK134</f>
        <v>0</v>
      </c>
    </row>
    <row r="134" s="11" customFormat="1" ht="22.8" customHeight="1">
      <c r="A134" s="11"/>
      <c r="B134" s="205"/>
      <c r="C134" s="206"/>
      <c r="D134" s="207" t="s">
        <v>72</v>
      </c>
      <c r="E134" s="243" t="s">
        <v>1067</v>
      </c>
      <c r="F134" s="243" t="s">
        <v>1068</v>
      </c>
      <c r="G134" s="206"/>
      <c r="H134" s="206"/>
      <c r="I134" s="209"/>
      <c r="J134" s="244">
        <f>BK134</f>
        <v>0</v>
      </c>
      <c r="K134" s="206"/>
      <c r="L134" s="211"/>
      <c r="M134" s="212"/>
      <c r="N134" s="213"/>
      <c r="O134" s="213"/>
      <c r="P134" s="214">
        <f>SUM(P135:P142)</f>
        <v>0</v>
      </c>
      <c r="Q134" s="213"/>
      <c r="R134" s="214">
        <f>SUM(R135:R142)</f>
        <v>8.3811</v>
      </c>
      <c r="S134" s="213"/>
      <c r="T134" s="215">
        <f>SUM(T135:T142)</f>
        <v>0</v>
      </c>
      <c r="U134" s="11"/>
      <c r="V134" s="11"/>
      <c r="W134" s="11"/>
      <c r="X134" s="11"/>
      <c r="Y134" s="11"/>
      <c r="Z134" s="11"/>
      <c r="AA134" s="11"/>
      <c r="AB134" s="11"/>
      <c r="AC134" s="11"/>
      <c r="AD134" s="11"/>
      <c r="AE134" s="11"/>
      <c r="AR134" s="216" t="s">
        <v>90</v>
      </c>
      <c r="AT134" s="217" t="s">
        <v>72</v>
      </c>
      <c r="AU134" s="217" t="s">
        <v>80</v>
      </c>
      <c r="AY134" s="216" t="s">
        <v>200</v>
      </c>
      <c r="BK134" s="218">
        <f>SUM(BK135:BK142)</f>
        <v>0</v>
      </c>
    </row>
    <row r="135" s="2" customFormat="1" ht="62.7" customHeight="1">
      <c r="A135" s="35"/>
      <c r="B135" s="36"/>
      <c r="C135" s="219" t="s">
        <v>90</v>
      </c>
      <c r="D135" s="219" t="s">
        <v>201</v>
      </c>
      <c r="E135" s="220" t="s">
        <v>1069</v>
      </c>
      <c r="F135" s="221" t="s">
        <v>1070</v>
      </c>
      <c r="G135" s="222" t="s">
        <v>311</v>
      </c>
      <c r="H135" s="223">
        <v>1100</v>
      </c>
      <c r="I135" s="224"/>
      <c r="J135" s="225">
        <f>ROUND(I135*H135,2)</f>
        <v>0</v>
      </c>
      <c r="K135" s="226"/>
      <c r="L135" s="41"/>
      <c r="M135" s="227" t="s">
        <v>1</v>
      </c>
      <c r="N135" s="228" t="s">
        <v>38</v>
      </c>
      <c r="O135" s="88"/>
      <c r="P135" s="229">
        <f>O135*H135</f>
        <v>0</v>
      </c>
      <c r="Q135" s="229">
        <v>0</v>
      </c>
      <c r="R135" s="229">
        <f>Q135*H135</f>
        <v>0</v>
      </c>
      <c r="S135" s="229">
        <v>0</v>
      </c>
      <c r="T135" s="230">
        <f>S135*H135</f>
        <v>0</v>
      </c>
      <c r="U135" s="35"/>
      <c r="V135" s="35"/>
      <c r="W135" s="35"/>
      <c r="X135" s="35"/>
      <c r="Y135" s="35"/>
      <c r="Z135" s="35"/>
      <c r="AA135" s="35"/>
      <c r="AB135" s="35"/>
      <c r="AC135" s="35"/>
      <c r="AD135" s="35"/>
      <c r="AE135" s="35"/>
      <c r="AR135" s="231" t="s">
        <v>210</v>
      </c>
      <c r="AT135" s="231" t="s">
        <v>201</v>
      </c>
      <c r="AU135" s="231" t="s">
        <v>82</v>
      </c>
      <c r="AY135" s="14" t="s">
        <v>200</v>
      </c>
      <c r="BE135" s="232">
        <f>IF(N135="základní",J135,0)</f>
        <v>0</v>
      </c>
      <c r="BF135" s="232">
        <f>IF(N135="snížená",J135,0)</f>
        <v>0</v>
      </c>
      <c r="BG135" s="232">
        <f>IF(N135="zákl. přenesená",J135,0)</f>
        <v>0</v>
      </c>
      <c r="BH135" s="232">
        <f>IF(N135="sníž. přenesená",J135,0)</f>
        <v>0</v>
      </c>
      <c r="BI135" s="232">
        <f>IF(N135="nulová",J135,0)</f>
        <v>0</v>
      </c>
      <c r="BJ135" s="14" t="s">
        <v>80</v>
      </c>
      <c r="BK135" s="232">
        <f>ROUND(I135*H135,2)</f>
        <v>0</v>
      </c>
      <c r="BL135" s="14" t="s">
        <v>210</v>
      </c>
      <c r="BM135" s="231" t="s">
        <v>1071</v>
      </c>
    </row>
    <row r="136" s="2" customFormat="1" ht="49.05" customHeight="1">
      <c r="A136" s="35"/>
      <c r="B136" s="36"/>
      <c r="C136" s="219" t="s">
        <v>199</v>
      </c>
      <c r="D136" s="219" t="s">
        <v>201</v>
      </c>
      <c r="E136" s="220" t="s">
        <v>1072</v>
      </c>
      <c r="F136" s="221" t="s">
        <v>1073</v>
      </c>
      <c r="G136" s="222" t="s">
        <v>311</v>
      </c>
      <c r="H136" s="223">
        <v>1100</v>
      </c>
      <c r="I136" s="224"/>
      <c r="J136" s="225">
        <f>ROUND(I136*H136,2)</f>
        <v>0</v>
      </c>
      <c r="K136" s="226"/>
      <c r="L136" s="41"/>
      <c r="M136" s="227" t="s">
        <v>1</v>
      </c>
      <c r="N136" s="228" t="s">
        <v>38</v>
      </c>
      <c r="O136" s="88"/>
      <c r="P136" s="229">
        <f>O136*H136</f>
        <v>0</v>
      </c>
      <c r="Q136" s="229">
        <v>0.00013999999999999999</v>
      </c>
      <c r="R136" s="229">
        <f>Q136*H136</f>
        <v>0.154</v>
      </c>
      <c r="S136" s="229">
        <v>0</v>
      </c>
      <c r="T136" s="230">
        <f>S136*H136</f>
        <v>0</v>
      </c>
      <c r="U136" s="35"/>
      <c r="V136" s="35"/>
      <c r="W136" s="35"/>
      <c r="X136" s="35"/>
      <c r="Y136" s="35"/>
      <c r="Z136" s="35"/>
      <c r="AA136" s="35"/>
      <c r="AB136" s="35"/>
      <c r="AC136" s="35"/>
      <c r="AD136" s="35"/>
      <c r="AE136" s="35"/>
      <c r="AR136" s="231" t="s">
        <v>210</v>
      </c>
      <c r="AT136" s="231" t="s">
        <v>201</v>
      </c>
      <c r="AU136" s="231" t="s">
        <v>82</v>
      </c>
      <c r="AY136" s="14" t="s">
        <v>200</v>
      </c>
      <c r="BE136" s="232">
        <f>IF(N136="základní",J136,0)</f>
        <v>0</v>
      </c>
      <c r="BF136" s="232">
        <f>IF(N136="snížená",J136,0)</f>
        <v>0</v>
      </c>
      <c r="BG136" s="232">
        <f>IF(N136="zákl. přenesená",J136,0)</f>
        <v>0</v>
      </c>
      <c r="BH136" s="232">
        <f>IF(N136="sníž. přenesená",J136,0)</f>
        <v>0</v>
      </c>
      <c r="BI136" s="232">
        <f>IF(N136="nulová",J136,0)</f>
        <v>0</v>
      </c>
      <c r="BJ136" s="14" t="s">
        <v>80</v>
      </c>
      <c r="BK136" s="232">
        <f>ROUND(I136*H136,2)</f>
        <v>0</v>
      </c>
      <c r="BL136" s="14" t="s">
        <v>210</v>
      </c>
      <c r="BM136" s="231" t="s">
        <v>1074</v>
      </c>
    </row>
    <row r="137" s="2" customFormat="1" ht="49.05" customHeight="1">
      <c r="A137" s="35"/>
      <c r="B137" s="36"/>
      <c r="C137" s="219" t="s">
        <v>218</v>
      </c>
      <c r="D137" s="219" t="s">
        <v>201</v>
      </c>
      <c r="E137" s="220" t="s">
        <v>1075</v>
      </c>
      <c r="F137" s="221" t="s">
        <v>1076</v>
      </c>
      <c r="G137" s="222" t="s">
        <v>311</v>
      </c>
      <c r="H137" s="223">
        <v>2300</v>
      </c>
      <c r="I137" s="224"/>
      <c r="J137" s="225">
        <f>ROUND(I137*H137,2)</f>
        <v>0</v>
      </c>
      <c r="K137" s="226"/>
      <c r="L137" s="41"/>
      <c r="M137" s="227" t="s">
        <v>1</v>
      </c>
      <c r="N137" s="228" t="s">
        <v>38</v>
      </c>
      <c r="O137" s="88"/>
      <c r="P137" s="229">
        <f>O137*H137</f>
        <v>0</v>
      </c>
      <c r="Q137" s="229">
        <v>0</v>
      </c>
      <c r="R137" s="229">
        <f>Q137*H137</f>
        <v>0</v>
      </c>
      <c r="S137" s="229">
        <v>0</v>
      </c>
      <c r="T137" s="230">
        <f>S137*H137</f>
        <v>0</v>
      </c>
      <c r="U137" s="35"/>
      <c r="V137" s="35"/>
      <c r="W137" s="35"/>
      <c r="X137" s="35"/>
      <c r="Y137" s="35"/>
      <c r="Z137" s="35"/>
      <c r="AA137" s="35"/>
      <c r="AB137" s="35"/>
      <c r="AC137" s="35"/>
      <c r="AD137" s="35"/>
      <c r="AE137" s="35"/>
      <c r="AR137" s="231" t="s">
        <v>210</v>
      </c>
      <c r="AT137" s="231" t="s">
        <v>201</v>
      </c>
      <c r="AU137" s="231" t="s">
        <v>82</v>
      </c>
      <c r="AY137" s="14" t="s">
        <v>200</v>
      </c>
      <c r="BE137" s="232">
        <f>IF(N137="základní",J137,0)</f>
        <v>0</v>
      </c>
      <c r="BF137" s="232">
        <f>IF(N137="snížená",J137,0)</f>
        <v>0</v>
      </c>
      <c r="BG137" s="232">
        <f>IF(N137="zákl. přenesená",J137,0)</f>
        <v>0</v>
      </c>
      <c r="BH137" s="232">
        <f>IF(N137="sníž. přenesená",J137,0)</f>
        <v>0</v>
      </c>
      <c r="BI137" s="232">
        <f>IF(N137="nulová",J137,0)</f>
        <v>0</v>
      </c>
      <c r="BJ137" s="14" t="s">
        <v>80</v>
      </c>
      <c r="BK137" s="232">
        <f>ROUND(I137*H137,2)</f>
        <v>0</v>
      </c>
      <c r="BL137" s="14" t="s">
        <v>210</v>
      </c>
      <c r="BM137" s="231" t="s">
        <v>1077</v>
      </c>
    </row>
    <row r="138" s="2" customFormat="1" ht="14.4" customHeight="1">
      <c r="A138" s="35"/>
      <c r="B138" s="36"/>
      <c r="C138" s="245" t="s">
        <v>222</v>
      </c>
      <c r="D138" s="245" t="s">
        <v>313</v>
      </c>
      <c r="E138" s="246" t="s">
        <v>1078</v>
      </c>
      <c r="F138" s="247" t="s">
        <v>1079</v>
      </c>
      <c r="G138" s="248" t="s">
        <v>311</v>
      </c>
      <c r="H138" s="249">
        <v>2300</v>
      </c>
      <c r="I138" s="250"/>
      <c r="J138" s="251">
        <f>ROUND(I138*H138,2)</f>
        <v>0</v>
      </c>
      <c r="K138" s="252"/>
      <c r="L138" s="253"/>
      <c r="M138" s="254" t="s">
        <v>1</v>
      </c>
      <c r="N138" s="255" t="s">
        <v>38</v>
      </c>
      <c r="O138" s="88"/>
      <c r="P138" s="229">
        <f>O138*H138</f>
        <v>0</v>
      </c>
      <c r="Q138" s="229">
        <v>0.0030000000000000001</v>
      </c>
      <c r="R138" s="229">
        <f>Q138*H138</f>
        <v>6.9000000000000004</v>
      </c>
      <c r="S138" s="229">
        <v>0</v>
      </c>
      <c r="T138" s="230">
        <f>S138*H138</f>
        <v>0</v>
      </c>
      <c r="U138" s="35"/>
      <c r="V138" s="35"/>
      <c r="W138" s="35"/>
      <c r="X138" s="35"/>
      <c r="Y138" s="35"/>
      <c r="Z138" s="35"/>
      <c r="AA138" s="35"/>
      <c r="AB138" s="35"/>
      <c r="AC138" s="35"/>
      <c r="AD138" s="35"/>
      <c r="AE138" s="35"/>
      <c r="AR138" s="231" t="s">
        <v>316</v>
      </c>
      <c r="AT138" s="231" t="s">
        <v>313</v>
      </c>
      <c r="AU138" s="231" t="s">
        <v>82</v>
      </c>
      <c r="AY138" s="14" t="s">
        <v>200</v>
      </c>
      <c r="BE138" s="232">
        <f>IF(N138="základní",J138,0)</f>
        <v>0</v>
      </c>
      <c r="BF138" s="232">
        <f>IF(N138="snížená",J138,0)</f>
        <v>0</v>
      </c>
      <c r="BG138" s="232">
        <f>IF(N138="zákl. přenesená",J138,0)</f>
        <v>0</v>
      </c>
      <c r="BH138" s="232">
        <f>IF(N138="sníž. přenesená",J138,0)</f>
        <v>0</v>
      </c>
      <c r="BI138" s="232">
        <f>IF(N138="nulová",J138,0)</f>
        <v>0</v>
      </c>
      <c r="BJ138" s="14" t="s">
        <v>80</v>
      </c>
      <c r="BK138" s="232">
        <f>ROUND(I138*H138,2)</f>
        <v>0</v>
      </c>
      <c r="BL138" s="14" t="s">
        <v>316</v>
      </c>
      <c r="BM138" s="231" t="s">
        <v>1080</v>
      </c>
    </row>
    <row r="139" s="2" customFormat="1" ht="14.4" customHeight="1">
      <c r="A139" s="35"/>
      <c r="B139" s="36"/>
      <c r="C139" s="245" t="s">
        <v>226</v>
      </c>
      <c r="D139" s="245" t="s">
        <v>313</v>
      </c>
      <c r="E139" s="246" t="s">
        <v>1081</v>
      </c>
      <c r="F139" s="247" t="s">
        <v>1082</v>
      </c>
      <c r="G139" s="248" t="s">
        <v>209</v>
      </c>
      <c r="H139" s="249">
        <v>1150</v>
      </c>
      <c r="I139" s="250"/>
      <c r="J139" s="251">
        <f>ROUND(I139*H139,2)</f>
        <v>0</v>
      </c>
      <c r="K139" s="252"/>
      <c r="L139" s="253"/>
      <c r="M139" s="254" t="s">
        <v>1</v>
      </c>
      <c r="N139" s="255" t="s">
        <v>38</v>
      </c>
      <c r="O139" s="88"/>
      <c r="P139" s="229">
        <f>O139*H139</f>
        <v>0</v>
      </c>
      <c r="Q139" s="229">
        <v>0.00024000000000000001</v>
      </c>
      <c r="R139" s="229">
        <f>Q139*H139</f>
        <v>0.27600000000000002</v>
      </c>
      <c r="S139" s="229">
        <v>0</v>
      </c>
      <c r="T139" s="230">
        <f>S139*H139</f>
        <v>0</v>
      </c>
      <c r="U139" s="35"/>
      <c r="V139" s="35"/>
      <c r="W139" s="35"/>
      <c r="X139" s="35"/>
      <c r="Y139" s="35"/>
      <c r="Z139" s="35"/>
      <c r="AA139" s="35"/>
      <c r="AB139" s="35"/>
      <c r="AC139" s="35"/>
      <c r="AD139" s="35"/>
      <c r="AE139" s="35"/>
      <c r="AR139" s="231" t="s">
        <v>316</v>
      </c>
      <c r="AT139" s="231" t="s">
        <v>313</v>
      </c>
      <c r="AU139" s="231" t="s">
        <v>82</v>
      </c>
      <c r="AY139" s="14" t="s">
        <v>200</v>
      </c>
      <c r="BE139" s="232">
        <f>IF(N139="základní",J139,0)</f>
        <v>0</v>
      </c>
      <c r="BF139" s="232">
        <f>IF(N139="snížená",J139,0)</f>
        <v>0</v>
      </c>
      <c r="BG139" s="232">
        <f>IF(N139="zákl. přenesená",J139,0)</f>
        <v>0</v>
      </c>
      <c r="BH139" s="232">
        <f>IF(N139="sníž. přenesená",J139,0)</f>
        <v>0</v>
      </c>
      <c r="BI139" s="232">
        <f>IF(N139="nulová",J139,0)</f>
        <v>0</v>
      </c>
      <c r="BJ139" s="14" t="s">
        <v>80</v>
      </c>
      <c r="BK139" s="232">
        <f>ROUND(I139*H139,2)</f>
        <v>0</v>
      </c>
      <c r="BL139" s="14" t="s">
        <v>316</v>
      </c>
      <c r="BM139" s="231" t="s">
        <v>1083</v>
      </c>
    </row>
    <row r="140" s="2" customFormat="1" ht="37.8" customHeight="1">
      <c r="A140" s="35"/>
      <c r="B140" s="36"/>
      <c r="C140" s="219" t="s">
        <v>230</v>
      </c>
      <c r="D140" s="219" t="s">
        <v>201</v>
      </c>
      <c r="E140" s="220" t="s">
        <v>1084</v>
      </c>
      <c r="F140" s="221" t="s">
        <v>1085</v>
      </c>
      <c r="G140" s="222" t="s">
        <v>311</v>
      </c>
      <c r="H140" s="223">
        <v>1100</v>
      </c>
      <c r="I140" s="224"/>
      <c r="J140" s="225">
        <f>ROUND(I140*H140,2)</f>
        <v>0</v>
      </c>
      <c r="K140" s="226"/>
      <c r="L140" s="41"/>
      <c r="M140" s="227" t="s">
        <v>1</v>
      </c>
      <c r="N140" s="228" t="s">
        <v>38</v>
      </c>
      <c r="O140" s="88"/>
      <c r="P140" s="229">
        <f>O140*H140</f>
        <v>0</v>
      </c>
      <c r="Q140" s="229">
        <v>0</v>
      </c>
      <c r="R140" s="229">
        <f>Q140*H140</f>
        <v>0</v>
      </c>
      <c r="S140" s="229">
        <v>0</v>
      </c>
      <c r="T140" s="230">
        <f>S140*H140</f>
        <v>0</v>
      </c>
      <c r="U140" s="35"/>
      <c r="V140" s="35"/>
      <c r="W140" s="35"/>
      <c r="X140" s="35"/>
      <c r="Y140" s="35"/>
      <c r="Z140" s="35"/>
      <c r="AA140" s="35"/>
      <c r="AB140" s="35"/>
      <c r="AC140" s="35"/>
      <c r="AD140" s="35"/>
      <c r="AE140" s="35"/>
      <c r="AR140" s="231" t="s">
        <v>210</v>
      </c>
      <c r="AT140" s="231" t="s">
        <v>201</v>
      </c>
      <c r="AU140" s="231" t="s">
        <v>82</v>
      </c>
      <c r="AY140" s="14" t="s">
        <v>200</v>
      </c>
      <c r="BE140" s="232">
        <f>IF(N140="základní",J140,0)</f>
        <v>0</v>
      </c>
      <c r="BF140" s="232">
        <f>IF(N140="snížená",J140,0)</f>
        <v>0</v>
      </c>
      <c r="BG140" s="232">
        <f>IF(N140="zákl. přenesená",J140,0)</f>
        <v>0</v>
      </c>
      <c r="BH140" s="232">
        <f>IF(N140="sníž. přenesená",J140,0)</f>
        <v>0</v>
      </c>
      <c r="BI140" s="232">
        <f>IF(N140="nulová",J140,0)</f>
        <v>0</v>
      </c>
      <c r="BJ140" s="14" t="s">
        <v>80</v>
      </c>
      <c r="BK140" s="232">
        <f>ROUND(I140*H140,2)</f>
        <v>0</v>
      </c>
      <c r="BL140" s="14" t="s">
        <v>210</v>
      </c>
      <c r="BM140" s="231" t="s">
        <v>1086</v>
      </c>
    </row>
    <row r="141" s="2" customFormat="1" ht="49.05" customHeight="1">
      <c r="A141" s="35"/>
      <c r="B141" s="36"/>
      <c r="C141" s="219" t="s">
        <v>234</v>
      </c>
      <c r="D141" s="219" t="s">
        <v>201</v>
      </c>
      <c r="E141" s="220" t="s">
        <v>1087</v>
      </c>
      <c r="F141" s="221" t="s">
        <v>1088</v>
      </c>
      <c r="G141" s="222" t="s">
        <v>311</v>
      </c>
      <c r="H141" s="223">
        <v>230</v>
      </c>
      <c r="I141" s="224"/>
      <c r="J141" s="225">
        <f>ROUND(I141*H141,2)</f>
        <v>0</v>
      </c>
      <c r="K141" s="226"/>
      <c r="L141" s="41"/>
      <c r="M141" s="227" t="s">
        <v>1</v>
      </c>
      <c r="N141" s="228" t="s">
        <v>38</v>
      </c>
      <c r="O141" s="88"/>
      <c r="P141" s="229">
        <f>O141*H141</f>
        <v>0</v>
      </c>
      <c r="Q141" s="229">
        <v>0</v>
      </c>
      <c r="R141" s="229">
        <f>Q141*H141</f>
        <v>0</v>
      </c>
      <c r="S141" s="229">
        <v>0</v>
      </c>
      <c r="T141" s="230">
        <f>S141*H141</f>
        <v>0</v>
      </c>
      <c r="U141" s="35"/>
      <c r="V141" s="35"/>
      <c r="W141" s="35"/>
      <c r="X141" s="35"/>
      <c r="Y141" s="35"/>
      <c r="Z141" s="35"/>
      <c r="AA141" s="35"/>
      <c r="AB141" s="35"/>
      <c r="AC141" s="35"/>
      <c r="AD141" s="35"/>
      <c r="AE141" s="35"/>
      <c r="AR141" s="231" t="s">
        <v>210</v>
      </c>
      <c r="AT141" s="231" t="s">
        <v>201</v>
      </c>
      <c r="AU141" s="231" t="s">
        <v>82</v>
      </c>
      <c r="AY141" s="14" t="s">
        <v>200</v>
      </c>
      <c r="BE141" s="232">
        <f>IF(N141="základní",J141,0)</f>
        <v>0</v>
      </c>
      <c r="BF141" s="232">
        <f>IF(N141="snížená",J141,0)</f>
        <v>0</v>
      </c>
      <c r="BG141" s="232">
        <f>IF(N141="zákl. přenesená",J141,0)</f>
        <v>0</v>
      </c>
      <c r="BH141" s="232">
        <f>IF(N141="sníž. přenesená",J141,0)</f>
        <v>0</v>
      </c>
      <c r="BI141" s="232">
        <f>IF(N141="nulová",J141,0)</f>
        <v>0</v>
      </c>
      <c r="BJ141" s="14" t="s">
        <v>80</v>
      </c>
      <c r="BK141" s="232">
        <f>ROUND(I141*H141,2)</f>
        <v>0</v>
      </c>
      <c r="BL141" s="14" t="s">
        <v>210</v>
      </c>
      <c r="BM141" s="231" t="s">
        <v>1089</v>
      </c>
    </row>
    <row r="142" s="2" customFormat="1" ht="24.15" customHeight="1">
      <c r="A142" s="35"/>
      <c r="B142" s="36"/>
      <c r="C142" s="245" t="s">
        <v>238</v>
      </c>
      <c r="D142" s="245" t="s">
        <v>313</v>
      </c>
      <c r="E142" s="246" t="s">
        <v>1090</v>
      </c>
      <c r="F142" s="247" t="s">
        <v>1091</v>
      </c>
      <c r="G142" s="248" t="s">
        <v>311</v>
      </c>
      <c r="H142" s="249">
        <v>230</v>
      </c>
      <c r="I142" s="250"/>
      <c r="J142" s="251">
        <f>ROUND(I142*H142,2)</f>
        <v>0</v>
      </c>
      <c r="K142" s="252"/>
      <c r="L142" s="253"/>
      <c r="M142" s="256" t="s">
        <v>1</v>
      </c>
      <c r="N142" s="257" t="s">
        <v>38</v>
      </c>
      <c r="O142" s="235"/>
      <c r="P142" s="236">
        <f>O142*H142</f>
        <v>0</v>
      </c>
      <c r="Q142" s="236">
        <v>0.0045700000000000003</v>
      </c>
      <c r="R142" s="236">
        <f>Q142*H142</f>
        <v>1.0511000000000002</v>
      </c>
      <c r="S142" s="236">
        <v>0</v>
      </c>
      <c r="T142" s="237">
        <f>S142*H142</f>
        <v>0</v>
      </c>
      <c r="U142" s="35"/>
      <c r="V142" s="35"/>
      <c r="W142" s="35"/>
      <c r="X142" s="35"/>
      <c r="Y142" s="35"/>
      <c r="Z142" s="35"/>
      <c r="AA142" s="35"/>
      <c r="AB142" s="35"/>
      <c r="AC142" s="35"/>
      <c r="AD142" s="35"/>
      <c r="AE142" s="35"/>
      <c r="AR142" s="231" t="s">
        <v>316</v>
      </c>
      <c r="AT142" s="231" t="s">
        <v>313</v>
      </c>
      <c r="AU142" s="231" t="s">
        <v>82</v>
      </c>
      <c r="AY142" s="14" t="s">
        <v>200</v>
      </c>
      <c r="BE142" s="232">
        <f>IF(N142="základní",J142,0)</f>
        <v>0</v>
      </c>
      <c r="BF142" s="232">
        <f>IF(N142="snížená",J142,0)</f>
        <v>0</v>
      </c>
      <c r="BG142" s="232">
        <f>IF(N142="zákl. přenesená",J142,0)</f>
        <v>0</v>
      </c>
      <c r="BH142" s="232">
        <f>IF(N142="sníž. přenesená",J142,0)</f>
        <v>0</v>
      </c>
      <c r="BI142" s="232">
        <f>IF(N142="nulová",J142,0)</f>
        <v>0</v>
      </c>
      <c r="BJ142" s="14" t="s">
        <v>80</v>
      </c>
      <c r="BK142" s="232">
        <f>ROUND(I142*H142,2)</f>
        <v>0</v>
      </c>
      <c r="BL142" s="14" t="s">
        <v>316</v>
      </c>
      <c r="BM142" s="231" t="s">
        <v>1092</v>
      </c>
    </row>
    <row r="143" s="2" customFormat="1" ht="6.96" customHeight="1">
      <c r="A143" s="35"/>
      <c r="B143" s="63"/>
      <c r="C143" s="64"/>
      <c r="D143" s="64"/>
      <c r="E143" s="64"/>
      <c r="F143" s="64"/>
      <c r="G143" s="64"/>
      <c r="H143" s="64"/>
      <c r="I143" s="64"/>
      <c r="J143" s="64"/>
      <c r="K143" s="64"/>
      <c r="L143" s="41"/>
      <c r="M143" s="35"/>
      <c r="O143" s="35"/>
      <c r="P143" s="35"/>
      <c r="Q143" s="35"/>
      <c r="R143" s="35"/>
      <c r="S143" s="35"/>
      <c r="T143" s="35"/>
      <c r="U143" s="35"/>
      <c r="V143" s="35"/>
      <c r="W143" s="35"/>
      <c r="X143" s="35"/>
      <c r="Y143" s="35"/>
      <c r="Z143" s="35"/>
      <c r="AA143" s="35"/>
      <c r="AB143" s="35"/>
      <c r="AC143" s="35"/>
      <c r="AD143" s="35"/>
      <c r="AE143" s="35"/>
    </row>
  </sheetData>
  <sheetProtection sheet="1" autoFilter="0" formatColumns="0" formatRows="0" objects="1" scenarios="1" spinCount="100000" saltValue="8OsFQgKwsI38shjwWNS2uNqhZp1bOl8/QAFKcXVuEwdfX6Tb1fj4OdV2IkHC6UWzcXidcqKTsthV4acTAaI+2g==" hashValue="DSiphiaGIzUDot2ZaOb3TkSrN0uFat3krGkfT3S70WG679UEDiTXecVVfOvpajrkZrFpAZMtoLQjIqMBAg1Xqg==" algorithmName="SHA-512" password="CC35"/>
  <autoFilter ref="C127:K142"/>
  <mergeCells count="15">
    <mergeCell ref="E7:H7"/>
    <mergeCell ref="E11:H11"/>
    <mergeCell ref="E9:H9"/>
    <mergeCell ref="E13:H13"/>
    <mergeCell ref="E22:H22"/>
    <mergeCell ref="E31:H31"/>
    <mergeCell ref="E85:H85"/>
    <mergeCell ref="E89:H89"/>
    <mergeCell ref="E87:H87"/>
    <mergeCell ref="E91:H91"/>
    <mergeCell ref="E114:H114"/>
    <mergeCell ref="E118:H118"/>
    <mergeCell ref="E116:H116"/>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122</v>
      </c>
    </row>
    <row r="3" s="1" customFormat="1" ht="6.96" customHeight="1">
      <c r="B3" s="144"/>
      <c r="C3" s="145"/>
      <c r="D3" s="145"/>
      <c r="E3" s="145"/>
      <c r="F3" s="145"/>
      <c r="G3" s="145"/>
      <c r="H3" s="145"/>
      <c r="I3" s="145"/>
      <c r="J3" s="145"/>
      <c r="K3" s="145"/>
      <c r="L3" s="17"/>
      <c r="AT3" s="14" t="s">
        <v>82</v>
      </c>
    </row>
    <row r="4" s="1" customFormat="1" ht="24.96" customHeight="1">
      <c r="B4" s="17"/>
      <c r="D4" s="146" t="s">
        <v>171</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zabezpečovacího zařízení v žst. Liběchov</v>
      </c>
      <c r="F7" s="148"/>
      <c r="G7" s="148"/>
      <c r="H7" s="148"/>
      <c r="L7" s="17"/>
    </row>
    <row r="8">
      <c r="B8" s="17"/>
      <c r="D8" s="148" t="s">
        <v>172</v>
      </c>
      <c r="L8" s="17"/>
    </row>
    <row r="9" s="1" customFormat="1" ht="16.5" customHeight="1">
      <c r="B9" s="17"/>
      <c r="E9" s="149" t="s">
        <v>173</v>
      </c>
      <c r="F9" s="1"/>
      <c r="G9" s="1"/>
      <c r="H9" s="1"/>
      <c r="L9" s="17"/>
    </row>
    <row r="10" s="1" customFormat="1" ht="12" customHeight="1">
      <c r="B10" s="17"/>
      <c r="D10" s="148" t="s">
        <v>174</v>
      </c>
      <c r="L10" s="17"/>
    </row>
    <row r="11" s="2" customFormat="1" ht="16.5" customHeight="1">
      <c r="A11" s="35"/>
      <c r="B11" s="41"/>
      <c r="C11" s="35"/>
      <c r="D11" s="35"/>
      <c r="E11" s="150" t="s">
        <v>1054</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176</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1093</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13. 10. 2020</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1</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21</v>
      </c>
      <c r="F19" s="35"/>
      <c r="G19" s="35"/>
      <c r="H19" s="35"/>
      <c r="I19" s="148" t="s">
        <v>26</v>
      </c>
      <c r="J19" s="138" t="s">
        <v>1</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27</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26</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29</v>
      </c>
      <c r="E24" s="35"/>
      <c r="F24" s="35"/>
      <c r="G24" s="35"/>
      <c r="H24" s="35"/>
      <c r="I24" s="148" t="s">
        <v>25</v>
      </c>
      <c r="J24" s="138" t="s">
        <v>1</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21</v>
      </c>
      <c r="F25" s="35"/>
      <c r="G25" s="35"/>
      <c r="H25" s="35"/>
      <c r="I25" s="148" t="s">
        <v>26</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31</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21</v>
      </c>
      <c r="F28" s="35"/>
      <c r="G28" s="35"/>
      <c r="H28" s="35"/>
      <c r="I28" s="148" t="s">
        <v>26</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32</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33</v>
      </c>
      <c r="E34" s="35"/>
      <c r="F34" s="35"/>
      <c r="G34" s="35"/>
      <c r="H34" s="35"/>
      <c r="I34" s="35"/>
      <c r="J34" s="159">
        <f>ROUND(J125,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35</v>
      </c>
      <c r="G36" s="35"/>
      <c r="H36" s="35"/>
      <c r="I36" s="160" t="s">
        <v>34</v>
      </c>
      <c r="J36" s="160" t="s">
        <v>36</v>
      </c>
      <c r="K36" s="35"/>
      <c r="L36" s="60"/>
      <c r="S36" s="35"/>
      <c r="T36" s="35"/>
      <c r="U36" s="35"/>
      <c r="V36" s="35"/>
      <c r="W36" s="35"/>
      <c r="X36" s="35"/>
      <c r="Y36" s="35"/>
      <c r="Z36" s="35"/>
      <c r="AA36" s="35"/>
      <c r="AB36" s="35"/>
      <c r="AC36" s="35"/>
      <c r="AD36" s="35"/>
      <c r="AE36" s="35"/>
    </row>
    <row r="37" s="2" customFormat="1" ht="14.4" customHeight="1">
      <c r="A37" s="35"/>
      <c r="B37" s="41"/>
      <c r="C37" s="35"/>
      <c r="D37" s="150" t="s">
        <v>37</v>
      </c>
      <c r="E37" s="148" t="s">
        <v>38</v>
      </c>
      <c r="F37" s="161">
        <f>ROUND((SUM(BE125:BE168)),  2)</f>
        <v>0</v>
      </c>
      <c r="G37" s="35"/>
      <c r="H37" s="35"/>
      <c r="I37" s="162">
        <v>0.20999999999999999</v>
      </c>
      <c r="J37" s="161">
        <f>ROUND(((SUM(BE125:BE168))*I37),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39</v>
      </c>
      <c r="F38" s="161">
        <f>ROUND((SUM(BF125:BF168)),  2)</f>
        <v>0</v>
      </c>
      <c r="G38" s="35"/>
      <c r="H38" s="35"/>
      <c r="I38" s="162">
        <v>0.14999999999999999</v>
      </c>
      <c r="J38" s="161">
        <f>ROUND(((SUM(BF125:BF168))*I38),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40</v>
      </c>
      <c r="F39" s="161">
        <f>ROUND((SUM(BG125:BG168)),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41</v>
      </c>
      <c r="F40" s="161">
        <f>ROUND((SUM(BH125:BH168)),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42</v>
      </c>
      <c r="F41" s="161">
        <f>ROUND((SUM(BI125:BI168)),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43</v>
      </c>
      <c r="E43" s="165"/>
      <c r="F43" s="165"/>
      <c r="G43" s="166" t="s">
        <v>44</v>
      </c>
      <c r="H43" s="167" t="s">
        <v>45</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46</v>
      </c>
      <c r="E50" s="171"/>
      <c r="F50" s="171"/>
      <c r="G50" s="170" t="s">
        <v>47</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48</v>
      </c>
      <c r="E61" s="173"/>
      <c r="F61" s="174" t="s">
        <v>49</v>
      </c>
      <c r="G61" s="172" t="s">
        <v>48</v>
      </c>
      <c r="H61" s="173"/>
      <c r="I61" s="173"/>
      <c r="J61" s="175" t="s">
        <v>49</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50</v>
      </c>
      <c r="E65" s="176"/>
      <c r="F65" s="176"/>
      <c r="G65" s="170" t="s">
        <v>51</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48</v>
      </c>
      <c r="E76" s="173"/>
      <c r="F76" s="174" t="s">
        <v>49</v>
      </c>
      <c r="G76" s="172" t="s">
        <v>48</v>
      </c>
      <c r="H76" s="173"/>
      <c r="I76" s="173"/>
      <c r="J76" s="175" t="s">
        <v>49</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178</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zabezpečovacího zařízení v žst. Liběchov</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172</v>
      </c>
      <c r="D86" s="19"/>
      <c r="E86" s="19"/>
      <c r="F86" s="19"/>
      <c r="G86" s="19"/>
      <c r="H86" s="19"/>
      <c r="I86" s="19"/>
      <c r="J86" s="19"/>
      <c r="K86" s="19"/>
      <c r="L86" s="17"/>
    </row>
    <row r="87" s="1" customFormat="1" ht="16.5" customHeight="1">
      <c r="B87" s="18"/>
      <c r="C87" s="19"/>
      <c r="D87" s="19"/>
      <c r="E87" s="181" t="s">
        <v>173</v>
      </c>
      <c r="F87" s="19"/>
      <c r="G87" s="19"/>
      <c r="H87" s="19"/>
      <c r="I87" s="19"/>
      <c r="J87" s="19"/>
      <c r="K87" s="19"/>
      <c r="L87" s="17"/>
    </row>
    <row r="88" s="1" customFormat="1" ht="12" customHeight="1">
      <c r="B88" s="18"/>
      <c r="C88" s="29" t="s">
        <v>174</v>
      </c>
      <c r="D88" s="19"/>
      <c r="E88" s="19"/>
      <c r="F88" s="19"/>
      <c r="G88" s="19"/>
      <c r="H88" s="19"/>
      <c r="I88" s="19"/>
      <c r="J88" s="19"/>
      <c r="K88" s="19"/>
      <c r="L88" s="17"/>
    </row>
    <row r="89" s="2" customFormat="1" ht="16.5" customHeight="1">
      <c r="A89" s="35"/>
      <c r="B89" s="36"/>
      <c r="C89" s="37"/>
      <c r="D89" s="37"/>
      <c r="E89" s="182" t="s">
        <v>1054</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176</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06.2 - Kabelizace - technologická část - lichá</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13. 10. 2020</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 xml:space="preserve"> </v>
      </c>
      <c r="G95" s="37"/>
      <c r="H95" s="37"/>
      <c r="I95" s="29" t="s">
        <v>29</v>
      </c>
      <c r="J95" s="33" t="str">
        <f>E25</f>
        <v xml:space="preserve"> </v>
      </c>
      <c r="K95" s="37"/>
      <c r="L95" s="60"/>
      <c r="S95" s="35"/>
      <c r="T95" s="35"/>
      <c r="U95" s="35"/>
      <c r="V95" s="35"/>
      <c r="W95" s="35"/>
      <c r="X95" s="35"/>
      <c r="Y95" s="35"/>
      <c r="Z95" s="35"/>
      <c r="AA95" s="35"/>
      <c r="AB95" s="35"/>
      <c r="AC95" s="35"/>
      <c r="AD95" s="35"/>
      <c r="AE95" s="35"/>
    </row>
    <row r="96" s="2" customFormat="1" ht="15.15" customHeight="1">
      <c r="A96" s="35"/>
      <c r="B96" s="36"/>
      <c r="C96" s="29" t="s">
        <v>27</v>
      </c>
      <c r="D96" s="37"/>
      <c r="E96" s="37"/>
      <c r="F96" s="24" t="str">
        <f>IF(E22="","",E22)</f>
        <v>Vyplň údaj</v>
      </c>
      <c r="G96" s="37"/>
      <c r="H96" s="37"/>
      <c r="I96" s="29" t="s">
        <v>31</v>
      </c>
      <c r="J96" s="33" t="str">
        <f>E28</f>
        <v xml:space="preserve"> </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179</v>
      </c>
      <c r="D98" s="184"/>
      <c r="E98" s="184"/>
      <c r="F98" s="184"/>
      <c r="G98" s="184"/>
      <c r="H98" s="184"/>
      <c r="I98" s="184"/>
      <c r="J98" s="185" t="s">
        <v>180</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181</v>
      </c>
      <c r="D100" s="37"/>
      <c r="E100" s="37"/>
      <c r="F100" s="37"/>
      <c r="G100" s="37"/>
      <c r="H100" s="37"/>
      <c r="I100" s="37"/>
      <c r="J100" s="107">
        <f>J125</f>
        <v>0</v>
      </c>
      <c r="K100" s="37"/>
      <c r="L100" s="60"/>
      <c r="S100" s="35"/>
      <c r="T100" s="35"/>
      <c r="U100" s="35"/>
      <c r="V100" s="35"/>
      <c r="W100" s="35"/>
      <c r="X100" s="35"/>
      <c r="Y100" s="35"/>
      <c r="Z100" s="35"/>
      <c r="AA100" s="35"/>
      <c r="AB100" s="35"/>
      <c r="AC100" s="35"/>
      <c r="AD100" s="35"/>
      <c r="AE100" s="35"/>
      <c r="AU100" s="14" t="s">
        <v>182</v>
      </c>
    </row>
    <row r="101" s="9" customFormat="1" ht="24.96" customHeight="1">
      <c r="A101" s="9"/>
      <c r="B101" s="187"/>
      <c r="C101" s="188"/>
      <c r="D101" s="189" t="s">
        <v>183</v>
      </c>
      <c r="E101" s="190"/>
      <c r="F101" s="190"/>
      <c r="G101" s="190"/>
      <c r="H101" s="190"/>
      <c r="I101" s="190"/>
      <c r="J101" s="191">
        <f>J144</f>
        <v>0</v>
      </c>
      <c r="K101" s="188"/>
      <c r="L101" s="192"/>
      <c r="S101" s="9"/>
      <c r="T101" s="9"/>
      <c r="U101" s="9"/>
      <c r="V101" s="9"/>
      <c r="W101" s="9"/>
      <c r="X101" s="9"/>
      <c r="Y101" s="9"/>
      <c r="Z101" s="9"/>
      <c r="AA101" s="9"/>
      <c r="AB101" s="9"/>
      <c r="AC101" s="9"/>
      <c r="AD101" s="9"/>
      <c r="AE101" s="9"/>
    </row>
    <row r="102" s="2" customFormat="1" ht="21.84" customHeight="1">
      <c r="A102" s="35"/>
      <c r="B102" s="36"/>
      <c r="C102" s="37"/>
      <c r="D102" s="37"/>
      <c r="E102" s="37"/>
      <c r="F102" s="37"/>
      <c r="G102" s="37"/>
      <c r="H102" s="37"/>
      <c r="I102" s="37"/>
      <c r="J102" s="37"/>
      <c r="K102" s="37"/>
      <c r="L102" s="60"/>
      <c r="S102" s="35"/>
      <c r="T102" s="35"/>
      <c r="U102" s="35"/>
      <c r="V102" s="35"/>
      <c r="W102" s="35"/>
      <c r="X102" s="35"/>
      <c r="Y102" s="35"/>
      <c r="Z102" s="35"/>
      <c r="AA102" s="35"/>
      <c r="AB102" s="35"/>
      <c r="AC102" s="35"/>
      <c r="AD102" s="35"/>
      <c r="AE102" s="35"/>
    </row>
    <row r="103" s="2" customFormat="1" ht="6.96" customHeight="1">
      <c r="A103" s="35"/>
      <c r="B103" s="63"/>
      <c r="C103" s="64"/>
      <c r="D103" s="64"/>
      <c r="E103" s="64"/>
      <c r="F103" s="64"/>
      <c r="G103" s="64"/>
      <c r="H103" s="64"/>
      <c r="I103" s="64"/>
      <c r="J103" s="64"/>
      <c r="K103" s="64"/>
      <c r="L103" s="60"/>
      <c r="S103" s="35"/>
      <c r="T103" s="35"/>
      <c r="U103" s="35"/>
      <c r="V103" s="35"/>
      <c r="W103" s="35"/>
      <c r="X103" s="35"/>
      <c r="Y103" s="35"/>
      <c r="Z103" s="35"/>
      <c r="AA103" s="35"/>
      <c r="AB103" s="35"/>
      <c r="AC103" s="35"/>
      <c r="AD103" s="35"/>
      <c r="AE103" s="35"/>
    </row>
    <row r="107" s="2" customFormat="1" ht="6.96" customHeight="1">
      <c r="A107" s="35"/>
      <c r="B107" s="65"/>
      <c r="C107" s="66"/>
      <c r="D107" s="66"/>
      <c r="E107" s="66"/>
      <c r="F107" s="66"/>
      <c r="G107" s="66"/>
      <c r="H107" s="66"/>
      <c r="I107" s="66"/>
      <c r="J107" s="66"/>
      <c r="K107" s="66"/>
      <c r="L107" s="60"/>
      <c r="S107" s="35"/>
      <c r="T107" s="35"/>
      <c r="U107" s="35"/>
      <c r="V107" s="35"/>
      <c r="W107" s="35"/>
      <c r="X107" s="35"/>
      <c r="Y107" s="35"/>
      <c r="Z107" s="35"/>
      <c r="AA107" s="35"/>
      <c r="AB107" s="35"/>
      <c r="AC107" s="35"/>
      <c r="AD107" s="35"/>
      <c r="AE107" s="35"/>
    </row>
    <row r="108" s="2" customFormat="1" ht="24.96" customHeight="1">
      <c r="A108" s="35"/>
      <c r="B108" s="36"/>
      <c r="C108" s="20" t="s">
        <v>184</v>
      </c>
      <c r="D108" s="37"/>
      <c r="E108" s="37"/>
      <c r="F108" s="37"/>
      <c r="G108" s="37"/>
      <c r="H108" s="37"/>
      <c r="I108" s="37"/>
      <c r="J108" s="37"/>
      <c r="K108" s="37"/>
      <c r="L108" s="60"/>
      <c r="S108" s="35"/>
      <c r="T108" s="35"/>
      <c r="U108" s="35"/>
      <c r="V108" s="35"/>
      <c r="W108" s="35"/>
      <c r="X108" s="35"/>
      <c r="Y108" s="35"/>
      <c r="Z108" s="35"/>
      <c r="AA108" s="35"/>
      <c r="AB108" s="35"/>
      <c r="AC108" s="35"/>
      <c r="AD108" s="35"/>
      <c r="AE108" s="35"/>
    </row>
    <row r="109" s="2" customFormat="1" ht="6.96" customHeight="1">
      <c r="A109" s="35"/>
      <c r="B109" s="36"/>
      <c r="C109" s="37"/>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2" customHeight="1">
      <c r="A110" s="35"/>
      <c r="B110" s="36"/>
      <c r="C110" s="29" t="s">
        <v>16</v>
      </c>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16.5" customHeight="1">
      <c r="A111" s="35"/>
      <c r="B111" s="36"/>
      <c r="C111" s="37"/>
      <c r="D111" s="37"/>
      <c r="E111" s="181" t="str">
        <f>E7</f>
        <v>Oprava zabezpečovacího zařízení v žst. Liběchov</v>
      </c>
      <c r="F111" s="29"/>
      <c r="G111" s="29"/>
      <c r="H111" s="29"/>
      <c r="I111" s="37"/>
      <c r="J111" s="37"/>
      <c r="K111" s="37"/>
      <c r="L111" s="60"/>
      <c r="S111" s="35"/>
      <c r="T111" s="35"/>
      <c r="U111" s="35"/>
      <c r="V111" s="35"/>
      <c r="W111" s="35"/>
      <c r="X111" s="35"/>
      <c r="Y111" s="35"/>
      <c r="Z111" s="35"/>
      <c r="AA111" s="35"/>
      <c r="AB111" s="35"/>
      <c r="AC111" s="35"/>
      <c r="AD111" s="35"/>
      <c r="AE111" s="35"/>
    </row>
    <row r="112" s="1" customFormat="1" ht="12" customHeight="1">
      <c r="B112" s="18"/>
      <c r="C112" s="29" t="s">
        <v>172</v>
      </c>
      <c r="D112" s="19"/>
      <c r="E112" s="19"/>
      <c r="F112" s="19"/>
      <c r="G112" s="19"/>
      <c r="H112" s="19"/>
      <c r="I112" s="19"/>
      <c r="J112" s="19"/>
      <c r="K112" s="19"/>
      <c r="L112" s="17"/>
    </row>
    <row r="113" s="1" customFormat="1" ht="16.5" customHeight="1">
      <c r="B113" s="18"/>
      <c r="C113" s="19"/>
      <c r="D113" s="19"/>
      <c r="E113" s="181" t="s">
        <v>173</v>
      </c>
      <c r="F113" s="19"/>
      <c r="G113" s="19"/>
      <c r="H113" s="19"/>
      <c r="I113" s="19"/>
      <c r="J113" s="19"/>
      <c r="K113" s="19"/>
      <c r="L113" s="17"/>
    </row>
    <row r="114" s="1" customFormat="1" ht="12" customHeight="1">
      <c r="B114" s="18"/>
      <c r="C114" s="29" t="s">
        <v>174</v>
      </c>
      <c r="D114" s="19"/>
      <c r="E114" s="19"/>
      <c r="F114" s="19"/>
      <c r="G114" s="19"/>
      <c r="H114" s="19"/>
      <c r="I114" s="19"/>
      <c r="J114" s="19"/>
      <c r="K114" s="19"/>
      <c r="L114" s="17"/>
    </row>
    <row r="115" s="2" customFormat="1" ht="16.5" customHeight="1">
      <c r="A115" s="35"/>
      <c r="B115" s="36"/>
      <c r="C115" s="37"/>
      <c r="D115" s="37"/>
      <c r="E115" s="182" t="s">
        <v>1054</v>
      </c>
      <c r="F115" s="37"/>
      <c r="G115" s="37"/>
      <c r="H115" s="37"/>
      <c r="I115" s="37"/>
      <c r="J115" s="37"/>
      <c r="K115" s="37"/>
      <c r="L115" s="60"/>
      <c r="S115" s="35"/>
      <c r="T115" s="35"/>
      <c r="U115" s="35"/>
      <c r="V115" s="35"/>
      <c r="W115" s="35"/>
      <c r="X115" s="35"/>
      <c r="Y115" s="35"/>
      <c r="Z115" s="35"/>
      <c r="AA115" s="35"/>
      <c r="AB115" s="35"/>
      <c r="AC115" s="35"/>
      <c r="AD115" s="35"/>
      <c r="AE115" s="35"/>
    </row>
    <row r="116" s="2" customFormat="1" ht="12" customHeight="1">
      <c r="A116" s="35"/>
      <c r="B116" s="36"/>
      <c r="C116" s="29" t="s">
        <v>176</v>
      </c>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2" customFormat="1" ht="16.5" customHeight="1">
      <c r="A117" s="35"/>
      <c r="B117" s="36"/>
      <c r="C117" s="37"/>
      <c r="D117" s="37"/>
      <c r="E117" s="73" t="str">
        <f>E13</f>
        <v>06.2 - Kabelizace - technologická část - lichá</v>
      </c>
      <c r="F117" s="37"/>
      <c r="G117" s="37"/>
      <c r="H117" s="37"/>
      <c r="I117" s="37"/>
      <c r="J117" s="37"/>
      <c r="K117" s="37"/>
      <c r="L117" s="60"/>
      <c r="S117" s="35"/>
      <c r="T117" s="35"/>
      <c r="U117" s="35"/>
      <c r="V117" s="35"/>
      <c r="W117" s="35"/>
      <c r="X117" s="35"/>
      <c r="Y117" s="35"/>
      <c r="Z117" s="35"/>
      <c r="AA117" s="35"/>
      <c r="AB117" s="35"/>
      <c r="AC117" s="35"/>
      <c r="AD117" s="35"/>
      <c r="AE117" s="35"/>
    </row>
    <row r="118" s="2" customFormat="1" ht="6.96"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20</v>
      </c>
      <c r="D119" s="37"/>
      <c r="E119" s="37"/>
      <c r="F119" s="24" t="str">
        <f>F16</f>
        <v xml:space="preserve"> </v>
      </c>
      <c r="G119" s="37"/>
      <c r="H119" s="37"/>
      <c r="I119" s="29" t="s">
        <v>22</v>
      </c>
      <c r="J119" s="76" t="str">
        <f>IF(J16="","",J16)</f>
        <v>13. 10. 2020</v>
      </c>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5.15" customHeight="1">
      <c r="A121" s="35"/>
      <c r="B121" s="36"/>
      <c r="C121" s="29" t="s">
        <v>24</v>
      </c>
      <c r="D121" s="37"/>
      <c r="E121" s="37"/>
      <c r="F121" s="24" t="str">
        <f>E19</f>
        <v xml:space="preserve"> </v>
      </c>
      <c r="G121" s="37"/>
      <c r="H121" s="37"/>
      <c r="I121" s="29" t="s">
        <v>29</v>
      </c>
      <c r="J121" s="33" t="str">
        <f>E25</f>
        <v xml:space="preserve"> </v>
      </c>
      <c r="K121" s="37"/>
      <c r="L121" s="60"/>
      <c r="S121" s="35"/>
      <c r="T121" s="35"/>
      <c r="U121" s="35"/>
      <c r="V121" s="35"/>
      <c r="W121" s="35"/>
      <c r="X121" s="35"/>
      <c r="Y121" s="35"/>
      <c r="Z121" s="35"/>
      <c r="AA121" s="35"/>
      <c r="AB121" s="35"/>
      <c r="AC121" s="35"/>
      <c r="AD121" s="35"/>
      <c r="AE121" s="35"/>
    </row>
    <row r="122" s="2" customFormat="1" ht="15.15" customHeight="1">
      <c r="A122" s="35"/>
      <c r="B122" s="36"/>
      <c r="C122" s="29" t="s">
        <v>27</v>
      </c>
      <c r="D122" s="37"/>
      <c r="E122" s="37"/>
      <c r="F122" s="24" t="str">
        <f>IF(E22="","",E22)</f>
        <v>Vyplň údaj</v>
      </c>
      <c r="G122" s="37"/>
      <c r="H122" s="37"/>
      <c r="I122" s="29" t="s">
        <v>31</v>
      </c>
      <c r="J122" s="33" t="str">
        <f>E28</f>
        <v xml:space="preserve"> </v>
      </c>
      <c r="K122" s="37"/>
      <c r="L122" s="60"/>
      <c r="S122" s="35"/>
      <c r="T122" s="35"/>
      <c r="U122" s="35"/>
      <c r="V122" s="35"/>
      <c r="W122" s="35"/>
      <c r="X122" s="35"/>
      <c r="Y122" s="35"/>
      <c r="Z122" s="35"/>
      <c r="AA122" s="35"/>
      <c r="AB122" s="35"/>
      <c r="AC122" s="35"/>
      <c r="AD122" s="35"/>
      <c r="AE122" s="35"/>
    </row>
    <row r="123" s="2" customFormat="1" ht="10.32"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10" customFormat="1" ht="29.28" customHeight="1">
      <c r="A124" s="193"/>
      <c r="B124" s="194"/>
      <c r="C124" s="195" t="s">
        <v>185</v>
      </c>
      <c r="D124" s="196" t="s">
        <v>58</v>
      </c>
      <c r="E124" s="196" t="s">
        <v>54</v>
      </c>
      <c r="F124" s="196" t="s">
        <v>55</v>
      </c>
      <c r="G124" s="196" t="s">
        <v>186</v>
      </c>
      <c r="H124" s="196" t="s">
        <v>187</v>
      </c>
      <c r="I124" s="196" t="s">
        <v>188</v>
      </c>
      <c r="J124" s="197" t="s">
        <v>180</v>
      </c>
      <c r="K124" s="198" t="s">
        <v>189</v>
      </c>
      <c r="L124" s="199"/>
      <c r="M124" s="97" t="s">
        <v>1</v>
      </c>
      <c r="N124" s="98" t="s">
        <v>37</v>
      </c>
      <c r="O124" s="98" t="s">
        <v>190</v>
      </c>
      <c r="P124" s="98" t="s">
        <v>191</v>
      </c>
      <c r="Q124" s="98" t="s">
        <v>192</v>
      </c>
      <c r="R124" s="98" t="s">
        <v>193</v>
      </c>
      <c r="S124" s="98" t="s">
        <v>194</v>
      </c>
      <c r="T124" s="99" t="s">
        <v>195</v>
      </c>
      <c r="U124" s="193"/>
      <c r="V124" s="193"/>
      <c r="W124" s="193"/>
      <c r="X124" s="193"/>
      <c r="Y124" s="193"/>
      <c r="Z124" s="193"/>
      <c r="AA124" s="193"/>
      <c r="AB124" s="193"/>
      <c r="AC124" s="193"/>
      <c r="AD124" s="193"/>
      <c r="AE124" s="193"/>
    </row>
    <row r="125" s="2" customFormat="1" ht="22.8" customHeight="1">
      <c r="A125" s="35"/>
      <c r="B125" s="36"/>
      <c r="C125" s="104" t="s">
        <v>196</v>
      </c>
      <c r="D125" s="37"/>
      <c r="E125" s="37"/>
      <c r="F125" s="37"/>
      <c r="G125" s="37"/>
      <c r="H125" s="37"/>
      <c r="I125" s="37"/>
      <c r="J125" s="200">
        <f>BK125</f>
        <v>0</v>
      </c>
      <c r="K125" s="37"/>
      <c r="L125" s="41"/>
      <c r="M125" s="100"/>
      <c r="N125" s="201"/>
      <c r="O125" s="101"/>
      <c r="P125" s="202">
        <f>P126+SUM(P127:P144)</f>
        <v>0</v>
      </c>
      <c r="Q125" s="101"/>
      <c r="R125" s="202">
        <f>R126+SUM(R127:R144)</f>
        <v>0</v>
      </c>
      <c r="S125" s="101"/>
      <c r="T125" s="203">
        <f>T126+SUM(T127:T144)</f>
        <v>0</v>
      </c>
      <c r="U125" s="35"/>
      <c r="V125" s="35"/>
      <c r="W125" s="35"/>
      <c r="X125" s="35"/>
      <c r="Y125" s="35"/>
      <c r="Z125" s="35"/>
      <c r="AA125" s="35"/>
      <c r="AB125" s="35"/>
      <c r="AC125" s="35"/>
      <c r="AD125" s="35"/>
      <c r="AE125" s="35"/>
      <c r="AT125" s="14" t="s">
        <v>72</v>
      </c>
      <c r="AU125" s="14" t="s">
        <v>182</v>
      </c>
      <c r="BK125" s="204">
        <f>BK126+SUM(BK127:BK144)</f>
        <v>0</v>
      </c>
    </row>
    <row r="126" s="2" customFormat="1" ht="24.15" customHeight="1">
      <c r="A126" s="35"/>
      <c r="B126" s="36"/>
      <c r="C126" s="245" t="s">
        <v>80</v>
      </c>
      <c r="D126" s="245" t="s">
        <v>313</v>
      </c>
      <c r="E126" s="246" t="s">
        <v>1094</v>
      </c>
      <c r="F126" s="247" t="s">
        <v>1095</v>
      </c>
      <c r="G126" s="248" t="s">
        <v>311</v>
      </c>
      <c r="H126" s="249">
        <v>225</v>
      </c>
      <c r="I126" s="250"/>
      <c r="J126" s="251">
        <f>ROUND(I126*H126,2)</f>
        <v>0</v>
      </c>
      <c r="K126" s="252"/>
      <c r="L126" s="253"/>
      <c r="M126" s="254" t="s">
        <v>1</v>
      </c>
      <c r="N126" s="255" t="s">
        <v>38</v>
      </c>
      <c r="O126" s="88"/>
      <c r="P126" s="229">
        <f>O126*H126</f>
        <v>0</v>
      </c>
      <c r="Q126" s="229">
        <v>0</v>
      </c>
      <c r="R126" s="229">
        <f>Q126*H126</f>
        <v>0</v>
      </c>
      <c r="S126" s="229">
        <v>0</v>
      </c>
      <c r="T126" s="230">
        <f>S126*H126</f>
        <v>0</v>
      </c>
      <c r="U126" s="35"/>
      <c r="V126" s="35"/>
      <c r="W126" s="35"/>
      <c r="X126" s="35"/>
      <c r="Y126" s="35"/>
      <c r="Z126" s="35"/>
      <c r="AA126" s="35"/>
      <c r="AB126" s="35"/>
      <c r="AC126" s="35"/>
      <c r="AD126" s="35"/>
      <c r="AE126" s="35"/>
      <c r="AR126" s="231" t="s">
        <v>316</v>
      </c>
      <c r="AT126" s="231" t="s">
        <v>313</v>
      </c>
      <c r="AU126" s="231" t="s">
        <v>73</v>
      </c>
      <c r="AY126" s="14" t="s">
        <v>200</v>
      </c>
      <c r="BE126" s="232">
        <f>IF(N126="základní",J126,0)</f>
        <v>0</v>
      </c>
      <c r="BF126" s="232">
        <f>IF(N126="snížená",J126,0)</f>
        <v>0</v>
      </c>
      <c r="BG126" s="232">
        <f>IF(N126="zákl. přenesená",J126,0)</f>
        <v>0</v>
      </c>
      <c r="BH126" s="232">
        <f>IF(N126="sníž. přenesená",J126,0)</f>
        <v>0</v>
      </c>
      <c r="BI126" s="232">
        <f>IF(N126="nulová",J126,0)</f>
        <v>0</v>
      </c>
      <c r="BJ126" s="14" t="s">
        <v>80</v>
      </c>
      <c r="BK126" s="232">
        <f>ROUND(I126*H126,2)</f>
        <v>0</v>
      </c>
      <c r="BL126" s="14" t="s">
        <v>316</v>
      </c>
      <c r="BM126" s="231" t="s">
        <v>1096</v>
      </c>
    </row>
    <row r="127" s="2" customFormat="1" ht="24.15" customHeight="1">
      <c r="A127" s="35"/>
      <c r="B127" s="36"/>
      <c r="C127" s="245" t="s">
        <v>82</v>
      </c>
      <c r="D127" s="245" t="s">
        <v>313</v>
      </c>
      <c r="E127" s="246" t="s">
        <v>1097</v>
      </c>
      <c r="F127" s="247" t="s">
        <v>1098</v>
      </c>
      <c r="G127" s="248" t="s">
        <v>311</v>
      </c>
      <c r="H127" s="249">
        <v>1350</v>
      </c>
      <c r="I127" s="250"/>
      <c r="J127" s="251">
        <f>ROUND(I127*H127,2)</f>
        <v>0</v>
      </c>
      <c r="K127" s="252"/>
      <c r="L127" s="253"/>
      <c r="M127" s="254" t="s">
        <v>1</v>
      </c>
      <c r="N127" s="255" t="s">
        <v>38</v>
      </c>
      <c r="O127" s="88"/>
      <c r="P127" s="229">
        <f>O127*H127</f>
        <v>0</v>
      </c>
      <c r="Q127" s="229">
        <v>0</v>
      </c>
      <c r="R127" s="229">
        <f>Q127*H127</f>
        <v>0</v>
      </c>
      <c r="S127" s="229">
        <v>0</v>
      </c>
      <c r="T127" s="230">
        <f>S127*H127</f>
        <v>0</v>
      </c>
      <c r="U127" s="35"/>
      <c r="V127" s="35"/>
      <c r="W127" s="35"/>
      <c r="X127" s="35"/>
      <c r="Y127" s="35"/>
      <c r="Z127" s="35"/>
      <c r="AA127" s="35"/>
      <c r="AB127" s="35"/>
      <c r="AC127" s="35"/>
      <c r="AD127" s="35"/>
      <c r="AE127" s="35"/>
      <c r="AR127" s="231" t="s">
        <v>316</v>
      </c>
      <c r="AT127" s="231" t="s">
        <v>313</v>
      </c>
      <c r="AU127" s="231" t="s">
        <v>73</v>
      </c>
      <c r="AY127" s="14" t="s">
        <v>200</v>
      </c>
      <c r="BE127" s="232">
        <f>IF(N127="základní",J127,0)</f>
        <v>0</v>
      </c>
      <c r="BF127" s="232">
        <f>IF(N127="snížená",J127,0)</f>
        <v>0</v>
      </c>
      <c r="BG127" s="232">
        <f>IF(N127="zákl. přenesená",J127,0)</f>
        <v>0</v>
      </c>
      <c r="BH127" s="232">
        <f>IF(N127="sníž. přenesená",J127,0)</f>
        <v>0</v>
      </c>
      <c r="BI127" s="232">
        <f>IF(N127="nulová",J127,0)</f>
        <v>0</v>
      </c>
      <c r="BJ127" s="14" t="s">
        <v>80</v>
      </c>
      <c r="BK127" s="232">
        <f>ROUND(I127*H127,2)</f>
        <v>0</v>
      </c>
      <c r="BL127" s="14" t="s">
        <v>316</v>
      </c>
      <c r="BM127" s="231" t="s">
        <v>1099</v>
      </c>
    </row>
    <row r="128" s="2" customFormat="1" ht="24.15" customHeight="1">
      <c r="A128" s="35"/>
      <c r="B128" s="36"/>
      <c r="C128" s="245" t="s">
        <v>90</v>
      </c>
      <c r="D128" s="245" t="s">
        <v>313</v>
      </c>
      <c r="E128" s="246" t="s">
        <v>1100</v>
      </c>
      <c r="F128" s="247" t="s">
        <v>1101</v>
      </c>
      <c r="G128" s="248" t="s">
        <v>311</v>
      </c>
      <c r="H128" s="249">
        <v>455</v>
      </c>
      <c r="I128" s="250"/>
      <c r="J128" s="251">
        <f>ROUND(I128*H128,2)</f>
        <v>0</v>
      </c>
      <c r="K128" s="252"/>
      <c r="L128" s="253"/>
      <c r="M128" s="254" t="s">
        <v>1</v>
      </c>
      <c r="N128" s="255" t="s">
        <v>38</v>
      </c>
      <c r="O128" s="88"/>
      <c r="P128" s="229">
        <f>O128*H128</f>
        <v>0</v>
      </c>
      <c r="Q128" s="229">
        <v>0</v>
      </c>
      <c r="R128" s="229">
        <f>Q128*H128</f>
        <v>0</v>
      </c>
      <c r="S128" s="229">
        <v>0</v>
      </c>
      <c r="T128" s="230">
        <f>S128*H128</f>
        <v>0</v>
      </c>
      <c r="U128" s="35"/>
      <c r="V128" s="35"/>
      <c r="W128" s="35"/>
      <c r="X128" s="35"/>
      <c r="Y128" s="35"/>
      <c r="Z128" s="35"/>
      <c r="AA128" s="35"/>
      <c r="AB128" s="35"/>
      <c r="AC128" s="35"/>
      <c r="AD128" s="35"/>
      <c r="AE128" s="35"/>
      <c r="AR128" s="231" t="s">
        <v>316</v>
      </c>
      <c r="AT128" s="231" t="s">
        <v>313</v>
      </c>
      <c r="AU128" s="231" t="s">
        <v>73</v>
      </c>
      <c r="AY128" s="14" t="s">
        <v>200</v>
      </c>
      <c r="BE128" s="232">
        <f>IF(N128="základní",J128,0)</f>
        <v>0</v>
      </c>
      <c r="BF128" s="232">
        <f>IF(N128="snížená",J128,0)</f>
        <v>0</v>
      </c>
      <c r="BG128" s="232">
        <f>IF(N128="zákl. přenesená",J128,0)</f>
        <v>0</v>
      </c>
      <c r="BH128" s="232">
        <f>IF(N128="sníž. přenesená",J128,0)</f>
        <v>0</v>
      </c>
      <c r="BI128" s="232">
        <f>IF(N128="nulová",J128,0)</f>
        <v>0</v>
      </c>
      <c r="BJ128" s="14" t="s">
        <v>80</v>
      </c>
      <c r="BK128" s="232">
        <f>ROUND(I128*H128,2)</f>
        <v>0</v>
      </c>
      <c r="BL128" s="14" t="s">
        <v>316</v>
      </c>
      <c r="BM128" s="231" t="s">
        <v>1102</v>
      </c>
    </row>
    <row r="129" s="2" customFormat="1" ht="24.15" customHeight="1">
      <c r="A129" s="35"/>
      <c r="B129" s="36"/>
      <c r="C129" s="245" t="s">
        <v>199</v>
      </c>
      <c r="D129" s="245" t="s">
        <v>313</v>
      </c>
      <c r="E129" s="246" t="s">
        <v>1103</v>
      </c>
      <c r="F129" s="247" t="s">
        <v>1104</v>
      </c>
      <c r="G129" s="248" t="s">
        <v>311</v>
      </c>
      <c r="H129" s="249">
        <v>95</v>
      </c>
      <c r="I129" s="250"/>
      <c r="J129" s="251">
        <f>ROUND(I129*H129,2)</f>
        <v>0</v>
      </c>
      <c r="K129" s="252"/>
      <c r="L129" s="253"/>
      <c r="M129" s="254" t="s">
        <v>1</v>
      </c>
      <c r="N129" s="255" t="s">
        <v>38</v>
      </c>
      <c r="O129" s="88"/>
      <c r="P129" s="229">
        <f>O129*H129</f>
        <v>0</v>
      </c>
      <c r="Q129" s="229">
        <v>0</v>
      </c>
      <c r="R129" s="229">
        <f>Q129*H129</f>
        <v>0</v>
      </c>
      <c r="S129" s="229">
        <v>0</v>
      </c>
      <c r="T129" s="230">
        <f>S129*H129</f>
        <v>0</v>
      </c>
      <c r="U129" s="35"/>
      <c r="V129" s="35"/>
      <c r="W129" s="35"/>
      <c r="X129" s="35"/>
      <c r="Y129" s="35"/>
      <c r="Z129" s="35"/>
      <c r="AA129" s="35"/>
      <c r="AB129" s="35"/>
      <c r="AC129" s="35"/>
      <c r="AD129" s="35"/>
      <c r="AE129" s="35"/>
      <c r="AR129" s="231" t="s">
        <v>316</v>
      </c>
      <c r="AT129" s="231" t="s">
        <v>313</v>
      </c>
      <c r="AU129" s="231" t="s">
        <v>73</v>
      </c>
      <c r="AY129" s="14" t="s">
        <v>200</v>
      </c>
      <c r="BE129" s="232">
        <f>IF(N129="základní",J129,0)</f>
        <v>0</v>
      </c>
      <c r="BF129" s="232">
        <f>IF(N129="snížená",J129,0)</f>
        <v>0</v>
      </c>
      <c r="BG129" s="232">
        <f>IF(N129="zákl. přenesená",J129,0)</f>
        <v>0</v>
      </c>
      <c r="BH129" s="232">
        <f>IF(N129="sníž. přenesená",J129,0)</f>
        <v>0</v>
      </c>
      <c r="BI129" s="232">
        <f>IF(N129="nulová",J129,0)</f>
        <v>0</v>
      </c>
      <c r="BJ129" s="14" t="s">
        <v>80</v>
      </c>
      <c r="BK129" s="232">
        <f>ROUND(I129*H129,2)</f>
        <v>0</v>
      </c>
      <c r="BL129" s="14" t="s">
        <v>316</v>
      </c>
      <c r="BM129" s="231" t="s">
        <v>1105</v>
      </c>
    </row>
    <row r="130" s="2" customFormat="1" ht="24.15" customHeight="1">
      <c r="A130" s="35"/>
      <c r="B130" s="36"/>
      <c r="C130" s="245" t="s">
        <v>218</v>
      </c>
      <c r="D130" s="245" t="s">
        <v>313</v>
      </c>
      <c r="E130" s="246" t="s">
        <v>1106</v>
      </c>
      <c r="F130" s="247" t="s">
        <v>1107</v>
      </c>
      <c r="G130" s="248" t="s">
        <v>311</v>
      </c>
      <c r="H130" s="249">
        <v>420</v>
      </c>
      <c r="I130" s="250"/>
      <c r="J130" s="251">
        <f>ROUND(I130*H130,2)</f>
        <v>0</v>
      </c>
      <c r="K130" s="252"/>
      <c r="L130" s="253"/>
      <c r="M130" s="254" t="s">
        <v>1</v>
      </c>
      <c r="N130" s="255" t="s">
        <v>38</v>
      </c>
      <c r="O130" s="88"/>
      <c r="P130" s="229">
        <f>O130*H130</f>
        <v>0</v>
      </c>
      <c r="Q130" s="229">
        <v>0</v>
      </c>
      <c r="R130" s="229">
        <f>Q130*H130</f>
        <v>0</v>
      </c>
      <c r="S130" s="229">
        <v>0</v>
      </c>
      <c r="T130" s="230">
        <f>S130*H130</f>
        <v>0</v>
      </c>
      <c r="U130" s="35"/>
      <c r="V130" s="35"/>
      <c r="W130" s="35"/>
      <c r="X130" s="35"/>
      <c r="Y130" s="35"/>
      <c r="Z130" s="35"/>
      <c r="AA130" s="35"/>
      <c r="AB130" s="35"/>
      <c r="AC130" s="35"/>
      <c r="AD130" s="35"/>
      <c r="AE130" s="35"/>
      <c r="AR130" s="231" t="s">
        <v>316</v>
      </c>
      <c r="AT130" s="231" t="s">
        <v>313</v>
      </c>
      <c r="AU130" s="231" t="s">
        <v>73</v>
      </c>
      <c r="AY130" s="14" t="s">
        <v>200</v>
      </c>
      <c r="BE130" s="232">
        <f>IF(N130="základní",J130,0)</f>
        <v>0</v>
      </c>
      <c r="BF130" s="232">
        <f>IF(N130="snížená",J130,0)</f>
        <v>0</v>
      </c>
      <c r="BG130" s="232">
        <f>IF(N130="zákl. přenesená",J130,0)</f>
        <v>0</v>
      </c>
      <c r="BH130" s="232">
        <f>IF(N130="sníž. přenesená",J130,0)</f>
        <v>0</v>
      </c>
      <c r="BI130" s="232">
        <f>IF(N130="nulová",J130,0)</f>
        <v>0</v>
      </c>
      <c r="BJ130" s="14" t="s">
        <v>80</v>
      </c>
      <c r="BK130" s="232">
        <f>ROUND(I130*H130,2)</f>
        <v>0</v>
      </c>
      <c r="BL130" s="14" t="s">
        <v>316</v>
      </c>
      <c r="BM130" s="231" t="s">
        <v>1108</v>
      </c>
    </row>
    <row r="131" s="2" customFormat="1" ht="24.15" customHeight="1">
      <c r="A131" s="35"/>
      <c r="B131" s="36"/>
      <c r="C131" s="245" t="s">
        <v>222</v>
      </c>
      <c r="D131" s="245" t="s">
        <v>313</v>
      </c>
      <c r="E131" s="246" t="s">
        <v>1109</v>
      </c>
      <c r="F131" s="247" t="s">
        <v>1110</v>
      </c>
      <c r="G131" s="248" t="s">
        <v>311</v>
      </c>
      <c r="H131" s="249">
        <v>1012</v>
      </c>
      <c r="I131" s="250"/>
      <c r="J131" s="251">
        <f>ROUND(I131*H131,2)</f>
        <v>0</v>
      </c>
      <c r="K131" s="252"/>
      <c r="L131" s="253"/>
      <c r="M131" s="254" t="s">
        <v>1</v>
      </c>
      <c r="N131" s="255" t="s">
        <v>38</v>
      </c>
      <c r="O131" s="88"/>
      <c r="P131" s="229">
        <f>O131*H131</f>
        <v>0</v>
      </c>
      <c r="Q131" s="229">
        <v>0</v>
      </c>
      <c r="R131" s="229">
        <f>Q131*H131</f>
        <v>0</v>
      </c>
      <c r="S131" s="229">
        <v>0</v>
      </c>
      <c r="T131" s="230">
        <f>S131*H131</f>
        <v>0</v>
      </c>
      <c r="U131" s="35"/>
      <c r="V131" s="35"/>
      <c r="W131" s="35"/>
      <c r="X131" s="35"/>
      <c r="Y131" s="35"/>
      <c r="Z131" s="35"/>
      <c r="AA131" s="35"/>
      <c r="AB131" s="35"/>
      <c r="AC131" s="35"/>
      <c r="AD131" s="35"/>
      <c r="AE131" s="35"/>
      <c r="AR131" s="231" t="s">
        <v>316</v>
      </c>
      <c r="AT131" s="231" t="s">
        <v>313</v>
      </c>
      <c r="AU131" s="231" t="s">
        <v>73</v>
      </c>
      <c r="AY131" s="14" t="s">
        <v>200</v>
      </c>
      <c r="BE131" s="232">
        <f>IF(N131="základní",J131,0)</f>
        <v>0</v>
      </c>
      <c r="BF131" s="232">
        <f>IF(N131="snížená",J131,0)</f>
        <v>0</v>
      </c>
      <c r="BG131" s="232">
        <f>IF(N131="zákl. přenesená",J131,0)</f>
        <v>0</v>
      </c>
      <c r="BH131" s="232">
        <f>IF(N131="sníž. přenesená",J131,0)</f>
        <v>0</v>
      </c>
      <c r="BI131" s="232">
        <f>IF(N131="nulová",J131,0)</f>
        <v>0</v>
      </c>
      <c r="BJ131" s="14" t="s">
        <v>80</v>
      </c>
      <c r="BK131" s="232">
        <f>ROUND(I131*H131,2)</f>
        <v>0</v>
      </c>
      <c r="BL131" s="14" t="s">
        <v>316</v>
      </c>
      <c r="BM131" s="231" t="s">
        <v>1111</v>
      </c>
    </row>
    <row r="132" s="2" customFormat="1" ht="24.15" customHeight="1">
      <c r="A132" s="35"/>
      <c r="B132" s="36"/>
      <c r="C132" s="245" t="s">
        <v>226</v>
      </c>
      <c r="D132" s="245" t="s">
        <v>313</v>
      </c>
      <c r="E132" s="246" t="s">
        <v>1112</v>
      </c>
      <c r="F132" s="247" t="s">
        <v>1113</v>
      </c>
      <c r="G132" s="248" t="s">
        <v>311</v>
      </c>
      <c r="H132" s="249">
        <v>400</v>
      </c>
      <c r="I132" s="250"/>
      <c r="J132" s="251">
        <f>ROUND(I132*H132,2)</f>
        <v>0</v>
      </c>
      <c r="K132" s="252"/>
      <c r="L132" s="253"/>
      <c r="M132" s="254" t="s">
        <v>1</v>
      </c>
      <c r="N132" s="255" t="s">
        <v>38</v>
      </c>
      <c r="O132" s="88"/>
      <c r="P132" s="229">
        <f>O132*H132</f>
        <v>0</v>
      </c>
      <c r="Q132" s="229">
        <v>0</v>
      </c>
      <c r="R132" s="229">
        <f>Q132*H132</f>
        <v>0</v>
      </c>
      <c r="S132" s="229">
        <v>0</v>
      </c>
      <c r="T132" s="230">
        <f>S132*H132</f>
        <v>0</v>
      </c>
      <c r="U132" s="35"/>
      <c r="V132" s="35"/>
      <c r="W132" s="35"/>
      <c r="X132" s="35"/>
      <c r="Y132" s="35"/>
      <c r="Z132" s="35"/>
      <c r="AA132" s="35"/>
      <c r="AB132" s="35"/>
      <c r="AC132" s="35"/>
      <c r="AD132" s="35"/>
      <c r="AE132" s="35"/>
      <c r="AR132" s="231" t="s">
        <v>316</v>
      </c>
      <c r="AT132" s="231" t="s">
        <v>313</v>
      </c>
      <c r="AU132" s="231" t="s">
        <v>73</v>
      </c>
      <c r="AY132" s="14" t="s">
        <v>200</v>
      </c>
      <c r="BE132" s="232">
        <f>IF(N132="základní",J132,0)</f>
        <v>0</v>
      </c>
      <c r="BF132" s="232">
        <f>IF(N132="snížená",J132,0)</f>
        <v>0</v>
      </c>
      <c r="BG132" s="232">
        <f>IF(N132="zákl. přenesená",J132,0)</f>
        <v>0</v>
      </c>
      <c r="BH132" s="232">
        <f>IF(N132="sníž. přenesená",J132,0)</f>
        <v>0</v>
      </c>
      <c r="BI132" s="232">
        <f>IF(N132="nulová",J132,0)</f>
        <v>0</v>
      </c>
      <c r="BJ132" s="14" t="s">
        <v>80</v>
      </c>
      <c r="BK132" s="232">
        <f>ROUND(I132*H132,2)</f>
        <v>0</v>
      </c>
      <c r="BL132" s="14" t="s">
        <v>316</v>
      </c>
      <c r="BM132" s="231" t="s">
        <v>1114</v>
      </c>
    </row>
    <row r="133" s="2" customFormat="1" ht="24.15" customHeight="1">
      <c r="A133" s="35"/>
      <c r="B133" s="36"/>
      <c r="C133" s="245" t="s">
        <v>230</v>
      </c>
      <c r="D133" s="245" t="s">
        <v>313</v>
      </c>
      <c r="E133" s="246" t="s">
        <v>1115</v>
      </c>
      <c r="F133" s="247" t="s">
        <v>1116</v>
      </c>
      <c r="G133" s="248" t="s">
        <v>311</v>
      </c>
      <c r="H133" s="249">
        <v>560</v>
      </c>
      <c r="I133" s="250"/>
      <c r="J133" s="251">
        <f>ROUND(I133*H133,2)</f>
        <v>0</v>
      </c>
      <c r="K133" s="252"/>
      <c r="L133" s="253"/>
      <c r="M133" s="254" t="s">
        <v>1</v>
      </c>
      <c r="N133" s="255" t="s">
        <v>38</v>
      </c>
      <c r="O133" s="88"/>
      <c r="P133" s="229">
        <f>O133*H133</f>
        <v>0</v>
      </c>
      <c r="Q133" s="229">
        <v>0</v>
      </c>
      <c r="R133" s="229">
        <f>Q133*H133</f>
        <v>0</v>
      </c>
      <c r="S133" s="229">
        <v>0</v>
      </c>
      <c r="T133" s="230">
        <f>S133*H133</f>
        <v>0</v>
      </c>
      <c r="U133" s="35"/>
      <c r="V133" s="35"/>
      <c r="W133" s="35"/>
      <c r="X133" s="35"/>
      <c r="Y133" s="35"/>
      <c r="Z133" s="35"/>
      <c r="AA133" s="35"/>
      <c r="AB133" s="35"/>
      <c r="AC133" s="35"/>
      <c r="AD133" s="35"/>
      <c r="AE133" s="35"/>
      <c r="AR133" s="231" t="s">
        <v>316</v>
      </c>
      <c r="AT133" s="231" t="s">
        <v>313</v>
      </c>
      <c r="AU133" s="231" t="s">
        <v>73</v>
      </c>
      <c r="AY133" s="14" t="s">
        <v>200</v>
      </c>
      <c r="BE133" s="232">
        <f>IF(N133="základní",J133,0)</f>
        <v>0</v>
      </c>
      <c r="BF133" s="232">
        <f>IF(N133="snížená",J133,0)</f>
        <v>0</v>
      </c>
      <c r="BG133" s="232">
        <f>IF(N133="zákl. přenesená",J133,0)</f>
        <v>0</v>
      </c>
      <c r="BH133" s="232">
        <f>IF(N133="sníž. přenesená",J133,0)</f>
        <v>0</v>
      </c>
      <c r="BI133" s="232">
        <f>IF(N133="nulová",J133,0)</f>
        <v>0</v>
      </c>
      <c r="BJ133" s="14" t="s">
        <v>80</v>
      </c>
      <c r="BK133" s="232">
        <f>ROUND(I133*H133,2)</f>
        <v>0</v>
      </c>
      <c r="BL133" s="14" t="s">
        <v>316</v>
      </c>
      <c r="BM133" s="231" t="s">
        <v>1117</v>
      </c>
    </row>
    <row r="134" s="2" customFormat="1" ht="24.15" customHeight="1">
      <c r="A134" s="35"/>
      <c r="B134" s="36"/>
      <c r="C134" s="245" t="s">
        <v>234</v>
      </c>
      <c r="D134" s="245" t="s">
        <v>313</v>
      </c>
      <c r="E134" s="246" t="s">
        <v>1118</v>
      </c>
      <c r="F134" s="247" t="s">
        <v>1119</v>
      </c>
      <c r="G134" s="248" t="s">
        <v>311</v>
      </c>
      <c r="H134" s="249">
        <v>500</v>
      </c>
      <c r="I134" s="250"/>
      <c r="J134" s="251">
        <f>ROUND(I134*H134,2)</f>
        <v>0</v>
      </c>
      <c r="K134" s="252"/>
      <c r="L134" s="253"/>
      <c r="M134" s="254" t="s">
        <v>1</v>
      </c>
      <c r="N134" s="255" t="s">
        <v>38</v>
      </c>
      <c r="O134" s="88"/>
      <c r="P134" s="229">
        <f>O134*H134</f>
        <v>0</v>
      </c>
      <c r="Q134" s="229">
        <v>0</v>
      </c>
      <c r="R134" s="229">
        <f>Q134*H134</f>
        <v>0</v>
      </c>
      <c r="S134" s="229">
        <v>0</v>
      </c>
      <c r="T134" s="230">
        <f>S134*H134</f>
        <v>0</v>
      </c>
      <c r="U134" s="35"/>
      <c r="V134" s="35"/>
      <c r="W134" s="35"/>
      <c r="X134" s="35"/>
      <c r="Y134" s="35"/>
      <c r="Z134" s="35"/>
      <c r="AA134" s="35"/>
      <c r="AB134" s="35"/>
      <c r="AC134" s="35"/>
      <c r="AD134" s="35"/>
      <c r="AE134" s="35"/>
      <c r="AR134" s="231" t="s">
        <v>316</v>
      </c>
      <c r="AT134" s="231" t="s">
        <v>313</v>
      </c>
      <c r="AU134" s="231" t="s">
        <v>73</v>
      </c>
      <c r="AY134" s="14" t="s">
        <v>200</v>
      </c>
      <c r="BE134" s="232">
        <f>IF(N134="základní",J134,0)</f>
        <v>0</v>
      </c>
      <c r="BF134" s="232">
        <f>IF(N134="snížená",J134,0)</f>
        <v>0</v>
      </c>
      <c r="BG134" s="232">
        <f>IF(N134="zákl. přenesená",J134,0)</f>
        <v>0</v>
      </c>
      <c r="BH134" s="232">
        <f>IF(N134="sníž. přenesená",J134,0)</f>
        <v>0</v>
      </c>
      <c r="BI134" s="232">
        <f>IF(N134="nulová",J134,0)</f>
        <v>0</v>
      </c>
      <c r="BJ134" s="14" t="s">
        <v>80</v>
      </c>
      <c r="BK134" s="232">
        <f>ROUND(I134*H134,2)</f>
        <v>0</v>
      </c>
      <c r="BL134" s="14" t="s">
        <v>316</v>
      </c>
      <c r="BM134" s="231" t="s">
        <v>1120</v>
      </c>
    </row>
    <row r="135" s="2" customFormat="1" ht="24.15" customHeight="1">
      <c r="A135" s="35"/>
      <c r="B135" s="36"/>
      <c r="C135" s="245" t="s">
        <v>238</v>
      </c>
      <c r="D135" s="245" t="s">
        <v>313</v>
      </c>
      <c r="E135" s="246" t="s">
        <v>1121</v>
      </c>
      <c r="F135" s="247" t="s">
        <v>1122</v>
      </c>
      <c r="G135" s="248" t="s">
        <v>311</v>
      </c>
      <c r="H135" s="249">
        <v>80</v>
      </c>
      <c r="I135" s="250"/>
      <c r="J135" s="251">
        <f>ROUND(I135*H135,2)</f>
        <v>0</v>
      </c>
      <c r="K135" s="252"/>
      <c r="L135" s="253"/>
      <c r="M135" s="254" t="s">
        <v>1</v>
      </c>
      <c r="N135" s="255" t="s">
        <v>38</v>
      </c>
      <c r="O135" s="88"/>
      <c r="P135" s="229">
        <f>O135*H135</f>
        <v>0</v>
      </c>
      <c r="Q135" s="229">
        <v>0</v>
      </c>
      <c r="R135" s="229">
        <f>Q135*H135</f>
        <v>0</v>
      </c>
      <c r="S135" s="229">
        <v>0</v>
      </c>
      <c r="T135" s="230">
        <f>S135*H135</f>
        <v>0</v>
      </c>
      <c r="U135" s="35"/>
      <c r="V135" s="35"/>
      <c r="W135" s="35"/>
      <c r="X135" s="35"/>
      <c r="Y135" s="35"/>
      <c r="Z135" s="35"/>
      <c r="AA135" s="35"/>
      <c r="AB135" s="35"/>
      <c r="AC135" s="35"/>
      <c r="AD135" s="35"/>
      <c r="AE135" s="35"/>
      <c r="AR135" s="231" t="s">
        <v>316</v>
      </c>
      <c r="AT135" s="231" t="s">
        <v>313</v>
      </c>
      <c r="AU135" s="231" t="s">
        <v>73</v>
      </c>
      <c r="AY135" s="14" t="s">
        <v>200</v>
      </c>
      <c r="BE135" s="232">
        <f>IF(N135="základní",J135,0)</f>
        <v>0</v>
      </c>
      <c r="BF135" s="232">
        <f>IF(N135="snížená",J135,0)</f>
        <v>0</v>
      </c>
      <c r="BG135" s="232">
        <f>IF(N135="zákl. přenesená",J135,0)</f>
        <v>0</v>
      </c>
      <c r="BH135" s="232">
        <f>IF(N135="sníž. přenesená",J135,0)</f>
        <v>0</v>
      </c>
      <c r="BI135" s="232">
        <f>IF(N135="nulová",J135,0)</f>
        <v>0</v>
      </c>
      <c r="BJ135" s="14" t="s">
        <v>80</v>
      </c>
      <c r="BK135" s="232">
        <f>ROUND(I135*H135,2)</f>
        <v>0</v>
      </c>
      <c r="BL135" s="14" t="s">
        <v>316</v>
      </c>
      <c r="BM135" s="231" t="s">
        <v>1123</v>
      </c>
    </row>
    <row r="136" s="2" customFormat="1" ht="24.15" customHeight="1">
      <c r="A136" s="35"/>
      <c r="B136" s="36"/>
      <c r="C136" s="245" t="s">
        <v>242</v>
      </c>
      <c r="D136" s="245" t="s">
        <v>313</v>
      </c>
      <c r="E136" s="246" t="s">
        <v>1124</v>
      </c>
      <c r="F136" s="247" t="s">
        <v>1125</v>
      </c>
      <c r="G136" s="248" t="s">
        <v>311</v>
      </c>
      <c r="H136" s="249">
        <v>85</v>
      </c>
      <c r="I136" s="250"/>
      <c r="J136" s="251">
        <f>ROUND(I136*H136,2)</f>
        <v>0</v>
      </c>
      <c r="K136" s="252"/>
      <c r="L136" s="253"/>
      <c r="M136" s="254" t="s">
        <v>1</v>
      </c>
      <c r="N136" s="255" t="s">
        <v>38</v>
      </c>
      <c r="O136" s="88"/>
      <c r="P136" s="229">
        <f>O136*H136</f>
        <v>0</v>
      </c>
      <c r="Q136" s="229">
        <v>0</v>
      </c>
      <c r="R136" s="229">
        <f>Q136*H136</f>
        <v>0</v>
      </c>
      <c r="S136" s="229">
        <v>0</v>
      </c>
      <c r="T136" s="230">
        <f>S136*H136</f>
        <v>0</v>
      </c>
      <c r="U136" s="35"/>
      <c r="V136" s="35"/>
      <c r="W136" s="35"/>
      <c r="X136" s="35"/>
      <c r="Y136" s="35"/>
      <c r="Z136" s="35"/>
      <c r="AA136" s="35"/>
      <c r="AB136" s="35"/>
      <c r="AC136" s="35"/>
      <c r="AD136" s="35"/>
      <c r="AE136" s="35"/>
      <c r="AR136" s="231" t="s">
        <v>316</v>
      </c>
      <c r="AT136" s="231" t="s">
        <v>313</v>
      </c>
      <c r="AU136" s="231" t="s">
        <v>73</v>
      </c>
      <c r="AY136" s="14" t="s">
        <v>200</v>
      </c>
      <c r="BE136" s="232">
        <f>IF(N136="základní",J136,0)</f>
        <v>0</v>
      </c>
      <c r="BF136" s="232">
        <f>IF(N136="snížená",J136,0)</f>
        <v>0</v>
      </c>
      <c r="BG136" s="232">
        <f>IF(N136="zákl. přenesená",J136,0)</f>
        <v>0</v>
      </c>
      <c r="BH136" s="232">
        <f>IF(N136="sníž. přenesená",J136,0)</f>
        <v>0</v>
      </c>
      <c r="BI136" s="232">
        <f>IF(N136="nulová",J136,0)</f>
        <v>0</v>
      </c>
      <c r="BJ136" s="14" t="s">
        <v>80</v>
      </c>
      <c r="BK136" s="232">
        <f>ROUND(I136*H136,2)</f>
        <v>0</v>
      </c>
      <c r="BL136" s="14" t="s">
        <v>316</v>
      </c>
      <c r="BM136" s="231" t="s">
        <v>1126</v>
      </c>
    </row>
    <row r="137" s="2" customFormat="1" ht="24.15" customHeight="1">
      <c r="A137" s="35"/>
      <c r="B137" s="36"/>
      <c r="C137" s="245" t="s">
        <v>246</v>
      </c>
      <c r="D137" s="245" t="s">
        <v>313</v>
      </c>
      <c r="E137" s="246" t="s">
        <v>1127</v>
      </c>
      <c r="F137" s="247" t="s">
        <v>1128</v>
      </c>
      <c r="G137" s="248" t="s">
        <v>311</v>
      </c>
      <c r="H137" s="249">
        <v>20</v>
      </c>
      <c r="I137" s="250"/>
      <c r="J137" s="251">
        <f>ROUND(I137*H137,2)</f>
        <v>0</v>
      </c>
      <c r="K137" s="252"/>
      <c r="L137" s="253"/>
      <c r="M137" s="254" t="s">
        <v>1</v>
      </c>
      <c r="N137" s="255" t="s">
        <v>38</v>
      </c>
      <c r="O137" s="88"/>
      <c r="P137" s="229">
        <f>O137*H137</f>
        <v>0</v>
      </c>
      <c r="Q137" s="229">
        <v>0</v>
      </c>
      <c r="R137" s="229">
        <f>Q137*H137</f>
        <v>0</v>
      </c>
      <c r="S137" s="229">
        <v>0</v>
      </c>
      <c r="T137" s="230">
        <f>S137*H137</f>
        <v>0</v>
      </c>
      <c r="U137" s="35"/>
      <c r="V137" s="35"/>
      <c r="W137" s="35"/>
      <c r="X137" s="35"/>
      <c r="Y137" s="35"/>
      <c r="Z137" s="35"/>
      <c r="AA137" s="35"/>
      <c r="AB137" s="35"/>
      <c r="AC137" s="35"/>
      <c r="AD137" s="35"/>
      <c r="AE137" s="35"/>
      <c r="AR137" s="231" t="s">
        <v>316</v>
      </c>
      <c r="AT137" s="231" t="s">
        <v>313</v>
      </c>
      <c r="AU137" s="231" t="s">
        <v>73</v>
      </c>
      <c r="AY137" s="14" t="s">
        <v>200</v>
      </c>
      <c r="BE137" s="232">
        <f>IF(N137="základní",J137,0)</f>
        <v>0</v>
      </c>
      <c r="BF137" s="232">
        <f>IF(N137="snížená",J137,0)</f>
        <v>0</v>
      </c>
      <c r="BG137" s="232">
        <f>IF(N137="zákl. přenesená",J137,0)</f>
        <v>0</v>
      </c>
      <c r="BH137" s="232">
        <f>IF(N137="sníž. přenesená",J137,0)</f>
        <v>0</v>
      </c>
      <c r="BI137" s="232">
        <f>IF(N137="nulová",J137,0)</f>
        <v>0</v>
      </c>
      <c r="BJ137" s="14" t="s">
        <v>80</v>
      </c>
      <c r="BK137" s="232">
        <f>ROUND(I137*H137,2)</f>
        <v>0</v>
      </c>
      <c r="BL137" s="14" t="s">
        <v>316</v>
      </c>
      <c r="BM137" s="231" t="s">
        <v>1129</v>
      </c>
    </row>
    <row r="138" s="2" customFormat="1" ht="24.15" customHeight="1">
      <c r="A138" s="35"/>
      <c r="B138" s="36"/>
      <c r="C138" s="245" t="s">
        <v>250</v>
      </c>
      <c r="D138" s="245" t="s">
        <v>313</v>
      </c>
      <c r="E138" s="246" t="s">
        <v>1130</v>
      </c>
      <c r="F138" s="247" t="s">
        <v>1131</v>
      </c>
      <c r="G138" s="248" t="s">
        <v>311</v>
      </c>
      <c r="H138" s="249">
        <v>20</v>
      </c>
      <c r="I138" s="250"/>
      <c r="J138" s="251">
        <f>ROUND(I138*H138,2)</f>
        <v>0</v>
      </c>
      <c r="K138" s="252"/>
      <c r="L138" s="253"/>
      <c r="M138" s="254" t="s">
        <v>1</v>
      </c>
      <c r="N138" s="255" t="s">
        <v>38</v>
      </c>
      <c r="O138" s="88"/>
      <c r="P138" s="229">
        <f>O138*H138</f>
        <v>0</v>
      </c>
      <c r="Q138" s="229">
        <v>0</v>
      </c>
      <c r="R138" s="229">
        <f>Q138*H138</f>
        <v>0</v>
      </c>
      <c r="S138" s="229">
        <v>0</v>
      </c>
      <c r="T138" s="230">
        <f>S138*H138</f>
        <v>0</v>
      </c>
      <c r="U138" s="35"/>
      <c r="V138" s="35"/>
      <c r="W138" s="35"/>
      <c r="X138" s="35"/>
      <c r="Y138" s="35"/>
      <c r="Z138" s="35"/>
      <c r="AA138" s="35"/>
      <c r="AB138" s="35"/>
      <c r="AC138" s="35"/>
      <c r="AD138" s="35"/>
      <c r="AE138" s="35"/>
      <c r="AR138" s="231" t="s">
        <v>316</v>
      </c>
      <c r="AT138" s="231" t="s">
        <v>313</v>
      </c>
      <c r="AU138" s="231" t="s">
        <v>73</v>
      </c>
      <c r="AY138" s="14" t="s">
        <v>200</v>
      </c>
      <c r="BE138" s="232">
        <f>IF(N138="základní",J138,0)</f>
        <v>0</v>
      </c>
      <c r="BF138" s="232">
        <f>IF(N138="snížená",J138,0)</f>
        <v>0</v>
      </c>
      <c r="BG138" s="232">
        <f>IF(N138="zákl. přenesená",J138,0)</f>
        <v>0</v>
      </c>
      <c r="BH138" s="232">
        <f>IF(N138="sníž. přenesená",J138,0)</f>
        <v>0</v>
      </c>
      <c r="BI138" s="232">
        <f>IF(N138="nulová",J138,0)</f>
        <v>0</v>
      </c>
      <c r="BJ138" s="14" t="s">
        <v>80</v>
      </c>
      <c r="BK138" s="232">
        <f>ROUND(I138*H138,2)</f>
        <v>0</v>
      </c>
      <c r="BL138" s="14" t="s">
        <v>316</v>
      </c>
      <c r="BM138" s="231" t="s">
        <v>1132</v>
      </c>
    </row>
    <row r="139" s="2" customFormat="1" ht="49.05" customHeight="1">
      <c r="A139" s="35"/>
      <c r="B139" s="36"/>
      <c r="C139" s="245" t="s">
        <v>254</v>
      </c>
      <c r="D139" s="245" t="s">
        <v>313</v>
      </c>
      <c r="E139" s="246" t="s">
        <v>1133</v>
      </c>
      <c r="F139" s="247" t="s">
        <v>1134</v>
      </c>
      <c r="G139" s="248" t="s">
        <v>209</v>
      </c>
      <c r="H139" s="249">
        <v>4</v>
      </c>
      <c r="I139" s="250"/>
      <c r="J139" s="251">
        <f>ROUND(I139*H139,2)</f>
        <v>0</v>
      </c>
      <c r="K139" s="252"/>
      <c r="L139" s="253"/>
      <c r="M139" s="254" t="s">
        <v>1</v>
      </c>
      <c r="N139" s="255" t="s">
        <v>38</v>
      </c>
      <c r="O139" s="88"/>
      <c r="P139" s="229">
        <f>O139*H139</f>
        <v>0</v>
      </c>
      <c r="Q139" s="229">
        <v>0</v>
      </c>
      <c r="R139" s="229">
        <f>Q139*H139</f>
        <v>0</v>
      </c>
      <c r="S139" s="229">
        <v>0</v>
      </c>
      <c r="T139" s="230">
        <f>S139*H139</f>
        <v>0</v>
      </c>
      <c r="U139" s="35"/>
      <c r="V139" s="35"/>
      <c r="W139" s="35"/>
      <c r="X139" s="35"/>
      <c r="Y139" s="35"/>
      <c r="Z139" s="35"/>
      <c r="AA139" s="35"/>
      <c r="AB139" s="35"/>
      <c r="AC139" s="35"/>
      <c r="AD139" s="35"/>
      <c r="AE139" s="35"/>
      <c r="AR139" s="231" t="s">
        <v>316</v>
      </c>
      <c r="AT139" s="231" t="s">
        <v>313</v>
      </c>
      <c r="AU139" s="231" t="s">
        <v>73</v>
      </c>
      <c r="AY139" s="14" t="s">
        <v>200</v>
      </c>
      <c r="BE139" s="232">
        <f>IF(N139="základní",J139,0)</f>
        <v>0</v>
      </c>
      <c r="BF139" s="232">
        <f>IF(N139="snížená",J139,0)</f>
        <v>0</v>
      </c>
      <c r="BG139" s="232">
        <f>IF(N139="zákl. přenesená",J139,0)</f>
        <v>0</v>
      </c>
      <c r="BH139" s="232">
        <f>IF(N139="sníž. přenesená",J139,0)</f>
        <v>0</v>
      </c>
      <c r="BI139" s="232">
        <f>IF(N139="nulová",J139,0)</f>
        <v>0</v>
      </c>
      <c r="BJ139" s="14" t="s">
        <v>80</v>
      </c>
      <c r="BK139" s="232">
        <f>ROUND(I139*H139,2)</f>
        <v>0</v>
      </c>
      <c r="BL139" s="14" t="s">
        <v>316</v>
      </c>
      <c r="BM139" s="231" t="s">
        <v>1135</v>
      </c>
    </row>
    <row r="140" s="2" customFormat="1" ht="24.15" customHeight="1">
      <c r="A140" s="35"/>
      <c r="B140" s="36"/>
      <c r="C140" s="245" t="s">
        <v>8</v>
      </c>
      <c r="D140" s="245" t="s">
        <v>313</v>
      </c>
      <c r="E140" s="246" t="s">
        <v>1136</v>
      </c>
      <c r="F140" s="247" t="s">
        <v>1137</v>
      </c>
      <c r="G140" s="248" t="s">
        <v>209</v>
      </c>
      <c r="H140" s="249">
        <v>5</v>
      </c>
      <c r="I140" s="250"/>
      <c r="J140" s="251">
        <f>ROUND(I140*H140,2)</f>
        <v>0</v>
      </c>
      <c r="K140" s="252"/>
      <c r="L140" s="253"/>
      <c r="M140" s="254" t="s">
        <v>1</v>
      </c>
      <c r="N140" s="255" t="s">
        <v>38</v>
      </c>
      <c r="O140" s="88"/>
      <c r="P140" s="229">
        <f>O140*H140</f>
        <v>0</v>
      </c>
      <c r="Q140" s="229">
        <v>0</v>
      </c>
      <c r="R140" s="229">
        <f>Q140*H140</f>
        <v>0</v>
      </c>
      <c r="S140" s="229">
        <v>0</v>
      </c>
      <c r="T140" s="230">
        <f>S140*H140</f>
        <v>0</v>
      </c>
      <c r="U140" s="35"/>
      <c r="V140" s="35"/>
      <c r="W140" s="35"/>
      <c r="X140" s="35"/>
      <c r="Y140" s="35"/>
      <c r="Z140" s="35"/>
      <c r="AA140" s="35"/>
      <c r="AB140" s="35"/>
      <c r="AC140" s="35"/>
      <c r="AD140" s="35"/>
      <c r="AE140" s="35"/>
      <c r="AR140" s="231" t="s">
        <v>316</v>
      </c>
      <c r="AT140" s="231" t="s">
        <v>313</v>
      </c>
      <c r="AU140" s="231" t="s">
        <v>73</v>
      </c>
      <c r="AY140" s="14" t="s">
        <v>200</v>
      </c>
      <c r="BE140" s="232">
        <f>IF(N140="základní",J140,0)</f>
        <v>0</v>
      </c>
      <c r="BF140" s="232">
        <f>IF(N140="snížená",J140,0)</f>
        <v>0</v>
      </c>
      <c r="BG140" s="232">
        <f>IF(N140="zákl. přenesená",J140,0)</f>
        <v>0</v>
      </c>
      <c r="BH140" s="232">
        <f>IF(N140="sníž. přenesená",J140,0)</f>
        <v>0</v>
      </c>
      <c r="BI140" s="232">
        <f>IF(N140="nulová",J140,0)</f>
        <v>0</v>
      </c>
      <c r="BJ140" s="14" t="s">
        <v>80</v>
      </c>
      <c r="BK140" s="232">
        <f>ROUND(I140*H140,2)</f>
        <v>0</v>
      </c>
      <c r="BL140" s="14" t="s">
        <v>316</v>
      </c>
      <c r="BM140" s="231" t="s">
        <v>1138</v>
      </c>
    </row>
    <row r="141" s="2" customFormat="1" ht="24.15" customHeight="1">
      <c r="A141" s="35"/>
      <c r="B141" s="36"/>
      <c r="C141" s="245" t="s">
        <v>261</v>
      </c>
      <c r="D141" s="245" t="s">
        <v>313</v>
      </c>
      <c r="E141" s="246" t="s">
        <v>1139</v>
      </c>
      <c r="F141" s="247" t="s">
        <v>1140</v>
      </c>
      <c r="G141" s="248" t="s">
        <v>311</v>
      </c>
      <c r="H141" s="249">
        <v>13</v>
      </c>
      <c r="I141" s="250"/>
      <c r="J141" s="251">
        <f>ROUND(I141*H141,2)</f>
        <v>0</v>
      </c>
      <c r="K141" s="252"/>
      <c r="L141" s="253"/>
      <c r="M141" s="254" t="s">
        <v>1</v>
      </c>
      <c r="N141" s="255" t="s">
        <v>38</v>
      </c>
      <c r="O141" s="88"/>
      <c r="P141" s="229">
        <f>O141*H141</f>
        <v>0</v>
      </c>
      <c r="Q141" s="229">
        <v>0</v>
      </c>
      <c r="R141" s="229">
        <f>Q141*H141</f>
        <v>0</v>
      </c>
      <c r="S141" s="229">
        <v>0</v>
      </c>
      <c r="T141" s="230">
        <f>S141*H141</f>
        <v>0</v>
      </c>
      <c r="U141" s="35"/>
      <c r="V141" s="35"/>
      <c r="W141" s="35"/>
      <c r="X141" s="35"/>
      <c r="Y141" s="35"/>
      <c r="Z141" s="35"/>
      <c r="AA141" s="35"/>
      <c r="AB141" s="35"/>
      <c r="AC141" s="35"/>
      <c r="AD141" s="35"/>
      <c r="AE141" s="35"/>
      <c r="AR141" s="231" t="s">
        <v>316</v>
      </c>
      <c r="AT141" s="231" t="s">
        <v>313</v>
      </c>
      <c r="AU141" s="231" t="s">
        <v>73</v>
      </c>
      <c r="AY141" s="14" t="s">
        <v>200</v>
      </c>
      <c r="BE141" s="232">
        <f>IF(N141="základní",J141,0)</f>
        <v>0</v>
      </c>
      <c r="BF141" s="232">
        <f>IF(N141="snížená",J141,0)</f>
        <v>0</v>
      </c>
      <c r="BG141" s="232">
        <f>IF(N141="zákl. přenesená",J141,0)</f>
        <v>0</v>
      </c>
      <c r="BH141" s="232">
        <f>IF(N141="sníž. přenesená",J141,0)</f>
        <v>0</v>
      </c>
      <c r="BI141" s="232">
        <f>IF(N141="nulová",J141,0)</f>
        <v>0</v>
      </c>
      <c r="BJ141" s="14" t="s">
        <v>80</v>
      </c>
      <c r="BK141" s="232">
        <f>ROUND(I141*H141,2)</f>
        <v>0</v>
      </c>
      <c r="BL141" s="14" t="s">
        <v>316</v>
      </c>
      <c r="BM141" s="231" t="s">
        <v>1141</v>
      </c>
    </row>
    <row r="142" s="2" customFormat="1" ht="49.05" customHeight="1">
      <c r="A142" s="35"/>
      <c r="B142" s="36"/>
      <c r="C142" s="245" t="s">
        <v>265</v>
      </c>
      <c r="D142" s="245" t="s">
        <v>313</v>
      </c>
      <c r="E142" s="246" t="s">
        <v>1142</v>
      </c>
      <c r="F142" s="247" t="s">
        <v>1143</v>
      </c>
      <c r="G142" s="248" t="s">
        <v>209</v>
      </c>
      <c r="H142" s="249">
        <v>35</v>
      </c>
      <c r="I142" s="250"/>
      <c r="J142" s="251">
        <f>ROUND(I142*H142,2)</f>
        <v>0</v>
      </c>
      <c r="K142" s="252"/>
      <c r="L142" s="253"/>
      <c r="M142" s="254" t="s">
        <v>1</v>
      </c>
      <c r="N142" s="255" t="s">
        <v>38</v>
      </c>
      <c r="O142" s="88"/>
      <c r="P142" s="229">
        <f>O142*H142</f>
        <v>0</v>
      </c>
      <c r="Q142" s="229">
        <v>0</v>
      </c>
      <c r="R142" s="229">
        <f>Q142*H142</f>
        <v>0</v>
      </c>
      <c r="S142" s="229">
        <v>0</v>
      </c>
      <c r="T142" s="230">
        <f>S142*H142</f>
        <v>0</v>
      </c>
      <c r="U142" s="35"/>
      <c r="V142" s="35"/>
      <c r="W142" s="35"/>
      <c r="X142" s="35"/>
      <c r="Y142" s="35"/>
      <c r="Z142" s="35"/>
      <c r="AA142" s="35"/>
      <c r="AB142" s="35"/>
      <c r="AC142" s="35"/>
      <c r="AD142" s="35"/>
      <c r="AE142" s="35"/>
      <c r="AR142" s="231" t="s">
        <v>316</v>
      </c>
      <c r="AT142" s="231" t="s">
        <v>313</v>
      </c>
      <c r="AU142" s="231" t="s">
        <v>73</v>
      </c>
      <c r="AY142" s="14" t="s">
        <v>200</v>
      </c>
      <c r="BE142" s="232">
        <f>IF(N142="základní",J142,0)</f>
        <v>0</v>
      </c>
      <c r="BF142" s="232">
        <f>IF(N142="snížená",J142,0)</f>
        <v>0</v>
      </c>
      <c r="BG142" s="232">
        <f>IF(N142="zákl. přenesená",J142,0)</f>
        <v>0</v>
      </c>
      <c r="BH142" s="232">
        <f>IF(N142="sníž. přenesená",J142,0)</f>
        <v>0</v>
      </c>
      <c r="BI142" s="232">
        <f>IF(N142="nulová",J142,0)</f>
        <v>0</v>
      </c>
      <c r="BJ142" s="14" t="s">
        <v>80</v>
      </c>
      <c r="BK142" s="232">
        <f>ROUND(I142*H142,2)</f>
        <v>0</v>
      </c>
      <c r="BL142" s="14" t="s">
        <v>316</v>
      </c>
      <c r="BM142" s="231" t="s">
        <v>1144</v>
      </c>
    </row>
    <row r="143" s="2" customFormat="1" ht="37.8" customHeight="1">
      <c r="A143" s="35"/>
      <c r="B143" s="36"/>
      <c r="C143" s="245" t="s">
        <v>269</v>
      </c>
      <c r="D143" s="245" t="s">
        <v>313</v>
      </c>
      <c r="E143" s="246" t="s">
        <v>1145</v>
      </c>
      <c r="F143" s="247" t="s">
        <v>1146</v>
      </c>
      <c r="G143" s="248" t="s">
        <v>209</v>
      </c>
      <c r="H143" s="249">
        <v>120</v>
      </c>
      <c r="I143" s="250"/>
      <c r="J143" s="251">
        <f>ROUND(I143*H143,2)</f>
        <v>0</v>
      </c>
      <c r="K143" s="252"/>
      <c r="L143" s="253"/>
      <c r="M143" s="254" t="s">
        <v>1</v>
      </c>
      <c r="N143" s="255" t="s">
        <v>38</v>
      </c>
      <c r="O143" s="88"/>
      <c r="P143" s="229">
        <f>O143*H143</f>
        <v>0</v>
      </c>
      <c r="Q143" s="229">
        <v>0</v>
      </c>
      <c r="R143" s="229">
        <f>Q143*H143</f>
        <v>0</v>
      </c>
      <c r="S143" s="229">
        <v>0</v>
      </c>
      <c r="T143" s="230">
        <f>S143*H143</f>
        <v>0</v>
      </c>
      <c r="U143" s="35"/>
      <c r="V143" s="35"/>
      <c r="W143" s="35"/>
      <c r="X143" s="35"/>
      <c r="Y143" s="35"/>
      <c r="Z143" s="35"/>
      <c r="AA143" s="35"/>
      <c r="AB143" s="35"/>
      <c r="AC143" s="35"/>
      <c r="AD143" s="35"/>
      <c r="AE143" s="35"/>
      <c r="AR143" s="231" t="s">
        <v>316</v>
      </c>
      <c r="AT143" s="231" t="s">
        <v>313</v>
      </c>
      <c r="AU143" s="231" t="s">
        <v>73</v>
      </c>
      <c r="AY143" s="14" t="s">
        <v>200</v>
      </c>
      <c r="BE143" s="232">
        <f>IF(N143="základní",J143,0)</f>
        <v>0</v>
      </c>
      <c r="BF143" s="232">
        <f>IF(N143="snížená",J143,0)</f>
        <v>0</v>
      </c>
      <c r="BG143" s="232">
        <f>IF(N143="zákl. přenesená",J143,0)</f>
        <v>0</v>
      </c>
      <c r="BH143" s="232">
        <f>IF(N143="sníž. přenesená",J143,0)</f>
        <v>0</v>
      </c>
      <c r="BI143" s="232">
        <f>IF(N143="nulová",J143,0)</f>
        <v>0</v>
      </c>
      <c r="BJ143" s="14" t="s">
        <v>80</v>
      </c>
      <c r="BK143" s="232">
        <f>ROUND(I143*H143,2)</f>
        <v>0</v>
      </c>
      <c r="BL143" s="14" t="s">
        <v>316</v>
      </c>
      <c r="BM143" s="231" t="s">
        <v>1147</v>
      </c>
    </row>
    <row r="144" s="11" customFormat="1" ht="25.92" customHeight="1">
      <c r="A144" s="11"/>
      <c r="B144" s="205"/>
      <c r="C144" s="206"/>
      <c r="D144" s="207" t="s">
        <v>72</v>
      </c>
      <c r="E144" s="208" t="s">
        <v>197</v>
      </c>
      <c r="F144" s="208" t="s">
        <v>198</v>
      </c>
      <c r="G144" s="206"/>
      <c r="H144" s="206"/>
      <c r="I144" s="209"/>
      <c r="J144" s="210">
        <f>BK144</f>
        <v>0</v>
      </c>
      <c r="K144" s="206"/>
      <c r="L144" s="211"/>
      <c r="M144" s="212"/>
      <c r="N144" s="213"/>
      <c r="O144" s="213"/>
      <c r="P144" s="214">
        <f>SUM(P145:P168)</f>
        <v>0</v>
      </c>
      <c r="Q144" s="213"/>
      <c r="R144" s="214">
        <f>SUM(R145:R168)</f>
        <v>0</v>
      </c>
      <c r="S144" s="213"/>
      <c r="T144" s="215">
        <f>SUM(T145:T168)</f>
        <v>0</v>
      </c>
      <c r="U144" s="11"/>
      <c r="V144" s="11"/>
      <c r="W144" s="11"/>
      <c r="X144" s="11"/>
      <c r="Y144" s="11"/>
      <c r="Z144" s="11"/>
      <c r="AA144" s="11"/>
      <c r="AB144" s="11"/>
      <c r="AC144" s="11"/>
      <c r="AD144" s="11"/>
      <c r="AE144" s="11"/>
      <c r="AR144" s="216" t="s">
        <v>199</v>
      </c>
      <c r="AT144" s="217" t="s">
        <v>72</v>
      </c>
      <c r="AU144" s="217" t="s">
        <v>73</v>
      </c>
      <c r="AY144" s="216" t="s">
        <v>200</v>
      </c>
      <c r="BK144" s="218">
        <f>SUM(BK145:BK168)</f>
        <v>0</v>
      </c>
    </row>
    <row r="145" s="2" customFormat="1" ht="62.7" customHeight="1">
      <c r="A145" s="35"/>
      <c r="B145" s="36"/>
      <c r="C145" s="219" t="s">
        <v>273</v>
      </c>
      <c r="D145" s="219" t="s">
        <v>201</v>
      </c>
      <c r="E145" s="220" t="s">
        <v>1148</v>
      </c>
      <c r="F145" s="221" t="s">
        <v>1149</v>
      </c>
      <c r="G145" s="222" t="s">
        <v>209</v>
      </c>
      <c r="H145" s="223">
        <v>6</v>
      </c>
      <c r="I145" s="224"/>
      <c r="J145" s="225">
        <f>ROUND(I145*H145,2)</f>
        <v>0</v>
      </c>
      <c r="K145" s="226"/>
      <c r="L145" s="41"/>
      <c r="M145" s="227" t="s">
        <v>1</v>
      </c>
      <c r="N145" s="228" t="s">
        <v>38</v>
      </c>
      <c r="O145" s="88"/>
      <c r="P145" s="229">
        <f>O145*H145</f>
        <v>0</v>
      </c>
      <c r="Q145" s="229">
        <v>0</v>
      </c>
      <c r="R145" s="229">
        <f>Q145*H145</f>
        <v>0</v>
      </c>
      <c r="S145" s="229">
        <v>0</v>
      </c>
      <c r="T145" s="230">
        <f>S145*H145</f>
        <v>0</v>
      </c>
      <c r="U145" s="35"/>
      <c r="V145" s="35"/>
      <c r="W145" s="35"/>
      <c r="X145" s="35"/>
      <c r="Y145" s="35"/>
      <c r="Z145" s="35"/>
      <c r="AA145" s="35"/>
      <c r="AB145" s="35"/>
      <c r="AC145" s="35"/>
      <c r="AD145" s="35"/>
      <c r="AE145" s="35"/>
      <c r="AR145" s="231" t="s">
        <v>210</v>
      </c>
      <c r="AT145" s="231" t="s">
        <v>201</v>
      </c>
      <c r="AU145" s="231" t="s">
        <v>80</v>
      </c>
      <c r="AY145" s="14" t="s">
        <v>200</v>
      </c>
      <c r="BE145" s="232">
        <f>IF(N145="základní",J145,0)</f>
        <v>0</v>
      </c>
      <c r="BF145" s="232">
        <f>IF(N145="snížená",J145,0)</f>
        <v>0</v>
      </c>
      <c r="BG145" s="232">
        <f>IF(N145="zákl. přenesená",J145,0)</f>
        <v>0</v>
      </c>
      <c r="BH145" s="232">
        <f>IF(N145="sníž. přenesená",J145,0)</f>
        <v>0</v>
      </c>
      <c r="BI145" s="232">
        <f>IF(N145="nulová",J145,0)</f>
        <v>0</v>
      </c>
      <c r="BJ145" s="14" t="s">
        <v>80</v>
      </c>
      <c r="BK145" s="232">
        <f>ROUND(I145*H145,2)</f>
        <v>0</v>
      </c>
      <c r="BL145" s="14" t="s">
        <v>210</v>
      </c>
      <c r="BM145" s="231" t="s">
        <v>1150</v>
      </c>
    </row>
    <row r="146" s="2" customFormat="1" ht="62.7" customHeight="1">
      <c r="A146" s="35"/>
      <c r="B146" s="36"/>
      <c r="C146" s="219" t="s">
        <v>277</v>
      </c>
      <c r="D146" s="219" t="s">
        <v>201</v>
      </c>
      <c r="E146" s="220" t="s">
        <v>1151</v>
      </c>
      <c r="F146" s="221" t="s">
        <v>1152</v>
      </c>
      <c r="G146" s="222" t="s">
        <v>209</v>
      </c>
      <c r="H146" s="223">
        <v>2</v>
      </c>
      <c r="I146" s="224"/>
      <c r="J146" s="225">
        <f>ROUND(I146*H146,2)</f>
        <v>0</v>
      </c>
      <c r="K146" s="226"/>
      <c r="L146" s="41"/>
      <c r="M146" s="227" t="s">
        <v>1</v>
      </c>
      <c r="N146" s="228" t="s">
        <v>38</v>
      </c>
      <c r="O146" s="88"/>
      <c r="P146" s="229">
        <f>O146*H146</f>
        <v>0</v>
      </c>
      <c r="Q146" s="229">
        <v>0</v>
      </c>
      <c r="R146" s="229">
        <f>Q146*H146</f>
        <v>0</v>
      </c>
      <c r="S146" s="229">
        <v>0</v>
      </c>
      <c r="T146" s="230">
        <f>S146*H146</f>
        <v>0</v>
      </c>
      <c r="U146" s="35"/>
      <c r="V146" s="35"/>
      <c r="W146" s="35"/>
      <c r="X146" s="35"/>
      <c r="Y146" s="35"/>
      <c r="Z146" s="35"/>
      <c r="AA146" s="35"/>
      <c r="AB146" s="35"/>
      <c r="AC146" s="35"/>
      <c r="AD146" s="35"/>
      <c r="AE146" s="35"/>
      <c r="AR146" s="231" t="s">
        <v>210</v>
      </c>
      <c r="AT146" s="231" t="s">
        <v>201</v>
      </c>
      <c r="AU146" s="231" t="s">
        <v>80</v>
      </c>
      <c r="AY146" s="14" t="s">
        <v>200</v>
      </c>
      <c r="BE146" s="232">
        <f>IF(N146="základní",J146,0)</f>
        <v>0</v>
      </c>
      <c r="BF146" s="232">
        <f>IF(N146="snížená",J146,0)</f>
        <v>0</v>
      </c>
      <c r="BG146" s="232">
        <f>IF(N146="zákl. přenesená",J146,0)</f>
        <v>0</v>
      </c>
      <c r="BH146" s="232">
        <f>IF(N146="sníž. přenesená",J146,0)</f>
        <v>0</v>
      </c>
      <c r="BI146" s="232">
        <f>IF(N146="nulová",J146,0)</f>
        <v>0</v>
      </c>
      <c r="BJ146" s="14" t="s">
        <v>80</v>
      </c>
      <c r="BK146" s="232">
        <f>ROUND(I146*H146,2)</f>
        <v>0</v>
      </c>
      <c r="BL146" s="14" t="s">
        <v>210</v>
      </c>
      <c r="BM146" s="231" t="s">
        <v>1153</v>
      </c>
    </row>
    <row r="147" s="2" customFormat="1" ht="62.7" customHeight="1">
      <c r="A147" s="35"/>
      <c r="B147" s="36"/>
      <c r="C147" s="219" t="s">
        <v>7</v>
      </c>
      <c r="D147" s="219" t="s">
        <v>201</v>
      </c>
      <c r="E147" s="220" t="s">
        <v>1154</v>
      </c>
      <c r="F147" s="221" t="s">
        <v>1155</v>
      </c>
      <c r="G147" s="222" t="s">
        <v>209</v>
      </c>
      <c r="H147" s="223">
        <v>4</v>
      </c>
      <c r="I147" s="224"/>
      <c r="J147" s="225">
        <f>ROUND(I147*H147,2)</f>
        <v>0</v>
      </c>
      <c r="K147" s="226"/>
      <c r="L147" s="41"/>
      <c r="M147" s="227" t="s">
        <v>1</v>
      </c>
      <c r="N147" s="228" t="s">
        <v>38</v>
      </c>
      <c r="O147" s="88"/>
      <c r="P147" s="229">
        <f>O147*H147</f>
        <v>0</v>
      </c>
      <c r="Q147" s="229">
        <v>0</v>
      </c>
      <c r="R147" s="229">
        <f>Q147*H147</f>
        <v>0</v>
      </c>
      <c r="S147" s="229">
        <v>0</v>
      </c>
      <c r="T147" s="230">
        <f>S147*H147</f>
        <v>0</v>
      </c>
      <c r="U147" s="35"/>
      <c r="V147" s="35"/>
      <c r="W147" s="35"/>
      <c r="X147" s="35"/>
      <c r="Y147" s="35"/>
      <c r="Z147" s="35"/>
      <c r="AA147" s="35"/>
      <c r="AB147" s="35"/>
      <c r="AC147" s="35"/>
      <c r="AD147" s="35"/>
      <c r="AE147" s="35"/>
      <c r="AR147" s="231" t="s">
        <v>210</v>
      </c>
      <c r="AT147" s="231" t="s">
        <v>201</v>
      </c>
      <c r="AU147" s="231" t="s">
        <v>80</v>
      </c>
      <c r="AY147" s="14" t="s">
        <v>200</v>
      </c>
      <c r="BE147" s="232">
        <f>IF(N147="základní",J147,0)</f>
        <v>0</v>
      </c>
      <c r="BF147" s="232">
        <f>IF(N147="snížená",J147,0)</f>
        <v>0</v>
      </c>
      <c r="BG147" s="232">
        <f>IF(N147="zákl. přenesená",J147,0)</f>
        <v>0</v>
      </c>
      <c r="BH147" s="232">
        <f>IF(N147="sníž. přenesená",J147,0)</f>
        <v>0</v>
      </c>
      <c r="BI147" s="232">
        <f>IF(N147="nulová",J147,0)</f>
        <v>0</v>
      </c>
      <c r="BJ147" s="14" t="s">
        <v>80</v>
      </c>
      <c r="BK147" s="232">
        <f>ROUND(I147*H147,2)</f>
        <v>0</v>
      </c>
      <c r="BL147" s="14" t="s">
        <v>210</v>
      </c>
      <c r="BM147" s="231" t="s">
        <v>1156</v>
      </c>
    </row>
    <row r="148" s="2" customFormat="1" ht="62.7" customHeight="1">
      <c r="A148" s="35"/>
      <c r="B148" s="36"/>
      <c r="C148" s="219" t="s">
        <v>376</v>
      </c>
      <c r="D148" s="219" t="s">
        <v>201</v>
      </c>
      <c r="E148" s="220" t="s">
        <v>1157</v>
      </c>
      <c r="F148" s="221" t="s">
        <v>1158</v>
      </c>
      <c r="G148" s="222" t="s">
        <v>311</v>
      </c>
      <c r="H148" s="223">
        <v>1225</v>
      </c>
      <c r="I148" s="224"/>
      <c r="J148" s="225">
        <f>ROUND(I148*H148,2)</f>
        <v>0</v>
      </c>
      <c r="K148" s="226"/>
      <c r="L148" s="41"/>
      <c r="M148" s="227" t="s">
        <v>1</v>
      </c>
      <c r="N148" s="228" t="s">
        <v>38</v>
      </c>
      <c r="O148" s="88"/>
      <c r="P148" s="229">
        <f>O148*H148</f>
        <v>0</v>
      </c>
      <c r="Q148" s="229">
        <v>0</v>
      </c>
      <c r="R148" s="229">
        <f>Q148*H148</f>
        <v>0</v>
      </c>
      <c r="S148" s="229">
        <v>0</v>
      </c>
      <c r="T148" s="230">
        <f>S148*H148</f>
        <v>0</v>
      </c>
      <c r="U148" s="35"/>
      <c r="V148" s="35"/>
      <c r="W148" s="35"/>
      <c r="X148" s="35"/>
      <c r="Y148" s="35"/>
      <c r="Z148" s="35"/>
      <c r="AA148" s="35"/>
      <c r="AB148" s="35"/>
      <c r="AC148" s="35"/>
      <c r="AD148" s="35"/>
      <c r="AE148" s="35"/>
      <c r="AR148" s="231" t="s">
        <v>210</v>
      </c>
      <c r="AT148" s="231" t="s">
        <v>201</v>
      </c>
      <c r="AU148" s="231" t="s">
        <v>80</v>
      </c>
      <c r="AY148" s="14" t="s">
        <v>200</v>
      </c>
      <c r="BE148" s="232">
        <f>IF(N148="základní",J148,0)</f>
        <v>0</v>
      </c>
      <c r="BF148" s="232">
        <f>IF(N148="snížená",J148,0)</f>
        <v>0</v>
      </c>
      <c r="BG148" s="232">
        <f>IF(N148="zákl. přenesená",J148,0)</f>
        <v>0</v>
      </c>
      <c r="BH148" s="232">
        <f>IF(N148="sníž. přenesená",J148,0)</f>
        <v>0</v>
      </c>
      <c r="BI148" s="232">
        <f>IF(N148="nulová",J148,0)</f>
        <v>0</v>
      </c>
      <c r="BJ148" s="14" t="s">
        <v>80</v>
      </c>
      <c r="BK148" s="232">
        <f>ROUND(I148*H148,2)</f>
        <v>0</v>
      </c>
      <c r="BL148" s="14" t="s">
        <v>210</v>
      </c>
      <c r="BM148" s="231" t="s">
        <v>1159</v>
      </c>
    </row>
    <row r="149" s="2" customFormat="1" ht="76.35" customHeight="1">
      <c r="A149" s="35"/>
      <c r="B149" s="36"/>
      <c r="C149" s="219" t="s">
        <v>380</v>
      </c>
      <c r="D149" s="219" t="s">
        <v>201</v>
      </c>
      <c r="E149" s="220" t="s">
        <v>1160</v>
      </c>
      <c r="F149" s="221" t="s">
        <v>1161</v>
      </c>
      <c r="G149" s="222" t="s">
        <v>311</v>
      </c>
      <c r="H149" s="223">
        <v>2030</v>
      </c>
      <c r="I149" s="224"/>
      <c r="J149" s="225">
        <f>ROUND(I149*H149,2)</f>
        <v>0</v>
      </c>
      <c r="K149" s="226"/>
      <c r="L149" s="41"/>
      <c r="M149" s="227" t="s">
        <v>1</v>
      </c>
      <c r="N149" s="228" t="s">
        <v>38</v>
      </c>
      <c r="O149" s="88"/>
      <c r="P149" s="229">
        <f>O149*H149</f>
        <v>0</v>
      </c>
      <c r="Q149" s="229">
        <v>0</v>
      </c>
      <c r="R149" s="229">
        <f>Q149*H149</f>
        <v>0</v>
      </c>
      <c r="S149" s="229">
        <v>0</v>
      </c>
      <c r="T149" s="230">
        <f>S149*H149</f>
        <v>0</v>
      </c>
      <c r="U149" s="35"/>
      <c r="V149" s="35"/>
      <c r="W149" s="35"/>
      <c r="X149" s="35"/>
      <c r="Y149" s="35"/>
      <c r="Z149" s="35"/>
      <c r="AA149" s="35"/>
      <c r="AB149" s="35"/>
      <c r="AC149" s="35"/>
      <c r="AD149" s="35"/>
      <c r="AE149" s="35"/>
      <c r="AR149" s="231" t="s">
        <v>210</v>
      </c>
      <c r="AT149" s="231" t="s">
        <v>201</v>
      </c>
      <c r="AU149" s="231" t="s">
        <v>80</v>
      </c>
      <c r="AY149" s="14" t="s">
        <v>200</v>
      </c>
      <c r="BE149" s="232">
        <f>IF(N149="základní",J149,0)</f>
        <v>0</v>
      </c>
      <c r="BF149" s="232">
        <f>IF(N149="snížená",J149,0)</f>
        <v>0</v>
      </c>
      <c r="BG149" s="232">
        <f>IF(N149="zákl. přenesená",J149,0)</f>
        <v>0</v>
      </c>
      <c r="BH149" s="232">
        <f>IF(N149="sníž. přenesená",J149,0)</f>
        <v>0</v>
      </c>
      <c r="BI149" s="232">
        <f>IF(N149="nulová",J149,0)</f>
        <v>0</v>
      </c>
      <c r="BJ149" s="14" t="s">
        <v>80</v>
      </c>
      <c r="BK149" s="232">
        <f>ROUND(I149*H149,2)</f>
        <v>0</v>
      </c>
      <c r="BL149" s="14" t="s">
        <v>210</v>
      </c>
      <c r="BM149" s="231" t="s">
        <v>1162</v>
      </c>
    </row>
    <row r="150" s="2" customFormat="1" ht="76.35" customHeight="1">
      <c r="A150" s="35"/>
      <c r="B150" s="36"/>
      <c r="C150" s="219" t="s">
        <v>383</v>
      </c>
      <c r="D150" s="219" t="s">
        <v>201</v>
      </c>
      <c r="E150" s="220" t="s">
        <v>1163</v>
      </c>
      <c r="F150" s="221" t="s">
        <v>1164</v>
      </c>
      <c r="G150" s="222" t="s">
        <v>311</v>
      </c>
      <c r="H150" s="223">
        <v>515</v>
      </c>
      <c r="I150" s="224"/>
      <c r="J150" s="225">
        <f>ROUND(I150*H150,2)</f>
        <v>0</v>
      </c>
      <c r="K150" s="226"/>
      <c r="L150" s="41"/>
      <c r="M150" s="227" t="s">
        <v>1</v>
      </c>
      <c r="N150" s="228" t="s">
        <v>38</v>
      </c>
      <c r="O150" s="88"/>
      <c r="P150" s="229">
        <f>O150*H150</f>
        <v>0</v>
      </c>
      <c r="Q150" s="229">
        <v>0</v>
      </c>
      <c r="R150" s="229">
        <f>Q150*H150</f>
        <v>0</v>
      </c>
      <c r="S150" s="229">
        <v>0</v>
      </c>
      <c r="T150" s="230">
        <f>S150*H150</f>
        <v>0</v>
      </c>
      <c r="U150" s="35"/>
      <c r="V150" s="35"/>
      <c r="W150" s="35"/>
      <c r="X150" s="35"/>
      <c r="Y150" s="35"/>
      <c r="Z150" s="35"/>
      <c r="AA150" s="35"/>
      <c r="AB150" s="35"/>
      <c r="AC150" s="35"/>
      <c r="AD150" s="35"/>
      <c r="AE150" s="35"/>
      <c r="AR150" s="231" t="s">
        <v>210</v>
      </c>
      <c r="AT150" s="231" t="s">
        <v>201</v>
      </c>
      <c r="AU150" s="231" t="s">
        <v>80</v>
      </c>
      <c r="AY150" s="14" t="s">
        <v>200</v>
      </c>
      <c r="BE150" s="232">
        <f>IF(N150="základní",J150,0)</f>
        <v>0</v>
      </c>
      <c r="BF150" s="232">
        <f>IF(N150="snížená",J150,0)</f>
        <v>0</v>
      </c>
      <c r="BG150" s="232">
        <f>IF(N150="zákl. přenesená",J150,0)</f>
        <v>0</v>
      </c>
      <c r="BH150" s="232">
        <f>IF(N150="sníž. přenesená",J150,0)</f>
        <v>0</v>
      </c>
      <c r="BI150" s="232">
        <f>IF(N150="nulová",J150,0)</f>
        <v>0</v>
      </c>
      <c r="BJ150" s="14" t="s">
        <v>80</v>
      </c>
      <c r="BK150" s="232">
        <f>ROUND(I150*H150,2)</f>
        <v>0</v>
      </c>
      <c r="BL150" s="14" t="s">
        <v>210</v>
      </c>
      <c r="BM150" s="231" t="s">
        <v>1165</v>
      </c>
    </row>
    <row r="151" s="2" customFormat="1" ht="76.35" customHeight="1">
      <c r="A151" s="35"/>
      <c r="B151" s="36"/>
      <c r="C151" s="219" t="s">
        <v>387</v>
      </c>
      <c r="D151" s="219" t="s">
        <v>201</v>
      </c>
      <c r="E151" s="220" t="s">
        <v>1166</v>
      </c>
      <c r="F151" s="221" t="s">
        <v>1167</v>
      </c>
      <c r="G151" s="222" t="s">
        <v>311</v>
      </c>
      <c r="H151" s="223">
        <v>1412</v>
      </c>
      <c r="I151" s="224"/>
      <c r="J151" s="225">
        <f>ROUND(I151*H151,2)</f>
        <v>0</v>
      </c>
      <c r="K151" s="226"/>
      <c r="L151" s="41"/>
      <c r="M151" s="227" t="s">
        <v>1</v>
      </c>
      <c r="N151" s="228" t="s">
        <v>38</v>
      </c>
      <c r="O151" s="88"/>
      <c r="P151" s="229">
        <f>O151*H151</f>
        <v>0</v>
      </c>
      <c r="Q151" s="229">
        <v>0</v>
      </c>
      <c r="R151" s="229">
        <f>Q151*H151</f>
        <v>0</v>
      </c>
      <c r="S151" s="229">
        <v>0</v>
      </c>
      <c r="T151" s="230">
        <f>S151*H151</f>
        <v>0</v>
      </c>
      <c r="U151" s="35"/>
      <c r="V151" s="35"/>
      <c r="W151" s="35"/>
      <c r="X151" s="35"/>
      <c r="Y151" s="35"/>
      <c r="Z151" s="35"/>
      <c r="AA151" s="35"/>
      <c r="AB151" s="35"/>
      <c r="AC151" s="35"/>
      <c r="AD151" s="35"/>
      <c r="AE151" s="35"/>
      <c r="AR151" s="231" t="s">
        <v>210</v>
      </c>
      <c r="AT151" s="231" t="s">
        <v>201</v>
      </c>
      <c r="AU151" s="231" t="s">
        <v>80</v>
      </c>
      <c r="AY151" s="14" t="s">
        <v>200</v>
      </c>
      <c r="BE151" s="232">
        <f>IF(N151="základní",J151,0)</f>
        <v>0</v>
      </c>
      <c r="BF151" s="232">
        <f>IF(N151="snížená",J151,0)</f>
        <v>0</v>
      </c>
      <c r="BG151" s="232">
        <f>IF(N151="zákl. přenesená",J151,0)</f>
        <v>0</v>
      </c>
      <c r="BH151" s="232">
        <f>IF(N151="sníž. přenesená",J151,0)</f>
        <v>0</v>
      </c>
      <c r="BI151" s="232">
        <f>IF(N151="nulová",J151,0)</f>
        <v>0</v>
      </c>
      <c r="BJ151" s="14" t="s">
        <v>80</v>
      </c>
      <c r="BK151" s="232">
        <f>ROUND(I151*H151,2)</f>
        <v>0</v>
      </c>
      <c r="BL151" s="14" t="s">
        <v>210</v>
      </c>
      <c r="BM151" s="231" t="s">
        <v>1168</v>
      </c>
    </row>
    <row r="152" s="2" customFormat="1" ht="24.15" customHeight="1">
      <c r="A152" s="35"/>
      <c r="B152" s="36"/>
      <c r="C152" s="219" t="s">
        <v>391</v>
      </c>
      <c r="D152" s="219" t="s">
        <v>201</v>
      </c>
      <c r="E152" s="220" t="s">
        <v>1169</v>
      </c>
      <c r="F152" s="221" t="s">
        <v>1170</v>
      </c>
      <c r="G152" s="222" t="s">
        <v>311</v>
      </c>
      <c r="H152" s="223">
        <v>50</v>
      </c>
      <c r="I152" s="224"/>
      <c r="J152" s="225">
        <f>ROUND(I152*H152,2)</f>
        <v>0</v>
      </c>
      <c r="K152" s="226"/>
      <c r="L152" s="41"/>
      <c r="M152" s="227" t="s">
        <v>1</v>
      </c>
      <c r="N152" s="228" t="s">
        <v>38</v>
      </c>
      <c r="O152" s="88"/>
      <c r="P152" s="229">
        <f>O152*H152</f>
        <v>0</v>
      </c>
      <c r="Q152" s="229">
        <v>0</v>
      </c>
      <c r="R152" s="229">
        <f>Q152*H152</f>
        <v>0</v>
      </c>
      <c r="S152" s="229">
        <v>0</v>
      </c>
      <c r="T152" s="230">
        <f>S152*H152</f>
        <v>0</v>
      </c>
      <c r="U152" s="35"/>
      <c r="V152" s="35"/>
      <c r="W152" s="35"/>
      <c r="X152" s="35"/>
      <c r="Y152" s="35"/>
      <c r="Z152" s="35"/>
      <c r="AA152" s="35"/>
      <c r="AB152" s="35"/>
      <c r="AC152" s="35"/>
      <c r="AD152" s="35"/>
      <c r="AE152" s="35"/>
      <c r="AR152" s="231" t="s">
        <v>210</v>
      </c>
      <c r="AT152" s="231" t="s">
        <v>201</v>
      </c>
      <c r="AU152" s="231" t="s">
        <v>80</v>
      </c>
      <c r="AY152" s="14" t="s">
        <v>200</v>
      </c>
      <c r="BE152" s="232">
        <f>IF(N152="základní",J152,0)</f>
        <v>0</v>
      </c>
      <c r="BF152" s="232">
        <f>IF(N152="snížená",J152,0)</f>
        <v>0</v>
      </c>
      <c r="BG152" s="232">
        <f>IF(N152="zákl. přenesená",J152,0)</f>
        <v>0</v>
      </c>
      <c r="BH152" s="232">
        <f>IF(N152="sníž. přenesená",J152,0)</f>
        <v>0</v>
      </c>
      <c r="BI152" s="232">
        <f>IF(N152="nulová",J152,0)</f>
        <v>0</v>
      </c>
      <c r="BJ152" s="14" t="s">
        <v>80</v>
      </c>
      <c r="BK152" s="232">
        <f>ROUND(I152*H152,2)</f>
        <v>0</v>
      </c>
      <c r="BL152" s="14" t="s">
        <v>210</v>
      </c>
      <c r="BM152" s="231" t="s">
        <v>1171</v>
      </c>
    </row>
    <row r="153" s="2" customFormat="1" ht="24.15" customHeight="1">
      <c r="A153" s="35"/>
      <c r="B153" s="36"/>
      <c r="C153" s="245" t="s">
        <v>395</v>
      </c>
      <c r="D153" s="245" t="s">
        <v>313</v>
      </c>
      <c r="E153" s="246" t="s">
        <v>1172</v>
      </c>
      <c r="F153" s="247" t="s">
        <v>1173</v>
      </c>
      <c r="G153" s="248" t="s">
        <v>311</v>
      </c>
      <c r="H153" s="249">
        <v>50</v>
      </c>
      <c r="I153" s="250"/>
      <c r="J153" s="251">
        <f>ROUND(I153*H153,2)</f>
        <v>0</v>
      </c>
      <c r="K153" s="252"/>
      <c r="L153" s="253"/>
      <c r="M153" s="254" t="s">
        <v>1</v>
      </c>
      <c r="N153" s="255" t="s">
        <v>38</v>
      </c>
      <c r="O153" s="88"/>
      <c r="P153" s="229">
        <f>O153*H153</f>
        <v>0</v>
      </c>
      <c r="Q153" s="229">
        <v>0</v>
      </c>
      <c r="R153" s="229">
        <f>Q153*H153</f>
        <v>0</v>
      </c>
      <c r="S153" s="229">
        <v>0</v>
      </c>
      <c r="T153" s="230">
        <f>S153*H153</f>
        <v>0</v>
      </c>
      <c r="U153" s="35"/>
      <c r="V153" s="35"/>
      <c r="W153" s="35"/>
      <c r="X153" s="35"/>
      <c r="Y153" s="35"/>
      <c r="Z153" s="35"/>
      <c r="AA153" s="35"/>
      <c r="AB153" s="35"/>
      <c r="AC153" s="35"/>
      <c r="AD153" s="35"/>
      <c r="AE153" s="35"/>
      <c r="AR153" s="231" t="s">
        <v>316</v>
      </c>
      <c r="AT153" s="231" t="s">
        <v>313</v>
      </c>
      <c r="AU153" s="231" t="s">
        <v>80</v>
      </c>
      <c r="AY153" s="14" t="s">
        <v>200</v>
      </c>
      <c r="BE153" s="232">
        <f>IF(N153="základní",J153,0)</f>
        <v>0</v>
      </c>
      <c r="BF153" s="232">
        <f>IF(N153="snížená",J153,0)</f>
        <v>0</v>
      </c>
      <c r="BG153" s="232">
        <f>IF(N153="zákl. přenesená",J153,0)</f>
        <v>0</v>
      </c>
      <c r="BH153" s="232">
        <f>IF(N153="sníž. přenesená",J153,0)</f>
        <v>0</v>
      </c>
      <c r="BI153" s="232">
        <f>IF(N153="nulová",J153,0)</f>
        <v>0</v>
      </c>
      <c r="BJ153" s="14" t="s">
        <v>80</v>
      </c>
      <c r="BK153" s="232">
        <f>ROUND(I153*H153,2)</f>
        <v>0</v>
      </c>
      <c r="BL153" s="14" t="s">
        <v>316</v>
      </c>
      <c r="BM153" s="231" t="s">
        <v>1174</v>
      </c>
    </row>
    <row r="154" s="2" customFormat="1" ht="24.15" customHeight="1">
      <c r="A154" s="35"/>
      <c r="B154" s="36"/>
      <c r="C154" s="219" t="s">
        <v>399</v>
      </c>
      <c r="D154" s="219" t="s">
        <v>201</v>
      </c>
      <c r="E154" s="220" t="s">
        <v>1175</v>
      </c>
      <c r="F154" s="221" t="s">
        <v>1176</v>
      </c>
      <c r="G154" s="222" t="s">
        <v>311</v>
      </c>
      <c r="H154" s="223">
        <v>150</v>
      </c>
      <c r="I154" s="224"/>
      <c r="J154" s="225">
        <f>ROUND(I154*H154,2)</f>
        <v>0</v>
      </c>
      <c r="K154" s="226"/>
      <c r="L154" s="41"/>
      <c r="M154" s="227" t="s">
        <v>1</v>
      </c>
      <c r="N154" s="228" t="s">
        <v>38</v>
      </c>
      <c r="O154" s="88"/>
      <c r="P154" s="229">
        <f>O154*H154</f>
        <v>0</v>
      </c>
      <c r="Q154" s="229">
        <v>0</v>
      </c>
      <c r="R154" s="229">
        <f>Q154*H154</f>
        <v>0</v>
      </c>
      <c r="S154" s="229">
        <v>0</v>
      </c>
      <c r="T154" s="230">
        <f>S154*H154</f>
        <v>0</v>
      </c>
      <c r="U154" s="35"/>
      <c r="V154" s="35"/>
      <c r="W154" s="35"/>
      <c r="X154" s="35"/>
      <c r="Y154" s="35"/>
      <c r="Z154" s="35"/>
      <c r="AA154" s="35"/>
      <c r="AB154" s="35"/>
      <c r="AC154" s="35"/>
      <c r="AD154" s="35"/>
      <c r="AE154" s="35"/>
      <c r="AR154" s="231" t="s">
        <v>210</v>
      </c>
      <c r="AT154" s="231" t="s">
        <v>201</v>
      </c>
      <c r="AU154" s="231" t="s">
        <v>80</v>
      </c>
      <c r="AY154" s="14" t="s">
        <v>200</v>
      </c>
      <c r="BE154" s="232">
        <f>IF(N154="základní",J154,0)</f>
        <v>0</v>
      </c>
      <c r="BF154" s="232">
        <f>IF(N154="snížená",J154,0)</f>
        <v>0</v>
      </c>
      <c r="BG154" s="232">
        <f>IF(N154="zákl. přenesená",J154,0)</f>
        <v>0</v>
      </c>
      <c r="BH154" s="232">
        <f>IF(N154="sníž. přenesená",J154,0)</f>
        <v>0</v>
      </c>
      <c r="BI154" s="232">
        <f>IF(N154="nulová",J154,0)</f>
        <v>0</v>
      </c>
      <c r="BJ154" s="14" t="s">
        <v>80</v>
      </c>
      <c r="BK154" s="232">
        <f>ROUND(I154*H154,2)</f>
        <v>0</v>
      </c>
      <c r="BL154" s="14" t="s">
        <v>210</v>
      </c>
      <c r="BM154" s="231" t="s">
        <v>1177</v>
      </c>
    </row>
    <row r="155" s="2" customFormat="1" ht="24.15" customHeight="1">
      <c r="A155" s="35"/>
      <c r="B155" s="36"/>
      <c r="C155" s="245" t="s">
        <v>403</v>
      </c>
      <c r="D155" s="245" t="s">
        <v>313</v>
      </c>
      <c r="E155" s="246" t="s">
        <v>1178</v>
      </c>
      <c r="F155" s="247" t="s">
        <v>1179</v>
      </c>
      <c r="G155" s="248" t="s">
        <v>311</v>
      </c>
      <c r="H155" s="249">
        <v>100</v>
      </c>
      <c r="I155" s="250"/>
      <c r="J155" s="251">
        <f>ROUND(I155*H155,2)</f>
        <v>0</v>
      </c>
      <c r="K155" s="252"/>
      <c r="L155" s="253"/>
      <c r="M155" s="254" t="s">
        <v>1</v>
      </c>
      <c r="N155" s="255" t="s">
        <v>38</v>
      </c>
      <c r="O155" s="88"/>
      <c r="P155" s="229">
        <f>O155*H155</f>
        <v>0</v>
      </c>
      <c r="Q155" s="229">
        <v>0</v>
      </c>
      <c r="R155" s="229">
        <f>Q155*H155</f>
        <v>0</v>
      </c>
      <c r="S155" s="229">
        <v>0</v>
      </c>
      <c r="T155" s="230">
        <f>S155*H155</f>
        <v>0</v>
      </c>
      <c r="U155" s="35"/>
      <c r="V155" s="35"/>
      <c r="W155" s="35"/>
      <c r="X155" s="35"/>
      <c r="Y155" s="35"/>
      <c r="Z155" s="35"/>
      <c r="AA155" s="35"/>
      <c r="AB155" s="35"/>
      <c r="AC155" s="35"/>
      <c r="AD155" s="35"/>
      <c r="AE155" s="35"/>
      <c r="AR155" s="231" t="s">
        <v>316</v>
      </c>
      <c r="AT155" s="231" t="s">
        <v>313</v>
      </c>
      <c r="AU155" s="231" t="s">
        <v>80</v>
      </c>
      <c r="AY155" s="14" t="s">
        <v>200</v>
      </c>
      <c r="BE155" s="232">
        <f>IF(N155="základní",J155,0)</f>
        <v>0</v>
      </c>
      <c r="BF155" s="232">
        <f>IF(N155="snížená",J155,0)</f>
        <v>0</v>
      </c>
      <c r="BG155" s="232">
        <f>IF(N155="zákl. přenesená",J155,0)</f>
        <v>0</v>
      </c>
      <c r="BH155" s="232">
        <f>IF(N155="sníž. přenesená",J155,0)</f>
        <v>0</v>
      </c>
      <c r="BI155" s="232">
        <f>IF(N155="nulová",J155,0)</f>
        <v>0</v>
      </c>
      <c r="BJ155" s="14" t="s">
        <v>80</v>
      </c>
      <c r="BK155" s="232">
        <f>ROUND(I155*H155,2)</f>
        <v>0</v>
      </c>
      <c r="BL155" s="14" t="s">
        <v>316</v>
      </c>
      <c r="BM155" s="231" t="s">
        <v>1180</v>
      </c>
    </row>
    <row r="156" s="2" customFormat="1" ht="24.15" customHeight="1">
      <c r="A156" s="35"/>
      <c r="B156" s="36"/>
      <c r="C156" s="245" t="s">
        <v>407</v>
      </c>
      <c r="D156" s="245" t="s">
        <v>313</v>
      </c>
      <c r="E156" s="246" t="s">
        <v>1181</v>
      </c>
      <c r="F156" s="247" t="s">
        <v>1182</v>
      </c>
      <c r="G156" s="248" t="s">
        <v>311</v>
      </c>
      <c r="H156" s="249">
        <v>50</v>
      </c>
      <c r="I156" s="250"/>
      <c r="J156" s="251">
        <f>ROUND(I156*H156,2)</f>
        <v>0</v>
      </c>
      <c r="K156" s="252"/>
      <c r="L156" s="253"/>
      <c r="M156" s="254" t="s">
        <v>1</v>
      </c>
      <c r="N156" s="255" t="s">
        <v>38</v>
      </c>
      <c r="O156" s="88"/>
      <c r="P156" s="229">
        <f>O156*H156</f>
        <v>0</v>
      </c>
      <c r="Q156" s="229">
        <v>0</v>
      </c>
      <c r="R156" s="229">
        <f>Q156*H156</f>
        <v>0</v>
      </c>
      <c r="S156" s="229">
        <v>0</v>
      </c>
      <c r="T156" s="230">
        <f>S156*H156</f>
        <v>0</v>
      </c>
      <c r="U156" s="35"/>
      <c r="V156" s="35"/>
      <c r="W156" s="35"/>
      <c r="X156" s="35"/>
      <c r="Y156" s="35"/>
      <c r="Z156" s="35"/>
      <c r="AA156" s="35"/>
      <c r="AB156" s="35"/>
      <c r="AC156" s="35"/>
      <c r="AD156" s="35"/>
      <c r="AE156" s="35"/>
      <c r="AR156" s="231" t="s">
        <v>316</v>
      </c>
      <c r="AT156" s="231" t="s">
        <v>313</v>
      </c>
      <c r="AU156" s="231" t="s">
        <v>80</v>
      </c>
      <c r="AY156" s="14" t="s">
        <v>200</v>
      </c>
      <c r="BE156" s="232">
        <f>IF(N156="základní",J156,0)</f>
        <v>0</v>
      </c>
      <c r="BF156" s="232">
        <f>IF(N156="snížená",J156,0)</f>
        <v>0</v>
      </c>
      <c r="BG156" s="232">
        <f>IF(N156="zákl. přenesená",J156,0)</f>
        <v>0</v>
      </c>
      <c r="BH156" s="232">
        <f>IF(N156="sníž. přenesená",J156,0)</f>
        <v>0</v>
      </c>
      <c r="BI156" s="232">
        <f>IF(N156="nulová",J156,0)</f>
        <v>0</v>
      </c>
      <c r="BJ156" s="14" t="s">
        <v>80</v>
      </c>
      <c r="BK156" s="232">
        <f>ROUND(I156*H156,2)</f>
        <v>0</v>
      </c>
      <c r="BL156" s="14" t="s">
        <v>316</v>
      </c>
      <c r="BM156" s="231" t="s">
        <v>1183</v>
      </c>
    </row>
    <row r="157" s="2" customFormat="1" ht="62.7" customHeight="1">
      <c r="A157" s="35"/>
      <c r="B157" s="36"/>
      <c r="C157" s="219" t="s">
        <v>411</v>
      </c>
      <c r="D157" s="219" t="s">
        <v>201</v>
      </c>
      <c r="E157" s="220" t="s">
        <v>1184</v>
      </c>
      <c r="F157" s="221" t="s">
        <v>1185</v>
      </c>
      <c r="G157" s="222" t="s">
        <v>209</v>
      </c>
      <c r="H157" s="223">
        <v>35</v>
      </c>
      <c r="I157" s="224"/>
      <c r="J157" s="225">
        <f>ROUND(I157*H157,2)</f>
        <v>0</v>
      </c>
      <c r="K157" s="226"/>
      <c r="L157" s="41"/>
      <c r="M157" s="227" t="s">
        <v>1</v>
      </c>
      <c r="N157" s="228" t="s">
        <v>38</v>
      </c>
      <c r="O157" s="88"/>
      <c r="P157" s="229">
        <f>O157*H157</f>
        <v>0</v>
      </c>
      <c r="Q157" s="229">
        <v>0</v>
      </c>
      <c r="R157" s="229">
        <f>Q157*H157</f>
        <v>0</v>
      </c>
      <c r="S157" s="229">
        <v>0</v>
      </c>
      <c r="T157" s="230">
        <f>S157*H157</f>
        <v>0</v>
      </c>
      <c r="U157" s="35"/>
      <c r="V157" s="35"/>
      <c r="W157" s="35"/>
      <c r="X157" s="35"/>
      <c r="Y157" s="35"/>
      <c r="Z157" s="35"/>
      <c r="AA157" s="35"/>
      <c r="AB157" s="35"/>
      <c r="AC157" s="35"/>
      <c r="AD157" s="35"/>
      <c r="AE157" s="35"/>
      <c r="AR157" s="231" t="s">
        <v>210</v>
      </c>
      <c r="AT157" s="231" t="s">
        <v>201</v>
      </c>
      <c r="AU157" s="231" t="s">
        <v>80</v>
      </c>
      <c r="AY157" s="14" t="s">
        <v>200</v>
      </c>
      <c r="BE157" s="232">
        <f>IF(N157="základní",J157,0)</f>
        <v>0</v>
      </c>
      <c r="BF157" s="232">
        <f>IF(N157="snížená",J157,0)</f>
        <v>0</v>
      </c>
      <c r="BG157" s="232">
        <f>IF(N157="zákl. přenesená",J157,0)</f>
        <v>0</v>
      </c>
      <c r="BH157" s="232">
        <f>IF(N157="sníž. přenesená",J157,0)</f>
        <v>0</v>
      </c>
      <c r="BI157" s="232">
        <f>IF(N157="nulová",J157,0)</f>
        <v>0</v>
      </c>
      <c r="BJ157" s="14" t="s">
        <v>80</v>
      </c>
      <c r="BK157" s="232">
        <f>ROUND(I157*H157,2)</f>
        <v>0</v>
      </c>
      <c r="BL157" s="14" t="s">
        <v>210</v>
      </c>
      <c r="BM157" s="231" t="s">
        <v>1186</v>
      </c>
    </row>
    <row r="158" s="2" customFormat="1" ht="62.7" customHeight="1">
      <c r="A158" s="35"/>
      <c r="B158" s="36"/>
      <c r="C158" s="219" t="s">
        <v>415</v>
      </c>
      <c r="D158" s="219" t="s">
        <v>201</v>
      </c>
      <c r="E158" s="220" t="s">
        <v>1187</v>
      </c>
      <c r="F158" s="221" t="s">
        <v>1188</v>
      </c>
      <c r="G158" s="222" t="s">
        <v>209</v>
      </c>
      <c r="H158" s="223">
        <v>32</v>
      </c>
      <c r="I158" s="224"/>
      <c r="J158" s="225">
        <f>ROUND(I158*H158,2)</f>
        <v>0</v>
      </c>
      <c r="K158" s="226"/>
      <c r="L158" s="41"/>
      <c r="M158" s="227" t="s">
        <v>1</v>
      </c>
      <c r="N158" s="228" t="s">
        <v>38</v>
      </c>
      <c r="O158" s="88"/>
      <c r="P158" s="229">
        <f>O158*H158</f>
        <v>0</v>
      </c>
      <c r="Q158" s="229">
        <v>0</v>
      </c>
      <c r="R158" s="229">
        <f>Q158*H158</f>
        <v>0</v>
      </c>
      <c r="S158" s="229">
        <v>0</v>
      </c>
      <c r="T158" s="230">
        <f>S158*H158</f>
        <v>0</v>
      </c>
      <c r="U158" s="35"/>
      <c r="V158" s="35"/>
      <c r="W158" s="35"/>
      <c r="X158" s="35"/>
      <c r="Y158" s="35"/>
      <c r="Z158" s="35"/>
      <c r="AA158" s="35"/>
      <c r="AB158" s="35"/>
      <c r="AC158" s="35"/>
      <c r="AD158" s="35"/>
      <c r="AE158" s="35"/>
      <c r="AR158" s="231" t="s">
        <v>210</v>
      </c>
      <c r="AT158" s="231" t="s">
        <v>201</v>
      </c>
      <c r="AU158" s="231" t="s">
        <v>80</v>
      </c>
      <c r="AY158" s="14" t="s">
        <v>200</v>
      </c>
      <c r="BE158" s="232">
        <f>IF(N158="základní",J158,0)</f>
        <v>0</v>
      </c>
      <c r="BF158" s="232">
        <f>IF(N158="snížená",J158,0)</f>
        <v>0</v>
      </c>
      <c r="BG158" s="232">
        <f>IF(N158="zákl. přenesená",J158,0)</f>
        <v>0</v>
      </c>
      <c r="BH158" s="232">
        <f>IF(N158="sníž. přenesená",J158,0)</f>
        <v>0</v>
      </c>
      <c r="BI158" s="232">
        <f>IF(N158="nulová",J158,0)</f>
        <v>0</v>
      </c>
      <c r="BJ158" s="14" t="s">
        <v>80</v>
      </c>
      <c r="BK158" s="232">
        <f>ROUND(I158*H158,2)</f>
        <v>0</v>
      </c>
      <c r="BL158" s="14" t="s">
        <v>210</v>
      </c>
      <c r="BM158" s="231" t="s">
        <v>1189</v>
      </c>
    </row>
    <row r="159" s="2" customFormat="1" ht="62.7" customHeight="1">
      <c r="A159" s="35"/>
      <c r="B159" s="36"/>
      <c r="C159" s="219" t="s">
        <v>419</v>
      </c>
      <c r="D159" s="219" t="s">
        <v>201</v>
      </c>
      <c r="E159" s="220" t="s">
        <v>1190</v>
      </c>
      <c r="F159" s="221" t="s">
        <v>1191</v>
      </c>
      <c r="G159" s="222" t="s">
        <v>209</v>
      </c>
      <c r="H159" s="223">
        <v>2</v>
      </c>
      <c r="I159" s="224"/>
      <c r="J159" s="225">
        <f>ROUND(I159*H159,2)</f>
        <v>0</v>
      </c>
      <c r="K159" s="226"/>
      <c r="L159" s="41"/>
      <c r="M159" s="227" t="s">
        <v>1</v>
      </c>
      <c r="N159" s="228" t="s">
        <v>38</v>
      </c>
      <c r="O159" s="88"/>
      <c r="P159" s="229">
        <f>O159*H159</f>
        <v>0</v>
      </c>
      <c r="Q159" s="229">
        <v>0</v>
      </c>
      <c r="R159" s="229">
        <f>Q159*H159</f>
        <v>0</v>
      </c>
      <c r="S159" s="229">
        <v>0</v>
      </c>
      <c r="T159" s="230">
        <f>S159*H159</f>
        <v>0</v>
      </c>
      <c r="U159" s="35"/>
      <c r="V159" s="35"/>
      <c r="W159" s="35"/>
      <c r="X159" s="35"/>
      <c r="Y159" s="35"/>
      <c r="Z159" s="35"/>
      <c r="AA159" s="35"/>
      <c r="AB159" s="35"/>
      <c r="AC159" s="35"/>
      <c r="AD159" s="35"/>
      <c r="AE159" s="35"/>
      <c r="AR159" s="231" t="s">
        <v>210</v>
      </c>
      <c r="AT159" s="231" t="s">
        <v>201</v>
      </c>
      <c r="AU159" s="231" t="s">
        <v>80</v>
      </c>
      <c r="AY159" s="14" t="s">
        <v>200</v>
      </c>
      <c r="BE159" s="232">
        <f>IF(N159="základní",J159,0)</f>
        <v>0</v>
      </c>
      <c r="BF159" s="232">
        <f>IF(N159="snížená",J159,0)</f>
        <v>0</v>
      </c>
      <c r="BG159" s="232">
        <f>IF(N159="zákl. přenesená",J159,0)</f>
        <v>0</v>
      </c>
      <c r="BH159" s="232">
        <f>IF(N159="sníž. přenesená",J159,0)</f>
        <v>0</v>
      </c>
      <c r="BI159" s="232">
        <f>IF(N159="nulová",J159,0)</f>
        <v>0</v>
      </c>
      <c r="BJ159" s="14" t="s">
        <v>80</v>
      </c>
      <c r="BK159" s="232">
        <f>ROUND(I159*H159,2)</f>
        <v>0</v>
      </c>
      <c r="BL159" s="14" t="s">
        <v>210</v>
      </c>
      <c r="BM159" s="231" t="s">
        <v>1192</v>
      </c>
    </row>
    <row r="160" s="2" customFormat="1" ht="62.7" customHeight="1">
      <c r="A160" s="35"/>
      <c r="B160" s="36"/>
      <c r="C160" s="219" t="s">
        <v>423</v>
      </c>
      <c r="D160" s="219" t="s">
        <v>201</v>
      </c>
      <c r="E160" s="220" t="s">
        <v>1193</v>
      </c>
      <c r="F160" s="221" t="s">
        <v>1194</v>
      </c>
      <c r="G160" s="222" t="s">
        <v>209</v>
      </c>
      <c r="H160" s="223">
        <v>2</v>
      </c>
      <c r="I160" s="224"/>
      <c r="J160" s="225">
        <f>ROUND(I160*H160,2)</f>
        <v>0</v>
      </c>
      <c r="K160" s="226"/>
      <c r="L160" s="41"/>
      <c r="M160" s="227" t="s">
        <v>1</v>
      </c>
      <c r="N160" s="228" t="s">
        <v>38</v>
      </c>
      <c r="O160" s="88"/>
      <c r="P160" s="229">
        <f>O160*H160</f>
        <v>0</v>
      </c>
      <c r="Q160" s="229">
        <v>0</v>
      </c>
      <c r="R160" s="229">
        <f>Q160*H160</f>
        <v>0</v>
      </c>
      <c r="S160" s="229">
        <v>0</v>
      </c>
      <c r="T160" s="230">
        <f>S160*H160</f>
        <v>0</v>
      </c>
      <c r="U160" s="35"/>
      <c r="V160" s="35"/>
      <c r="W160" s="35"/>
      <c r="X160" s="35"/>
      <c r="Y160" s="35"/>
      <c r="Z160" s="35"/>
      <c r="AA160" s="35"/>
      <c r="AB160" s="35"/>
      <c r="AC160" s="35"/>
      <c r="AD160" s="35"/>
      <c r="AE160" s="35"/>
      <c r="AR160" s="231" t="s">
        <v>210</v>
      </c>
      <c r="AT160" s="231" t="s">
        <v>201</v>
      </c>
      <c r="AU160" s="231" t="s">
        <v>80</v>
      </c>
      <c r="AY160" s="14" t="s">
        <v>200</v>
      </c>
      <c r="BE160" s="232">
        <f>IF(N160="základní",J160,0)</f>
        <v>0</v>
      </c>
      <c r="BF160" s="232">
        <f>IF(N160="snížená",J160,0)</f>
        <v>0</v>
      </c>
      <c r="BG160" s="232">
        <f>IF(N160="zákl. přenesená",J160,0)</f>
        <v>0</v>
      </c>
      <c r="BH160" s="232">
        <f>IF(N160="sníž. přenesená",J160,0)</f>
        <v>0</v>
      </c>
      <c r="BI160" s="232">
        <f>IF(N160="nulová",J160,0)</f>
        <v>0</v>
      </c>
      <c r="BJ160" s="14" t="s">
        <v>80</v>
      </c>
      <c r="BK160" s="232">
        <f>ROUND(I160*H160,2)</f>
        <v>0</v>
      </c>
      <c r="BL160" s="14" t="s">
        <v>210</v>
      </c>
      <c r="BM160" s="231" t="s">
        <v>1195</v>
      </c>
    </row>
    <row r="161" s="2" customFormat="1" ht="76.35" customHeight="1">
      <c r="A161" s="35"/>
      <c r="B161" s="36"/>
      <c r="C161" s="219" t="s">
        <v>427</v>
      </c>
      <c r="D161" s="219" t="s">
        <v>201</v>
      </c>
      <c r="E161" s="220" t="s">
        <v>1196</v>
      </c>
      <c r="F161" s="221" t="s">
        <v>1197</v>
      </c>
      <c r="G161" s="222" t="s">
        <v>209</v>
      </c>
      <c r="H161" s="223">
        <v>6</v>
      </c>
      <c r="I161" s="224"/>
      <c r="J161" s="225">
        <f>ROUND(I161*H161,2)</f>
        <v>0</v>
      </c>
      <c r="K161" s="226"/>
      <c r="L161" s="41"/>
      <c r="M161" s="227" t="s">
        <v>1</v>
      </c>
      <c r="N161" s="228" t="s">
        <v>38</v>
      </c>
      <c r="O161" s="88"/>
      <c r="P161" s="229">
        <f>O161*H161</f>
        <v>0</v>
      </c>
      <c r="Q161" s="229">
        <v>0</v>
      </c>
      <c r="R161" s="229">
        <f>Q161*H161</f>
        <v>0</v>
      </c>
      <c r="S161" s="229">
        <v>0</v>
      </c>
      <c r="T161" s="230">
        <f>S161*H161</f>
        <v>0</v>
      </c>
      <c r="U161" s="35"/>
      <c r="V161" s="35"/>
      <c r="W161" s="35"/>
      <c r="X161" s="35"/>
      <c r="Y161" s="35"/>
      <c r="Z161" s="35"/>
      <c r="AA161" s="35"/>
      <c r="AB161" s="35"/>
      <c r="AC161" s="35"/>
      <c r="AD161" s="35"/>
      <c r="AE161" s="35"/>
      <c r="AR161" s="231" t="s">
        <v>210</v>
      </c>
      <c r="AT161" s="231" t="s">
        <v>201</v>
      </c>
      <c r="AU161" s="231" t="s">
        <v>80</v>
      </c>
      <c r="AY161" s="14" t="s">
        <v>200</v>
      </c>
      <c r="BE161" s="232">
        <f>IF(N161="základní",J161,0)</f>
        <v>0</v>
      </c>
      <c r="BF161" s="232">
        <f>IF(N161="snížená",J161,0)</f>
        <v>0</v>
      </c>
      <c r="BG161" s="232">
        <f>IF(N161="zákl. přenesená",J161,0)</f>
        <v>0</v>
      </c>
      <c r="BH161" s="232">
        <f>IF(N161="sníž. přenesená",J161,0)</f>
        <v>0</v>
      </c>
      <c r="BI161" s="232">
        <f>IF(N161="nulová",J161,0)</f>
        <v>0</v>
      </c>
      <c r="BJ161" s="14" t="s">
        <v>80</v>
      </c>
      <c r="BK161" s="232">
        <f>ROUND(I161*H161,2)</f>
        <v>0</v>
      </c>
      <c r="BL161" s="14" t="s">
        <v>210</v>
      </c>
      <c r="BM161" s="231" t="s">
        <v>1198</v>
      </c>
    </row>
    <row r="162" s="2" customFormat="1" ht="76.35" customHeight="1">
      <c r="A162" s="35"/>
      <c r="B162" s="36"/>
      <c r="C162" s="219" t="s">
        <v>431</v>
      </c>
      <c r="D162" s="219" t="s">
        <v>201</v>
      </c>
      <c r="E162" s="220" t="s">
        <v>1199</v>
      </c>
      <c r="F162" s="221" t="s">
        <v>1200</v>
      </c>
      <c r="G162" s="222" t="s">
        <v>209</v>
      </c>
      <c r="H162" s="223">
        <v>22</v>
      </c>
      <c r="I162" s="224"/>
      <c r="J162" s="225">
        <f>ROUND(I162*H162,2)</f>
        <v>0</v>
      </c>
      <c r="K162" s="226"/>
      <c r="L162" s="41"/>
      <c r="M162" s="227" t="s">
        <v>1</v>
      </c>
      <c r="N162" s="228" t="s">
        <v>38</v>
      </c>
      <c r="O162" s="88"/>
      <c r="P162" s="229">
        <f>O162*H162</f>
        <v>0</v>
      </c>
      <c r="Q162" s="229">
        <v>0</v>
      </c>
      <c r="R162" s="229">
        <f>Q162*H162</f>
        <v>0</v>
      </c>
      <c r="S162" s="229">
        <v>0</v>
      </c>
      <c r="T162" s="230">
        <f>S162*H162</f>
        <v>0</v>
      </c>
      <c r="U162" s="35"/>
      <c r="V162" s="35"/>
      <c r="W162" s="35"/>
      <c r="X162" s="35"/>
      <c r="Y162" s="35"/>
      <c r="Z162" s="35"/>
      <c r="AA162" s="35"/>
      <c r="AB162" s="35"/>
      <c r="AC162" s="35"/>
      <c r="AD162" s="35"/>
      <c r="AE162" s="35"/>
      <c r="AR162" s="231" t="s">
        <v>210</v>
      </c>
      <c r="AT162" s="231" t="s">
        <v>201</v>
      </c>
      <c r="AU162" s="231" t="s">
        <v>80</v>
      </c>
      <c r="AY162" s="14" t="s">
        <v>200</v>
      </c>
      <c r="BE162" s="232">
        <f>IF(N162="základní",J162,0)</f>
        <v>0</v>
      </c>
      <c r="BF162" s="232">
        <f>IF(N162="snížená",J162,0)</f>
        <v>0</v>
      </c>
      <c r="BG162" s="232">
        <f>IF(N162="zákl. přenesená",J162,0)</f>
        <v>0</v>
      </c>
      <c r="BH162" s="232">
        <f>IF(N162="sníž. přenesená",J162,0)</f>
        <v>0</v>
      </c>
      <c r="BI162" s="232">
        <f>IF(N162="nulová",J162,0)</f>
        <v>0</v>
      </c>
      <c r="BJ162" s="14" t="s">
        <v>80</v>
      </c>
      <c r="BK162" s="232">
        <f>ROUND(I162*H162,2)</f>
        <v>0</v>
      </c>
      <c r="BL162" s="14" t="s">
        <v>210</v>
      </c>
      <c r="BM162" s="231" t="s">
        <v>1201</v>
      </c>
    </row>
    <row r="163" s="2" customFormat="1" ht="76.35" customHeight="1">
      <c r="A163" s="35"/>
      <c r="B163" s="36"/>
      <c r="C163" s="219" t="s">
        <v>435</v>
      </c>
      <c r="D163" s="219" t="s">
        <v>201</v>
      </c>
      <c r="E163" s="220" t="s">
        <v>1202</v>
      </c>
      <c r="F163" s="221" t="s">
        <v>1203</v>
      </c>
      <c r="G163" s="222" t="s">
        <v>209</v>
      </c>
      <c r="H163" s="223">
        <v>18</v>
      </c>
      <c r="I163" s="224"/>
      <c r="J163" s="225">
        <f>ROUND(I163*H163,2)</f>
        <v>0</v>
      </c>
      <c r="K163" s="226"/>
      <c r="L163" s="41"/>
      <c r="M163" s="227" t="s">
        <v>1</v>
      </c>
      <c r="N163" s="228" t="s">
        <v>38</v>
      </c>
      <c r="O163" s="88"/>
      <c r="P163" s="229">
        <f>O163*H163</f>
        <v>0</v>
      </c>
      <c r="Q163" s="229">
        <v>0</v>
      </c>
      <c r="R163" s="229">
        <f>Q163*H163</f>
        <v>0</v>
      </c>
      <c r="S163" s="229">
        <v>0</v>
      </c>
      <c r="T163" s="230">
        <f>S163*H163</f>
        <v>0</v>
      </c>
      <c r="U163" s="35"/>
      <c r="V163" s="35"/>
      <c r="W163" s="35"/>
      <c r="X163" s="35"/>
      <c r="Y163" s="35"/>
      <c r="Z163" s="35"/>
      <c r="AA163" s="35"/>
      <c r="AB163" s="35"/>
      <c r="AC163" s="35"/>
      <c r="AD163" s="35"/>
      <c r="AE163" s="35"/>
      <c r="AR163" s="231" t="s">
        <v>210</v>
      </c>
      <c r="AT163" s="231" t="s">
        <v>201</v>
      </c>
      <c r="AU163" s="231" t="s">
        <v>80</v>
      </c>
      <c r="AY163" s="14" t="s">
        <v>200</v>
      </c>
      <c r="BE163" s="232">
        <f>IF(N163="základní",J163,0)</f>
        <v>0</v>
      </c>
      <c r="BF163" s="232">
        <f>IF(N163="snížená",J163,0)</f>
        <v>0</v>
      </c>
      <c r="BG163" s="232">
        <f>IF(N163="zákl. přenesená",J163,0)</f>
        <v>0</v>
      </c>
      <c r="BH163" s="232">
        <f>IF(N163="sníž. přenesená",J163,0)</f>
        <v>0</v>
      </c>
      <c r="BI163" s="232">
        <f>IF(N163="nulová",J163,0)</f>
        <v>0</v>
      </c>
      <c r="BJ163" s="14" t="s">
        <v>80</v>
      </c>
      <c r="BK163" s="232">
        <f>ROUND(I163*H163,2)</f>
        <v>0</v>
      </c>
      <c r="BL163" s="14" t="s">
        <v>210</v>
      </c>
      <c r="BM163" s="231" t="s">
        <v>1204</v>
      </c>
    </row>
    <row r="164" s="2" customFormat="1" ht="76.35" customHeight="1">
      <c r="A164" s="35"/>
      <c r="B164" s="36"/>
      <c r="C164" s="219" t="s">
        <v>439</v>
      </c>
      <c r="D164" s="219" t="s">
        <v>201</v>
      </c>
      <c r="E164" s="220" t="s">
        <v>1205</v>
      </c>
      <c r="F164" s="221" t="s">
        <v>1206</v>
      </c>
      <c r="G164" s="222" t="s">
        <v>209</v>
      </c>
      <c r="H164" s="223">
        <v>2</v>
      </c>
      <c r="I164" s="224"/>
      <c r="J164" s="225">
        <f>ROUND(I164*H164,2)</f>
        <v>0</v>
      </c>
      <c r="K164" s="226"/>
      <c r="L164" s="41"/>
      <c r="M164" s="227" t="s">
        <v>1</v>
      </c>
      <c r="N164" s="228" t="s">
        <v>38</v>
      </c>
      <c r="O164" s="88"/>
      <c r="P164" s="229">
        <f>O164*H164</f>
        <v>0</v>
      </c>
      <c r="Q164" s="229">
        <v>0</v>
      </c>
      <c r="R164" s="229">
        <f>Q164*H164</f>
        <v>0</v>
      </c>
      <c r="S164" s="229">
        <v>0</v>
      </c>
      <c r="T164" s="230">
        <f>S164*H164</f>
        <v>0</v>
      </c>
      <c r="U164" s="35"/>
      <c r="V164" s="35"/>
      <c r="W164" s="35"/>
      <c r="X164" s="35"/>
      <c r="Y164" s="35"/>
      <c r="Z164" s="35"/>
      <c r="AA164" s="35"/>
      <c r="AB164" s="35"/>
      <c r="AC164" s="35"/>
      <c r="AD164" s="35"/>
      <c r="AE164" s="35"/>
      <c r="AR164" s="231" t="s">
        <v>210</v>
      </c>
      <c r="AT164" s="231" t="s">
        <v>201</v>
      </c>
      <c r="AU164" s="231" t="s">
        <v>80</v>
      </c>
      <c r="AY164" s="14" t="s">
        <v>200</v>
      </c>
      <c r="BE164" s="232">
        <f>IF(N164="základní",J164,0)</f>
        <v>0</v>
      </c>
      <c r="BF164" s="232">
        <f>IF(N164="snížená",J164,0)</f>
        <v>0</v>
      </c>
      <c r="BG164" s="232">
        <f>IF(N164="zákl. přenesená",J164,0)</f>
        <v>0</v>
      </c>
      <c r="BH164" s="232">
        <f>IF(N164="sníž. přenesená",J164,0)</f>
        <v>0</v>
      </c>
      <c r="BI164" s="232">
        <f>IF(N164="nulová",J164,0)</f>
        <v>0</v>
      </c>
      <c r="BJ164" s="14" t="s">
        <v>80</v>
      </c>
      <c r="BK164" s="232">
        <f>ROUND(I164*H164,2)</f>
        <v>0</v>
      </c>
      <c r="BL164" s="14" t="s">
        <v>210</v>
      </c>
      <c r="BM164" s="231" t="s">
        <v>1207</v>
      </c>
    </row>
    <row r="165" s="2" customFormat="1" ht="76.35" customHeight="1">
      <c r="A165" s="35"/>
      <c r="B165" s="36"/>
      <c r="C165" s="219" t="s">
        <v>443</v>
      </c>
      <c r="D165" s="219" t="s">
        <v>201</v>
      </c>
      <c r="E165" s="220" t="s">
        <v>1208</v>
      </c>
      <c r="F165" s="221" t="s">
        <v>1209</v>
      </c>
      <c r="G165" s="222" t="s">
        <v>209</v>
      </c>
      <c r="H165" s="223">
        <v>2</v>
      </c>
      <c r="I165" s="224"/>
      <c r="J165" s="225">
        <f>ROUND(I165*H165,2)</f>
        <v>0</v>
      </c>
      <c r="K165" s="226"/>
      <c r="L165" s="41"/>
      <c r="M165" s="227" t="s">
        <v>1</v>
      </c>
      <c r="N165" s="228" t="s">
        <v>38</v>
      </c>
      <c r="O165" s="88"/>
      <c r="P165" s="229">
        <f>O165*H165</f>
        <v>0</v>
      </c>
      <c r="Q165" s="229">
        <v>0</v>
      </c>
      <c r="R165" s="229">
        <f>Q165*H165</f>
        <v>0</v>
      </c>
      <c r="S165" s="229">
        <v>0</v>
      </c>
      <c r="T165" s="230">
        <f>S165*H165</f>
        <v>0</v>
      </c>
      <c r="U165" s="35"/>
      <c r="V165" s="35"/>
      <c r="W165" s="35"/>
      <c r="X165" s="35"/>
      <c r="Y165" s="35"/>
      <c r="Z165" s="35"/>
      <c r="AA165" s="35"/>
      <c r="AB165" s="35"/>
      <c r="AC165" s="35"/>
      <c r="AD165" s="35"/>
      <c r="AE165" s="35"/>
      <c r="AR165" s="231" t="s">
        <v>210</v>
      </c>
      <c r="AT165" s="231" t="s">
        <v>201</v>
      </c>
      <c r="AU165" s="231" t="s">
        <v>80</v>
      </c>
      <c r="AY165" s="14" t="s">
        <v>200</v>
      </c>
      <c r="BE165" s="232">
        <f>IF(N165="základní",J165,0)</f>
        <v>0</v>
      </c>
      <c r="BF165" s="232">
        <f>IF(N165="snížená",J165,0)</f>
        <v>0</v>
      </c>
      <c r="BG165" s="232">
        <f>IF(N165="zákl. přenesená",J165,0)</f>
        <v>0</v>
      </c>
      <c r="BH165" s="232">
        <f>IF(N165="sníž. přenesená",J165,0)</f>
        <v>0</v>
      </c>
      <c r="BI165" s="232">
        <f>IF(N165="nulová",J165,0)</f>
        <v>0</v>
      </c>
      <c r="BJ165" s="14" t="s">
        <v>80</v>
      </c>
      <c r="BK165" s="232">
        <f>ROUND(I165*H165,2)</f>
        <v>0</v>
      </c>
      <c r="BL165" s="14" t="s">
        <v>210</v>
      </c>
      <c r="BM165" s="231" t="s">
        <v>1210</v>
      </c>
    </row>
    <row r="166" s="2" customFormat="1" ht="76.35" customHeight="1">
      <c r="A166" s="35"/>
      <c r="B166" s="36"/>
      <c r="C166" s="219" t="s">
        <v>447</v>
      </c>
      <c r="D166" s="219" t="s">
        <v>201</v>
      </c>
      <c r="E166" s="220" t="s">
        <v>1211</v>
      </c>
      <c r="F166" s="221" t="s">
        <v>1212</v>
      </c>
      <c r="G166" s="222" t="s">
        <v>209</v>
      </c>
      <c r="H166" s="223">
        <v>12</v>
      </c>
      <c r="I166" s="224"/>
      <c r="J166" s="225">
        <f>ROUND(I166*H166,2)</f>
        <v>0</v>
      </c>
      <c r="K166" s="226"/>
      <c r="L166" s="41"/>
      <c r="M166" s="227" t="s">
        <v>1</v>
      </c>
      <c r="N166" s="228" t="s">
        <v>38</v>
      </c>
      <c r="O166" s="88"/>
      <c r="P166" s="229">
        <f>O166*H166</f>
        <v>0</v>
      </c>
      <c r="Q166" s="229">
        <v>0</v>
      </c>
      <c r="R166" s="229">
        <f>Q166*H166</f>
        <v>0</v>
      </c>
      <c r="S166" s="229">
        <v>0</v>
      </c>
      <c r="T166" s="230">
        <f>S166*H166</f>
        <v>0</v>
      </c>
      <c r="U166" s="35"/>
      <c r="V166" s="35"/>
      <c r="W166" s="35"/>
      <c r="X166" s="35"/>
      <c r="Y166" s="35"/>
      <c r="Z166" s="35"/>
      <c r="AA166" s="35"/>
      <c r="AB166" s="35"/>
      <c r="AC166" s="35"/>
      <c r="AD166" s="35"/>
      <c r="AE166" s="35"/>
      <c r="AR166" s="231" t="s">
        <v>210</v>
      </c>
      <c r="AT166" s="231" t="s">
        <v>201</v>
      </c>
      <c r="AU166" s="231" t="s">
        <v>80</v>
      </c>
      <c r="AY166" s="14" t="s">
        <v>200</v>
      </c>
      <c r="BE166" s="232">
        <f>IF(N166="základní",J166,0)</f>
        <v>0</v>
      </c>
      <c r="BF166" s="232">
        <f>IF(N166="snížená",J166,0)</f>
        <v>0</v>
      </c>
      <c r="BG166" s="232">
        <f>IF(N166="zákl. přenesená",J166,0)</f>
        <v>0</v>
      </c>
      <c r="BH166" s="232">
        <f>IF(N166="sníž. přenesená",J166,0)</f>
        <v>0</v>
      </c>
      <c r="BI166" s="232">
        <f>IF(N166="nulová",J166,0)</f>
        <v>0</v>
      </c>
      <c r="BJ166" s="14" t="s">
        <v>80</v>
      </c>
      <c r="BK166" s="232">
        <f>ROUND(I166*H166,2)</f>
        <v>0</v>
      </c>
      <c r="BL166" s="14" t="s">
        <v>210</v>
      </c>
      <c r="BM166" s="231" t="s">
        <v>1213</v>
      </c>
    </row>
    <row r="167" s="2" customFormat="1" ht="24.15" customHeight="1">
      <c r="A167" s="35"/>
      <c r="B167" s="36"/>
      <c r="C167" s="219" t="s">
        <v>451</v>
      </c>
      <c r="D167" s="219" t="s">
        <v>201</v>
      </c>
      <c r="E167" s="220" t="s">
        <v>1214</v>
      </c>
      <c r="F167" s="221" t="s">
        <v>1215</v>
      </c>
      <c r="G167" s="222" t="s">
        <v>209</v>
      </c>
      <c r="H167" s="223">
        <v>20</v>
      </c>
      <c r="I167" s="224"/>
      <c r="J167" s="225">
        <f>ROUND(I167*H167,2)</f>
        <v>0</v>
      </c>
      <c r="K167" s="226"/>
      <c r="L167" s="41"/>
      <c r="M167" s="227" t="s">
        <v>1</v>
      </c>
      <c r="N167" s="228" t="s">
        <v>38</v>
      </c>
      <c r="O167" s="88"/>
      <c r="P167" s="229">
        <f>O167*H167</f>
        <v>0</v>
      </c>
      <c r="Q167" s="229">
        <v>0</v>
      </c>
      <c r="R167" s="229">
        <f>Q167*H167</f>
        <v>0</v>
      </c>
      <c r="S167" s="229">
        <v>0</v>
      </c>
      <c r="T167" s="230">
        <f>S167*H167</f>
        <v>0</v>
      </c>
      <c r="U167" s="35"/>
      <c r="V167" s="35"/>
      <c r="W167" s="35"/>
      <c r="X167" s="35"/>
      <c r="Y167" s="35"/>
      <c r="Z167" s="35"/>
      <c r="AA167" s="35"/>
      <c r="AB167" s="35"/>
      <c r="AC167" s="35"/>
      <c r="AD167" s="35"/>
      <c r="AE167" s="35"/>
      <c r="AR167" s="231" t="s">
        <v>210</v>
      </c>
      <c r="AT167" s="231" t="s">
        <v>201</v>
      </c>
      <c r="AU167" s="231" t="s">
        <v>80</v>
      </c>
      <c r="AY167" s="14" t="s">
        <v>200</v>
      </c>
      <c r="BE167" s="232">
        <f>IF(N167="základní",J167,0)</f>
        <v>0</v>
      </c>
      <c r="BF167" s="232">
        <f>IF(N167="snížená",J167,0)</f>
        <v>0</v>
      </c>
      <c r="BG167" s="232">
        <f>IF(N167="zákl. přenesená",J167,0)</f>
        <v>0</v>
      </c>
      <c r="BH167" s="232">
        <f>IF(N167="sníž. přenesená",J167,0)</f>
        <v>0</v>
      </c>
      <c r="BI167" s="232">
        <f>IF(N167="nulová",J167,0)</f>
        <v>0</v>
      </c>
      <c r="BJ167" s="14" t="s">
        <v>80</v>
      </c>
      <c r="BK167" s="232">
        <f>ROUND(I167*H167,2)</f>
        <v>0</v>
      </c>
      <c r="BL167" s="14" t="s">
        <v>210</v>
      </c>
      <c r="BM167" s="231" t="s">
        <v>1216</v>
      </c>
    </row>
    <row r="168" s="2" customFormat="1" ht="37.8" customHeight="1">
      <c r="A168" s="35"/>
      <c r="B168" s="36"/>
      <c r="C168" s="219" t="s">
        <v>455</v>
      </c>
      <c r="D168" s="219" t="s">
        <v>201</v>
      </c>
      <c r="E168" s="220" t="s">
        <v>1217</v>
      </c>
      <c r="F168" s="221" t="s">
        <v>1218</v>
      </c>
      <c r="G168" s="222" t="s">
        <v>209</v>
      </c>
      <c r="H168" s="223">
        <v>35</v>
      </c>
      <c r="I168" s="224"/>
      <c r="J168" s="225">
        <f>ROUND(I168*H168,2)</f>
        <v>0</v>
      </c>
      <c r="K168" s="226"/>
      <c r="L168" s="41"/>
      <c r="M168" s="233" t="s">
        <v>1</v>
      </c>
      <c r="N168" s="234" t="s">
        <v>38</v>
      </c>
      <c r="O168" s="235"/>
      <c r="P168" s="236">
        <f>O168*H168</f>
        <v>0</v>
      </c>
      <c r="Q168" s="236">
        <v>0</v>
      </c>
      <c r="R168" s="236">
        <f>Q168*H168</f>
        <v>0</v>
      </c>
      <c r="S168" s="236">
        <v>0</v>
      </c>
      <c r="T168" s="237">
        <f>S168*H168</f>
        <v>0</v>
      </c>
      <c r="U168" s="35"/>
      <c r="V168" s="35"/>
      <c r="W168" s="35"/>
      <c r="X168" s="35"/>
      <c r="Y168" s="35"/>
      <c r="Z168" s="35"/>
      <c r="AA168" s="35"/>
      <c r="AB168" s="35"/>
      <c r="AC168" s="35"/>
      <c r="AD168" s="35"/>
      <c r="AE168" s="35"/>
      <c r="AR168" s="231" t="s">
        <v>210</v>
      </c>
      <c r="AT168" s="231" t="s">
        <v>201</v>
      </c>
      <c r="AU168" s="231" t="s">
        <v>80</v>
      </c>
      <c r="AY168" s="14" t="s">
        <v>200</v>
      </c>
      <c r="BE168" s="232">
        <f>IF(N168="základní",J168,0)</f>
        <v>0</v>
      </c>
      <c r="BF168" s="232">
        <f>IF(N168="snížená",J168,0)</f>
        <v>0</v>
      </c>
      <c r="BG168" s="232">
        <f>IF(N168="zákl. přenesená",J168,0)</f>
        <v>0</v>
      </c>
      <c r="BH168" s="232">
        <f>IF(N168="sníž. přenesená",J168,0)</f>
        <v>0</v>
      </c>
      <c r="BI168" s="232">
        <f>IF(N168="nulová",J168,0)</f>
        <v>0</v>
      </c>
      <c r="BJ168" s="14" t="s">
        <v>80</v>
      </c>
      <c r="BK168" s="232">
        <f>ROUND(I168*H168,2)</f>
        <v>0</v>
      </c>
      <c r="BL168" s="14" t="s">
        <v>210</v>
      </c>
      <c r="BM168" s="231" t="s">
        <v>1219</v>
      </c>
    </row>
    <row r="169" s="2" customFormat="1" ht="6.96" customHeight="1">
      <c r="A169" s="35"/>
      <c r="B169" s="63"/>
      <c r="C169" s="64"/>
      <c r="D169" s="64"/>
      <c r="E169" s="64"/>
      <c r="F169" s="64"/>
      <c r="G169" s="64"/>
      <c r="H169" s="64"/>
      <c r="I169" s="64"/>
      <c r="J169" s="64"/>
      <c r="K169" s="64"/>
      <c r="L169" s="41"/>
      <c r="M169" s="35"/>
      <c r="O169" s="35"/>
      <c r="P169" s="35"/>
      <c r="Q169" s="35"/>
      <c r="R169" s="35"/>
      <c r="S169" s="35"/>
      <c r="T169" s="35"/>
      <c r="U169" s="35"/>
      <c r="V169" s="35"/>
      <c r="W169" s="35"/>
      <c r="X169" s="35"/>
      <c r="Y169" s="35"/>
      <c r="Z169" s="35"/>
      <c r="AA169" s="35"/>
      <c r="AB169" s="35"/>
      <c r="AC169" s="35"/>
      <c r="AD169" s="35"/>
      <c r="AE169" s="35"/>
    </row>
  </sheetData>
  <sheetProtection sheet="1" autoFilter="0" formatColumns="0" formatRows="0" objects="1" scenarios="1" spinCount="100000" saltValue="0szrD8h//V+2x82XON+7Syd9JU5d91W2LC8tjnhN38r+aC4c+ATE47SHijbPzWq4apDncd+bkgh3jybDjhwtrQ==" hashValue="mVJmZ3RNdmn/1jJbilJhYH/ldDYp/rTbcklvwo1wXW/ZgJeJda5U5mrmohU+c/+f7/kf3CH+h7FWN7vqRS11Sw==" algorithmName="SHA-512" password="CC35"/>
  <autoFilter ref="C124:K168"/>
  <mergeCells count="15">
    <mergeCell ref="E7:H7"/>
    <mergeCell ref="E11:H11"/>
    <mergeCell ref="E9:H9"/>
    <mergeCell ref="E13:H13"/>
    <mergeCell ref="E22:H22"/>
    <mergeCell ref="E31:H31"/>
    <mergeCell ref="E85:H85"/>
    <mergeCell ref="E89:H89"/>
    <mergeCell ref="E87:H87"/>
    <mergeCell ref="E91:H91"/>
    <mergeCell ref="E111:H111"/>
    <mergeCell ref="E115:H115"/>
    <mergeCell ref="E113:H113"/>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Kmoch Lukáš</dc:creator>
  <cp:lastModifiedBy>Kmoch Lukáš</cp:lastModifiedBy>
  <dcterms:created xsi:type="dcterms:W3CDTF">2020-11-10T10:15:15Z</dcterms:created>
  <dcterms:modified xsi:type="dcterms:W3CDTF">2020-11-10T10:15:38Z</dcterms:modified>
</cp:coreProperties>
</file>