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00 - Stavební řešení" sheetId="2" r:id="rId2"/>
    <sheet name="2.100 - Vedlejší rozpočto..." sheetId="3" r:id="rId3"/>
    <sheet name="1.000 - Architektonicko -..." sheetId="4" r:id="rId4"/>
    <sheet name="4.100 - Ústřední vytápění" sheetId="5" r:id="rId5"/>
    <sheet name="4.500 - ZTI" sheetId="6" r:id="rId6"/>
    <sheet name="4.600 - Plyn" sheetId="7" r:id="rId7"/>
    <sheet name="4.700 - Silnoproud" sheetId="8" r:id="rId8"/>
    <sheet name="4.800 - Slaboproud" sheetId="9" r:id="rId9"/>
    <sheet name="2.000 - Vedlejší rozpočto..." sheetId="10" r:id="rId10"/>
  </sheets>
  <definedNames>
    <definedName name="_xlnm.Print_Area" localSheetId="0">'Rekapitulace stavby'!$D$4:$AO$76,'Rekapitulace stavby'!$C$82:$AQ$106</definedName>
    <definedName name="_xlnm._FilterDatabase" localSheetId="1" hidden="1">'1.100 - Stavební řešení'!$C$131:$K$218</definedName>
    <definedName name="_xlnm.Print_Area" localSheetId="1">'1.100 - Stavební řešení'!$C$4:$J$76,'1.100 - Stavební řešení'!$C$82:$J$111,'1.100 - Stavební řešení'!$C$117:$J$218</definedName>
    <definedName name="_xlnm._FilterDatabase" localSheetId="2" hidden="1">'2.100 - Vedlejší rozpočto...'!$C$123:$K$135</definedName>
    <definedName name="_xlnm.Print_Area" localSheetId="2">'2.100 - Vedlejší rozpočto...'!$C$4:$J$76,'2.100 - Vedlejší rozpočto...'!$C$82:$J$103,'2.100 - Vedlejší rozpočto...'!$C$109:$J$135</definedName>
    <definedName name="_xlnm._FilterDatabase" localSheetId="3" hidden="1">'1.000 - Architektonicko -...'!$C$147:$K$538</definedName>
    <definedName name="_xlnm.Print_Area" localSheetId="3">'1.000 - Architektonicko -...'!$C$4:$J$76,'1.000 - Architektonicko -...'!$C$82:$J$127,'1.000 - Architektonicko -...'!$C$133:$J$538</definedName>
    <definedName name="_xlnm._FilterDatabase" localSheetId="4" hidden="1">'4.100 - Ústřední vytápění'!$C$125:$K$156</definedName>
    <definedName name="_xlnm.Print_Area" localSheetId="4">'4.100 - Ústřední vytápění'!$C$4:$J$76,'4.100 - Ústřední vytápění'!$C$82:$J$105,'4.100 - Ústřední vytápění'!$C$111:$J$156</definedName>
    <definedName name="_xlnm._FilterDatabase" localSheetId="5" hidden="1">'4.500 - ZTI'!$C$133:$K$259</definedName>
    <definedName name="_xlnm.Print_Area" localSheetId="5">'4.500 - ZTI'!$C$4:$J$76,'4.500 - ZTI'!$C$82:$J$113,'4.500 - ZTI'!$C$119:$J$259</definedName>
    <definedName name="_xlnm._FilterDatabase" localSheetId="6" hidden="1">'4.600 - Plyn'!$C$127:$K$168</definedName>
    <definedName name="_xlnm.Print_Area" localSheetId="6">'4.600 - Plyn'!$C$4:$J$76,'4.600 - Plyn'!$C$82:$J$107,'4.600 - Plyn'!$C$113:$J$168</definedName>
    <definedName name="_xlnm._FilterDatabase" localSheetId="7" hidden="1">'4.700 - Silnoproud'!$C$127:$K$322</definedName>
    <definedName name="_xlnm.Print_Area" localSheetId="7">'4.700 - Silnoproud'!$C$4:$J$76,'4.700 - Silnoproud'!$C$82:$J$107,'4.700 - Silnoproud'!$C$113:$J$322</definedName>
    <definedName name="_xlnm._FilterDatabase" localSheetId="8" hidden="1">'4.800 - Slaboproud'!$C$131:$K$240</definedName>
    <definedName name="_xlnm.Print_Area" localSheetId="8">'4.800 - Slaboproud'!$C$4:$J$76,'4.800 - Slaboproud'!$C$82:$J$111,'4.800 - Slaboproud'!$C$117:$J$240</definedName>
    <definedName name="_xlnm._FilterDatabase" localSheetId="9" hidden="1">'2.000 - Vedlejší rozpočto...'!$C$124:$K$138</definedName>
    <definedName name="_xlnm.Print_Area" localSheetId="9">'2.000 - Vedlejší rozpočto...'!$C$4:$J$76,'2.000 - Vedlejší rozpočto...'!$C$82:$J$104,'2.000 - Vedlejší rozpočto...'!$C$110:$J$138</definedName>
    <definedName name="_xlnm.Print_Titles" localSheetId="0">'Rekapitulace stavby'!$92:$92</definedName>
    <definedName name="_xlnm.Print_Titles" localSheetId="1">'1.100 - Stavební řešení'!$131:$131</definedName>
    <definedName name="_xlnm.Print_Titles" localSheetId="2">'2.100 - Vedlejší rozpočto...'!$123:$123</definedName>
    <definedName name="_xlnm.Print_Titles" localSheetId="3">'1.000 - Architektonicko -...'!$147:$147</definedName>
    <definedName name="_xlnm.Print_Titles" localSheetId="4">'4.100 - Ústřední vytápění'!$125:$125</definedName>
    <definedName name="_xlnm.Print_Titles" localSheetId="5">'4.500 - ZTI'!$133:$133</definedName>
    <definedName name="_xlnm.Print_Titles" localSheetId="6">'4.600 - Plyn'!$127:$127</definedName>
    <definedName name="_xlnm.Print_Titles" localSheetId="7">'4.700 - Silnoproud'!$127:$127</definedName>
    <definedName name="_xlnm.Print_Titles" localSheetId="8">'4.800 - Slaboproud'!$131:$131</definedName>
    <definedName name="_xlnm.Print_Titles" localSheetId="9">'2.000 - Vedlejší rozpočto...'!$124:$124</definedName>
  </definedNames>
  <calcPr fullCalcOnLoad="1"/>
</workbook>
</file>

<file path=xl/sharedStrings.xml><?xml version="1.0" encoding="utf-8"?>
<sst xmlns="http://schemas.openxmlformats.org/spreadsheetml/2006/main" count="14528" uniqueCount="2634">
  <si>
    <t>Export Komplet</t>
  </si>
  <si>
    <t/>
  </si>
  <si>
    <t>2.0</t>
  </si>
  <si>
    <t>ZAMOK</t>
  </si>
  <si>
    <t>False</t>
  </si>
  <si>
    <t>{2653f0a9-0d51-4788-928d-b254c086a14a}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</si>
  <si>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</si>
  <si>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</si>
  <si>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</si>
  <si>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</si>
  <si>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</si>
  <si>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</si>
  <si>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</si>
  <si>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</si>
  <si>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2020_03_30-1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</si>
  <si>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</si>
  <si>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</si>
  <si>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Vysoké Mýto ON-DSP,DPS oprava, stavební opravy objektu</t>
  </si>
  <si>
    <t>KSO:</t>
  </si>
  <si>
    <t>CC-CZ:</t>
  </si>
  <si>
    <t>Místo:</t>
  </si>
  <si>
    <t>Vysoké Mýto ON</t>
  </si>
  <si>
    <t>Datum:</t>
  </si>
  <si>
    <t>11. 3. 2020</t>
  </si>
  <si>
    <t>Zadavatel:</t>
  </si>
  <si>
    <t>IČ:</t>
  </si>
  <si>
    <t>Správa železnic, s.o.,Rieg. nám.1660,500 02 HK</t>
  </si>
  <si>
    <t>DIČ:</t>
  </si>
  <si>
    <t>Uchazeč:</t>
  </si>
  <si>
    <t>Vyplň údaj</t>
  </si>
  <si>
    <t>Projektant:</t>
  </si>
  <si>
    <t>CODE,s.r.o.,Na Vrtálně 84,530 02 Pardubice</t>
  </si>
  <si>
    <t>True</t>
  </si>
  <si>
    <t>Zpracovatel:</t>
  </si>
  <si>
    <t>CODE spol. s 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</si>
  <si>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</si>
  <si>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</si>
  <si>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</si>
  <si>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</si>
  <si>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</si>
  <si>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</si>
  <si>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</si>
  <si>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</si>
  <si>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</si>
  <si>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</si>
  <si>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</si>
  <si>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</si>
  <si>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</si>
  <si>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</si>
  <si>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</si>
  <si>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</si>
  <si>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</si>
  <si>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</si>
  <si>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</si>
  <si>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</si>
  <si>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</si>
  <si>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</si>
  <si>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</si>
  <si>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</si>
  <si>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</si>
  <si>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</si>
  <si>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</si>
  <si>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</si>
  <si>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</si>
  <si>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</si>
  <si>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</si>
  <si>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</si>
  <si>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</si>
  <si>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</si>
  <si>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</si>
  <si>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</si>
  <si>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</si>
  <si>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</si>
  <si>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</si>
  <si>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</si>
  <si>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</si>
  <si>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</si>
  <si>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</si>
  <si>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</si>
  <si>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</si>
  <si>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IO 01</t>
  </si>
  <si>
    <t>Terénní úpravy a zpevněné plochy</t>
  </si>
  <si>
    <t>STA</t>
  </si>
  <si>
    <t>1</t>
  </si>
  <si>
    <t>{8fe5bcc8-a89c-4ff6-9205-bd82139b6fc9}</t>
  </si>
  <si>
    <t>2</t>
  </si>
  <si>
    <t>/</t>
  </si>
  <si>
    <t>1.100</t>
  </si>
  <si>
    <t>Stavební řešení</t>
  </si>
  <si>
    <t>Soupis</t>
  </si>
  <si>
    <t>{94b3194c-7249-4f0b-b6a3-73a6bc7fec04}</t>
  </si>
  <si>
    <t>2.100</t>
  </si>
  <si>
    <t>Vedlejší rozpočto...</t>
  </si>
  <si>
    <t>{a50cddce-6c8d-4979-be39-939a105a7e67}</t>
  </si>
  <si>
    <t>SO 01</t>
  </si>
  <si>
    <t>Budova osobního nádraží</t>
  </si>
  <si>
    <t>{b6eb7175-dc23-4dd2-8a34-3088bead627e}</t>
  </si>
  <si>
    <t>1.000</t>
  </si>
  <si>
    <t>Architektonicko - stavení řešení</t>
  </si>
  <si>
    <t>{08c78131-4dbb-4e75-92c2-6f1a197d04c7}</t>
  </si>
  <si>
    <t>4.100</t>
  </si>
  <si>
    <t>Ústřední vytápění</t>
  </si>
  <si>
    <t>{cd6da33d-7869-4e6a-95b2-df51bd2561ed}</t>
  </si>
  <si>
    <t>4.500</t>
  </si>
  <si>
    <t>ZTI</t>
  </si>
  <si>
    <t>{deb803e8-2ee9-4b06-b79d-daea3cb7f1fc}</t>
  </si>
  <si>
    <t>4.600</t>
  </si>
  <si>
    <t>Plyn</t>
  </si>
  <si>
    <t>{06bba849-c986-4a57-8a4a-7bb07799d16c}</t>
  </si>
  <si>
    <t>4.700</t>
  </si>
  <si>
    <t>Silnoproud</t>
  </si>
  <si>
    <t>{71678386-1c36-417e-82b2-d0d823254023}</t>
  </si>
  <si>
    <t>4.800</t>
  </si>
  <si>
    <t>Slaboproud</t>
  </si>
  <si>
    <t>{84e81e9e-dd7d-4831-8ed4-26f12aefdfe2}</t>
  </si>
  <si>
    <t>2.000</t>
  </si>
  <si>
    <t>Vedlejší rozpočtové náklady</t>
  </si>
  <si>
    <t>{812381fe-400c-4c1d-a108-b6cf5acefe18}</t>
  </si>
  <si>
    <t>KRYCÍ LIST SOUPISU PRACÍ</t>
  </si>
  <si>
    <t>Objekt:</t>
  </si>
  <si>
    <t>IO 01 - Terénní úpravy a zpevněné plochy</t>
  </si>
  <si>
    <t>Soupis:</t>
  </si>
  <si>
    <t>1.100 - Stavební řešení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</si>
  <si>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</si>
  <si>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</si>
  <si>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</si>
  <si>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</si>
  <si>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</si>
  <si>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</si>
  <si>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</si>
  <si>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</si>
  <si>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</si>
  <si>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</si>
  <si>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</si>
  <si>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</si>
  <si>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</si>
  <si>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</si>
  <si>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</si>
  <si>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</si>
  <si>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</si>
  <si>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</si>
  <si>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</si>
  <si>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</si>
  <si>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</si>
  <si>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</si>
  <si>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</si>
  <si>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</si>
  <si>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</si>
  <si>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</si>
  <si>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</si>
  <si>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</si>
  <si>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</si>
  <si>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</si>
  <si>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</si>
  <si>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</si>
  <si>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</si>
  <si>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</si>
  <si>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</si>
  <si>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</si>
  <si>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</si>
  <si>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</si>
  <si>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</si>
  <si>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4</t>
  </si>
  <si>
    <t>111211101</t>
  </si>
  <si>
    <t>Odstranění křovin a stromů průměru kmene do 100 mm i s kořeny sklonu terénu do 1:5 ručně</t>
  </si>
  <si>
    <t>5</t>
  </si>
  <si>
    <t>121112003</t>
  </si>
  <si>
    <t>Sejmutí ornice tl vrstvy do 200 mm ručně</t>
  </si>
  <si>
    <t>6</t>
  </si>
  <si>
    <t>113106171</t>
  </si>
  <si>
    <t>Rozebrání dlažeb vozovek ze zámkové dlažby s ložem z kameniva ručně</t>
  </si>
  <si>
    <t>8</t>
  </si>
  <si>
    <t>7</t>
  </si>
  <si>
    <t>113107142</t>
  </si>
  <si>
    <t>Odstranění podkladu živičného tl 100 mm ručně</t>
  </si>
  <si>
    <t>10</t>
  </si>
  <si>
    <t>113107151</t>
  </si>
  <si>
    <t>Odstranění podkladu z kameniva těženého tl 100 mm strojně pl přes 50 do 200 m2</t>
  </si>
  <si>
    <t>12</t>
  </si>
  <si>
    <t>9</t>
  </si>
  <si>
    <t>113107164</t>
  </si>
  <si>
    <t>Odstranění podkladu z kameniva drceného tl 400 mm strojně pl přes 50 do 200 m2</t>
  </si>
  <si>
    <t>14</t>
  </si>
  <si>
    <t>11</t>
  </si>
  <si>
    <t>113201111</t>
  </si>
  <si>
    <t>Vytrhání obrub chodníkových ležatých</t>
  </si>
  <si>
    <t>m</t>
  </si>
  <si>
    <t>16</t>
  </si>
  <si>
    <t>113201112</t>
  </si>
  <si>
    <t>Vytrhání obrub silničních ležatých</t>
  </si>
  <si>
    <t>18</t>
  </si>
  <si>
    <t>13</t>
  </si>
  <si>
    <t>132212111</t>
  </si>
  <si>
    <t>Hloubení rýh š do 800 mm v soudržných horninách třídy těžitelnosti I, skupiny 3 ručně</t>
  </si>
  <si>
    <t>m3</t>
  </si>
  <si>
    <t>20</t>
  </si>
  <si>
    <t>162751117</t>
  </si>
  <si>
    <t>Vodorovné přemístění do 10000 m výkopku/sypaniny z horniny třídy těžitelnosti I, skupiny 1 až 3</t>
  </si>
  <si>
    <t>22</t>
  </si>
  <si>
    <t>162751119</t>
  </si>
  <si>
    <t>Příplatek k vodorovnému přemístění výkopku/sypaniny z horniny třídy těžitelnosti I, skupiny 1 až 3 ZKD 1000 m přes 10000 m</t>
  </si>
  <si>
    <t>24</t>
  </si>
  <si>
    <t>87</t>
  </si>
  <si>
    <t>167151101</t>
  </si>
  <si>
    <t>Nakládání výkopku z hornin třídy těžitelnosti I, skupiny 1 až 3 do 100 m3</t>
  </si>
  <si>
    <t>26</t>
  </si>
  <si>
    <t>86</t>
  </si>
  <si>
    <t>M</t>
  </si>
  <si>
    <t>10364100</t>
  </si>
  <si>
    <t>zemina pro terénní úpravy - tříděná</t>
  </si>
  <si>
    <t>t</t>
  </si>
  <si>
    <t>28</t>
  </si>
  <si>
    <t>19</t>
  </si>
  <si>
    <t>10364101</t>
  </si>
  <si>
    <t>zemina pro terénní úpravy -  ornice</t>
  </si>
  <si>
    <t>30</t>
  </si>
  <si>
    <t>171151103</t>
  </si>
  <si>
    <t>Uložení sypaniny z hornin soudržných do násypů zhutněných</t>
  </si>
  <si>
    <t>32</t>
  </si>
  <si>
    <t>88</t>
  </si>
  <si>
    <t>181111111</t>
  </si>
  <si>
    <t>Plošná úprava terénu do 500 m2 zemina tř 1 až 4 nerovnosti do 100 mm v rovinně a svahu do 1:5</t>
  </si>
  <si>
    <t>34</t>
  </si>
  <si>
    <t>181351103</t>
  </si>
  <si>
    <t>Rozprostření ornice tl vrstvy do 200 mm pl do 500 m2 v rovině nebo ve svahu do 1:5 strojně</t>
  </si>
  <si>
    <t>36</t>
  </si>
  <si>
    <t>181411131</t>
  </si>
  <si>
    <t>Založení parkového trávníku výsevem plochy do 1000 m2 v rovině a ve svahu do 1:5</t>
  </si>
  <si>
    <t>38</t>
  </si>
  <si>
    <t>00572410</t>
  </si>
  <si>
    <t>osivo směs travní parková</t>
  </si>
  <si>
    <t>kg</t>
  </si>
  <si>
    <t>40</t>
  </si>
  <si>
    <t>89</t>
  </si>
  <si>
    <t>184802111</t>
  </si>
  <si>
    <t>Chemické odplevelení před založením kultury nad 20 m2 postřikem na široko v rovině a svahu do 1:5</t>
  </si>
  <si>
    <t>42</t>
  </si>
  <si>
    <t>184818234</t>
  </si>
  <si>
    <t>Ochrana kmene průměru přes 700 do 900 mm bedněním výšky do 2 m</t>
  </si>
  <si>
    <t>kus</t>
  </si>
  <si>
    <t>44</t>
  </si>
  <si>
    <t>185804215</t>
  </si>
  <si>
    <t>Vypletí záhonu trávníku po výsevu s naložením a odvozem odpadu do 20 km v rovině a svahu do 1:5</t>
  </si>
  <si>
    <t>46</t>
  </si>
  <si>
    <t>25</t>
  </si>
  <si>
    <t>185804312</t>
  </si>
  <si>
    <t>Zalití rostlin vodou plocha přes 20 m2</t>
  </si>
  <si>
    <t>48</t>
  </si>
  <si>
    <t>Zakládání</t>
  </si>
  <si>
    <t>274313511</t>
  </si>
  <si>
    <t>Základové pásy z betonu tř. C 12/15</t>
  </si>
  <si>
    <t>50</t>
  </si>
  <si>
    <t>27</t>
  </si>
  <si>
    <t>274351121</t>
  </si>
  <si>
    <t>Zřízení bednění základových pasů rovného</t>
  </si>
  <si>
    <t>52</t>
  </si>
  <si>
    <t>274351122</t>
  </si>
  <si>
    <t>Odstranění bednění základových pasů rovného</t>
  </si>
  <si>
    <t>54</t>
  </si>
  <si>
    <t>3</t>
  </si>
  <si>
    <t>Svislé a kompletní konstrukce</t>
  </si>
  <si>
    <t>338171113</t>
  </si>
  <si>
    <t>Osazování sloupků a vzpěr plotových ocelových v do 2,00 m se zabetonováním</t>
  </si>
  <si>
    <t>56</t>
  </si>
  <si>
    <t>31</t>
  </si>
  <si>
    <t>55342250</t>
  </si>
  <si>
    <t>sloupek plotový průběžný Pz a komaxitové 1500/38x1,5mm</t>
  </si>
  <si>
    <t>58</t>
  </si>
  <si>
    <t>55342271</t>
  </si>
  <si>
    <t>vzpěra plotová Pz 1500/38x1,5mm</t>
  </si>
  <si>
    <t>60</t>
  </si>
  <si>
    <t>33</t>
  </si>
  <si>
    <t>339921112</t>
  </si>
  <si>
    <t>Osazování betonových palisád do betonového základu jednotlivě výšky prvku přes 0,5 do 1 m</t>
  </si>
  <si>
    <t>62</t>
  </si>
  <si>
    <t>59228409</t>
  </si>
  <si>
    <t>palisáda betonová vzhled dobové dlažební kameny přírodní 160x160x600mm</t>
  </si>
  <si>
    <t>64</t>
  </si>
  <si>
    <t>35</t>
  </si>
  <si>
    <t>3481212R2</t>
  </si>
  <si>
    <t>Osazení betonových podhrabových desek do plotových patek</t>
  </si>
  <si>
    <t>soubor</t>
  </si>
  <si>
    <t>66</t>
  </si>
  <si>
    <t>592331-R</t>
  </si>
  <si>
    <t>deska plotová betonová 100x150x1350 mm</t>
  </si>
  <si>
    <t>68</t>
  </si>
  <si>
    <t>37</t>
  </si>
  <si>
    <t>348171120</t>
  </si>
  <si>
    <t>Montáž rámového oplocení výšky přes 1 do 1,5 m</t>
  </si>
  <si>
    <t>70</t>
  </si>
  <si>
    <t>313247R0</t>
  </si>
  <si>
    <t>ocelový plotový rám se žebírkovým pozink.vypletem, včetně dodání materiálů</t>
  </si>
  <si>
    <t>72</t>
  </si>
  <si>
    <t>Komunikace pozemní</t>
  </si>
  <si>
    <t>39</t>
  </si>
  <si>
    <t>542400-R33</t>
  </si>
  <si>
    <t>Oprava a úprava plochy železničního svršku,dotčeného stavebními pracemi</t>
  </si>
  <si>
    <t>74</t>
  </si>
  <si>
    <t>564871111</t>
  </si>
  <si>
    <t>Podklad ze štěrkodrtě ŠD tl 250 mm</t>
  </si>
  <si>
    <t>76</t>
  </si>
  <si>
    <t>41</t>
  </si>
  <si>
    <t>564871116</t>
  </si>
  <si>
    <t>Podklad ze štěrkodrtě ŠD tl. 300 mm</t>
  </si>
  <si>
    <t>78</t>
  </si>
  <si>
    <t>43</t>
  </si>
  <si>
    <t>581124R01</t>
  </si>
  <si>
    <t>Kryt z betonu komunikace pro pěší tl. 150 mm, s vloženou výztuží</t>
  </si>
  <si>
    <t>80</t>
  </si>
  <si>
    <t>90</t>
  </si>
  <si>
    <t>31316r01</t>
  </si>
  <si>
    <t>síť výztužná svařovaná 150x150mm drát D 6mm</t>
  </si>
  <si>
    <t>82</t>
  </si>
  <si>
    <t>596211112</t>
  </si>
  <si>
    <t>Kladení zámkové dlažby komunikací pro pěší tl 60 mm skupiny A pl do 300 m2</t>
  </si>
  <si>
    <t>84</t>
  </si>
  <si>
    <t>45</t>
  </si>
  <si>
    <t>59245015</t>
  </si>
  <si>
    <t>dlažba zámková tvaru I 200x165x60mm přírodní</t>
  </si>
  <si>
    <t>596841120</t>
  </si>
  <si>
    <t>Kladení betonové dlažby komunikací pro pěší do lože z cement malty vel do 0,09 m2 plochy do 50 m2</t>
  </si>
  <si>
    <t>47</t>
  </si>
  <si>
    <t>59245006</t>
  </si>
  <si>
    <t>dlažba tvar obdélník betonová pro nevidomé 200x100x60mm barevná</t>
  </si>
  <si>
    <t>Úpravy povrchů, podlahy a osazování výplní</t>
  </si>
  <si>
    <t>91</t>
  </si>
  <si>
    <t>637211411</t>
  </si>
  <si>
    <t>Okapový chodník z betonových zámkových dlaždic tl 60 mm do kameniva</t>
  </si>
  <si>
    <t>92</t>
  </si>
  <si>
    <t>Ostatní konstrukce a práce, bourání</t>
  </si>
  <si>
    <t>93</t>
  </si>
  <si>
    <t>915211115</t>
  </si>
  <si>
    <t>Vodorovné dopravní značení optické značení vodící linie š 150 mm žlutý plast</t>
  </si>
  <si>
    <t>94</t>
  </si>
  <si>
    <t>916131113</t>
  </si>
  <si>
    <t>Osazení silničního obrubníku betonového ležatého s boční opěrou do lože z betonu prostého</t>
  </si>
  <si>
    <t>96</t>
  </si>
  <si>
    <t>95</t>
  </si>
  <si>
    <t>59217017</t>
  </si>
  <si>
    <t>obrubník betonový chodníkový 1000x100x250mm</t>
  </si>
  <si>
    <t>98</t>
  </si>
  <si>
    <t>916231113</t>
  </si>
  <si>
    <t>Osazení chodníkového obrubníku betonového ležatého s boční opěrou do lože z betonu prostého</t>
  </si>
  <si>
    <t>100</t>
  </si>
  <si>
    <t>97</t>
  </si>
  <si>
    <t>59217008</t>
  </si>
  <si>
    <t>obrubník betonový parkový 1000x80x200mm</t>
  </si>
  <si>
    <t>102</t>
  </si>
  <si>
    <t>923929111</t>
  </si>
  <si>
    <t>Varovný pás šířky 40 cm z dlaždic betonových do cementové malty</t>
  </si>
  <si>
    <t>104</t>
  </si>
  <si>
    <t>938908411</t>
  </si>
  <si>
    <t>Čištění vozovek splachováním vodou</t>
  </si>
  <si>
    <t>106</t>
  </si>
  <si>
    <t>55</t>
  </si>
  <si>
    <t>953171R01</t>
  </si>
  <si>
    <t>Dodávka a osazení nového ocelového poklopu 500x700 mm včetně úpravy šachty pro jeho osazení a demontáže původního zákrytu</t>
  </si>
  <si>
    <t>108</t>
  </si>
  <si>
    <t>966071R01</t>
  </si>
  <si>
    <t>Šetrná demontáž, uschování a zpětná montáž oplocení z ocelovách rámů s žebírkovou výplní</t>
  </si>
  <si>
    <t>110</t>
  </si>
  <si>
    <t>59</t>
  </si>
  <si>
    <t>966073R01</t>
  </si>
  <si>
    <t>Demontáž dvoukřídlích vrat ocelových na ocelových sloupkách včetně vybourání sloupků</t>
  </si>
  <si>
    <t>112</t>
  </si>
  <si>
    <t>979024442</t>
  </si>
  <si>
    <t>Očištění vybouraných obrubníků a krajníků chodníkových</t>
  </si>
  <si>
    <t>114</t>
  </si>
  <si>
    <t>61</t>
  </si>
  <si>
    <t>979054451</t>
  </si>
  <si>
    <t>Očištění vybouraných zámkových dlaždic s původním spárováním z kameniva těženého</t>
  </si>
  <si>
    <t>116</t>
  </si>
  <si>
    <t>997</t>
  </si>
  <si>
    <t>Přesun sutě</t>
  </si>
  <si>
    <t>63</t>
  </si>
  <si>
    <t>997013111</t>
  </si>
  <si>
    <t>Vnitrostaveništní doprava suti a vybouraných hmot pro budovy v do 6 m s použitím mechanizace</t>
  </si>
  <si>
    <t>118</t>
  </si>
  <si>
    <t>997013219</t>
  </si>
  <si>
    <t>Příplatek k vnitrostaveništní dopravě suti a vybouraných hmot za zvětšenou dopravu suti ZKD 10 m</t>
  </si>
  <si>
    <t>120</t>
  </si>
  <si>
    <t>65</t>
  </si>
  <si>
    <t>997013511</t>
  </si>
  <si>
    <t>Odvoz suti a vybouraných hmot z meziskládky na skládku do 1 km s naložením a se složením</t>
  </si>
  <si>
    <t>122</t>
  </si>
  <si>
    <t>997013509</t>
  </si>
  <si>
    <t>Příplatek k odvozu suti a vybouraných hmot na skládku ZKD 1 km přes 1 km</t>
  </si>
  <si>
    <t>124</t>
  </si>
  <si>
    <t>997013601</t>
  </si>
  <si>
    <t>Poplatek za uložení na skládce (skládkovné) stavebního odpadu betonového kód odpadu 17 01 01</t>
  </si>
  <si>
    <t>126</t>
  </si>
  <si>
    <t>67</t>
  </si>
  <si>
    <t>997013631</t>
  </si>
  <si>
    <t>Poplatek za uložení na skládce (skládkovné) stavebního odpadu směsného kód odpadu 17 09 04</t>
  </si>
  <si>
    <t>128</t>
  </si>
  <si>
    <t>997013645</t>
  </si>
  <si>
    <t>Poplatek za uložení na skládce (skládkovné) odpadu asfaltového bez dehtu kód odpadu 17 03 02</t>
  </si>
  <si>
    <t>130</t>
  </si>
  <si>
    <t>99</t>
  </si>
  <si>
    <t>997013655</t>
  </si>
  <si>
    <t>Poplatek za uložení na skládce (skládkovné) zeminy a kamení kód odpadu 17 05 04</t>
  </si>
  <si>
    <t>132</t>
  </si>
  <si>
    <t>998</t>
  </si>
  <si>
    <t>Přesun hmot</t>
  </si>
  <si>
    <t>69</t>
  </si>
  <si>
    <t>998223011</t>
  </si>
  <si>
    <t>Přesun hmot pro pozemní komunikace s krytem dlážděným</t>
  </si>
  <si>
    <t>134</t>
  </si>
  <si>
    <t>PSV</t>
  </si>
  <si>
    <t>Práce a dodávky PSV</t>
  </si>
  <si>
    <t>711</t>
  </si>
  <si>
    <t>Izolace proti vodě, vlhkosti a plynům</t>
  </si>
  <si>
    <t>711161215</t>
  </si>
  <si>
    <t>Izolace proti zemní vlhkosti nopovou fólií svislá, nopek v 20,0 mm, tl do 1,0 mm</t>
  </si>
  <si>
    <t>136</t>
  </si>
  <si>
    <t>73</t>
  </si>
  <si>
    <t>711491271</t>
  </si>
  <si>
    <t>Provedení izolace proti tlakové vodě svislé z textilií vrstva podkladní</t>
  </si>
  <si>
    <t>138</t>
  </si>
  <si>
    <t>69311006</t>
  </si>
  <si>
    <t>geotextilie tkaná separační, filtrační, výztužná PP pevnost v tahu 15kN/m</t>
  </si>
  <si>
    <t>140</t>
  </si>
  <si>
    <t>75</t>
  </si>
  <si>
    <t>711161383</t>
  </si>
  <si>
    <t>Izolace proti zemní vlhkosti nopovou fólií ukončení horní lištou</t>
  </si>
  <si>
    <t>142</t>
  </si>
  <si>
    <t>998711101</t>
  </si>
  <si>
    <t>Přesun hmot tonážní pro izolace proti vodě, vlhkosti a plynům v objektech výšky do 6 m</t>
  </si>
  <si>
    <t>144</t>
  </si>
  <si>
    <t>767</t>
  </si>
  <si>
    <t>Konstrukce zámečnické</t>
  </si>
  <si>
    <t>767996R01</t>
  </si>
  <si>
    <t>Šetrná demontáž, uschování, obnova nátěru a zpětná montáž zábrany proti vstupu</t>
  </si>
  <si>
    <t>ks</t>
  </si>
  <si>
    <t>146</t>
  </si>
  <si>
    <t>79</t>
  </si>
  <si>
    <t>998767101</t>
  </si>
  <si>
    <t>Přesun hmot tonážní pro zámečnické konstrukce v objektech v do 6 m</t>
  </si>
  <si>
    <t>148</t>
  </si>
  <si>
    <t>2.100 - Vedlejší rozpočto...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</si>
  <si>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</si>
  <si>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</si>
  <si>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</si>
  <si>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</si>
  <si>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</si>
  <si>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</si>
  <si>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</si>
  <si>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012103R01</t>
  </si>
  <si>
    <t>Geodetické práce před výstavbou - vytyčení inženýrských sítí</t>
  </si>
  <si>
    <t>soub</t>
  </si>
  <si>
    <t>013254000</t>
  </si>
  <si>
    <t>Dokumentace skutečného provedení stavby</t>
  </si>
  <si>
    <t>VRN7</t>
  </si>
  <si>
    <t>Provozní vlivy</t>
  </si>
  <si>
    <t>071103000</t>
  </si>
  <si>
    <t>Provoz investora</t>
  </si>
  <si>
    <t>071203R01</t>
  </si>
  <si>
    <t>Silniční, železniční či kolejový provoz</t>
  </si>
  <si>
    <t>075103R01</t>
  </si>
  <si>
    <t>Ochrana stávajících inženýrskýcz stítí na staveništi</t>
  </si>
  <si>
    <t>VRN9</t>
  </si>
  <si>
    <t>Ostatní náklady</t>
  </si>
  <si>
    <t>091003R01</t>
  </si>
  <si>
    <t>Náhradní přistup k vlakům - zřízení, odstranění</t>
  </si>
  <si>
    <t>091003R02</t>
  </si>
  <si>
    <t>Uvedení dotčených ploch stavbou do stávajícího stavu</t>
  </si>
  <si>
    <t>SO 01 - Budova osobního nádraží</t>
  </si>
  <si>
    <t>1.000 - Architektonicko - stavení řešení</t>
  </si>
  <si>
    <t xml:space="preserve">    4 - Vodorovné konstrukce</t>
  </si>
  <si>
    <t xml:space="preserve">    9 - Ostatní konstrukce a práce-bourání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</si>
  <si>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</si>
  <si>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</si>
  <si>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</si>
  <si>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</si>
  <si>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</si>
  <si>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</si>
  <si>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</si>
  <si>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</si>
  <si>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</si>
  <si>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</si>
  <si>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</si>
  <si>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</si>
  <si>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</si>
  <si>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</si>
  <si>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</si>
  <si>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</si>
  <si>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131213101</t>
  </si>
  <si>
    <t>Hloubení jam v soudržných horninách třídy těžitelnosti I, skupiny 3 ručně</t>
  </si>
  <si>
    <t>336</t>
  </si>
  <si>
    <t>162211311</t>
  </si>
  <si>
    <t>Vodorovné přemístění výkopku z horniny třídy těžitelnosti I, skupiny 1 až 3 stavebním kolečkem do 10 m</t>
  </si>
  <si>
    <t>337</t>
  </si>
  <si>
    <t>167111101</t>
  </si>
  <si>
    <t>Nakládání výkopku z hornin třídy těžitelnosti I, skupiny 1 až 3 do 100 m3 ručně</t>
  </si>
  <si>
    <t>174111102</t>
  </si>
  <si>
    <t>Zásyp v uzavřených prostorech sypaninou se zhutněním ručně</t>
  </si>
  <si>
    <t>273321511</t>
  </si>
  <si>
    <t>Základové desky ze ŽB bez zvýšených nároků na prostředí tř. C 25/30</t>
  </si>
  <si>
    <t>273362021</t>
  </si>
  <si>
    <t>Výztuž základových desek svařovanými sítěmi Kari</t>
  </si>
  <si>
    <t>338</t>
  </si>
  <si>
    <t>310279R01</t>
  </si>
  <si>
    <t>Zazdívka otvorů pl do 4 m2 ve zdivu nadzákladovém z porobetonových tvárnic tl do 600 mm</t>
  </si>
  <si>
    <t>310321111</t>
  </si>
  <si>
    <t>Zabetonování otvorů do pl 1 m2 ve zdivu nadzákladovém včetně bednění a výztuže</t>
  </si>
  <si>
    <t>343</t>
  </si>
  <si>
    <t>311238912</t>
  </si>
  <si>
    <t>Výplň kapes obvodového zdiva extrudovaným polystyrénem lepeným do drážky</t>
  </si>
  <si>
    <t>317142420</t>
  </si>
  <si>
    <t>Překlad nenosný pórobetonový š 100 mm v do 250 mm na tenkovrstvou maltu dl do 1000 mm</t>
  </si>
  <si>
    <t>317142440</t>
  </si>
  <si>
    <t>Překlad nenosný pórobetonový š 150 mm v do 250 mm na tenkovrstvou maltu dl do 1000 mm</t>
  </si>
  <si>
    <t>339</t>
  </si>
  <si>
    <t>317234410</t>
  </si>
  <si>
    <t>Vyzdívka mezi nosníky z cihel pálených na MC</t>
  </si>
  <si>
    <t>317944321</t>
  </si>
  <si>
    <t>Válcované nosníky do č.12 dodatečně osazované do připravených otvorů</t>
  </si>
  <si>
    <t>317944323</t>
  </si>
  <si>
    <t>Válcované nosníky č.14 až 22 dodatečně osazované do připravených otvorů</t>
  </si>
  <si>
    <t>366</t>
  </si>
  <si>
    <t>317998131</t>
  </si>
  <si>
    <t>Tepelná izolace mezi překlady v 24 cm z XPS tl do 50 mm</t>
  </si>
  <si>
    <t>340235212</t>
  </si>
  <si>
    <t>Zazdívka otvorů v příčkách nebo stěnách plochy do 0,0225 m2 cihlami plnými tl přes 100 mm</t>
  </si>
  <si>
    <t>17</t>
  </si>
  <si>
    <t>342272245</t>
  </si>
  <si>
    <t>Příčka z pórobetonových hladkých tvárnic na tenkovrstvou maltu tl 150 mm</t>
  </si>
  <si>
    <t>341</t>
  </si>
  <si>
    <t>342291121</t>
  </si>
  <si>
    <t>Ukotvení příček k cihelným konstrukcím plochými kotvami</t>
  </si>
  <si>
    <t>340</t>
  </si>
  <si>
    <t>346244381</t>
  </si>
  <si>
    <t>Plentování jednostranné v do 200 mm válcovaných nosníků cihlami</t>
  </si>
  <si>
    <t>Vodorovné konstrukce</t>
  </si>
  <si>
    <t>365</t>
  </si>
  <si>
    <t>4132312x1</t>
  </si>
  <si>
    <t>Ošetření zhlaví trámů stropu a okolního zdiva (ošetření zdiva impregnačním nátěrem, ošetření zhlaví trámu nátěrem proti škůdcům, plísním a dřevokazným houbám, podložení zhlaví dubovým prkénkem a asfaltovým pasem)</t>
  </si>
  <si>
    <t>423</t>
  </si>
  <si>
    <t>611325413</t>
  </si>
  <si>
    <t>Oprava vnitřní vápenocementové hladké omítky stropů v rozsahu plochy do 50%</t>
  </si>
  <si>
    <t>611325423</t>
  </si>
  <si>
    <t>Oprava vnitřní vápenocementové štukové omítky stropů v rozsahu plochy do 50%</t>
  </si>
  <si>
    <t>342</t>
  </si>
  <si>
    <t>612131121</t>
  </si>
  <si>
    <t>Penetrační disperzní nátěr vnitřních stěn nanášený ručně</t>
  </si>
  <si>
    <t>612181001</t>
  </si>
  <si>
    <t>Sádrová stěrka tl.do 3 mm vnitřních stěn</t>
  </si>
  <si>
    <t>612325102</t>
  </si>
  <si>
    <t>Vápenocementová hrubá omítka rýh ve stěnách šířky do 300 mm</t>
  </si>
  <si>
    <t>612325423</t>
  </si>
  <si>
    <t>Oprava vnitřní vápenocementové štukové omítky stěn v rozsahu plochy do 50%</t>
  </si>
  <si>
    <t>355</t>
  </si>
  <si>
    <t>612325453</t>
  </si>
  <si>
    <t>Příplatek k cenám opravy vápenocementové omítky stěn za dalších 10 mm v rozsahu do 50%</t>
  </si>
  <si>
    <t>361</t>
  </si>
  <si>
    <t>621325109</t>
  </si>
  <si>
    <t>Oprava vnější vápenocementové hladké omítky složitosti 1 podhledů v rozsahu do 100%</t>
  </si>
  <si>
    <t>359</t>
  </si>
  <si>
    <t>622131101</t>
  </si>
  <si>
    <t>Cementový postřik vnějších stěn nanášený celoplošně ručně</t>
  </si>
  <si>
    <t>360</t>
  </si>
  <si>
    <t>622135001</t>
  </si>
  <si>
    <t>Vyrovnání podkladu vnějších stěn maltou vápenocementovou tl do 10 mm</t>
  </si>
  <si>
    <t>622142001</t>
  </si>
  <si>
    <t>Potažení vnějších stěn sklovláknitým pletivem vtlačeným do tenkovrstvé hmoty</t>
  </si>
  <si>
    <t>622143003</t>
  </si>
  <si>
    <t>Montáž omítkových plastových nebo pozinkovaných rohových profilů s tkaninou</t>
  </si>
  <si>
    <t>63127466</t>
  </si>
  <si>
    <t>profil rohový Al 23x23mm s výztužnou tkaninou š 100mm pro ETICS</t>
  </si>
  <si>
    <t>352</t>
  </si>
  <si>
    <t>59051510</t>
  </si>
  <si>
    <t>profil začišťovací s okapnicí PVC s výztužnou tkaninou pro nadpraží ETICS</t>
  </si>
  <si>
    <t>29</t>
  </si>
  <si>
    <t>622143004</t>
  </si>
  <si>
    <t>Montáž omítkových samolepících začišťovacích profilů pro spojení s okenním rámem</t>
  </si>
  <si>
    <t>59051476</t>
  </si>
  <si>
    <t>profil začišťovací PVC 9mm s výztužnou tkaninou pro ostění ETICS</t>
  </si>
  <si>
    <t>622325103</t>
  </si>
  <si>
    <t>Oprava vnější vápenocementové hladké omítky složitosti 1 stěn v rozsahu do 50%</t>
  </si>
  <si>
    <t>622521021</t>
  </si>
  <si>
    <t>Tenkovrstvá silikátová zrnitá omítka tl. 2,0 mm včetně penetrace vnějších stěn</t>
  </si>
  <si>
    <t>351</t>
  </si>
  <si>
    <t>622631R01</t>
  </si>
  <si>
    <t>Spárování spárovací maltou vnějších pohledových ploch stěn z tvárnic nebo kamene trasovou spárovací hmotou</t>
  </si>
  <si>
    <t>629995101</t>
  </si>
  <si>
    <t>Očištění vnějších ploch tlakovou vodou</t>
  </si>
  <si>
    <t>631311115</t>
  </si>
  <si>
    <t>Mazanina tl do 80 mm z betonu prostého bez zvýšených nároků na prostředí tř. C 20/25</t>
  </si>
  <si>
    <t>631311125</t>
  </si>
  <si>
    <t>Mazanina tl do 120 mm z betonu prostého bez zvýšených nároků na prostředí tř. C 20/25</t>
  </si>
  <si>
    <t>631311131</t>
  </si>
  <si>
    <t>Doplnění dosavadních mazanin betonem prostým plochy do 1 m2 tloušťky přes 80 mm</t>
  </si>
  <si>
    <t>353</t>
  </si>
  <si>
    <t>631319011</t>
  </si>
  <si>
    <t>Příplatek k mazanině tl do 80 mm za přehlazení povrchu</t>
  </si>
  <si>
    <t>631319171</t>
  </si>
  <si>
    <t>Příplatek k mazanině tl do 80 mm za stržení povrchu spodní vrstvy před vložením výztuže</t>
  </si>
  <si>
    <t>631319173</t>
  </si>
  <si>
    <t>Příplatek k mazanině tl do 120 mm za stržení povrchu spodní vrstvy před vložením výztuže</t>
  </si>
  <si>
    <t>631362021</t>
  </si>
  <si>
    <t>Výztuž mazanin svařovanými sítěmi Kari</t>
  </si>
  <si>
    <t>135</t>
  </si>
  <si>
    <t>632481213</t>
  </si>
  <si>
    <t>Separační vrstva z PE fólie</t>
  </si>
  <si>
    <t>634112112</t>
  </si>
  <si>
    <t>Obvodová dilatace podlahovým páskem z pěnového PE mezi stěnou a mazaninou nebo potěrem v 100 mm</t>
  </si>
  <si>
    <t>635211121</t>
  </si>
  <si>
    <t>Násyp pod podlahy z keramzitu</t>
  </si>
  <si>
    <t>270</t>
  </si>
  <si>
    <t>642942111</t>
  </si>
  <si>
    <t>Osazování zárubní nebo rámů dveřních kovových do 2,5 m2 na MC</t>
  </si>
  <si>
    <t>271</t>
  </si>
  <si>
    <t>55331384</t>
  </si>
  <si>
    <t>zárubeň ocelová pro běžné zdění a pórobeton 150 levá/pravá 800</t>
  </si>
  <si>
    <t>354</t>
  </si>
  <si>
    <t>642944121</t>
  </si>
  <si>
    <t>Osazování ocelových zárubní dodatečné pl do 2,5 m2</t>
  </si>
  <si>
    <t>272</t>
  </si>
  <si>
    <t>55331363</t>
  </si>
  <si>
    <t>zárubeň ocelová pro běžné zdění a pórobeton 115 levá/pravá 800</t>
  </si>
  <si>
    <t>273</t>
  </si>
  <si>
    <t>55331380</t>
  </si>
  <si>
    <t>zárubeň ocelová pro běžné zdění a pórobeton 150 levá/pravá 600</t>
  </si>
  <si>
    <t>274</t>
  </si>
  <si>
    <t>55331r01</t>
  </si>
  <si>
    <t>zárubeň ocelová pro běžné zdění a pórobeton 150 levá/pravá 600, PO EW/EI 30</t>
  </si>
  <si>
    <t>275</t>
  </si>
  <si>
    <t>55331r02</t>
  </si>
  <si>
    <t>zárubeň ocelová pro běžné zdění a pórobeton 150 levá/pravá 800, PO EW/EI 30</t>
  </si>
  <si>
    <t>276</t>
  </si>
  <si>
    <t>55331r03</t>
  </si>
  <si>
    <t>zárubeň ocelová pro běžné zdění a pórobeton 150 levá/pravá 900, PO EW/EI 30</t>
  </si>
  <si>
    <t>Ostatní konstrukce a práce-bourání</t>
  </si>
  <si>
    <t>941211111</t>
  </si>
  <si>
    <t>Montáž lešení řadového rámového lehkého zatížení do 200 kg/m2 š do 0,9 m v do 10 m</t>
  </si>
  <si>
    <t>941211211</t>
  </si>
  <si>
    <t>Příplatek k lešení řadovému rámovému lehkému š 0,9 m v do 25 m za první a ZKD den použití</t>
  </si>
  <si>
    <t>941211811</t>
  </si>
  <si>
    <t>Demontáž lešení řadového rámového lehkého zatížení do 200 kg/m2 š do 0,9 m v do 10 m</t>
  </si>
  <si>
    <t>942211121</t>
  </si>
  <si>
    <t>Montáž lešení vysunutého dílcového s podepřením v do 20 m</t>
  </si>
  <si>
    <t>49</t>
  </si>
  <si>
    <t>942211211</t>
  </si>
  <si>
    <t>Příplatek k lešení vysunutému dílcovému bez podepření v do 30 m za první a ZKD den použití</t>
  </si>
  <si>
    <t>942211811</t>
  </si>
  <si>
    <t>Demontáž lešení vysunutého dílcového bez podepření v 20 m</t>
  </si>
  <si>
    <t>53</t>
  </si>
  <si>
    <t>944511111</t>
  </si>
  <si>
    <t>Montáž ochranné sítě z textilie z umělých vláken</t>
  </si>
  <si>
    <t>944511211</t>
  </si>
  <si>
    <t>Příplatek k ochranné síti za první a ZKD den použití</t>
  </si>
  <si>
    <t>356</t>
  </si>
  <si>
    <t>944511811</t>
  </si>
  <si>
    <t>Demontáž ochranné sítě z textilie z umělých vláken</t>
  </si>
  <si>
    <t>944711112</t>
  </si>
  <si>
    <t>Montáž záchytné stříšky š do 2 m</t>
  </si>
  <si>
    <t>944711113</t>
  </si>
  <si>
    <t>Montáž záchytné stříšky š do 2,5 m</t>
  </si>
  <si>
    <t>57</t>
  </si>
  <si>
    <t>944711212</t>
  </si>
  <si>
    <t>Příplatek k záchytné stříšce š do 2 m za první a ZKD den použití</t>
  </si>
  <si>
    <t>944711213</t>
  </si>
  <si>
    <t>Příplatek k záchytné stříšce š do 2,5 m za první a ZKD den použití</t>
  </si>
  <si>
    <t>357</t>
  </si>
  <si>
    <t>944711812</t>
  </si>
  <si>
    <t>Demontáž záchytné stříšky š do 2 m</t>
  </si>
  <si>
    <t>358</t>
  </si>
  <si>
    <t>944711813</t>
  </si>
  <si>
    <t>Demontáž záchytné stříšky š do 2,5 m</t>
  </si>
  <si>
    <t>51</t>
  </si>
  <si>
    <t>949101111</t>
  </si>
  <si>
    <t>Lešení pomocné pro objekty pozemních staveb s lešeňovou podlahou v do 1,9 m zatížení do 150 kg/m2</t>
  </si>
  <si>
    <t>949101112</t>
  </si>
  <si>
    <t>Lešení pomocné pro objekty pozemních staveb s lešeňovou podlahou v do 3,5 m zatížení do 150 kg/m2</t>
  </si>
  <si>
    <t>150</t>
  </si>
  <si>
    <t>952901111</t>
  </si>
  <si>
    <t>Vyčištění budov bytové a občanské výstavby při výšce podlaží do 4 m</t>
  </si>
  <si>
    <t>152</t>
  </si>
  <si>
    <t>952901R01</t>
  </si>
  <si>
    <t>Čištění budov omytí konstrukcí nebo prvků - půdních prostor</t>
  </si>
  <si>
    <t>154</t>
  </si>
  <si>
    <t>952902601</t>
  </si>
  <si>
    <t>Čištění budov vysátí prachu z trámů</t>
  </si>
  <si>
    <t>156</t>
  </si>
  <si>
    <t>953O01-1</t>
  </si>
  <si>
    <t>Dodávka a montáž hasicího přístroje PG6, 34A,183B</t>
  </si>
  <si>
    <t>158</t>
  </si>
  <si>
    <t>953O01-2</t>
  </si>
  <si>
    <t>Dodávka a montáž hasicího přístroje CO2, 5kg,70B</t>
  </si>
  <si>
    <t>160</t>
  </si>
  <si>
    <t>962031132</t>
  </si>
  <si>
    <t>Bourání příček z cihel pálených na MVC tl do 100 mm</t>
  </si>
  <si>
    <t>162</t>
  </si>
  <si>
    <t>962032231</t>
  </si>
  <si>
    <t>Bourání zdiva z cihel pálených nebo vápenopískových na MV nebo MVC přes 1 m3</t>
  </si>
  <si>
    <t>164</t>
  </si>
  <si>
    <t>71</t>
  </si>
  <si>
    <t>963042819</t>
  </si>
  <si>
    <t>Bourání schodišťových stupňů betonových zhotovených na místě</t>
  </si>
  <si>
    <t>166</t>
  </si>
  <si>
    <t>964011211</t>
  </si>
  <si>
    <t>Vybourání ŽB překladů prefabrikovaných dl do 3 m hmotnosti do 50 kg/m</t>
  </si>
  <si>
    <t>168</t>
  </si>
  <si>
    <t>964061331</t>
  </si>
  <si>
    <t>Uvolnění zhlaví trámů ze zdiva cihelného průřezu zhlaví do 0,05 m2</t>
  </si>
  <si>
    <t>170</t>
  </si>
  <si>
    <t>424</t>
  </si>
  <si>
    <t>964R01</t>
  </si>
  <si>
    <t>Vybourání kamenné vany, pracovní desky a kamen v prádelně 3NP</t>
  </si>
  <si>
    <t>172</t>
  </si>
  <si>
    <t>965042131</t>
  </si>
  <si>
    <t>Bourání podkladů pod dlažby nebo mazanin betonových nebo z litého asfaltu tl do 100 mm pl do 4 m2</t>
  </si>
  <si>
    <t>174</t>
  </si>
  <si>
    <t>362</t>
  </si>
  <si>
    <t>965042221</t>
  </si>
  <si>
    <t>Bourání podkladů pod dlažby nebo mazanin betonových nebo z litého asfaltu tl přes 100 mm pl do 1 m2</t>
  </si>
  <si>
    <t>176</t>
  </si>
  <si>
    <t>965042241</t>
  </si>
  <si>
    <t>Bourání podkladů pod dlažby nebo mazanin betonových nebo z litého asfaltu tl přes 100 mm pl přes 4 m2</t>
  </si>
  <si>
    <t>178</t>
  </si>
  <si>
    <t>965045113</t>
  </si>
  <si>
    <t>Bourání potěrů cementových nebo pískocementových tl do 50 mm pl přes 4 m2</t>
  </si>
  <si>
    <t>180</t>
  </si>
  <si>
    <t>77</t>
  </si>
  <si>
    <t>965049112</t>
  </si>
  <si>
    <t>Příplatek k bourání betonových mazanin za bourání mazanin se svařovanou sítí tl přes 100 mm</t>
  </si>
  <si>
    <t>182</t>
  </si>
  <si>
    <t>965082923</t>
  </si>
  <si>
    <t>Odstranění násypů pod podlahami tl do 100 mm pl přes 2 m2</t>
  </si>
  <si>
    <t>184</t>
  </si>
  <si>
    <t>965082933</t>
  </si>
  <si>
    <t>Odstranění násypů pod podlahami tl do 200 mm pl přes 2 m2</t>
  </si>
  <si>
    <t>186</t>
  </si>
  <si>
    <t>363</t>
  </si>
  <si>
    <t>967023692</t>
  </si>
  <si>
    <t>Přisekání kamenných nebo jiných ploch s tvrdým povrchem pl do 2 m2</t>
  </si>
  <si>
    <t>188</t>
  </si>
  <si>
    <t>344</t>
  </si>
  <si>
    <t>967031132</t>
  </si>
  <si>
    <t>Přisekání rovných ostění v cihelném zdivu na MV nebo MVC</t>
  </si>
  <si>
    <t>190</t>
  </si>
  <si>
    <t>968062354</t>
  </si>
  <si>
    <t>Vybourání dřevěných rámů oken dvojitých včetně křídel pl do 1 m2</t>
  </si>
  <si>
    <t>192</t>
  </si>
  <si>
    <t>83</t>
  </si>
  <si>
    <t>968062355</t>
  </si>
  <si>
    <t>Vybourání dřevěných rámů oken dvojitých včetně křídel pl do 2 m2</t>
  </si>
  <si>
    <t>194</t>
  </si>
  <si>
    <t>968062356</t>
  </si>
  <si>
    <t>Vybourání dřevěných rámů oken dvojitých včetně křídel pl do 4 m2</t>
  </si>
  <si>
    <t>196</t>
  </si>
  <si>
    <t>85</t>
  </si>
  <si>
    <t>968062455</t>
  </si>
  <si>
    <t>Vybourání dřevěných dveřních zárubní pl do 2 m2</t>
  </si>
  <si>
    <t>198</t>
  </si>
  <si>
    <t>415</t>
  </si>
  <si>
    <t>968062456</t>
  </si>
  <si>
    <t>Vybourání dřevěných dveřních zárubní pl přes 2 m2</t>
  </si>
  <si>
    <t>200</t>
  </si>
  <si>
    <t>968072244</t>
  </si>
  <si>
    <t>Vybourání kovových rámů oken jednoduchých včetně křídel pl do 1 m2</t>
  </si>
  <si>
    <t>202</t>
  </si>
  <si>
    <t>968072455</t>
  </si>
  <si>
    <t>Vybourání kovových dveřních zárubní pl do 2 m2</t>
  </si>
  <si>
    <t>204</t>
  </si>
  <si>
    <t>968072456</t>
  </si>
  <si>
    <t>Vybourání kovových dveřních zárubní pl přes 2 m2</t>
  </si>
  <si>
    <t>206</t>
  </si>
  <si>
    <t>971033631</t>
  </si>
  <si>
    <t>Vybourání otvorů ve zdivu cihelném pl do 4 m2 na MVC nebo MV tl do 150 mm</t>
  </si>
  <si>
    <t>208</t>
  </si>
  <si>
    <t>971033651</t>
  </si>
  <si>
    <t>Vybourání otvorů ve zdivu cihelném pl do 4 m2 na MVC nebo MV tl do 600 mm</t>
  </si>
  <si>
    <t>210</t>
  </si>
  <si>
    <t>971042461</t>
  </si>
  <si>
    <t>Vybourání otvorů v betonových příčkách a zdech pl do 0,25 m2 tl do 600 mm</t>
  </si>
  <si>
    <t>212</t>
  </si>
  <si>
    <t>973031151</t>
  </si>
  <si>
    <t>Vysekání výklenků ve zdivu cihelném na MV nebo MVC pl přes 0,25 m2</t>
  </si>
  <si>
    <t>214</t>
  </si>
  <si>
    <t>973031325</t>
  </si>
  <si>
    <t>Vysekání kapes ve zdivu cihelném na MV nebo MVC pl do 0,10 m2 hl do 300 mm</t>
  </si>
  <si>
    <t>216</t>
  </si>
  <si>
    <t>974031164</t>
  </si>
  <si>
    <t>Vysekání rýh ve zdivu cihelném hl do 150 mm š do 150 mm</t>
  </si>
  <si>
    <t>218</t>
  </si>
  <si>
    <t>974031169</t>
  </si>
  <si>
    <t>Příplatek k vysekání rýh ve zdivu cihelném hl do 150 mm ZKD 100 mm š rýhy</t>
  </si>
  <si>
    <t>220</t>
  </si>
  <si>
    <t>975043111</t>
  </si>
  <si>
    <t>Jednořadové podchycení stropů pro osazení nosníků v do 3,5 m pro zatížení do 750 kg/m</t>
  </si>
  <si>
    <t>222</t>
  </si>
  <si>
    <t>364</t>
  </si>
  <si>
    <t>977311114</t>
  </si>
  <si>
    <t>Řezání stávajících betonových mazanin nevyztužených hl do 200 mm</t>
  </si>
  <si>
    <t>224</t>
  </si>
  <si>
    <t>978011161</t>
  </si>
  <si>
    <t>Otlučení (osekání) vnitřní vápenné nebo vápenocementové omítky stropů v rozsahu do 50 %</t>
  </si>
  <si>
    <t>226</t>
  </si>
  <si>
    <t>978012191</t>
  </si>
  <si>
    <t>Otlučení (osekání) vnitřní vápenné nebo vápenocementové omítky stropů rákosových v rozsahu do 100 %</t>
  </si>
  <si>
    <t>228</t>
  </si>
  <si>
    <t>978013161</t>
  </si>
  <si>
    <t>Otlučení (osekání) vnitřní vápenné nebo vápenocementové omítky stěn v rozsahu do 50 %</t>
  </si>
  <si>
    <t>230</t>
  </si>
  <si>
    <t>422</t>
  </si>
  <si>
    <t>978013191</t>
  </si>
  <si>
    <t>Otlučení (osekání) vnitřní vápenné nebo vápenocementové omítky stěn v rozsahu do 100 %</t>
  </si>
  <si>
    <t>232</t>
  </si>
  <si>
    <t>347</t>
  </si>
  <si>
    <t>978023251</t>
  </si>
  <si>
    <t>Vyškrabání spár zdiva kamenného režného</t>
  </si>
  <si>
    <t>234</t>
  </si>
  <si>
    <t>426</t>
  </si>
  <si>
    <t>978023411</t>
  </si>
  <si>
    <t>Vyškrabání spár zdiva cihelného mimo komínového</t>
  </si>
  <si>
    <t>236</t>
  </si>
  <si>
    <t>101</t>
  </si>
  <si>
    <t>978036161</t>
  </si>
  <si>
    <t>Otlučení (osekání) cementových omítek vnějších ploch v rozsahu do 50 %</t>
  </si>
  <si>
    <t>238</t>
  </si>
  <si>
    <t>978059541</t>
  </si>
  <si>
    <t>Odsekání a odebrání obkladů stěn z vnitřních obkládaček plochy přes 1 m2</t>
  </si>
  <si>
    <t>240</t>
  </si>
  <si>
    <t>981011315</t>
  </si>
  <si>
    <t>Demolice budov zděných na MVC podíl konstrukcí do 30 % postupným rozebíráním</t>
  </si>
  <si>
    <t>242</t>
  </si>
  <si>
    <t>416</t>
  </si>
  <si>
    <t>981511116</t>
  </si>
  <si>
    <t>Demolice konstrukcí objektů z betonu prostého postupným rozebíráním</t>
  </si>
  <si>
    <t>244</t>
  </si>
  <si>
    <t>348</t>
  </si>
  <si>
    <t>985131311</t>
  </si>
  <si>
    <t>Ruční dočištění ploch stěn, rubu kleneb a podlah ocelových kartáči</t>
  </si>
  <si>
    <t>246</t>
  </si>
  <si>
    <t>345</t>
  </si>
  <si>
    <t>985221101</t>
  </si>
  <si>
    <t>Doplnění zdiva cihlami do aktivované malty</t>
  </si>
  <si>
    <t>248</t>
  </si>
  <si>
    <t>346</t>
  </si>
  <si>
    <t>59610001</t>
  </si>
  <si>
    <t>cihla pálená plná do P15 290x140x65mm</t>
  </si>
  <si>
    <t>250</t>
  </si>
  <si>
    <t>349</t>
  </si>
  <si>
    <t>985324R01</t>
  </si>
  <si>
    <t>Impregnační zpevňující nátěr kamene jednonásobný</t>
  </si>
  <si>
    <t>252</t>
  </si>
  <si>
    <t>350</t>
  </si>
  <si>
    <t>985324R02</t>
  </si>
  <si>
    <t>Lokální vysprávka kamene restaurátorsky reprofilační maltou včetně sjednocení struktury</t>
  </si>
  <si>
    <t>254</t>
  </si>
  <si>
    <t>103</t>
  </si>
  <si>
    <t>997013153</t>
  </si>
  <si>
    <t>Vnitrostaveništní doprava suti a vybouraných hmot pro budovy v do 12 m s omezením mechanizace</t>
  </si>
  <si>
    <t>256</t>
  </si>
  <si>
    <t>997013501</t>
  </si>
  <si>
    <t>Odvoz suti a vybouraných hmot na skládku nebo meziskládku do 1 km se složením</t>
  </si>
  <si>
    <t>258</t>
  </si>
  <si>
    <t>105</t>
  </si>
  <si>
    <t>260</t>
  </si>
  <si>
    <t>428</t>
  </si>
  <si>
    <t>262</t>
  </si>
  <si>
    <t>429</t>
  </si>
  <si>
    <t>997013603</t>
  </si>
  <si>
    <t>Poplatek za uložení na skládce (skládkovné) stavebního odpadu cihelného kód odpadu 17 01 02</t>
  </si>
  <si>
    <t>264</t>
  </si>
  <si>
    <t>266</t>
  </si>
  <si>
    <t>432</t>
  </si>
  <si>
    <t>268</t>
  </si>
  <si>
    <t>430</t>
  </si>
  <si>
    <t>997013811</t>
  </si>
  <si>
    <t>Poplatek za uložení na skládce (skládkovné) stavebního odpadu dřevěného kód odpadu 17 02 01</t>
  </si>
  <si>
    <t>111</t>
  </si>
  <si>
    <t>997013813</t>
  </si>
  <si>
    <t>Poplatek za uložení na skládce (skládkovné) stavebního odpadu z plastických hmot kód odpadu 17 02 03</t>
  </si>
  <si>
    <t>431</t>
  </si>
  <si>
    <t>997013814</t>
  </si>
  <si>
    <t>Poplatek za uložení na skládce (skládkovné) stavebního odpadu izolací kód odpadu 17 06 04</t>
  </si>
  <si>
    <t>109</t>
  </si>
  <si>
    <t>997013821</t>
  </si>
  <si>
    <t>Poplatek za uložení na skládce (skládkovné) stavebního odpadu s obsahem azbestu kód odpadu 17 06 05</t>
  </si>
  <si>
    <t>113</t>
  </si>
  <si>
    <t>998017002</t>
  </si>
  <si>
    <t>Přesun hmot s omezením mechanizace pro budovy v do 12 m</t>
  </si>
  <si>
    <t>278</t>
  </si>
  <si>
    <t>711111001</t>
  </si>
  <si>
    <t>Provedení izolace proti zemní vlhkosti vodorovné za studena nátěrem penetračním</t>
  </si>
  <si>
    <t>280</t>
  </si>
  <si>
    <t>119</t>
  </si>
  <si>
    <t>11163150</t>
  </si>
  <si>
    <t>lak penetrační asfaltový</t>
  </si>
  <si>
    <t>282</t>
  </si>
  <si>
    <t>711141559</t>
  </si>
  <si>
    <t>Provedení izolace proti zemní vlhkosti pásy přitavením vodorovné NAIP</t>
  </si>
  <si>
    <t>284</t>
  </si>
  <si>
    <t>115</t>
  </si>
  <si>
    <t>62853004</t>
  </si>
  <si>
    <t>pás asfaltový natavitelný modifikovaný SBS tl 4,0mm s vložkou ze skleněné tkaniny a spalitelnou PE fólií nebo jemnozrnný minerálním posypem na horním povrchu</t>
  </si>
  <si>
    <t>286</t>
  </si>
  <si>
    <t>711491171</t>
  </si>
  <si>
    <t>Provedení izolace proti tlakové vodě vodorovné z textilií vrstva podkladní</t>
  </si>
  <si>
    <t>288</t>
  </si>
  <si>
    <t>117</t>
  </si>
  <si>
    <t>69311081</t>
  </si>
  <si>
    <t>geotextilie netkaná separační, ochranná, filtrační, drenážní PES 300g/m2</t>
  </si>
  <si>
    <t>290</t>
  </si>
  <si>
    <t>998711102</t>
  </si>
  <si>
    <t>Přesun hmot tonážní pro izolace proti vodě, vlhkosti a plynům v objektech výšky do 12 m</t>
  </si>
  <si>
    <t>292</t>
  </si>
  <si>
    <t>712</t>
  </si>
  <si>
    <t>Povlakové krytiny</t>
  </si>
  <si>
    <t>121</t>
  </si>
  <si>
    <t>712600831</t>
  </si>
  <si>
    <t>Odstranění povlakové krytiny střech přes 30° jednovrstvé</t>
  </si>
  <si>
    <t>294</t>
  </si>
  <si>
    <t>713</t>
  </si>
  <si>
    <t>Izolace tepelné</t>
  </si>
  <si>
    <t>713121111</t>
  </si>
  <si>
    <t>Montáž izolace tepelné podlah volně kladenými rohožemi, pásy, dílci, deskami 1 vrstva</t>
  </si>
  <si>
    <t>296</t>
  </si>
  <si>
    <t>131</t>
  </si>
  <si>
    <t>28372308</t>
  </si>
  <si>
    <t>deska EPS 100 do plochých střech a podlah λ=0,037 tl 80mm</t>
  </si>
  <si>
    <t>298</t>
  </si>
  <si>
    <t>367</t>
  </si>
  <si>
    <t>63148105</t>
  </si>
  <si>
    <t>deska tepelně izolační minerální univerzální λ=0,038-0,039 tl 120mm</t>
  </si>
  <si>
    <t>300</t>
  </si>
  <si>
    <t>713131141</t>
  </si>
  <si>
    <t>Montáž izolace tepelné stěn a základů lepením celoplošně rohoží, pásů, dílců, desek</t>
  </si>
  <si>
    <t>302</t>
  </si>
  <si>
    <t>127</t>
  </si>
  <si>
    <t>28376440</t>
  </si>
  <si>
    <t>deska z polystyrénu XPS, hrana rovná a strukturovaný povrch 300kPa tl 50mm</t>
  </si>
  <si>
    <t>304</t>
  </si>
  <si>
    <t>713151111</t>
  </si>
  <si>
    <t>Montáž izolace tepelné střech šikmých kladené volně mezi krokve rohoží, pásů, desek</t>
  </si>
  <si>
    <t>306</t>
  </si>
  <si>
    <t>123</t>
  </si>
  <si>
    <t>63166765</t>
  </si>
  <si>
    <t>pás tepelně izolační mezi krokve λ=0,036-0,037 tl 120mm</t>
  </si>
  <si>
    <t>308</t>
  </si>
  <si>
    <t>713151141</t>
  </si>
  <si>
    <t>Montáž izolace tepelné střech šikmých parotěsné reflexní tl do 5 mm</t>
  </si>
  <si>
    <t>310</t>
  </si>
  <si>
    <t>125</t>
  </si>
  <si>
    <t>28329282</t>
  </si>
  <si>
    <t>fólie PE vyztužená Al vrstvou pro parotěsnou vrstvu 170g/m2</t>
  </si>
  <si>
    <t>312</t>
  </si>
  <si>
    <t>998713102</t>
  </si>
  <si>
    <t>Přesun hmot tonážní pro izolace tepelné v objektech v do 12 m</t>
  </si>
  <si>
    <t>314</t>
  </si>
  <si>
    <t>725</t>
  </si>
  <si>
    <t>Zdravotechnika - zařizovací předměty</t>
  </si>
  <si>
    <t>435</t>
  </si>
  <si>
    <t>725291O14</t>
  </si>
  <si>
    <t>Dodávka a montáž hmatového štítku dle specifikace PD, ozn. O14</t>
  </si>
  <si>
    <t>316</t>
  </si>
  <si>
    <t>332</t>
  </si>
  <si>
    <t>725291O10</t>
  </si>
  <si>
    <t>Dodávka a montáž odpadkového koše 60l, nerezového, do veřejných prostor, ozn. O10</t>
  </si>
  <si>
    <t>318</t>
  </si>
  <si>
    <t>998725102</t>
  </si>
  <si>
    <t>Přesun hmot tonážní pro zařizovací předměty v objektech v do 12 m</t>
  </si>
  <si>
    <t>320</t>
  </si>
  <si>
    <t>751</t>
  </si>
  <si>
    <t>Vzduchotechnika</t>
  </si>
  <si>
    <t>141</t>
  </si>
  <si>
    <t>751398R01</t>
  </si>
  <si>
    <t>Klapka plastová žaluziová + PVC kanal. potrubí , DN125, osazení do hotového prostupu, dl. 500mm</t>
  </si>
  <si>
    <t>322</t>
  </si>
  <si>
    <t>143</t>
  </si>
  <si>
    <t>998751101</t>
  </si>
  <si>
    <t>Přesun hmot tonážní pro vzduchotechniku v objektech v do 12 m</t>
  </si>
  <si>
    <t>324</t>
  </si>
  <si>
    <t>762</t>
  </si>
  <si>
    <t>Konstrukce tesařské</t>
  </si>
  <si>
    <t>762081510</t>
  </si>
  <si>
    <t>Plošné hoblování hraněného řeziva na staveništi</t>
  </si>
  <si>
    <t>326</t>
  </si>
  <si>
    <t>175</t>
  </si>
  <si>
    <t>762083111</t>
  </si>
  <si>
    <t>Impregnace řeziva proti dřevokaznému hmyzu a houbám máčením třída ohrožení 1 a 2</t>
  </si>
  <si>
    <t>328</t>
  </si>
  <si>
    <t>413</t>
  </si>
  <si>
    <t>762331812</t>
  </si>
  <si>
    <t>Demontáž vázaných kcí krovů z hranolů průřezové plochy do 224 cm2</t>
  </si>
  <si>
    <t>330</t>
  </si>
  <si>
    <t>414</t>
  </si>
  <si>
    <t>762331813</t>
  </si>
  <si>
    <t>Demontáž vázaných kcí krovů z hranolů průřezové plochy do 288 cm2</t>
  </si>
  <si>
    <t>762331911</t>
  </si>
  <si>
    <t>Vyřezání části střešní vazby průřezové plochy řeziva do 120 cm2 délky do 3 m</t>
  </si>
  <si>
    <t>334</t>
  </si>
  <si>
    <t>147</t>
  </si>
  <si>
    <t>762331921</t>
  </si>
  <si>
    <t>Vyřezání části střešní vazby průřezové plochy řeziva do 224 cm2 délky do 3 m</t>
  </si>
  <si>
    <t>762331931</t>
  </si>
  <si>
    <t>Vyřezání části střešní vazby průřezové plochy řeziva do 288 cm2 délky do 3 m</t>
  </si>
  <si>
    <t>149</t>
  </si>
  <si>
    <t>762331941</t>
  </si>
  <si>
    <t>Vyřezání části střešní vazby průřezové plochy řeziva do 450 cm2 délky do 3 m</t>
  </si>
  <si>
    <t>762332921</t>
  </si>
  <si>
    <t>Doplnění části střešní vazby z hranolů průřezové plochy do 120 cm2 včetně materiálu</t>
  </si>
  <si>
    <t>762332922</t>
  </si>
  <si>
    <t>Doplnění části střešní vazby z hranolů průřezové plochy do 224 cm2 včetně materiálu</t>
  </si>
  <si>
    <t>762332923</t>
  </si>
  <si>
    <t>Doplnění části střešní vazby z hranolů průřezové plochy do 288 cm2 včetně materiálu</t>
  </si>
  <si>
    <t>762332924</t>
  </si>
  <si>
    <t>Doplnění části střešní vazby z hranolů průřezové plochy do 450 cm2 včetně materiálu</t>
  </si>
  <si>
    <t>159</t>
  </si>
  <si>
    <t>762341210</t>
  </si>
  <si>
    <t>Montáž bednění střech rovných a šikmých sklonu do 60° z hrubých prken na sraz</t>
  </si>
  <si>
    <t>60511120</t>
  </si>
  <si>
    <t>řezivo stavební prkna prismovaná středová tl 25(32)mm dl 2-5m</t>
  </si>
  <si>
    <t>762341821</t>
  </si>
  <si>
    <t>Demontáž bednění střech z fošen</t>
  </si>
  <si>
    <t>370</t>
  </si>
  <si>
    <t>762342441</t>
  </si>
  <si>
    <t>Montáž lišt trojúhelníkových nebo kontralatí na střechách sklonu do 60°</t>
  </si>
  <si>
    <t>371</t>
  </si>
  <si>
    <t>60514101</t>
  </si>
  <si>
    <t>řezivo jehličnaté lať 10-25cm2</t>
  </si>
  <si>
    <t>161</t>
  </si>
  <si>
    <t>762395000</t>
  </si>
  <si>
    <t>Spojovací prostředky krovů, bednění, laťování, nadstřešních konstrukcí</t>
  </si>
  <si>
    <t>762511247</t>
  </si>
  <si>
    <t>Podlahové kce podkladové z desek OSB tl 25 mm na sraz šroubovaných</t>
  </si>
  <si>
    <t>163</t>
  </si>
  <si>
    <t>762522811</t>
  </si>
  <si>
    <t>Demontáž podlah s polštáři z prken tloušťky do 32 mm</t>
  </si>
  <si>
    <t>762526130</t>
  </si>
  <si>
    <t>Položení polštáře pod podlahy při osové vzdálenosti 100 cm</t>
  </si>
  <si>
    <t>165</t>
  </si>
  <si>
    <t>60512125</t>
  </si>
  <si>
    <t>hranol stavební řezivo průřezu do 120cm2 do dl 6m</t>
  </si>
  <si>
    <t>368</t>
  </si>
  <si>
    <t>762595001</t>
  </si>
  <si>
    <t>Spojovací prostředky pro položení dřevěných podlah a zakrytí kanálů</t>
  </si>
  <si>
    <t>167</t>
  </si>
  <si>
    <t>762711830</t>
  </si>
  <si>
    <t>Demontáž prostorových vázaných kcí z hraněného řeziva průřezové plochy do 288 cm2</t>
  </si>
  <si>
    <t>372</t>
  </si>
  <si>
    <t>762811210</t>
  </si>
  <si>
    <t>Montáž vrchního záklopu z hrubých prken na sraz spáry zakryté</t>
  </si>
  <si>
    <t>374</t>
  </si>
  <si>
    <t>169</t>
  </si>
  <si>
    <t>376</t>
  </si>
  <si>
    <t>171</t>
  </si>
  <si>
    <t>762811811</t>
  </si>
  <si>
    <t>Demontáž záklopů stropů z hrubých prken tl do 32 mm</t>
  </si>
  <si>
    <t>378</t>
  </si>
  <si>
    <t>762822120</t>
  </si>
  <si>
    <t>Montáž stropního trámu z hraněného řeziva průřezové plochy do 288 cm2 s výměnami</t>
  </si>
  <si>
    <t>380</t>
  </si>
  <si>
    <t>173</t>
  </si>
  <si>
    <t>60512135</t>
  </si>
  <si>
    <t>hranol stavební řezivo průřezu do 288cm2 do dl 6m</t>
  </si>
  <si>
    <t>382</t>
  </si>
  <si>
    <t>762841310</t>
  </si>
  <si>
    <t>Montáž podbíjení stropů a střech vodorovných z palubek</t>
  </si>
  <si>
    <t>384</t>
  </si>
  <si>
    <t>373</t>
  </si>
  <si>
    <t>61191172</t>
  </si>
  <si>
    <t>palubky obkladové smrk profil klasický 15x121mm jakost A/B</t>
  </si>
  <si>
    <t>386</t>
  </si>
  <si>
    <t>762841812</t>
  </si>
  <si>
    <t>Demontáž podbíjení obkladů stropů a střech sklonu do 60° z hrubých prken s omítkou</t>
  </si>
  <si>
    <t>388</t>
  </si>
  <si>
    <t>998762102</t>
  </si>
  <si>
    <t>Přesun hmot tonážní pro kce tesařské v objektech v do 12 m</t>
  </si>
  <si>
    <t>390</t>
  </si>
  <si>
    <t>763</t>
  </si>
  <si>
    <t>Konstrukce suché výstavby</t>
  </si>
  <si>
    <t>763111314</t>
  </si>
  <si>
    <t>SDK příčka tl 100 mm profil CW+UW 75 desky 1xA 12,5 s izolací EI 30 Rw do 45 dB</t>
  </si>
  <si>
    <t>392</t>
  </si>
  <si>
    <t>763131431</t>
  </si>
  <si>
    <t>SDK podhled deska 1xDF 12,5 bez izolace dvouvrstvá spodní kce profil CD+UD REI do 90</t>
  </si>
  <si>
    <t>394</t>
  </si>
  <si>
    <t>763121105</t>
  </si>
  <si>
    <t>SDK předstěna, profily CW + UW, deska 1xA 12,5 bez izolace</t>
  </si>
  <si>
    <t>396</t>
  </si>
  <si>
    <t>763131451</t>
  </si>
  <si>
    <t>SDK podhled deska 1xH2 12,5 bez izolace dvouvrstvá spodní kce profil CD+UD</t>
  </si>
  <si>
    <t>398</t>
  </si>
  <si>
    <t>763135101</t>
  </si>
  <si>
    <t>Montáž SDK kazetového podhledu z kazet 600x600 mm na zavěšenou viditelnou nosnou konstrukci</t>
  </si>
  <si>
    <t>400</t>
  </si>
  <si>
    <t>137</t>
  </si>
  <si>
    <t>59036018</t>
  </si>
  <si>
    <t>panel akustický barvená hrana viditelný rošt bílá rastr š 15mm tl 20mm</t>
  </si>
  <si>
    <t>402</t>
  </si>
  <si>
    <t>763164511</t>
  </si>
  <si>
    <t>SDK obklad kcí tvaru L š do 0,4 m desky 1xA 12,5</t>
  </si>
  <si>
    <t>404</t>
  </si>
  <si>
    <t>763164551</t>
  </si>
  <si>
    <t>SDK obklad kcí tvaru L š přes 0,8 m desky 1xA 12,5</t>
  </si>
  <si>
    <t>406</t>
  </si>
  <si>
    <t>427</t>
  </si>
  <si>
    <t>763164631</t>
  </si>
  <si>
    <t>SDK obklad kcí tvaru U š do 1,2 m desky 1xA 12,5</t>
  </si>
  <si>
    <t>408</t>
  </si>
  <si>
    <t>763172314</t>
  </si>
  <si>
    <t>Montáž revizních dvířek SDK kcí vel. 500x500 mm</t>
  </si>
  <si>
    <t>410</t>
  </si>
  <si>
    <t>59030165</t>
  </si>
  <si>
    <t>klapka revizní protipožární pro stěny a podhledy tl 12,5mm 500x500mm</t>
  </si>
  <si>
    <t>412</t>
  </si>
  <si>
    <t>277</t>
  </si>
  <si>
    <t>763181311</t>
  </si>
  <si>
    <t>Montáž jednokřídlové kovové zárubně SDK příčka</t>
  </si>
  <si>
    <t>55331520</t>
  </si>
  <si>
    <t>zárubeň ocelová pro sádrokarton 100 levá/pravá 600</t>
  </si>
  <si>
    <t>279</t>
  </si>
  <si>
    <t>55331522</t>
  </si>
  <si>
    <t>zárubeň ocelová pro sádrokarton 100 levá/pravá 800</t>
  </si>
  <si>
    <t>418</t>
  </si>
  <si>
    <t>998763302</t>
  </si>
  <si>
    <t>Přesun hmot tonážní pro sádrokartonové konstrukce v objektech v do 12 m</t>
  </si>
  <si>
    <t>420</t>
  </si>
  <si>
    <t>764</t>
  </si>
  <si>
    <t>Konstrukce klempířské</t>
  </si>
  <si>
    <t>177</t>
  </si>
  <si>
    <t>764001821</t>
  </si>
  <si>
    <t>Demontáž krytiny ze svitků nebo tabulí do suti</t>
  </si>
  <si>
    <t>764002801</t>
  </si>
  <si>
    <t>Demontáž závětrné lišty do suti</t>
  </si>
  <si>
    <t>764002812</t>
  </si>
  <si>
    <t>Demontáž okapového plechu do suti v krytině skládané</t>
  </si>
  <si>
    <t>181</t>
  </si>
  <si>
    <t>764002821</t>
  </si>
  <si>
    <t>Demontáž střešního výlezu do suti</t>
  </si>
  <si>
    <t>183</t>
  </si>
  <si>
    <t>764002851</t>
  </si>
  <si>
    <t>Demontáž oplechování parapetů do suti</t>
  </si>
  <si>
    <t>764002871</t>
  </si>
  <si>
    <t>Demontáž lemování zdí do suti</t>
  </si>
  <si>
    <t>179</t>
  </si>
  <si>
    <t>764002881</t>
  </si>
  <si>
    <t>Demontáž lemování střešních prostupů do suti</t>
  </si>
  <si>
    <t>434</t>
  </si>
  <si>
    <t>764004801</t>
  </si>
  <si>
    <t>Demontáž podokapního žlabu do suti</t>
  </si>
  <si>
    <t>436</t>
  </si>
  <si>
    <t>764004861</t>
  </si>
  <si>
    <t>Demontáž svodu do suti</t>
  </si>
  <si>
    <t>438</t>
  </si>
  <si>
    <t>369</t>
  </si>
  <si>
    <t>764041324</t>
  </si>
  <si>
    <t>Dilatační připojovací lišta z TiZn lesklého plechu včetně tmelení rš 200 mm</t>
  </si>
  <si>
    <t>440</t>
  </si>
  <si>
    <t>185</t>
  </si>
  <si>
    <t>764141331</t>
  </si>
  <si>
    <t>Krytina střechy rovné drážkováním z tabulí z TiZn lesklého plechu sklonu do 30°</t>
  </si>
  <si>
    <t>442</t>
  </si>
  <si>
    <t>201</t>
  </si>
  <si>
    <t>764223452</t>
  </si>
  <si>
    <t>Střešní výlez pro krytinu skládanou nebo plechovou z Al plechu</t>
  </si>
  <si>
    <t>444</t>
  </si>
  <si>
    <t>764241316</t>
  </si>
  <si>
    <t>Oplechování nevětraného hřebene z TiZn lesklého plechu s hřebenovým plechem rš 500 mm</t>
  </si>
  <si>
    <t>446</t>
  </si>
  <si>
    <t>193</t>
  </si>
  <si>
    <t>764241367</t>
  </si>
  <si>
    <t>Oplechování úžlabí z TiZn lesklého plechu rš 670 mm</t>
  </si>
  <si>
    <t>448</t>
  </si>
  <si>
    <t>764242307</t>
  </si>
  <si>
    <t>Oplechování štítu závětrnou lištou z TiZn lesklého plechu rš 670 mm</t>
  </si>
  <si>
    <t>450</t>
  </si>
  <si>
    <t>764242334</t>
  </si>
  <si>
    <t>Oplechování rovné okapové hrany z TiZn lesklého plechu rš 330 mm</t>
  </si>
  <si>
    <t>452</t>
  </si>
  <si>
    <t>764242335</t>
  </si>
  <si>
    <t>Oplechování rovné okapové hrany z TiZn lesklého plechu rš 400 mm</t>
  </si>
  <si>
    <t>454</t>
  </si>
  <si>
    <t>189</t>
  </si>
  <si>
    <t>764243355</t>
  </si>
  <si>
    <t>Sněhový zachytávač krytiny z TiZn lesklého plechu průběžný jednotrubkový</t>
  </si>
  <si>
    <t>456</t>
  </si>
  <si>
    <t>197</t>
  </si>
  <si>
    <t>764246306</t>
  </si>
  <si>
    <t>Oplechování parapetů rovných mechanicky kotvené z TiZn lesklého plechu rš 500 mm</t>
  </si>
  <si>
    <t>458</t>
  </si>
  <si>
    <t>199</t>
  </si>
  <si>
    <t>764248304</t>
  </si>
  <si>
    <t>Oplechování římsy rovné mechanicky kotvené z TiZn lesklého plechu rš 330 mm</t>
  </si>
  <si>
    <t>460</t>
  </si>
  <si>
    <t>187</t>
  </si>
  <si>
    <t>764341315</t>
  </si>
  <si>
    <t>Lemování rovných zdí střech s krytinou skládanou z TiZn lesklého plechu rš 400 mm</t>
  </si>
  <si>
    <t>462</t>
  </si>
  <si>
    <t>764341316</t>
  </si>
  <si>
    <t>Lemování rovných zdí střech s krytinou skládanou z TiZn lesklého plechu rš 500 mm</t>
  </si>
  <si>
    <t>464</t>
  </si>
  <si>
    <t>764344312</t>
  </si>
  <si>
    <t>Lemování prostupů střech s krytinou skládanou nebo plechovou bez lišty z TiZn lesklého plechu</t>
  </si>
  <si>
    <t>466</t>
  </si>
  <si>
    <t>764541305</t>
  </si>
  <si>
    <t>Žlab podokapní půlkruhový z TiZn lesklého plechu rš 330 mm</t>
  </si>
  <si>
    <t>468</t>
  </si>
  <si>
    <t>191</t>
  </si>
  <si>
    <t>764541347</t>
  </si>
  <si>
    <t>Kotlík oválný (trychtýřový) pro podokapní žlaby z TiZn lesklého plechu 330/120 mm</t>
  </si>
  <si>
    <t>470</t>
  </si>
  <si>
    <t>764548324</t>
  </si>
  <si>
    <t>Svody kruhové včetně objímek, kolen, odskoků z TiZn lesklého plechu průměru 120 mm</t>
  </si>
  <si>
    <t>472</t>
  </si>
  <si>
    <t>203</t>
  </si>
  <si>
    <t>998764102</t>
  </si>
  <si>
    <t>Přesun hmot tonážní pro konstrukce klempířské v objektech v do 12 m</t>
  </si>
  <si>
    <t>474</t>
  </si>
  <si>
    <t>765</t>
  </si>
  <si>
    <t>Krytina skládaná</t>
  </si>
  <si>
    <t>765131801</t>
  </si>
  <si>
    <t>Demontáž vláknocementové skládané krytiny sklonu do 30° do suti</t>
  </si>
  <si>
    <t>476</t>
  </si>
  <si>
    <t>765161301</t>
  </si>
  <si>
    <t>Montáž okapové hrany z krytiny z recyklovaného plastu, imitace břidličné krytiny tl. 3 mm jednoduché krytí</t>
  </si>
  <si>
    <t>478</t>
  </si>
  <si>
    <t>215</t>
  </si>
  <si>
    <t>58389r01</t>
  </si>
  <si>
    <t>krytina z recyklovaného plastu jednoduché krytí šestihran 34,5x34,5cm</t>
  </si>
  <si>
    <t>480</t>
  </si>
  <si>
    <t>209</t>
  </si>
  <si>
    <t>765161R02</t>
  </si>
  <si>
    <t>Montáž hřebene krytiny z recyklovaného plastu tl. 4-6 mm jednoduché krytí počtu kamenů do 10 ks/m</t>
  </si>
  <si>
    <t>482</t>
  </si>
  <si>
    <t>484</t>
  </si>
  <si>
    <t>211</t>
  </si>
  <si>
    <t>765161R03</t>
  </si>
  <si>
    <t>Montáž krytiny z recyklované plastu, imitace břidlice tl. 4-6 mm do 30°jednoduché krytí z pravoúhlých formátů do 20ks/m2</t>
  </si>
  <si>
    <t>486</t>
  </si>
  <si>
    <t>488</t>
  </si>
  <si>
    <t>213</t>
  </si>
  <si>
    <t>765161R04</t>
  </si>
  <si>
    <t>Montáž úžlabí přiřezáním  krytiny  z recyklovaného plastu tl. 4-6 mm podél oplechování</t>
  </si>
  <si>
    <t>490</t>
  </si>
  <si>
    <t>205</t>
  </si>
  <si>
    <t>765191021</t>
  </si>
  <si>
    <t>Montáž pojistné hydroizolační nebo parotěsné fólie kladené ve sklonu přes 20° s lepenými spoji na krokve</t>
  </si>
  <si>
    <t>492</t>
  </si>
  <si>
    <t>28329036</t>
  </si>
  <si>
    <t>fólie kontaktní difuzně propustná pro doplňkovou hydroizolační vrstvu, třívrstvá mikroporézní PP 150g/m2 s integrovanou samolepící páskou</t>
  </si>
  <si>
    <t>494</t>
  </si>
  <si>
    <t>207</t>
  </si>
  <si>
    <t>765191023</t>
  </si>
  <si>
    <t>Montáž pojistné hydroizolační nebo parotěsné kladené ve sklonu přes 20° s lepenými spoji na bednění</t>
  </si>
  <si>
    <t>496</t>
  </si>
  <si>
    <t>62852010</t>
  </si>
  <si>
    <t>pás asfaltový samolepicí modifikovaný SBS tl 2,5mm s vložkou ze skleněné rohože se  spalitelnou fólií nebo jemnozrnný minerálním posypem nebo textilií na horním povrchu</t>
  </si>
  <si>
    <t>498</t>
  </si>
  <si>
    <t>145</t>
  </si>
  <si>
    <t>765192001</t>
  </si>
  <si>
    <t>Nouzové (provizorní) zakrytí střechy plachtou</t>
  </si>
  <si>
    <t>500</t>
  </si>
  <si>
    <t>998765102</t>
  </si>
  <si>
    <t>Přesun hmot tonážní pro krytiny skládané v objektech v do 12 m</t>
  </si>
  <si>
    <t>502</t>
  </si>
  <si>
    <t>766</t>
  </si>
  <si>
    <t>Konstrukce truhlářské</t>
  </si>
  <si>
    <t>766121R01</t>
  </si>
  <si>
    <t>D+M OSB příčky s nosným systémem, 2x, provizorní, dveře jednokřídlové 900/1970, uzamykatelné</t>
  </si>
  <si>
    <t>504</t>
  </si>
  <si>
    <t>421</t>
  </si>
  <si>
    <t>766441821</t>
  </si>
  <si>
    <t>Demontáž parapetních desek dřevěných nebo plastových šířky do 30 cm délky přes 1,0 m</t>
  </si>
  <si>
    <t>506</t>
  </si>
  <si>
    <t>375</t>
  </si>
  <si>
    <t>766622P01</t>
  </si>
  <si>
    <t>D+M Okno plastové 2dílné se sloupkem 1950 x 1800, atypické, kompletizované, ozn. P01</t>
  </si>
  <si>
    <t>508</t>
  </si>
  <si>
    <t>766622P03</t>
  </si>
  <si>
    <t>D+M Okno plastové 2křídlové 1360 x 1800, kompletizované, ozn. P03</t>
  </si>
  <si>
    <t>510</t>
  </si>
  <si>
    <t>766622P06</t>
  </si>
  <si>
    <t>D+M Okno plastové jednodílné 300 x 600, kompletizované, ozn. P06</t>
  </si>
  <si>
    <t>512</t>
  </si>
  <si>
    <t>379</t>
  </si>
  <si>
    <t>766622P07</t>
  </si>
  <si>
    <t>D+M Okno plastové 2dílné se sloupkem 1900 x 1800, atypické, kompletizované, ozn. P07</t>
  </si>
  <si>
    <t>514</t>
  </si>
  <si>
    <t>766622P08</t>
  </si>
  <si>
    <t>D+M Okno plastové 2křídlové 1450 x 1800, kompletizované, ozn. P08</t>
  </si>
  <si>
    <t>516</t>
  </si>
  <si>
    <t>381</t>
  </si>
  <si>
    <t>766622P09</t>
  </si>
  <si>
    <t>D+M Okno plastové 2dílné se sloupkem 1900 x 1800, atypické, asymetrické, kompletizované, ozn. P09</t>
  </si>
  <si>
    <t>518</t>
  </si>
  <si>
    <t>766622P11</t>
  </si>
  <si>
    <t>D+M Okno plastové 2křídlové 1300 x 1450, kompletizované, ozn. P11</t>
  </si>
  <si>
    <t>520</t>
  </si>
  <si>
    <t>383</t>
  </si>
  <si>
    <t>766622P12</t>
  </si>
  <si>
    <t>D+M Okno plastové jednodílné 1000 x 1100, kompletizované, ozn. P12</t>
  </si>
  <si>
    <t>522</t>
  </si>
  <si>
    <t>766622P13</t>
  </si>
  <si>
    <t>D+M Okno plastové 2křídlové 1100 x 1100, kompletizované, ozn. P13</t>
  </si>
  <si>
    <t>524</t>
  </si>
  <si>
    <t>385</t>
  </si>
  <si>
    <t>766622P14</t>
  </si>
  <si>
    <t>D+M Okno plastové jednodílné 1200 x 640, kompletizované, ozn. P14</t>
  </si>
  <si>
    <t>526</t>
  </si>
  <si>
    <t>766622P15</t>
  </si>
  <si>
    <t>D+M Okno plastové jednodílné 1000 x 1100, kompletizované, ozn. P15</t>
  </si>
  <si>
    <t>528</t>
  </si>
  <si>
    <t>766622P18</t>
  </si>
  <si>
    <t>D+M Okno plastové 2křídlové 2100 x 1800, kompletizované, ozn. P18</t>
  </si>
  <si>
    <t>530</t>
  </si>
  <si>
    <t>437</t>
  </si>
  <si>
    <t>766622P19</t>
  </si>
  <si>
    <t>D+M Okno plastové 2křídlové 2100 x 1600, kompletizované, ozn. P19</t>
  </si>
  <si>
    <t>532</t>
  </si>
  <si>
    <t>217</t>
  </si>
  <si>
    <t>766629214</t>
  </si>
  <si>
    <t>Příplatek k montáži oken rovné ostění připojovací spára do 15 mm - páska</t>
  </si>
  <si>
    <t>534</t>
  </si>
  <si>
    <t>235</t>
  </si>
  <si>
    <t>766641P04</t>
  </si>
  <si>
    <t>D+M Dveře vstupní plastové 1křídlové, 1150 x2050 otvor, průchozí rozměry 900x1970mm, ozn. P04</t>
  </si>
  <si>
    <t>536</t>
  </si>
  <si>
    <t>387</t>
  </si>
  <si>
    <t>766641P10</t>
  </si>
  <si>
    <t>D+M Dveře vstupní plastové 1křídlové, 1200 x2850 otvor, včetně nadsvětlíku a madel, pr. rozm. 900x2850, ozn. P10</t>
  </si>
  <si>
    <t>538</t>
  </si>
  <si>
    <t>766660T01</t>
  </si>
  <si>
    <t>D+M Dveře vnitřní plné dřevěné, hladké, 800/1970, včetně kování, ozn. T01</t>
  </si>
  <si>
    <t>540</t>
  </si>
  <si>
    <t>389</t>
  </si>
  <si>
    <t>766660T02</t>
  </si>
  <si>
    <t>D+M Dveře vnitřní plné dřevěné, hladké, 600/1970, včetně kování, WC zámek, ozn. T02</t>
  </si>
  <si>
    <t>542</t>
  </si>
  <si>
    <t>766660T03</t>
  </si>
  <si>
    <t>D+M Dveře vnitřní plné dřevěné, hladké, 900/1970, PO EW30DP3 C3, kování, samozavírač, příprava na el zámek, s panikovou klikou, ozn. T03</t>
  </si>
  <si>
    <t>544</t>
  </si>
  <si>
    <t>391</t>
  </si>
  <si>
    <t>766660T04</t>
  </si>
  <si>
    <t>D+M Dveře vnitřní plné dřevěné, hladké, 800/1970, PO EW30DP3 C3, kování, samozavírač, bezpečnostní vložka, ozn. T04</t>
  </si>
  <si>
    <t>546</t>
  </si>
  <si>
    <t>766660T05</t>
  </si>
  <si>
    <t>D+M Dveře vnitřní plné dřevěné, hladké, 600/1970, PO EW30DP3 C3, kování, samozavírač, 2x větrací mřížka, ozn. T05</t>
  </si>
  <si>
    <t>548</t>
  </si>
  <si>
    <t>766660T07</t>
  </si>
  <si>
    <t>D+M Dveře vnitřní plné dřevěné, hladké, 800/1970, kování, bezpečnostní vložka, příprava pro el. zámek ozn. T07</t>
  </si>
  <si>
    <t>550</t>
  </si>
  <si>
    <t>395</t>
  </si>
  <si>
    <t>766660T08</t>
  </si>
  <si>
    <t>D+M Dveře vnitřní plné dřevěné, hladké, 800/1970, PO EW30DP3, kování, bezpečnostní vložka, tepelně a akusticky izolační, ozn. T08</t>
  </si>
  <si>
    <t>552</t>
  </si>
  <si>
    <t>766660T09</t>
  </si>
  <si>
    <t>D+M Dveře vnitřní plné dřevěné, hladké, 800/1970, PO EW30DP3 C3, kování, samozavírač, ozn. T09</t>
  </si>
  <si>
    <t>554</t>
  </si>
  <si>
    <t>397</t>
  </si>
  <si>
    <t>766660T10</t>
  </si>
  <si>
    <t>D+M Dveře vnitřní plné dřevěné, hladké, 800/1970, PO EW30DP3 C3, kování, samozavírač, ozn. T10</t>
  </si>
  <si>
    <t>556</t>
  </si>
  <si>
    <t>766660T12</t>
  </si>
  <si>
    <t>D+M Dveře vnitřní plné dřevěné, hladké, 600/1970, včetně kování, ozn. T12</t>
  </si>
  <si>
    <t>558</t>
  </si>
  <si>
    <t>766694112</t>
  </si>
  <si>
    <t>Montáž parapetních desek dřevěných nebo plastových šířky do 30 cm délky do 1,6 m</t>
  </si>
  <si>
    <t>560</t>
  </si>
  <si>
    <t>233</t>
  </si>
  <si>
    <t>766694113</t>
  </si>
  <si>
    <t>Montáž parapetních desek dřevěných nebo plastových šířky do 30 cm délky do 2,6 m</t>
  </si>
  <si>
    <t>562</t>
  </si>
  <si>
    <t>61144403</t>
  </si>
  <si>
    <t>parapet plastový vnitřní komůrkový 350x20x1000mm</t>
  </si>
  <si>
    <t>564</t>
  </si>
  <si>
    <t>253</t>
  </si>
  <si>
    <t>766695213</t>
  </si>
  <si>
    <t>Montáž truhlářských prahů dveří jednokřídlových šířky přes 10 cm</t>
  </si>
  <si>
    <t>566</t>
  </si>
  <si>
    <t>61187361</t>
  </si>
  <si>
    <t>práh dveřní dřevěný bukový tl 20mm dl 620mm š 150mm</t>
  </si>
  <si>
    <t>568</t>
  </si>
  <si>
    <t>255</t>
  </si>
  <si>
    <t>61187381</t>
  </si>
  <si>
    <t>práh dveřní dřevěný bukový tl 20mm dl 720mm š 150mm</t>
  </si>
  <si>
    <t>570</t>
  </si>
  <si>
    <t>61187401</t>
  </si>
  <si>
    <t>práh dveřní dřevěný bukový tl 20mm dl 820mm š 150mm</t>
  </si>
  <si>
    <t>572</t>
  </si>
  <si>
    <t>257</t>
  </si>
  <si>
    <t>61187421</t>
  </si>
  <si>
    <t>práh dveřní dřevěný bukový tl 20mm dl 920mm š 150mm</t>
  </si>
  <si>
    <t>574</t>
  </si>
  <si>
    <t>766821O09</t>
  </si>
  <si>
    <t>Lavička s opěradly, vnější použití, upěvnění šrouby, kov/dřevo</t>
  </si>
  <si>
    <t>576</t>
  </si>
  <si>
    <t>333</t>
  </si>
  <si>
    <t>766821O11</t>
  </si>
  <si>
    <t>Lavička s opěradly, vnitřní použití, upěvnění šrouby, kov/dřevo</t>
  </si>
  <si>
    <t>578</t>
  </si>
  <si>
    <t>998766102</t>
  </si>
  <si>
    <t>Přesun hmot tonážní pro konstrukce truhlářské v objektech v do 12 m</t>
  </si>
  <si>
    <t>580</t>
  </si>
  <si>
    <t>419</t>
  </si>
  <si>
    <t>767161823</t>
  </si>
  <si>
    <t>Demontáž zábradlí schodišťového nerozebíratelného hmotnosti 1m zábradlí do 20 kg do suti</t>
  </si>
  <si>
    <t>582</t>
  </si>
  <si>
    <t>259</t>
  </si>
  <si>
    <t>767161Z14</t>
  </si>
  <si>
    <t>Dodávka a montáž ocelového zábradlí bezbariérové rampy včetně vodící tyče a dvou madel dle specifikace v PD, výška zábradlí 1000 mm, ozn. Z14a, Z14b, Z14c</t>
  </si>
  <si>
    <t>584</t>
  </si>
  <si>
    <t>767165Z15</t>
  </si>
  <si>
    <t>Dodávka a montáž madla do zdiva, specifikace dle PD, ozn. Z15</t>
  </si>
  <si>
    <t>586</t>
  </si>
  <si>
    <t>261</t>
  </si>
  <si>
    <t>767220Z12</t>
  </si>
  <si>
    <t>Dodávka a montáž zábradlí schodišťového, slecifikace dle PD, ozn. Z12</t>
  </si>
  <si>
    <t>588</t>
  </si>
  <si>
    <t>767661811</t>
  </si>
  <si>
    <t>Demontáž mříží pevných nebo otevíravých</t>
  </si>
  <si>
    <t>590</t>
  </si>
  <si>
    <t>399</t>
  </si>
  <si>
    <t>767810Z20</t>
  </si>
  <si>
    <t>Dodávka a montáž repliky krytů větracích průduchů 1PP, rozměry650x650 mm, ozn. Z20</t>
  </si>
  <si>
    <t>592</t>
  </si>
  <si>
    <t>331</t>
  </si>
  <si>
    <t>767821O12</t>
  </si>
  <si>
    <t>Dodávka a montáž poštovní schránky</t>
  </si>
  <si>
    <t>594</t>
  </si>
  <si>
    <t>335</t>
  </si>
  <si>
    <t>767821O13</t>
  </si>
  <si>
    <t>Stojan na kola, žárově pozink, jednostranný, 5 kol, kov, 1280x360x360 mm, upevnění šrouby</t>
  </si>
  <si>
    <t>596</t>
  </si>
  <si>
    <t>425</t>
  </si>
  <si>
    <t>767851803</t>
  </si>
  <si>
    <t>Demontáž komínových lávek - celé komínové lávky</t>
  </si>
  <si>
    <t>598</t>
  </si>
  <si>
    <t>283</t>
  </si>
  <si>
    <t>767893Z16</t>
  </si>
  <si>
    <t>Dodávka a montáž stříšky nad vstup z Al profilů a komůrkového laminátu, specifikace dle PD, rozměry 1600x700, ozn. Z16</t>
  </si>
  <si>
    <t>600</t>
  </si>
  <si>
    <t>767851Z19</t>
  </si>
  <si>
    <t>Typová stoupací plošina dl.2400 mm š.400 mm, plastové šablony</t>
  </si>
  <si>
    <t>602</t>
  </si>
  <si>
    <t>767995R01</t>
  </si>
  <si>
    <t>Dodávka a montáž orientačního systému budovy</t>
  </si>
  <si>
    <t>kpl</t>
  </si>
  <si>
    <t>604</t>
  </si>
  <si>
    <t>269</t>
  </si>
  <si>
    <t>Demontáž vývěsních cedulí na fasádě</t>
  </si>
  <si>
    <t>606</t>
  </si>
  <si>
    <t>767996R02</t>
  </si>
  <si>
    <t>Demontáž přístřešku u vstupu</t>
  </si>
  <si>
    <t>608</t>
  </si>
  <si>
    <t>289</t>
  </si>
  <si>
    <t>998767102</t>
  </si>
  <si>
    <t>Přesun hmot tonážní pro zámečnické konstrukce v objektech v do 12 m</t>
  </si>
  <si>
    <t>610</t>
  </si>
  <si>
    <t>771</t>
  </si>
  <si>
    <t>Podlahy z dlaždic</t>
  </si>
  <si>
    <t>771111011</t>
  </si>
  <si>
    <t>Vysátí podkladu před pokládkou dlažby</t>
  </si>
  <si>
    <t>612</t>
  </si>
  <si>
    <t>291</t>
  </si>
  <si>
    <t>771121011</t>
  </si>
  <si>
    <t>Nátěr penetrační na podlahu</t>
  </si>
  <si>
    <t>614</t>
  </si>
  <si>
    <t>771121015</t>
  </si>
  <si>
    <t>Nátěr kontaktní pro nesavé podklady na podlahu</t>
  </si>
  <si>
    <t>616</t>
  </si>
  <si>
    <t>771151013</t>
  </si>
  <si>
    <t>Samonivelační stěrka podlah pevnosti 20 MPa tl 8 mm</t>
  </si>
  <si>
    <t>618</t>
  </si>
  <si>
    <t>771161021</t>
  </si>
  <si>
    <t>Montáž profilu ukončujícího pro plynulý přechod (dlažby s kobercem apod.)</t>
  </si>
  <si>
    <t>620</t>
  </si>
  <si>
    <t>297</t>
  </si>
  <si>
    <t>59054101</t>
  </si>
  <si>
    <t>profil přechodový Al s pohyblivým ramenem 10x20mm</t>
  </si>
  <si>
    <t>622</t>
  </si>
  <si>
    <t>771274123</t>
  </si>
  <si>
    <t>Montáž obkladů stupnic z dlaždic protiskluzných keramických flexibilní lepidlo š do 300 mm</t>
  </si>
  <si>
    <t>624</t>
  </si>
  <si>
    <t>403</t>
  </si>
  <si>
    <t>59761337</t>
  </si>
  <si>
    <t>schodovka protiskluzná šířky 300mm</t>
  </si>
  <si>
    <t>626</t>
  </si>
  <si>
    <t>771274232</t>
  </si>
  <si>
    <t>Montáž obkladů podstupnic z dlaždic hladkých keramických flexibilní lepidlo v do 200 mm</t>
  </si>
  <si>
    <t>628</t>
  </si>
  <si>
    <t>405</t>
  </si>
  <si>
    <t>59761434</t>
  </si>
  <si>
    <t>dlažba keramická slinutá hladká do interiéru i exteriéru pro vysoké mechanické namáhání přes 9 do 12ks/m2</t>
  </si>
  <si>
    <t>630</t>
  </si>
  <si>
    <t>771574115</t>
  </si>
  <si>
    <t>Montáž podlah keramických hladkých lepených flexibilním lepidlem do 25 ks/m2</t>
  </si>
  <si>
    <t>632</t>
  </si>
  <si>
    <t>295</t>
  </si>
  <si>
    <t>59761432</t>
  </si>
  <si>
    <t>dlažba keramická slinutá hladká do interiéru i exteriéru pro vysoké mechanické namáhání přes 22 do 25ks/m2</t>
  </si>
  <si>
    <t>634</t>
  </si>
  <si>
    <t>299</t>
  </si>
  <si>
    <t>771577111</t>
  </si>
  <si>
    <t>Příplatek k montáži podlah keramických lepených flexibilním lepidlem za plochu do 5 m2</t>
  </si>
  <si>
    <t>636</t>
  </si>
  <si>
    <t>771577114</t>
  </si>
  <si>
    <t>Příplatek k montáži podlah keramických lepených flexibilním lepidlem za spárování tmelem dvousložkovým</t>
  </si>
  <si>
    <t>638</t>
  </si>
  <si>
    <t>771591115</t>
  </si>
  <si>
    <t>Podlahy spárování silikonem</t>
  </si>
  <si>
    <t>640</t>
  </si>
  <si>
    <t>293</t>
  </si>
  <si>
    <t>771592011</t>
  </si>
  <si>
    <t>Čištění vnitřních ploch podlah nebo schodišť po položení dlažby chemickými prostředky</t>
  </si>
  <si>
    <t>642</t>
  </si>
  <si>
    <t>301</t>
  </si>
  <si>
    <t>998771102</t>
  </si>
  <si>
    <t>Přesun hmot tonážní pro podlahy z dlaždic v objektech v do 12 m</t>
  </si>
  <si>
    <t>644</t>
  </si>
  <si>
    <t>773</t>
  </si>
  <si>
    <t>Podlahy z litého teraca</t>
  </si>
  <si>
    <t>401</t>
  </si>
  <si>
    <t>773500910</t>
  </si>
  <si>
    <t>Opravy podlah z litého teraca tl do 30 mm pásů šířky do 150 mm</t>
  </si>
  <si>
    <t>646</t>
  </si>
  <si>
    <t>773901112</t>
  </si>
  <si>
    <t>Strojní broušení povrchu litého teraca</t>
  </si>
  <si>
    <t>648</t>
  </si>
  <si>
    <t>303</t>
  </si>
  <si>
    <t>998773102</t>
  </si>
  <si>
    <t>Přesun hmot tonážní pro podlahy teracové lité v objektech v do 12 m</t>
  </si>
  <si>
    <t>650</t>
  </si>
  <si>
    <t>775</t>
  </si>
  <si>
    <t>Podlahy skládané</t>
  </si>
  <si>
    <t>433</t>
  </si>
  <si>
    <t>775429121</t>
  </si>
  <si>
    <t>Montáž podlahové lišty přechodové připevněné vruty</t>
  </si>
  <si>
    <t>652</t>
  </si>
  <si>
    <t>55343120</t>
  </si>
  <si>
    <t>profil přechodový Al vrtaný 30mm stříbro</t>
  </si>
  <si>
    <t>654</t>
  </si>
  <si>
    <t>776</t>
  </si>
  <si>
    <t>Podlahy povlakové</t>
  </si>
  <si>
    <t>776111115</t>
  </si>
  <si>
    <t>Broušení podkladu povlakových podlah před litím stěrky</t>
  </si>
  <si>
    <t>656</t>
  </si>
  <si>
    <t>776111311</t>
  </si>
  <si>
    <t>Vysátí podkladu povlakových podlah</t>
  </si>
  <si>
    <t>658</t>
  </si>
  <si>
    <t>305</t>
  </si>
  <si>
    <t>776121111</t>
  </si>
  <si>
    <t>Vodou ředitelná penetrace savého podkladu povlakových podlah ředěná v poměru 1:3</t>
  </si>
  <si>
    <t>660</t>
  </si>
  <si>
    <t>407</t>
  </si>
  <si>
    <t>776141111</t>
  </si>
  <si>
    <t>Vyrovnání podkladu povlakových podlah stěrkou pevnosti 20 MPa tl 3 mm</t>
  </si>
  <si>
    <t>662</t>
  </si>
  <si>
    <t>776141113</t>
  </si>
  <si>
    <t>Vyrovnání podkladu povlakových podlah stěrkou pevnosti 20 MPa tl 8 mm</t>
  </si>
  <si>
    <t>664</t>
  </si>
  <si>
    <t>776201812</t>
  </si>
  <si>
    <t>Demontáž lepených povlakových podlah s podložkou ručně</t>
  </si>
  <si>
    <t>666</t>
  </si>
  <si>
    <t>311</t>
  </si>
  <si>
    <t>776221111</t>
  </si>
  <si>
    <t>Lepení pásů z PVC standardním lepidlem</t>
  </si>
  <si>
    <t>668</t>
  </si>
  <si>
    <t>28411011</t>
  </si>
  <si>
    <t>PVC heterogenní zátěžová akustické antibakteriální tl 2,60mm, nášlapná vrstva 0,70 mm, R10, zátěž 34/43, otlak do 0,06 mm, útlum 15dB, Bfl S1</t>
  </si>
  <si>
    <t>670</t>
  </si>
  <si>
    <t>307</t>
  </si>
  <si>
    <t>776410811</t>
  </si>
  <si>
    <t>Odstranění soklíků a lišt pryžových nebo plastových</t>
  </si>
  <si>
    <t>672</t>
  </si>
  <si>
    <t>776411112</t>
  </si>
  <si>
    <t>Montáž obvodových soklíků výšky do 100 mm</t>
  </si>
  <si>
    <t>674</t>
  </si>
  <si>
    <t>309</t>
  </si>
  <si>
    <t>28411009</t>
  </si>
  <si>
    <t>lišta soklová PVC 18x80mm</t>
  </si>
  <si>
    <t>676</t>
  </si>
  <si>
    <t>313</t>
  </si>
  <si>
    <t>998776102</t>
  </si>
  <si>
    <t>Přesun hmot tonážní pro podlahy povlakové v objektech v do 12 m</t>
  </si>
  <si>
    <t>678</t>
  </si>
  <si>
    <t>781</t>
  </si>
  <si>
    <t>Dokončovací práce - obklady</t>
  </si>
  <si>
    <t>781121011</t>
  </si>
  <si>
    <t>Nátěr penetrační na stěnu</t>
  </si>
  <si>
    <t>680</t>
  </si>
  <si>
    <t>315</t>
  </si>
  <si>
    <t>781474115</t>
  </si>
  <si>
    <t>Montáž obkladů vnitřních keramických hladkých do 25 ks/m2 lepených flexibilním lepidlem</t>
  </si>
  <si>
    <t>682</t>
  </si>
  <si>
    <t>59761039</t>
  </si>
  <si>
    <t>obklad keramický hladký přes 22 do 25ks/m2</t>
  </si>
  <si>
    <t>684</t>
  </si>
  <si>
    <t>317</t>
  </si>
  <si>
    <t>781494R01</t>
  </si>
  <si>
    <t>Hliníkové profily ukončovací lepené flexibilním lepidlem</t>
  </si>
  <si>
    <t>686</t>
  </si>
  <si>
    <t>998781102</t>
  </si>
  <si>
    <t>Přesun hmot tonážní pro obklady keramické v objektech v do 12 m</t>
  </si>
  <si>
    <t>688</t>
  </si>
  <si>
    <t>783</t>
  </si>
  <si>
    <t>Dokončovací práce - nátěry</t>
  </si>
  <si>
    <t>319</t>
  </si>
  <si>
    <t>783213021</t>
  </si>
  <si>
    <t>Napouštěcí dvojnásobný syntetický biodní nátěr tesařských prvků nezabudovaných do konstrukce</t>
  </si>
  <si>
    <t>690</t>
  </si>
  <si>
    <t>783218111</t>
  </si>
  <si>
    <t>Lazurovací dvojnásobný syntetický nátěr tesařských konstrukcí</t>
  </si>
  <si>
    <t>692</t>
  </si>
  <si>
    <t>783301303</t>
  </si>
  <si>
    <t>Bezoplachové odrezivění zámečnických konstrukcí</t>
  </si>
  <si>
    <t>694</t>
  </si>
  <si>
    <t>409</t>
  </si>
  <si>
    <t>783306801</t>
  </si>
  <si>
    <t>Odstranění nátěru ze zámečnických konstrukcí obroušením</t>
  </si>
  <si>
    <t>696</t>
  </si>
  <si>
    <t>783306807</t>
  </si>
  <si>
    <t>Odstranění nátěru ze zámečnických konstrukcí odstraňovačem nátěrů</t>
  </si>
  <si>
    <t>698</t>
  </si>
  <si>
    <t>321</t>
  </si>
  <si>
    <t>783314101</t>
  </si>
  <si>
    <t>Základní jednonásobný syntetický nátěr zámečnických konstrukcí</t>
  </si>
  <si>
    <t>700</t>
  </si>
  <si>
    <t>411</t>
  </si>
  <si>
    <t>783315101</t>
  </si>
  <si>
    <t>Mezinátěr jednonásobný syntetický standardní zámečnických konstrukcí</t>
  </si>
  <si>
    <t>702</t>
  </si>
  <si>
    <t>783317101</t>
  </si>
  <si>
    <t>Krycí jednonásobný syntetický standardní nátěr zámečnických konstrukcí</t>
  </si>
  <si>
    <t>704</t>
  </si>
  <si>
    <t>784</t>
  </si>
  <si>
    <t>Dokončovací práce - malby a tapety</t>
  </si>
  <si>
    <t>323</t>
  </si>
  <si>
    <t>784111001</t>
  </si>
  <si>
    <t>Oprášení (ometení ) podkladu v místnostech výšky do 3,80 m</t>
  </si>
  <si>
    <t>706</t>
  </si>
  <si>
    <t>784111011</t>
  </si>
  <si>
    <t>Obroušení podkladu omítnutého v místnostech výšky do 3,80 m</t>
  </si>
  <si>
    <t>708</t>
  </si>
  <si>
    <t>417</t>
  </si>
  <si>
    <t>784121001</t>
  </si>
  <si>
    <t>Oškrabání malby v mísnostech výšky do 3,80 m</t>
  </si>
  <si>
    <t>710</t>
  </si>
  <si>
    <t>784121011</t>
  </si>
  <si>
    <t>Rozmývání podkladu po oškrabání malby v místnostech výšky do 3,80 m</t>
  </si>
  <si>
    <t>784171001</t>
  </si>
  <si>
    <t>Olepování vnitřních ploch páskou v místnostech výšky do 3,80 m</t>
  </si>
  <si>
    <t>714</t>
  </si>
  <si>
    <t>325</t>
  </si>
  <si>
    <t>58124838</t>
  </si>
  <si>
    <t>páska maskovací krepová pro malířské potřeby š 50mm</t>
  </si>
  <si>
    <t>716</t>
  </si>
  <si>
    <t>327</t>
  </si>
  <si>
    <t>784171101</t>
  </si>
  <si>
    <t>Zakrytí vnitřních podlah včetně pozdějšího odkrytí</t>
  </si>
  <si>
    <t>718</t>
  </si>
  <si>
    <t>62451110</t>
  </si>
  <si>
    <t>papír impregnovaný gačem jednostranný</t>
  </si>
  <si>
    <t>720</t>
  </si>
  <si>
    <t>329</t>
  </si>
  <si>
    <t>784181101</t>
  </si>
  <si>
    <t>Základní akrylátová jednonásobná penetrace podkladu v místnostech výšky do 3,80m</t>
  </si>
  <si>
    <t>722</t>
  </si>
  <si>
    <t>784221101</t>
  </si>
  <si>
    <t>Dvojnásobné bílé malby ze směsí za sucha dobře otěruvzdorných v místnostech do 3,80 m</t>
  </si>
  <si>
    <t>724</t>
  </si>
  <si>
    <t>4.100 -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</si>
  <si>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</si>
  <si>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</si>
  <si>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</si>
  <si>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</si>
  <si>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</si>
  <si>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731</t>
  </si>
  <si>
    <t>Ústřední vytápění - kotelny</t>
  </si>
  <si>
    <t>731244108</t>
  </si>
  <si>
    <t>Kotle ocelové teplovodní plynové závěsné kondenzační pro vytápění 4,8-23,9 kW</t>
  </si>
  <si>
    <t>731810322</t>
  </si>
  <si>
    <t>Nucené odtahy spalin od kondenzačních kotlů soustředným potrubím vedeným svisle plochou střechou, průměru 80/125 mm</t>
  </si>
  <si>
    <t>731810342</t>
  </si>
  <si>
    <t>Nucené odtahy spalin od kondenzačních kotlů prodloužení soustředného potrubí, průměru 80/125 mm</t>
  </si>
  <si>
    <t>998731201</t>
  </si>
  <si>
    <t>Přesun hmot pro kotelny  stanovený procentní sazbou (%) z ceny vodorovná dopravní vzdálenost do 50 m v objektech výšky do 6 m</t>
  </si>
  <si>
    <t>%</t>
  </si>
  <si>
    <t>733</t>
  </si>
  <si>
    <t>Ústřední vytápění - rozvodné potrubí</t>
  </si>
  <si>
    <t>733222102</t>
  </si>
  <si>
    <t>Potrubí z trubek měděných polotvrdých spojovaných měkkým pájením Ø 15/1</t>
  </si>
  <si>
    <t>733222103</t>
  </si>
  <si>
    <t>Potrubí z trubek měděných polotvrdých spojovaných měkkým pájením Ø 18/1</t>
  </si>
  <si>
    <t>733222104</t>
  </si>
  <si>
    <t>Potrubí z trubek měděných polotvrdých spojovaných měkkým pájením Ø 22/1,0</t>
  </si>
  <si>
    <t>733291101</t>
  </si>
  <si>
    <t>Zkoušky těsnosti potrubí z trubek měděných  Ø do 35/1,5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</si>
  <si>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</si>
  <si>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</si>
  <si>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998733201</t>
  </si>
  <si>
    <t>Přesun hmot pro rozvody potrubí  stanovený procentní sazbou z ceny vodorovná dopravní vzdálenost do 50 m v objektech výšky do 6 m</t>
  </si>
  <si>
    <t>734</t>
  </si>
  <si>
    <t>Ústřední vytápění - armatury</t>
  </si>
  <si>
    <t>734221413</t>
  </si>
  <si>
    <t>Ventily regulační závitové s nastavitelnou regulací PN 10 do 120°C přímé G 1/2</t>
  </si>
  <si>
    <t>734221545</t>
  </si>
  <si>
    <t>Ventily regulační závitové termostatické, bez hlavice ovládání PN 16 do 110°C přímé jednoregulační G 1/2</t>
  </si>
  <si>
    <t>734221682</t>
  </si>
  <si>
    <t>Ventily regulační závitové hlavice termostatické, pro ovládání ventilů PN 10 do 110°C kapalinové otopných těles VK</t>
  </si>
  <si>
    <t>734291263</t>
  </si>
  <si>
    <t>Ostatní armatury filtry závitové PN 30 do 110°C přímé s vnitřními závity G 3/4</t>
  </si>
  <si>
    <t>734292814</t>
  </si>
  <si>
    <t>Ostatní armatury kulové kohouty PN 42 do 185°C plnoprůtokové vnitřní závit těžká řada G 3/4</t>
  </si>
  <si>
    <t>998734201</t>
  </si>
  <si>
    <t>Přesun hmot pro armatury  stanovený procentní sazbou (%) z ceny vodorovná dopravní vzdálenost do 50 m v objektech výšky do 6 m</t>
  </si>
  <si>
    <t>735</t>
  </si>
  <si>
    <t>Ústřední vytápění - otopná tělesa</t>
  </si>
  <si>
    <t>735151573.KRD</t>
  </si>
  <si>
    <t>Otopné těleso panelové dvoudeskové 2 přídavné přestupní plochy KORADO Radik Klasik typ 22 výška/délka 600/600 mm výkon 1007 W</t>
  </si>
  <si>
    <t>735151574.KRD</t>
  </si>
  <si>
    <t>Otopné těleso panelové dvoudeskové 2 přídavné přestupní plochy KORADO Radik Klasik typ 22 výška/délka 600/700 mm výkon 1175 W</t>
  </si>
  <si>
    <t>735151577.KRD</t>
  </si>
  <si>
    <t>Otopné těleso panelové dvoudeskové 2 přídavné přestupní plochy KORADO Radik Klasik typ 22 výška/délka 600/1000 mm výkon 1679 W</t>
  </si>
  <si>
    <t>735151683.KRD</t>
  </si>
  <si>
    <t>Otopné těleso panelové třídeskové 3 přídavné přestupní plochy KORADO Radik Klasik typ 33 výška/délka 600/2000 mm výkon 4812 W</t>
  </si>
  <si>
    <t>735151692.KRD</t>
  </si>
  <si>
    <t>Otopné těleso panelové třídeskové 3 přídavné přestupní plochy KORADO Radik Klasik typ 33 výška/délka 900/500 mm výkon 1664 W</t>
  </si>
  <si>
    <t>23</t>
  </si>
  <si>
    <t>735151693.KRD</t>
  </si>
  <si>
    <t>Otopné těleso panelové třídeskové 3 přídavné přestupní plochy KORADO Radik Klasik typ 33 výška/délka 900/600 mm výkon 1997 W</t>
  </si>
  <si>
    <t>998735201</t>
  </si>
  <si>
    <t>Přesun hmot procentní pro otopná tělesa v objektech v do 6 m</t>
  </si>
  <si>
    <t>HZS</t>
  </si>
  <si>
    <t>Hodinové zúčtovací sazby</t>
  </si>
  <si>
    <t>HZS2212</t>
  </si>
  <si>
    <t>Hodinové zúčtovací sazby profesí PSV  provádění stavebních instalací instalatér odborný</t>
  </si>
  <si>
    <t>hod</t>
  </si>
  <si>
    <t>262144</t>
  </si>
  <si>
    <t>4.500 - ZTI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</si>
  <si>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</si>
  <si>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</si>
  <si>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</si>
  <si>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</si>
  <si>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726 - Zdravotechnika - předstěnové instalace</t>
  </si>
  <si>
    <t>113107112</t>
  </si>
  <si>
    <t>Odstranění podkladu z kameniva těženého tl 200 mm ručně</t>
  </si>
  <si>
    <t>113107141</t>
  </si>
  <si>
    <t>Odstranění podkladu živičného tl 50 mm ručně</t>
  </si>
  <si>
    <t>119001421</t>
  </si>
  <si>
    <t>Dočasné zajištění kabelů a kabelových tratí ze 3 volně ložených kabelů</t>
  </si>
  <si>
    <t>119003141</t>
  </si>
  <si>
    <t>Bezpečnostní stavební plot plastový výšky do 1 m pro zabezpečení výkopu zřízení</t>
  </si>
  <si>
    <t>119003142</t>
  </si>
  <si>
    <t>Bezpečnostní stavební plot plastový výšky do 1 m pro zabezpečení výkopu odstranění</t>
  </si>
  <si>
    <t>129001101</t>
  </si>
  <si>
    <t>Příplatek za ztížení odkopávky nebo prokopávky v blízkosti inženýrských sítí</t>
  </si>
  <si>
    <t>132254202</t>
  </si>
  <si>
    <t>Hloubení zapažených rýh š do 2000 mm v hornině třídy těžitelnosti I, skupiny 3 objem do 50 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</si>
  <si>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</si>
  <si>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</si>
  <si>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</si>
  <si>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</si>
  <si>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171201221</t>
  </si>
  <si>
    <t>174151101</t>
  </si>
  <si>
    <t>Zásyp jam, šachet rýh nebo kolem objektů sypaninou se zhutněním</t>
  </si>
  <si>
    <t>175151101</t>
  </si>
  <si>
    <t>Obsypání potrubí strojně sypaninou bez prohození, uloženou do 3 m</t>
  </si>
  <si>
    <t>58337331</t>
  </si>
  <si>
    <t>štěrkopísek frakce 0/22</t>
  </si>
  <si>
    <t>451572111</t>
  </si>
  <si>
    <t>Lože pod potrubí otevřený výkop z kameniva drobného těženého</t>
  </si>
  <si>
    <t>566901121</t>
  </si>
  <si>
    <t>Vyspravení podkladu po překopech ing sítí plochy do 15 m2 štěrkopískem tl. 100 mm</t>
  </si>
  <si>
    <t>566901171</t>
  </si>
  <si>
    <t>Vyspravení podkladu po překopech ing sítí plochy do 15 m2 směsí stmelenou cementem SC 20/25 tl 100mm</t>
  </si>
  <si>
    <t>572340111</t>
  </si>
  <si>
    <t>Vyspravení krytu komunikací po překopech plochy do 15 m2 asfaltovým betonem ACO (AB) tl 50 mm</t>
  </si>
  <si>
    <t>Trubní vedení</t>
  </si>
  <si>
    <t>837355121</t>
  </si>
  <si>
    <t>Výsek a montáž kameninové odbočné tvarovky DN 200</t>
  </si>
  <si>
    <t>8502451R</t>
  </si>
  <si>
    <t>Výřez nebo výsek na potrubí z trub litinových tlakových nebo plastických hmot DN 80</t>
  </si>
  <si>
    <t>871171141</t>
  </si>
  <si>
    <t>Montáž potrubí z PE100 SDR 11 otevřený výkop svařovaných na tupo D 40 x 3,7 mm</t>
  </si>
  <si>
    <t>28613171</t>
  </si>
  <si>
    <t>potrubí vodovodní PE100 SDR11 se signalizační vrstvou 100m 40x3,7mm</t>
  </si>
  <si>
    <t>871211141</t>
  </si>
  <si>
    <t>Montáž potrubí z PE100 SDR 11 otevřený výkop svařovaných na tupo D 63 x 5,8 mm</t>
  </si>
  <si>
    <t>28613173</t>
  </si>
  <si>
    <t>potrubí vodovodní PE100 SDR11 se signalizační vrstvou 100m 63x5,8mm</t>
  </si>
  <si>
    <t>871265211</t>
  </si>
  <si>
    <t>Kanalizační potrubí z tvrdého PVC jednovrstvé tuhost třídy SN4 DN 110</t>
  </si>
  <si>
    <t>871275211</t>
  </si>
  <si>
    <t>Kanalizační potrubí z tvrdého PVC jednovrstvé tuhost třídy SN4 DN 125</t>
  </si>
  <si>
    <t>871315221</t>
  </si>
  <si>
    <t>Kanalizační potrubí z tvrdého PVC jednovrstvé tuhost třídy SN8 DN 160</t>
  </si>
  <si>
    <t>892233122</t>
  </si>
  <si>
    <t>Proplach a dezinfekce vodovodního potrubí DN od 40 do 70</t>
  </si>
  <si>
    <t>892241111</t>
  </si>
  <si>
    <t>Tlaková zkouška vodou potrubí do 80</t>
  </si>
  <si>
    <t>894812202</t>
  </si>
  <si>
    <t>Revizní a čistící šachta z PP šachtové dno DN 425/150 průtočné 30°,60°,90°</t>
  </si>
  <si>
    <t>894812231</t>
  </si>
  <si>
    <t>Revizní a čistící šachta z PP DN 425 šachtová roura korugovaná bez hrdla světlé hloubky 1500 mm</t>
  </si>
  <si>
    <t>28611588</t>
  </si>
  <si>
    <t>zátka kanalizace plastové KG DN 150</t>
  </si>
  <si>
    <t>894812241</t>
  </si>
  <si>
    <t>Revizní a čistící šachta z PP DN 425 šachtová roura teleskopická světlé hloubky 375 mm</t>
  </si>
  <si>
    <t>894812249</t>
  </si>
  <si>
    <t>Příplatek k rourám revizní a čistící šachty z PP DN 425 za uříznutí šachtové roury</t>
  </si>
  <si>
    <t>894812262</t>
  </si>
  <si>
    <t>Revizní a čistící šachta z PP DN 425 poklop litinový plný do teleskopické trubky pro třídu zatížení D400</t>
  </si>
  <si>
    <t>28611146</t>
  </si>
  <si>
    <t>trubka kanalizační PVC DN 400x1000mm SN4</t>
  </si>
  <si>
    <t>895983219</t>
  </si>
  <si>
    <t>Zřízení vpusti kanalizační dvorní z kameninových dílců DN 300/100</t>
  </si>
  <si>
    <t>56231178</t>
  </si>
  <si>
    <t>vpusť dvorní litinový rám+fólie DN 110,160</t>
  </si>
  <si>
    <t>28611446</t>
  </si>
  <si>
    <t>odbočka kanalizační plastová s hrdlem KG 400/160/87°</t>
  </si>
  <si>
    <t>28611730</t>
  </si>
  <si>
    <t>víčko kanalizace plastové KG DN 400</t>
  </si>
  <si>
    <t>899101113</t>
  </si>
  <si>
    <t>Osazení poklopů litinových nebo ocelových bez rámů do 50 kg</t>
  </si>
  <si>
    <t>56230601</t>
  </si>
  <si>
    <t>šachtový poklop z PU+rám HDPE, 12,5t 400x400x50mm</t>
  </si>
  <si>
    <t>899620121</t>
  </si>
  <si>
    <t>Obetonování plastové šachty z polypropylenu betonem prostým tř. C 12/15 otevřený výkop</t>
  </si>
  <si>
    <t>899712111</t>
  </si>
  <si>
    <t>Orientační tabulky na zdivu</t>
  </si>
  <si>
    <t>899721111</t>
  </si>
  <si>
    <t>Signalizační vodič DN do 150 mm na potrubí</t>
  </si>
  <si>
    <t>899722111</t>
  </si>
  <si>
    <t>Krytí potrubí z plastů výstražnou fólií z PVC 20 cm</t>
  </si>
  <si>
    <t>919735113</t>
  </si>
  <si>
    <t>Řezání stávajícího živičného krytu hl do 150 mm</t>
  </si>
  <si>
    <t>972054341</t>
  </si>
  <si>
    <t>Vybourání otvorů v ŽB stropech nebo klenbách pl do 0,25 m2 tl do 150 mm</t>
  </si>
  <si>
    <t>997221571</t>
  </si>
  <si>
    <t>Vodorovná doprava vybouraných hmot do 1 km</t>
  </si>
  <si>
    <t>997221579</t>
  </si>
  <si>
    <t>Příplatek ZKD 1 km u vodorovné dopravy vybouraných hmot</t>
  </si>
  <si>
    <t>997221612</t>
  </si>
  <si>
    <t>Nakládání vybouraných hmot na dopravní prostředky pro vodorovnou dopravu</t>
  </si>
  <si>
    <t>997221875</t>
  </si>
  <si>
    <t>Poplatek za uložení stavebního odpadu na recyklační skládce (skládkovné) asfaltového bez obsahu dehtu zatříděného do Katalogu odpadů pod kódem 17 03 02</t>
  </si>
  <si>
    <t>998276124</t>
  </si>
  <si>
    <t>Příplatek k přesunu hmot pro trubní vedení z trub z plastických hmot za zvětšený přesun do 500 m</t>
  </si>
  <si>
    <t>721</t>
  </si>
  <si>
    <t>Zdravotechnika - vnitřní kanalizace</t>
  </si>
  <si>
    <t>721100911</t>
  </si>
  <si>
    <t>Zazátkování hrdla potrubí kanalizačního</t>
  </si>
  <si>
    <t>721171808</t>
  </si>
  <si>
    <t>Demontáž potrubí z PVC do D 114</t>
  </si>
  <si>
    <t>721174026</t>
  </si>
  <si>
    <t>Potrubí kanalizační z PP odpadní DN 125</t>
  </si>
  <si>
    <t>721174042</t>
  </si>
  <si>
    <t>Potrubí kanalizační z PP připojovací DN 40</t>
  </si>
  <si>
    <t>721174044</t>
  </si>
  <si>
    <t>Potrubí kanalizační z PP připojovací DN 75</t>
  </si>
  <si>
    <t>721174045</t>
  </si>
  <si>
    <t>Potrubí kanalizační z PP připojovací DN 110</t>
  </si>
  <si>
    <t>28611944</t>
  </si>
  <si>
    <t>čistící kus kanalizační PVC DN 110</t>
  </si>
  <si>
    <t>721194104</t>
  </si>
  <si>
    <t>Vyvedení a upevnění odpadních výpustek DN 40</t>
  </si>
  <si>
    <t>721194107</t>
  </si>
  <si>
    <t>Vyvedení a upevnění odpadních výpustek DN 70</t>
  </si>
  <si>
    <t>721194109</t>
  </si>
  <si>
    <t>Vyvedení a upevnění odpadních výpustek DN 100</t>
  </si>
  <si>
    <t>721226511</t>
  </si>
  <si>
    <t>Zápachová uzávěrka podomítková pro pračku a myčku DN 40</t>
  </si>
  <si>
    <t>721274103</t>
  </si>
  <si>
    <t>Přivzdušňovací ventil venkovní odpadních potrubí DN 110</t>
  </si>
  <si>
    <t>721290111</t>
  </si>
  <si>
    <t>Zkouška těsnosti potrubí kanalizace vodou do DN 125</t>
  </si>
  <si>
    <t>721300912</t>
  </si>
  <si>
    <t>Pročištění odpadů svislých v jednom podlaží do DN 200</t>
  </si>
  <si>
    <t>721300922</t>
  </si>
  <si>
    <t>Pročištění svodů ležatých do DN 300</t>
  </si>
  <si>
    <t>998721202</t>
  </si>
  <si>
    <t>Přesun hmot procentní pro vnitřní kanalizace v objektech v do 12 m</t>
  </si>
  <si>
    <t>Zdravotechnika - vnitřní vodovod</t>
  </si>
  <si>
    <t>722130801</t>
  </si>
  <si>
    <t>Demontáž potrubí ocelové pozinkované závitové do DN 25</t>
  </si>
  <si>
    <t>722130993</t>
  </si>
  <si>
    <t>Potrubí pozinkované závitové vsazení odbočky do potrubí oboustranná svěrná spojka DN 32 / G 1</t>
  </si>
  <si>
    <t>722130995</t>
  </si>
  <si>
    <t>Potrubí pozinkované závitové vsazení odbočky do potrubí oboustranná svěrná spojka DN 50 / G 6/4</t>
  </si>
  <si>
    <t>722174002</t>
  </si>
  <si>
    <t>Potrubí vodovodní plastové PPR svar polyfuze PN 16 D 20 x 2,8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</si>
  <si>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</si>
  <si>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</si>
  <si>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</si>
  <si>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</si>
  <si>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722181221</t>
  </si>
  <si>
    <t>Ochrana vodovodního potrubí přilepenými termoizolačními trubicemi z PE tl do 9 mm DN do 22 mm</t>
  </si>
  <si>
    <t>81</t>
  </si>
  <si>
    <t>722181222</t>
  </si>
  <si>
    <t>Ochrana vodovodního potrubí přilepenými termoizolačními trubicemi z PE tl do 9 mm DN do 45 mm</t>
  </si>
  <si>
    <t>722212440</t>
  </si>
  <si>
    <t>Orientační štítky na zeď</t>
  </si>
  <si>
    <t>722220111</t>
  </si>
  <si>
    <t>Nástěnka pro výtokový ventil G 1/2 s jedním závitem</t>
  </si>
  <si>
    <t>722224115</t>
  </si>
  <si>
    <t>Kohout plnicí nebo vypouštěcí G 1/2 PN 10 s jedním závitem</t>
  </si>
  <si>
    <t>722230103</t>
  </si>
  <si>
    <t>Ventil přímý G 1 se dvěma závity</t>
  </si>
  <si>
    <t>722230104</t>
  </si>
  <si>
    <t>Ventil přímý G 5/4 se dvěma závity</t>
  </si>
  <si>
    <t>722231074</t>
  </si>
  <si>
    <t>Ventil zpětný mosazný G 1 PN 10 do 110°C se dvěma závity</t>
  </si>
  <si>
    <t>551456R</t>
  </si>
  <si>
    <t>ventil výtokový nástěnný s pevným výtokem G 1/2x80mm</t>
  </si>
  <si>
    <t>722262225</t>
  </si>
  <si>
    <t>Vodoměr závitový jednovtokový suchoběžný dálkový odečet do 40°C G1/2x110 R80 Qn 1,6 m3/h horizont</t>
  </si>
  <si>
    <t>722262301</t>
  </si>
  <si>
    <t>Vodoměr závitový vícevtokový mokroběžný do 40°C G 1 x 105 mm Qn 2,5 m3/h vertikální</t>
  </si>
  <si>
    <t>722290226</t>
  </si>
  <si>
    <t>Zkouška těsnosti vodovodního potrubí závitového do DN 50</t>
  </si>
  <si>
    <t>722290234</t>
  </si>
  <si>
    <t>Proplach a dezinfekce vodovodního potrubí do DN 80</t>
  </si>
  <si>
    <t>998722202</t>
  </si>
  <si>
    <t>Přesun hmot procentní pro vnitřní vodovod v objektech v do 12 m</t>
  </si>
  <si>
    <t>Zdravotechnika - strojní vybavení</t>
  </si>
  <si>
    <t>724242212</t>
  </si>
  <si>
    <t>Filtr domácí na studenou vodu G 1" se zpětným proplachem</t>
  </si>
  <si>
    <t>725110811</t>
  </si>
  <si>
    <t>Demontáž klozetů splachovací s nádrží</t>
  </si>
  <si>
    <t>725112022</t>
  </si>
  <si>
    <t>Klozet keramický závěsný na nosné stěny s hlubokým splachováním odpad vodorovný</t>
  </si>
  <si>
    <t>725122813</t>
  </si>
  <si>
    <t>Demontáž pisoárových stání s nádrží a jedním záchodkem</t>
  </si>
  <si>
    <t>725210821</t>
  </si>
  <si>
    <t>Demontáž umyvadel bez výtokových armatur</t>
  </si>
  <si>
    <t>725219102</t>
  </si>
  <si>
    <t>Montáž umyvadla připevněného na šrouby do zdiva</t>
  </si>
  <si>
    <t>64211023</t>
  </si>
  <si>
    <t>umyvadlo keramické závěsné bezbariérové bílé 640x550mm</t>
  </si>
  <si>
    <t>55166633</t>
  </si>
  <si>
    <t>sifon umyvadlový prostorově úsporný DN 32</t>
  </si>
  <si>
    <t>107</t>
  </si>
  <si>
    <t>725539201</t>
  </si>
  <si>
    <t>Montáž ohřívačů zásobníkových závěsných tlakových do 15 litrů</t>
  </si>
  <si>
    <t>541322R</t>
  </si>
  <si>
    <t>ohřívač vody elektrický tlakový pod umyvadlo 10L 2kW</t>
  </si>
  <si>
    <t>541322R1</t>
  </si>
  <si>
    <t>56245722</t>
  </si>
  <si>
    <t>dvířka vanová bílá 200x300mm</t>
  </si>
  <si>
    <t>56245720</t>
  </si>
  <si>
    <t>dvířka vanová bílá 300x400mm</t>
  </si>
  <si>
    <t>56245711</t>
  </si>
  <si>
    <t>dvířka revizní 400x400 bílá se zámkem</t>
  </si>
  <si>
    <t>725590812</t>
  </si>
  <si>
    <t>Přemístění vnitrostaveništní demontovaných zařizovacích předmětů v objektech výšky do 12 m</t>
  </si>
  <si>
    <t>725819401</t>
  </si>
  <si>
    <t>Montáž ventilů rohových G 1/2 s připojovací trubičkou</t>
  </si>
  <si>
    <t>55141002</t>
  </si>
  <si>
    <t>ventil kulový rohový s filtrem 1/2"x3/8" s celokovovým kulatým designem</t>
  </si>
  <si>
    <t>998725202</t>
  </si>
  <si>
    <t>Přesun hmot procentní pro zařizovací předměty v objektech v do 12 m</t>
  </si>
  <si>
    <t>726</t>
  </si>
  <si>
    <t>Zdravotechnika - předstěnové instalace</t>
  </si>
  <si>
    <t>726131043</t>
  </si>
  <si>
    <t>Instalační předstěna - klozet závěsný v 1120 mm s ovládáním zepředu pro postižené do stěn s kov kcí</t>
  </si>
  <si>
    <t>552818R</t>
  </si>
  <si>
    <t>nožní tlačítko na podlahu pro ovládání WC komplet</t>
  </si>
  <si>
    <t>998726212</t>
  </si>
  <si>
    <t>Přesun hmot procentní pro instalační prefabrikáty v objektech v do 12 m</t>
  </si>
  <si>
    <t>4.600 - Plyn</t>
  </si>
  <si>
    <t xml:space="preserve">    723 - Zdravotechnika - vnitřní plynovod</t>
  </si>
  <si>
    <t>132251102</t>
  </si>
  <si>
    <t>Hloubení nezapažených rýh šířky do 800 mm strojně s urovnáním dna do předepsaného profilu a spádu v hornině třídy těžitelnosti I skupiny 3 přes 20 do 50 m3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</si>
  <si>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</si>
  <si>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58337308</t>
  </si>
  <si>
    <t>štěrkopísek frakce 0/2</t>
  </si>
  <si>
    <t>Lože pod potrubí, stoky a drobné objekty v otevřeném výkopu z kameniva drobného těženého 0 až 4 mm</t>
  </si>
  <si>
    <t>Signalizační vodič na potrubí DN do 150 mm</t>
  </si>
  <si>
    <t>723</t>
  </si>
  <si>
    <t>Zdravotechnika - vnitřní plynovod</t>
  </si>
  <si>
    <t>723120809</t>
  </si>
  <si>
    <t>Demontáž potrubí svařovaného z ocelových trubek závitových  přes 50 do DN 80</t>
  </si>
  <si>
    <t>723150304</t>
  </si>
  <si>
    <t>Potrubí z ocelových trubek hladkých  černých spojovaných svařováním tvářených za tepla Ø 31,8/2,6</t>
  </si>
  <si>
    <t>723150306</t>
  </si>
  <si>
    <t>Potrubí z ocelových trubek hladkých  černých spojovaných svařováním tvářených za tepla Ø 44,5/3,2</t>
  </si>
  <si>
    <t>723160206</t>
  </si>
  <si>
    <t>Přípojky k plynoměrům  spojované na závit bez ochozu G 6/4</t>
  </si>
  <si>
    <t>723170117</t>
  </si>
  <si>
    <t>Potrubí z plastových trub Pe100  spojovaných elektrotvarovkami PN 0,4 MPa (SDR 11) D 63 x 5,8 mm</t>
  </si>
  <si>
    <t>723170128</t>
  </si>
  <si>
    <t>Potrubí z plastových trub Pe100  spojovaných elektrotvarovkami PN 0,1 MPa (SDR 17,6) D 90 x 5,2 mm</t>
  </si>
  <si>
    <t>723190204</t>
  </si>
  <si>
    <t>Přípojky plynovodní ke strojům a zařízením z trubek  ocelových závitových černých spojovaných na závit, bezešvých, běžných DN 25</t>
  </si>
  <si>
    <t>7231909R1</t>
  </si>
  <si>
    <t>Opravy plynovodního potrubí  uzavření nebo otevření potrubí</t>
  </si>
  <si>
    <t>7231909R2</t>
  </si>
  <si>
    <t>7232202R1</t>
  </si>
  <si>
    <t>Armatury s jedním závitem přechodová šroubení vnitřní závit G 1/2 F x D 16</t>
  </si>
  <si>
    <t>7232202R2</t>
  </si>
  <si>
    <t>7232202R3</t>
  </si>
  <si>
    <t>7232202R4</t>
  </si>
  <si>
    <t>723231164</t>
  </si>
  <si>
    <t>Armatury se dvěma závity kohouty kulové PN 42 do 185°C plnoprůtokové vnitřní závit těžká řada G 1</t>
  </si>
  <si>
    <t>723231166</t>
  </si>
  <si>
    <t>Armatury se dvěma závity kohouty kulové PN 42 do 185°C plnoprůtokové vnitřní závit těžká řada G 1 1/2</t>
  </si>
  <si>
    <t>723231167</t>
  </si>
  <si>
    <t>Armatury se dvěma závity kohouty kulové PN 42 do 185°C plnoprůtokové vnitřní závit těžká řada G 2</t>
  </si>
  <si>
    <t>7232391R1</t>
  </si>
  <si>
    <t>Armatury se dvěma závity montáž armatur se dvěma závity ostatních typů G 1 1/4</t>
  </si>
  <si>
    <t>7232608R1</t>
  </si>
  <si>
    <t>Demontáž plynoměrů  maximální průtok Q (m3/hod) do 65 m3/h</t>
  </si>
  <si>
    <t>R1</t>
  </si>
  <si>
    <t>Dvířka ocelová 500x500, nátěr, nesmazatelný nápis HUP</t>
  </si>
  <si>
    <t>R2</t>
  </si>
  <si>
    <t>783601711</t>
  </si>
  <si>
    <t>Příprava podkladu armatur a kovových potrubí před provedením nátěru potrubí do DN 50 mm odrezivěním, odrezovačem bezoplachovým</t>
  </si>
  <si>
    <t>783614651</t>
  </si>
  <si>
    <t>Základní antikorozní nátěr armatur a kovových potrubí jednonásobný potrubí do DN 50 mm syntetický standardní</t>
  </si>
  <si>
    <t>783615551</t>
  </si>
  <si>
    <t>Mezinátěr armatur a kovových potrubí potrubí do DN 50 mm syntetický standardní</t>
  </si>
  <si>
    <t>783617611</t>
  </si>
  <si>
    <t>Krycí nátěr (email) armatur a kovových potrubí potrubí do DN 50 mm dvojnásobný syntetický standardní</t>
  </si>
  <si>
    <t>HZS1292</t>
  </si>
  <si>
    <t>Hodinové zúčtovací sazby profesí HSV  zemní a pomocné práce stavební dělník</t>
  </si>
  <si>
    <t>HZS4212</t>
  </si>
  <si>
    <t>Hodinové zúčtovací sazby ostatních profesí  revizní a kontrolní činnost revizní technik specialista</t>
  </si>
  <si>
    <t>HZS4212R</t>
  </si>
  <si>
    <t>4.700 - Silnoproud</t>
  </si>
  <si>
    <t xml:space="preserve">    741 - Elektroinstalace - silnoproud</t>
  </si>
  <si>
    <t xml:space="preserve">    D1 - Dodávky zařízení</t>
  </si>
  <si>
    <t xml:space="preserve">    D2 - Materiál elektromontážní</t>
  </si>
  <si>
    <t xml:space="preserve">    D3 - Elektromontáže</t>
  </si>
  <si>
    <t xml:space="preserve">    D4 - Ostatní náklady</t>
  </si>
  <si>
    <t xml:space="preserve">    D5 - Bleskosvod a uzemnění</t>
  </si>
  <si>
    <t xml:space="preserve">    D6 - Bleskosvod ostatní práce</t>
  </si>
  <si>
    <t>741</t>
  </si>
  <si>
    <t>Elektroinstalace - silnoproud</t>
  </si>
  <si>
    <t>D1</t>
  </si>
  <si>
    <t>Dodávky zařízení</t>
  </si>
  <si>
    <t>000712110</t>
  </si>
  <si>
    <t>rozváděč ozn.RH,viz výkres 05 dod+mont</t>
  </si>
  <si>
    <t>000712110.1</t>
  </si>
  <si>
    <t>rozváděč ozn.RE,viz.výkres 04 dod+mont</t>
  </si>
  <si>
    <t>000712110.2</t>
  </si>
  <si>
    <t>skříň MX,specifikace viz.výkres 05/RH dod+mont</t>
  </si>
  <si>
    <t>000712110.3</t>
  </si>
  <si>
    <t>axiální ventilátor,specif.viz Příl.č.4 TZ dod+mont</t>
  </si>
  <si>
    <t>000712110.4</t>
  </si>
  <si>
    <t>žaluziová klapka,specif.viz Příl.č.4 TZ dod+mont</t>
  </si>
  <si>
    <t>000712110.5</t>
  </si>
  <si>
    <t>Doprava dodávek</t>
  </si>
  <si>
    <t>153</t>
  </si>
  <si>
    <t>000712110.6</t>
  </si>
  <si>
    <t>Přesun dodávek</t>
  </si>
  <si>
    <t>D2</t>
  </si>
  <si>
    <t>Materiál elektromontážní</t>
  </si>
  <si>
    <t>000172106</t>
  </si>
  <si>
    <t>vodič AY 2,5</t>
  </si>
  <si>
    <t>000171107</t>
  </si>
  <si>
    <t>vodič CY 4  /H07V-U/</t>
  </si>
  <si>
    <t>000171108</t>
  </si>
  <si>
    <t>vodič CY 6  /H07V-U/</t>
  </si>
  <si>
    <t>000171109</t>
  </si>
  <si>
    <t>vodič CY 10  /H07V-U/</t>
  </si>
  <si>
    <t>000171110</t>
  </si>
  <si>
    <t>vodič CY 16  /H07V-K/</t>
  </si>
  <si>
    <t>000171111</t>
  </si>
  <si>
    <t>vodič CY 25  /H07V-R/</t>
  </si>
  <si>
    <t>000101005</t>
  </si>
  <si>
    <t>kabel CYKY 2x1,5</t>
  </si>
  <si>
    <t>000101105</t>
  </si>
  <si>
    <t>kabel CYKY 3x1,5</t>
  </si>
  <si>
    <t>000101106</t>
  </si>
  <si>
    <t>kabel CYKY 3x2,5</t>
  </si>
  <si>
    <t>000101209</t>
  </si>
  <si>
    <t>kabel CYKY 4x10</t>
  </si>
  <si>
    <t>000152213</t>
  </si>
  <si>
    <t>kabel 1kV AYKY 4x50</t>
  </si>
  <si>
    <t>000101305</t>
  </si>
  <si>
    <t>kabel CYKY 5x1,5</t>
  </si>
  <si>
    <t>000101306</t>
  </si>
  <si>
    <t>kabel CYKY 5x2,5</t>
  </si>
  <si>
    <t>000165105</t>
  </si>
  <si>
    <t>šňůra H07RN-F 3x1,5</t>
  </si>
  <si>
    <t>000203301</t>
  </si>
  <si>
    <t>kabel JYTY 2x1</t>
  </si>
  <si>
    <t>000295441</t>
  </si>
  <si>
    <t>svorka zemnící ZSA16</t>
  </si>
  <si>
    <t>000295442</t>
  </si>
  <si>
    <t>pásek Cu ke svorce ZSA16</t>
  </si>
  <si>
    <t>000295443</t>
  </si>
  <si>
    <t>svorka zemnící ZS4</t>
  </si>
  <si>
    <t>000311212</t>
  </si>
  <si>
    <t>krabice přístrojová pod omítku</t>
  </si>
  <si>
    <t>000311223</t>
  </si>
  <si>
    <t>krabice přístrojová do nábytku</t>
  </si>
  <si>
    <t>000311117</t>
  </si>
  <si>
    <t>krabice rozvodka vč.víčka pod omítku</t>
  </si>
  <si>
    <t>000312213</t>
  </si>
  <si>
    <t>krabice rozvodná IP55 98x98x58mm 4xESt16 do 5x4Cu</t>
  </si>
  <si>
    <t>000199112</t>
  </si>
  <si>
    <t>svorka typ 016  3x2,5mm2 krabicová bezšroubová</t>
  </si>
  <si>
    <t>000199114</t>
  </si>
  <si>
    <t>svorka typ 015  5x2,5mm2 krabicová bezšroubová</t>
  </si>
  <si>
    <t>000311322</t>
  </si>
  <si>
    <t>krabice odbočná KO100E vč.KO100V+EPS3</t>
  </si>
  <si>
    <t>000311331</t>
  </si>
  <si>
    <t>skříň rozvodná KT250E+EPS</t>
  </si>
  <si>
    <t>000321133</t>
  </si>
  <si>
    <t>trubka ohebná PVC do 1220</t>
  </si>
  <si>
    <t>000322122</t>
  </si>
  <si>
    <t>trubka PVC tuhá stř.namáhání 4016E/komplet+příchyt</t>
  </si>
  <si>
    <t>000321502</t>
  </si>
  <si>
    <t>roura korugovaná pr.63/52mm</t>
  </si>
  <si>
    <t>000313112</t>
  </si>
  <si>
    <t>skupinová příchytka do 15 kabelů</t>
  </si>
  <si>
    <t>000313115</t>
  </si>
  <si>
    <t>stahovací páska-100ks</t>
  </si>
  <si>
    <t>000313121</t>
  </si>
  <si>
    <t>montážní pěna</t>
  </si>
  <si>
    <t>000315111</t>
  </si>
  <si>
    <t>protipožární tmel</t>
  </si>
  <si>
    <t>000000302</t>
  </si>
  <si>
    <t>hmoždinka plastová HM8/8x40mm vč.šroubu</t>
  </si>
  <si>
    <t>000000303</t>
  </si>
  <si>
    <t>hmoždinka plastová HM10/10x50mm vč.šroubu</t>
  </si>
  <si>
    <t>000410011</t>
  </si>
  <si>
    <t>spínač 10A/250Vstř IP20 řaz.1</t>
  </si>
  <si>
    <t>000410023</t>
  </si>
  <si>
    <t>přepínač 10A/250Vstř IP20 řaz.6</t>
  </si>
  <si>
    <t>000410024</t>
  </si>
  <si>
    <t>přepínač 10A/250Vstř IP20 řaz.6+6</t>
  </si>
  <si>
    <t>000410026</t>
  </si>
  <si>
    <t>přepínač 10A/250Vstř IP20 řaz.7</t>
  </si>
  <si>
    <t>000410031</t>
  </si>
  <si>
    <t>ovladač 10A/250Vstř IP20 řaz.1/0+orient.doutnavka</t>
  </si>
  <si>
    <t>000413101</t>
  </si>
  <si>
    <t>spínač 10A/250Vstř IP44 řaz.1</t>
  </si>
  <si>
    <t>000413102</t>
  </si>
  <si>
    <t>snímač pohybu 10A/250Vstř/IP44</t>
  </si>
  <si>
    <t>000420100</t>
  </si>
  <si>
    <t>zásuvka 16A/250Vstř IP20</t>
  </si>
  <si>
    <t>000420105</t>
  </si>
  <si>
    <t>zásuvka 16A/250Vstř IP20 chráněná</t>
  </si>
  <si>
    <t>000420100.1</t>
  </si>
  <si>
    <t>zásuvka 16A/250Vstř IP20 pro PC,barevná</t>
  </si>
  <si>
    <t>000425283</t>
  </si>
  <si>
    <t>přívodka 5pól/16A/400V/IP44</t>
  </si>
  <si>
    <t>000433265</t>
  </si>
  <si>
    <t>pojistková patrona 125A</t>
  </si>
  <si>
    <t>000516101</t>
  </si>
  <si>
    <t>svít "A" kompletní viz.výkres 06-LEGENDA</t>
  </si>
  <si>
    <t>000516101.1</t>
  </si>
  <si>
    <t>svít "B" kompletní viz.výkres 06-LEGENDA</t>
  </si>
  <si>
    <t>000516101.2</t>
  </si>
  <si>
    <t>svít "C" kompletní viz.výkres 06-LEGENDA</t>
  </si>
  <si>
    <t>000516101.3</t>
  </si>
  <si>
    <t>svít "E" kompletní viz.výkres 06-LEGENDA</t>
  </si>
  <si>
    <t>000516101.4</t>
  </si>
  <si>
    <t>svít "F" kompletní viz.výkres 06-LEGENDA</t>
  </si>
  <si>
    <t>000516101.5</t>
  </si>
  <si>
    <t>svít "D" kompletní viz.výkres 06-LEGENDA</t>
  </si>
  <si>
    <t>000516101.6</t>
  </si>
  <si>
    <t>svít "M" kompletní viz.výkres 06-LEGENDA</t>
  </si>
  <si>
    <t>000516101.7</t>
  </si>
  <si>
    <t>svít "P" kompletní viz.výkres 06-LEGENDA</t>
  </si>
  <si>
    <t>000516101.8</t>
  </si>
  <si>
    <t>svít "Q" kompletní viz.výkres 06-LEGENDA</t>
  </si>
  <si>
    <t>000516101.9</t>
  </si>
  <si>
    <t>nouzové svít "NA" kompletní viz.výkres 06-LEGENDA</t>
  </si>
  <si>
    <t>000516101.10</t>
  </si>
  <si>
    <t>nouzové svít "NB" kompletní viz.výkres 06-LEGENDA</t>
  </si>
  <si>
    <t>000516101.11</t>
  </si>
  <si>
    <t>nouzové svít "NC" kompletní viz.výkres 06-LEGENDA</t>
  </si>
  <si>
    <t>000000932</t>
  </si>
  <si>
    <t>ohnivzdorná přepážka s výplní(obecná položka)</t>
  </si>
  <si>
    <t>000712110.7</t>
  </si>
  <si>
    <t>Prořez</t>
  </si>
  <si>
    <t>155</t>
  </si>
  <si>
    <t>000712110.8</t>
  </si>
  <si>
    <t>Materiál podružný</t>
  </si>
  <si>
    <t>D3</t>
  </si>
  <si>
    <t>Elektromontáže</t>
  </si>
  <si>
    <t>210900515</t>
  </si>
  <si>
    <t>vodič Al(-AY) do 1x25 v zatažené trubce</t>
  </si>
  <si>
    <t>210800006</t>
  </si>
  <si>
    <t>vodič Cu(-CY) pod omítkou do 1x16</t>
  </si>
  <si>
    <t>210800610</t>
  </si>
  <si>
    <t>vodič Cu(-CY,CYA) v zatažené trubce do 1x35</t>
  </si>
  <si>
    <t>210800103</t>
  </si>
  <si>
    <t>kabel Cu(-CYKY) pod omítkou do 2x4/3x2,5/5x1,5</t>
  </si>
  <si>
    <t>210800113</t>
  </si>
  <si>
    <t>kabel Cu(-CYKY) pod omítkou do 5x10</t>
  </si>
  <si>
    <t>210901085</t>
  </si>
  <si>
    <t>kabel Au(-1kV AYKY)pevně uložený do 3x95/4x50</t>
  </si>
  <si>
    <t>210800112</t>
  </si>
  <si>
    <t>kabel Cu(-CYKY) pod omítkou do 5x6</t>
  </si>
  <si>
    <t>210802224</t>
  </si>
  <si>
    <t>šňůra lehká volně ulož.do 5x2,5/7x1,5/12x1/19x0,5</t>
  </si>
  <si>
    <t>210100101</t>
  </si>
  <si>
    <t>ukončení na svorkovnici vodič do 16mm2</t>
  </si>
  <si>
    <t>210100102</t>
  </si>
  <si>
    <t>ukončení na svorkovnici vodič do 50mm2</t>
  </si>
  <si>
    <t>210100204</t>
  </si>
  <si>
    <t>ukončení šňůry do 3x4</t>
  </si>
  <si>
    <t>210850030</t>
  </si>
  <si>
    <t>kabel NCEY/JYTY pevně uložený do 19x1</t>
  </si>
  <si>
    <t>210100201</t>
  </si>
  <si>
    <t>ukončení JYTY</t>
  </si>
  <si>
    <t>210220321</t>
  </si>
  <si>
    <t>svorka na potrubí vč.pásku</t>
  </si>
  <si>
    <t>210220322</t>
  </si>
  <si>
    <t>svorka na potrubí</t>
  </si>
  <si>
    <t>210010301</t>
  </si>
  <si>
    <t>krabice přístrojová bez zapojení</t>
  </si>
  <si>
    <t>210010321</t>
  </si>
  <si>
    <t>krabicová rozvodka vč.svorkovn.a zapojení(-KR68)</t>
  </si>
  <si>
    <t>210010453</t>
  </si>
  <si>
    <t>krabice plast pro P rozvod vč.zapojení 8111</t>
  </si>
  <si>
    <t>210010313</t>
  </si>
  <si>
    <t>krabice odbočná vč.svorkovnice a zapojení(-KO125)</t>
  </si>
  <si>
    <t>210010315</t>
  </si>
  <si>
    <t>skříň rozvodná vč.svorkovnice a zapojení(-KT250)</t>
  </si>
  <si>
    <t>210010003</t>
  </si>
  <si>
    <t>trubka plast ohebná,pod omítkou,typ 2323/pr.23</t>
  </si>
  <si>
    <t>210010021</t>
  </si>
  <si>
    <t>trubka plast tuhá pevně uložená do průměru 16</t>
  </si>
  <si>
    <t>210010124</t>
  </si>
  <si>
    <t>trubka plast volně uložená do pr.75mm</t>
  </si>
  <si>
    <t>210010331</t>
  </si>
  <si>
    <t>montáž skupinové příchytky</t>
  </si>
  <si>
    <t>210010331.1</t>
  </si>
  <si>
    <t>montáž stahovací pásky</t>
  </si>
  <si>
    <t>210010331.2</t>
  </si>
  <si>
    <t>zapěnění rozváděčů</t>
  </si>
  <si>
    <t>210010451</t>
  </si>
  <si>
    <t>zatmelení otvorů pož.tmelem</t>
  </si>
  <si>
    <t>210010712</t>
  </si>
  <si>
    <t>osazení do betonu hmoždinky HM8</t>
  </si>
  <si>
    <t>210010702</t>
  </si>
  <si>
    <t>osazení do cihly hmoždinky HM8</t>
  </si>
  <si>
    <t>210010713</t>
  </si>
  <si>
    <t>osazení do betonu hmoždinky HM10</t>
  </si>
  <si>
    <t>210110041</t>
  </si>
  <si>
    <t>spínač zapuštěný vč.zapojení 1pólový/řazení 1</t>
  </si>
  <si>
    <t>210110045</t>
  </si>
  <si>
    <t>přepínač zapuštěný vč.zapojení střídavý/řazení 6</t>
  </si>
  <si>
    <t>210110044</t>
  </si>
  <si>
    <t>přepínač zapuštěný vč.zapojení 2-střídavý/řazení5B</t>
  </si>
  <si>
    <t>210110046</t>
  </si>
  <si>
    <t>přepínač zapuštěný vč.zapojení křížový/řazení 7</t>
  </si>
  <si>
    <t>210110062</t>
  </si>
  <si>
    <t>ovladač zapuštěný vč.zapojení tlačítkový/ř.1/0</t>
  </si>
  <si>
    <t>210110021</t>
  </si>
  <si>
    <t>spínač nástěnný od IP.2 vč.zapojení 1pólový/ř.1</t>
  </si>
  <si>
    <t>210110024</t>
  </si>
  <si>
    <t>montáž a seřízení snímače pohybu</t>
  </si>
  <si>
    <t>210111012</t>
  </si>
  <si>
    <t>zásuvka domovní zapuštěná vč.zapojení průběžně</t>
  </si>
  <si>
    <t>210111516</t>
  </si>
  <si>
    <t>přívodka/zás.spoj průmyslová vč.zapojení 3P+N+Z/16</t>
  </si>
  <si>
    <t>210120103</t>
  </si>
  <si>
    <t>patrona nožové pojistky do 630A</t>
  </si>
  <si>
    <t>210201021</t>
  </si>
  <si>
    <t>svítidlo "A"</t>
  </si>
  <si>
    <t>210201021.1</t>
  </si>
  <si>
    <t>svítidlo "B"</t>
  </si>
  <si>
    <t>210201021.2</t>
  </si>
  <si>
    <t>svítidlo "C"</t>
  </si>
  <si>
    <t>210201021.3</t>
  </si>
  <si>
    <t>svítidlo "E"</t>
  </si>
  <si>
    <t>210201021.4</t>
  </si>
  <si>
    <t>svítidlo "F"</t>
  </si>
  <si>
    <t>210201021.5</t>
  </si>
  <si>
    <t>svítidlo "D"</t>
  </si>
  <si>
    <t>210201021.6</t>
  </si>
  <si>
    <t>svítidlo "M"</t>
  </si>
  <si>
    <t>210201021.7</t>
  </si>
  <si>
    <t>svítidlo "P"</t>
  </si>
  <si>
    <t>210201021.8</t>
  </si>
  <si>
    <t>svítidlo "Q"</t>
  </si>
  <si>
    <t>210201021.9</t>
  </si>
  <si>
    <t>svítidlo "NB"</t>
  </si>
  <si>
    <t>210201021.10</t>
  </si>
  <si>
    <t>svítidlo "NC"</t>
  </si>
  <si>
    <t>129</t>
  </si>
  <si>
    <t>210020922</t>
  </si>
  <si>
    <t>ohnivzdorná přepážka s výplní ve stěně tl.30cm</t>
  </si>
  <si>
    <t>000712110.9</t>
  </si>
  <si>
    <t>PPV pro elektromontáže</t>
  </si>
  <si>
    <t>D4</t>
  </si>
  <si>
    <t>218009001</t>
  </si>
  <si>
    <t>poplatek za recyklaci svítidla</t>
  </si>
  <si>
    <t>218009011</t>
  </si>
  <si>
    <t>poplatek za recyklaci světelného zdroje</t>
  </si>
  <si>
    <t>219001211</t>
  </si>
  <si>
    <t>vyvrt.otvoru ve zdi/cihla/ do pr.60mm/tl.do 0,15m</t>
  </si>
  <si>
    <t>133</t>
  </si>
  <si>
    <t>219001212</t>
  </si>
  <si>
    <t>vyvrt.otvoru ve zdi/cihla/ do pr.60mm/tl.do 0,30m</t>
  </si>
  <si>
    <t>219001213</t>
  </si>
  <si>
    <t>vyvrt.otvoru ve zdi/cihla/ do pr.60mm/tl.do 0,45m</t>
  </si>
  <si>
    <t>219002213</t>
  </si>
  <si>
    <t>vykroužení kapsy/zeď cihla/ pro krabice</t>
  </si>
  <si>
    <t>219002271</t>
  </si>
  <si>
    <t>vysekání výklenku/zeď cihla/ pro rozváděče</t>
  </si>
  <si>
    <t>219003245</t>
  </si>
  <si>
    <t>zazdívka rozváděče/hrubé zahození...vč.materiálu</t>
  </si>
  <si>
    <t>219002611</t>
  </si>
  <si>
    <t>vyfrézování rýhy/zeď cihla/ hl.do 30mm/š.do 30mm</t>
  </si>
  <si>
    <t>139</t>
  </si>
  <si>
    <t>219002613</t>
  </si>
  <si>
    <t>vyfrézování rýhy/zeď cihla/ hl.do 30mm/š.do 100mm</t>
  </si>
  <si>
    <t>219003622</t>
  </si>
  <si>
    <t>hrubé zahození rýh vč.malty</t>
  </si>
  <si>
    <t>219990024</t>
  </si>
  <si>
    <t>demontážní práce</t>
  </si>
  <si>
    <t>219990025</t>
  </si>
  <si>
    <t>odvoz a uložení na skládku do 10km a ekologická</t>
  </si>
  <si>
    <t>219990012</t>
  </si>
  <si>
    <t>práce spojené s vyhledáním stáv.obvodů</t>
  </si>
  <si>
    <t>219990018</t>
  </si>
  <si>
    <t>práce spojené se zajištěním proviz.napájení+mater.</t>
  </si>
  <si>
    <t>219990015</t>
  </si>
  <si>
    <t>rozměření a rozkreslení svítidel,ovl.,zás.,lišt,..</t>
  </si>
  <si>
    <t>219990014</t>
  </si>
  <si>
    <t>koordinace řemesel</t>
  </si>
  <si>
    <t>219990012.1</t>
  </si>
  <si>
    <t>práce spojené s napojením stávajících zařízení</t>
  </si>
  <si>
    <t>219990026</t>
  </si>
  <si>
    <t>dokumentace skutečného provedení</t>
  </si>
  <si>
    <t>219990027</t>
  </si>
  <si>
    <t>výchozí revize</t>
  </si>
  <si>
    <t>219000104</t>
  </si>
  <si>
    <t>součinnost správce sítě(rozvodného závodu)</t>
  </si>
  <si>
    <t>151</t>
  </si>
  <si>
    <t>219990027.1</t>
  </si>
  <si>
    <t>Poplatek za kontrolu a vydání průkazu způsobilosti</t>
  </si>
  <si>
    <t>D5</t>
  </si>
  <si>
    <t>Bleskosvod a uzemnění</t>
  </si>
  <si>
    <t>157</t>
  </si>
  <si>
    <t>vlastní</t>
  </si>
  <si>
    <t>Vodič pro jímací vedení drát AlMgSi pr 8 mm</t>
  </si>
  <si>
    <t>vlastní.1</t>
  </si>
  <si>
    <t>Podpěra vedení na plechové střechy PV22ak/FeZn</t>
  </si>
  <si>
    <t>vlastní.2</t>
  </si>
  <si>
    <t>Podpěra vedení na kov.konstrukce PV22/FeZn</t>
  </si>
  <si>
    <t>vlastní.3</t>
  </si>
  <si>
    <t>Podpěra vedení do zdiva PV17/FeZn</t>
  </si>
  <si>
    <t>vlastní.4</t>
  </si>
  <si>
    <t>Svorka připojovací SP/FeZn</t>
  </si>
  <si>
    <t>vlastní.5</t>
  </si>
  <si>
    <t>Svorka spojovací SS/FeZn</t>
  </si>
  <si>
    <t>vlastní.6</t>
  </si>
  <si>
    <t>Svorka křížová SK/FeZn</t>
  </si>
  <si>
    <t>vlastní.7</t>
  </si>
  <si>
    <t>Svorka okapová SO/FeZn</t>
  </si>
  <si>
    <t>vlastní.8</t>
  </si>
  <si>
    <t>Svorka na potrubí ST/FeZn</t>
  </si>
  <si>
    <t>vlastní.9</t>
  </si>
  <si>
    <t>Svorka na svod okap ST Uni /FeZn</t>
  </si>
  <si>
    <t>vlastní.10</t>
  </si>
  <si>
    <t>Svorka zkušební SZ/litina</t>
  </si>
  <si>
    <t>vlastní.11</t>
  </si>
  <si>
    <t>Svorka k jímací tyči SJ 16/8-10/FeZn</t>
  </si>
  <si>
    <t>vlastní.12</t>
  </si>
  <si>
    <t>Držák jímače do zdiva DOTb pr 16 - vrut 100</t>
  </si>
  <si>
    <t>vlastní.13</t>
  </si>
  <si>
    <t>Jímací tyč délky 3m JP30Al pr.16/10mm</t>
  </si>
  <si>
    <t>vlastní.14</t>
  </si>
  <si>
    <t>Jímací tyč délky 1m JP10Al pr.16mm</t>
  </si>
  <si>
    <t>vlastní.15</t>
  </si>
  <si>
    <t>Ochranný úhelník OU17/FeZn</t>
  </si>
  <si>
    <t>vlastní.16</t>
  </si>
  <si>
    <t>Držák ochranného úhelníku do zdiva DUD/FeZn</t>
  </si>
  <si>
    <t>vlastní.17</t>
  </si>
  <si>
    <t>Štítek zemního svodu</t>
  </si>
  <si>
    <t>vlastní.18</t>
  </si>
  <si>
    <t>Výstražný štítek svodu</t>
  </si>
  <si>
    <t>vlastní.19</t>
  </si>
  <si>
    <t>Podružný materiál včetně prořezu</t>
  </si>
  <si>
    <t>vlastní.20</t>
  </si>
  <si>
    <t>Vodič pro uzemnění pásek FeZn 30/4 mm</t>
  </si>
  <si>
    <t>vlastní.21</t>
  </si>
  <si>
    <t>Vodič pro uzemnění drát s PVC izolací FeZn pr. 10/13 mm</t>
  </si>
  <si>
    <t>vlastní.22</t>
  </si>
  <si>
    <t>Sváry zemního vodiče a odboček vč. korozní ochrany</t>
  </si>
  <si>
    <t>D6</t>
  </si>
  <si>
    <t>Bleskosvod ostatní práce</t>
  </si>
  <si>
    <t>vlastní.23</t>
  </si>
  <si>
    <t>Demontážní práce spojené se stávající jímací soustavou</t>
  </si>
  <si>
    <t>vlastní.24</t>
  </si>
  <si>
    <t>Rozmístění materiálu na stavbě</t>
  </si>
  <si>
    <t>vlastní.25</t>
  </si>
  <si>
    <t>Montážní práce ve výškách</t>
  </si>
  <si>
    <t>vlastní.26</t>
  </si>
  <si>
    <t>Dokumentace skutečného provedení stavby (DSPS), včetně tisku</t>
  </si>
  <si>
    <t>vlastní.27</t>
  </si>
  <si>
    <t>Koordinační práce s ostatníma profesema stavby</t>
  </si>
  <si>
    <t>vlastní.28</t>
  </si>
  <si>
    <t>Revize, včetně dopravy a vypracování protokolu</t>
  </si>
  <si>
    <t>vlastní.29</t>
  </si>
  <si>
    <t>Doprava materiálu, montáže</t>
  </si>
  <si>
    <t>4.800 - Slaboproud</t>
  </si>
  <si>
    <t>PSV - PSV</t>
  </si>
  <si>
    <t xml:space="preserve">    742 - Elektroinstalace - slaboproud</t>
  </si>
  <si>
    <t xml:space="preserve">    D0 - Dodávka SKS</t>
  </si>
  <si>
    <t xml:space="preserve">    D1 - Dodávka PZTS</t>
  </si>
  <si>
    <t xml:space="preserve">    D2 - Dodávka STA</t>
  </si>
  <si>
    <t xml:space="preserve">    D3 - Dodávka CCTV</t>
  </si>
  <si>
    <t xml:space="preserve">    D5 - Dodávka ostatních zařízení a materiálu</t>
  </si>
  <si>
    <t xml:space="preserve">    D6 - Montáže dle ceníku C21M</t>
  </si>
  <si>
    <t xml:space="preserve">    D7 - Montáže dle ceníku C22M</t>
  </si>
  <si>
    <t xml:space="preserve">    D8 - Montáže ostatní</t>
  </si>
  <si>
    <t xml:space="preserve">    D9 - Ostatní práce dle ceníku C46M</t>
  </si>
  <si>
    <t xml:space="preserve">    D10 - Vedlejší náklady</t>
  </si>
  <si>
    <t>742</t>
  </si>
  <si>
    <t>Elektroinstalace - slaboproud</t>
  </si>
  <si>
    <t>D0</t>
  </si>
  <si>
    <t>Dodávka SKS</t>
  </si>
  <si>
    <t>Pol1</t>
  </si>
  <si>
    <t>Propojovací kabel  CAT.6 UTP, 0.5m</t>
  </si>
  <si>
    <t>Pol2</t>
  </si>
  <si>
    <t>Kabel  UTP Cat. 6  4x2</t>
  </si>
  <si>
    <t>Pol3</t>
  </si>
  <si>
    <t>Datová zásuvka  - 2 konektory kat 6 UTP, 2 montážní</t>
  </si>
  <si>
    <t>Pol4</t>
  </si>
  <si>
    <t>Instalační krabice s vložkou</t>
  </si>
  <si>
    <t>Pol5</t>
  </si>
  <si>
    <t>Patchpanel 48 ports 3U, grey RAL7035</t>
  </si>
  <si>
    <t>Pol6</t>
  </si>
  <si>
    <t>FO Adapter plate, 6x ST</t>
  </si>
  <si>
    <t>Pol7</t>
  </si>
  <si>
    <t>FO panel 1U, universal</t>
  </si>
  <si>
    <t>Pol8</t>
  </si>
  <si>
    <t>Rozvaděč 47U,600x:600 mm</t>
  </si>
  <si>
    <t>Pol9</t>
  </si>
  <si>
    <t>UTP connector cat.6</t>
  </si>
  <si>
    <t>Pol10</t>
  </si>
  <si>
    <t>Mounting frame with dustcover, white, gray</t>
  </si>
  <si>
    <t>Pol11</t>
  </si>
  <si>
    <t>Mounting frame, white, gray, red,</t>
  </si>
  <si>
    <t>Pol12</t>
  </si>
  <si>
    <t>poe switch</t>
  </si>
  <si>
    <t>Dodávka PZTS</t>
  </si>
  <si>
    <t>Pol1.1</t>
  </si>
  <si>
    <t>Bude jen příprava trubkování v 1.NP</t>
  </si>
  <si>
    <t>Dodávka STA</t>
  </si>
  <si>
    <t>Pol33</t>
  </si>
  <si>
    <t>Účastnická zásuvka koncová STA</t>
  </si>
  <si>
    <t>Pol34</t>
  </si>
  <si>
    <t>Rozbočovač 1/8</t>
  </si>
  <si>
    <t>Pol35</t>
  </si>
  <si>
    <t>Skříň STA</t>
  </si>
  <si>
    <t>Pol36</t>
  </si>
  <si>
    <t>Anténa FM Cirkul</t>
  </si>
  <si>
    <t>Pol37</t>
  </si>
  <si>
    <t>Anténa UHF DVB-T</t>
  </si>
  <si>
    <t>Pol38</t>
  </si>
  <si>
    <t>Anténní stožár vč. uchycení žár. zinkovaný</t>
  </si>
  <si>
    <t>Pol39</t>
  </si>
  <si>
    <t>Vícepásmový zesil. MBV 435 PF 35dB,reg,F</t>
  </si>
  <si>
    <t>Pol40</t>
  </si>
  <si>
    <t>Stupačka</t>
  </si>
  <si>
    <t>Pol41</t>
  </si>
  <si>
    <t>Kotvení na pilíř</t>
  </si>
  <si>
    <t>Pol42</t>
  </si>
  <si>
    <t>Kryt stožáru</t>
  </si>
  <si>
    <t>Pol43</t>
  </si>
  <si>
    <t>Náklonový člen 900-2200 -12dB/F, SLE 2200</t>
  </si>
  <si>
    <t>Pol44</t>
  </si>
  <si>
    <t>F - konektor</t>
  </si>
  <si>
    <t>Pol45</t>
  </si>
  <si>
    <t>Zakončovací odpor</t>
  </si>
  <si>
    <t>Pol46</t>
  </si>
  <si>
    <t>WIFI router</t>
  </si>
  <si>
    <t>Pol47</t>
  </si>
  <si>
    <t>Zemnící lišta pro 6 koaxiálních kabelů</t>
  </si>
  <si>
    <t>Dodávka CCTV</t>
  </si>
  <si>
    <t>Pol2.1</t>
  </si>
  <si>
    <t>Systém CCTV zrušen</t>
  </si>
  <si>
    <t>Dodávka ostatních zařízení a materiálu</t>
  </si>
  <si>
    <t>Pol61</t>
  </si>
  <si>
    <t>Štítek označovací PVC</t>
  </si>
  <si>
    <t>Pol62</t>
  </si>
  <si>
    <t>Krabice KP 68</t>
  </si>
  <si>
    <t>Pol63</t>
  </si>
  <si>
    <t>Krabice prázdná KU 68/2</t>
  </si>
  <si>
    <t>Pol64</t>
  </si>
  <si>
    <t>Protipožární ucpávková pěna</t>
  </si>
  <si>
    <t>ka</t>
  </si>
  <si>
    <t>Pol65</t>
  </si>
  <si>
    <t>Hmoždinka  HM 8</t>
  </si>
  <si>
    <t>Pol69</t>
  </si>
  <si>
    <t>Kabel CYKY 4x2,5 – pro ROZ.</t>
  </si>
  <si>
    <t>Pol70</t>
  </si>
  <si>
    <t>Kabel koaxiální - pro STA</t>
  </si>
  <si>
    <t>Pol71</t>
  </si>
  <si>
    <t>Kabel SYKFY 5x2x0,8</t>
  </si>
  <si>
    <t>Pol73</t>
  </si>
  <si>
    <t>Žlab kabelový drátěný 200/100</t>
  </si>
  <si>
    <t>Pol74</t>
  </si>
  <si>
    <t>Spojka pro drátěný žlab</t>
  </si>
  <si>
    <t>Pol75</t>
  </si>
  <si>
    <t>Krabice KT</t>
  </si>
  <si>
    <t>Pol76</t>
  </si>
  <si>
    <t>Svorkovnice</t>
  </si>
  <si>
    <t>Pol77</t>
  </si>
  <si>
    <t>Rozhlasová ústředna Dcon</t>
  </si>
  <si>
    <t>Pol78</t>
  </si>
  <si>
    <t>Vnitřní reproduktory</t>
  </si>
  <si>
    <t>Pol79</t>
  </si>
  <si>
    <t>Venkovní reproduktory</t>
  </si>
  <si>
    <t>Pol82</t>
  </si>
  <si>
    <t>Trubka HDPE 40</t>
  </si>
  <si>
    <t>Pol83</t>
  </si>
  <si>
    <t>Elektroinstal. Lišta LV 24x22</t>
  </si>
  <si>
    <t>Pol84</t>
  </si>
  <si>
    <t>Elektroinstal. Lišta LV 40x40</t>
  </si>
  <si>
    <t>Pol85</t>
  </si>
  <si>
    <t>Trubka  # 16 1416/1  ohebná nárazuvzdor.</t>
  </si>
  <si>
    <t>Pol86</t>
  </si>
  <si>
    <t>Trubka  # 23 1423/1  ohebná nárazuvzdor.</t>
  </si>
  <si>
    <t>Pol87</t>
  </si>
  <si>
    <t>Trubka  # 29 1429/1  ohebná nárazuvzdor.</t>
  </si>
  <si>
    <t>Pol88</t>
  </si>
  <si>
    <t>Trubka  # 36 1436/1  ohebná nárazuvzdor.</t>
  </si>
  <si>
    <t>Montáže dle ceníku C21M</t>
  </si>
  <si>
    <t>Pol89</t>
  </si>
  <si>
    <t>Zedn.práce vč.vysek.zazd.a očiš.-drážka do prů. 29mm</t>
  </si>
  <si>
    <t>Pol90</t>
  </si>
  <si>
    <t>Průraz stropem</t>
  </si>
  <si>
    <t>Pol91</t>
  </si>
  <si>
    <t>Zedn.práce vč.vysek.zazd.a očiš.-drážka do prů. 48mm</t>
  </si>
  <si>
    <t>D7</t>
  </si>
  <si>
    <t>Montáže dle ceníku C22M</t>
  </si>
  <si>
    <t>Pol92</t>
  </si>
  <si>
    <t>Trubka PVC  pod omítkou 16 mm</t>
  </si>
  <si>
    <t>Pol93</t>
  </si>
  <si>
    <t>Trubka PVC  pod omítkou 23 mm</t>
  </si>
  <si>
    <t>Pol94</t>
  </si>
  <si>
    <t>Trubka PVC  pod omítkou 29 mm</t>
  </si>
  <si>
    <t>Pol95</t>
  </si>
  <si>
    <t>Trubka PVC pod omítkou 36 mm</t>
  </si>
  <si>
    <t>Pol96</t>
  </si>
  <si>
    <t>Kabel. Žlabu</t>
  </si>
  <si>
    <t>Pol97</t>
  </si>
  <si>
    <t>Trubky HDPE 40</t>
  </si>
  <si>
    <t>Pol98</t>
  </si>
  <si>
    <t>Lišta  vkládací</t>
  </si>
  <si>
    <t>Pol99</t>
  </si>
  <si>
    <t>Osazení hmoždinky 8 mm cihla</t>
  </si>
  <si>
    <t>Pol100</t>
  </si>
  <si>
    <t>Krabice KP 68 pod omítkou</t>
  </si>
  <si>
    <t>Pol103</t>
  </si>
  <si>
    <t>Značení trasy vedení</t>
  </si>
  <si>
    <t>D8</t>
  </si>
  <si>
    <t>Montáže ostatní</t>
  </si>
  <si>
    <t>Pol104</t>
  </si>
  <si>
    <t>Montáž účastnické zásuvky</t>
  </si>
  <si>
    <t>Pol105</t>
  </si>
  <si>
    <t>Montáž 1 vývodu RJ 45</t>
  </si>
  <si>
    <t>Pol106</t>
  </si>
  <si>
    <t>Měření trasy + protokol</t>
  </si>
  <si>
    <t>Pol110</t>
  </si>
  <si>
    <t>Montáž SWITCHE</t>
  </si>
  <si>
    <t>Pol123</t>
  </si>
  <si>
    <t>Montáž patchpanelů</t>
  </si>
  <si>
    <t>Pol125</t>
  </si>
  <si>
    <t>Montáž  CYKY</t>
  </si>
  <si>
    <t>Pol127</t>
  </si>
  <si>
    <t>Montáž stáv. Kabelu TCEPKPFLEZE</t>
  </si>
  <si>
    <t>Pol128</t>
  </si>
  <si>
    <t>Montáž stáv. Kabelu TCEKEY</t>
  </si>
  <si>
    <t>Pol129</t>
  </si>
  <si>
    <t>Ukončení kabelu TCEKPFLEZE</t>
  </si>
  <si>
    <t>Pol130</t>
  </si>
  <si>
    <t>Ukončení kabelu TCEKEY</t>
  </si>
  <si>
    <t>Pol131</t>
  </si>
  <si>
    <t>Montáž kabelu SYKFY 5x2</t>
  </si>
  <si>
    <t>Pol132</t>
  </si>
  <si>
    <t>Ukončení kabelu SYKFY 5x2</t>
  </si>
  <si>
    <t>Pol133</t>
  </si>
  <si>
    <t>Montáž kabelů koax. - STA</t>
  </si>
  <si>
    <t>Pol134</t>
  </si>
  <si>
    <t>Montáž  JYTY</t>
  </si>
  <si>
    <t>Pol136</t>
  </si>
  <si>
    <t>Montáž zás. STA</t>
  </si>
  <si>
    <t>Pol137</t>
  </si>
  <si>
    <t>Montáž skříně STA</t>
  </si>
  <si>
    <t>Pol138</t>
  </si>
  <si>
    <t>Montáž  WIFI routru</t>
  </si>
  <si>
    <t>Pol139</t>
  </si>
  <si>
    <t>Montáž zesilovače STA</t>
  </si>
  <si>
    <t>Pol140</t>
  </si>
  <si>
    <t>Montáž rozbočovač 1/12 STA</t>
  </si>
  <si>
    <t>Pol141</t>
  </si>
  <si>
    <t>Montáž antén STA</t>
  </si>
  <si>
    <t>Pol142</t>
  </si>
  <si>
    <t>Montáž krabiček KP</t>
  </si>
  <si>
    <t>Pol143</t>
  </si>
  <si>
    <t>Montáž skříň-rozváděče</t>
  </si>
  <si>
    <t>Pol146</t>
  </si>
  <si>
    <t>Demontáž stávajících zařízení</t>
  </si>
  <si>
    <t>kom.</t>
  </si>
  <si>
    <t>D9</t>
  </si>
  <si>
    <t>Ostatní práce dle ceníku C46M</t>
  </si>
  <si>
    <t>Pol147</t>
  </si>
  <si>
    <t>Průraz zdivem, cihlová zeď, tloušťka 15 cm</t>
  </si>
  <si>
    <t>Pol148</t>
  </si>
  <si>
    <t>Průraz zdivem z betonu, z tvrdého kamene,tloušťka 30cm</t>
  </si>
  <si>
    <t>Pol149</t>
  </si>
  <si>
    <t>Průraz zdivem z tvrdě pál.cih.,stř.tvrd.kamene,tl.45cm</t>
  </si>
  <si>
    <t>Pol150</t>
  </si>
  <si>
    <t>D10</t>
  </si>
  <si>
    <t>Vedlejší náklady</t>
  </si>
  <si>
    <t>Pol199</t>
  </si>
  <si>
    <t>Mimostaveništní doprava 4,6% z dodávky</t>
  </si>
  <si>
    <t>Pol200</t>
  </si>
  <si>
    <t>Spotřební materiál 5% z dodávky</t>
  </si>
  <si>
    <t>Pol201</t>
  </si>
  <si>
    <t>Zkušební provoz</t>
  </si>
  <si>
    <t>Pol202</t>
  </si>
  <si>
    <t>Revize + skuteční provedení PD</t>
  </si>
  <si>
    <t>2.000 - Vedlejší rozpočtové náklady</t>
  </si>
  <si>
    <t xml:space="preserve">    VRN3 - Zařízení staveniště</t>
  </si>
  <si>
    <t>VRN3</t>
  </si>
  <si>
    <t>Zařízení staveniště</t>
  </si>
  <si>
    <t>030001000</t>
  </si>
  <si>
    <t>033203000</t>
  </si>
  <si>
    <t>Energie pro zařízení staveniště</t>
  </si>
  <si>
    <t>079002000</t>
  </si>
  <si>
    <t>Ostatní provozní vlivy - ztížené podmíky při bouracích pracech</t>
  </si>
  <si>
    <t>091002R01</t>
  </si>
  <si>
    <t>Zabezpečení stáv. rozvodů a zařízení ve správě , (SŽDC-SSZT, SEE, SŽE, TUDC a ČD Telematika)</t>
  </si>
  <si>
    <t>091002R02</t>
  </si>
  <si>
    <t>Zabezpečení přístupu do bytu pro nájemníky ve 2.NP</t>
  </si>
  <si>
    <t>091002R03</t>
  </si>
  <si>
    <t>Zajištění nocležen se sociálním zázemím, napojení na ZTI a elektro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</si>
</sst>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2020_03_30-1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Vysoké Mýto ON-DSP,DPS oprava, stavební opravy objektu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Vysoké Mýto ON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11. 3. 2020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Správa železnic, s.o.,Rieg. nám.1660,500 02 HK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CODE,s.r.o.,Na Vrtálně 84,530 02 Pardubice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CODE spol. s r.o.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ROUND(AG95+AG98,2)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ROUND(AS95+AS98,2)</f>
        <v>0</v>
      </c>
      <c r="AT94" s="111">
        <f>ROUND(SUM(AV94:AW94),2)</f>
        <v>0</v>
      </c>
      <c r="AU94" s="112">
        <f>ROUND(AU95+AU98,5)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ROUND(AZ95+AZ98,2)</f>
        <v>0</v>
      </c>
      <c r="BA94" s="111">
        <f>ROUND(BA95+BA98,2)</f>
        <v>0</v>
      </c>
      <c r="BB94" s="111">
        <f>ROUND(BB95+BB98,2)</f>
        <v>0</v>
      </c>
      <c r="BC94" s="111">
        <f>ROUND(BC95+BC98,2)</f>
        <v>0</v>
      </c>
      <c r="BD94" s="113">
        <f>ROUND(BD95+BD98,2)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7"/>
      <c r="B95" s="116"/>
      <c r="C95" s="117"/>
      <c r="D95" s="118" t="s">
        <v>80</v>
      </c>
      <c r="E95" s="118"/>
      <c r="F95" s="118"/>
      <c r="G95" s="118"/>
      <c r="H95" s="118"/>
      <c r="I95" s="119"/>
      <c r="J95" s="118" t="s">
        <v>81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ROUND(SUM(AG96:AG97),2)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82</v>
      </c>
      <c r="AR95" s="123"/>
      <c r="AS95" s="124">
        <f>ROUND(SUM(AS96:AS97),2)</f>
        <v>0</v>
      </c>
      <c r="AT95" s="125">
        <f>ROUND(SUM(AV95:AW95),2)</f>
        <v>0</v>
      </c>
      <c r="AU95" s="126">
        <f>ROUND(SUM(AU96:AU97),5)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ROUND(SUM(AZ96:AZ97),2)</f>
        <v>0</v>
      </c>
      <c r="BA95" s="125">
        <f>ROUND(SUM(BA96:BA97),2)</f>
        <v>0</v>
      </c>
      <c r="BB95" s="125">
        <f>ROUND(SUM(BB96:BB97),2)</f>
        <v>0</v>
      </c>
      <c r="BC95" s="125">
        <f>ROUND(SUM(BC96:BC97),2)</f>
        <v>0</v>
      </c>
      <c r="BD95" s="127">
        <f>ROUND(SUM(BD96:BD97),2)</f>
        <v>0</v>
      </c>
      <c r="BE95" s="7"/>
      <c r="BS95" s="128" t="s">
        <v>75</v>
      </c>
      <c r="BT95" s="128" t="s">
        <v>83</v>
      </c>
      <c r="BU95" s="128" t="s">
        <v>77</v>
      </c>
      <c r="BV95" s="128" t="s">
        <v>78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0" s="4" customFormat="1" ht="16.5" customHeight="1">
      <c r="A96" s="129" t="s">
        <v>86</v>
      </c>
      <c r="B96" s="67"/>
      <c r="C96" s="130"/>
      <c r="D96" s="130"/>
      <c r="E96" s="131" t="s">
        <v>87</v>
      </c>
      <c r="F96" s="131"/>
      <c r="G96" s="131"/>
      <c r="H96" s="131"/>
      <c r="I96" s="131"/>
      <c r="J96" s="130"/>
      <c r="K96" s="131" t="s">
        <v>88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'1.100 - Stavební řešení'!J32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89</v>
      </c>
      <c r="AR96" s="69"/>
      <c r="AS96" s="134">
        <v>0</v>
      </c>
      <c r="AT96" s="135">
        <f>ROUND(SUM(AV96:AW96),2)</f>
        <v>0</v>
      </c>
      <c r="AU96" s="136">
        <f>'1.100 - Stavební řešení'!P132</f>
        <v>0</v>
      </c>
      <c r="AV96" s="135">
        <f>'1.100 - Stavební řešení'!J35</f>
        <v>0</v>
      </c>
      <c r="AW96" s="135">
        <f>'1.100 - Stavební řešení'!J36</f>
        <v>0</v>
      </c>
      <c r="AX96" s="135">
        <f>'1.100 - Stavební řešení'!J37</f>
        <v>0</v>
      </c>
      <c r="AY96" s="135">
        <f>'1.100 - Stavební řešení'!J38</f>
        <v>0</v>
      </c>
      <c r="AZ96" s="135">
        <f>'1.100 - Stavební řešení'!F35</f>
        <v>0</v>
      </c>
      <c r="BA96" s="135">
        <f>'1.100 - Stavební řešení'!F36</f>
        <v>0</v>
      </c>
      <c r="BB96" s="135">
        <f>'1.100 - Stavební řešení'!F37</f>
        <v>0</v>
      </c>
      <c r="BC96" s="135">
        <f>'1.100 - Stavební řešení'!F38</f>
        <v>0</v>
      </c>
      <c r="BD96" s="137">
        <f>'1.100 - Stavební řešení'!F39</f>
        <v>0</v>
      </c>
      <c r="BE96" s="4"/>
      <c r="BT96" s="138" t="s">
        <v>85</v>
      </c>
      <c r="BV96" s="138" t="s">
        <v>78</v>
      </c>
      <c r="BW96" s="138" t="s">
        <v>90</v>
      </c>
      <c r="BX96" s="138" t="s">
        <v>84</v>
      </c>
      <c r="CL96" s="138" t="s">
        <v>1</v>
      </c>
    </row>
    <row r="97" spans="1:90" s="4" customFormat="1" ht="16.5" customHeight="1">
      <c r="A97" s="129" t="s">
        <v>86</v>
      </c>
      <c r="B97" s="67"/>
      <c r="C97" s="130"/>
      <c r="D97" s="130"/>
      <c r="E97" s="131" t="s">
        <v>91</v>
      </c>
      <c r="F97" s="131"/>
      <c r="G97" s="131"/>
      <c r="H97" s="131"/>
      <c r="I97" s="131"/>
      <c r="J97" s="130"/>
      <c r="K97" s="131" t="s">
        <v>92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'2.100 - Vedlejší rozpočto...'!J32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89</v>
      </c>
      <c r="AR97" s="69"/>
      <c r="AS97" s="134">
        <v>0</v>
      </c>
      <c r="AT97" s="135">
        <f>ROUND(SUM(AV97:AW97),2)</f>
        <v>0</v>
      </c>
      <c r="AU97" s="136">
        <f>'2.100 - Vedlejší rozpočto...'!P124</f>
        <v>0</v>
      </c>
      <c r="AV97" s="135">
        <f>'2.100 - Vedlejší rozpočto...'!J35</f>
        <v>0</v>
      </c>
      <c r="AW97" s="135">
        <f>'2.100 - Vedlejší rozpočto...'!J36</f>
        <v>0</v>
      </c>
      <c r="AX97" s="135">
        <f>'2.100 - Vedlejší rozpočto...'!J37</f>
        <v>0</v>
      </c>
      <c r="AY97" s="135">
        <f>'2.100 - Vedlejší rozpočto...'!J38</f>
        <v>0</v>
      </c>
      <c r="AZ97" s="135">
        <f>'2.100 - Vedlejší rozpočto...'!F35</f>
        <v>0</v>
      </c>
      <c r="BA97" s="135">
        <f>'2.100 - Vedlejší rozpočto...'!F36</f>
        <v>0</v>
      </c>
      <c r="BB97" s="135">
        <f>'2.100 - Vedlejší rozpočto...'!F37</f>
        <v>0</v>
      </c>
      <c r="BC97" s="135">
        <f>'2.100 - Vedlejší rozpočto...'!F38</f>
        <v>0</v>
      </c>
      <c r="BD97" s="137">
        <f>'2.100 - Vedlejší rozpočto...'!F39</f>
        <v>0</v>
      </c>
      <c r="BE97" s="4"/>
      <c r="BT97" s="138" t="s">
        <v>85</v>
      </c>
      <c r="BV97" s="138" t="s">
        <v>78</v>
      </c>
      <c r="BW97" s="138" t="s">
        <v>93</v>
      </c>
      <c r="BX97" s="138" t="s">
        <v>84</v>
      </c>
      <c r="CL97" s="138" t="s">
        <v>1</v>
      </c>
    </row>
    <row r="98" spans="1:91" s="7" customFormat="1" ht="16.5" customHeight="1">
      <c r="A98" s="7"/>
      <c r="B98" s="116"/>
      <c r="C98" s="117"/>
      <c r="D98" s="118" t="s">
        <v>94</v>
      </c>
      <c r="E98" s="118"/>
      <c r="F98" s="118"/>
      <c r="G98" s="118"/>
      <c r="H98" s="118"/>
      <c r="I98" s="119"/>
      <c r="J98" s="118" t="s">
        <v>95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ROUND(SUM(AG99:AG105),2)</f>
        <v>0</v>
      </c>
      <c r="AH98" s="119"/>
      <c r="AI98" s="119"/>
      <c r="AJ98" s="119"/>
      <c r="AK98" s="119"/>
      <c r="AL98" s="119"/>
      <c r="AM98" s="119"/>
      <c r="AN98" s="121">
        <f>SUM(AG98,AT98)</f>
        <v>0</v>
      </c>
      <c r="AO98" s="119"/>
      <c r="AP98" s="119"/>
      <c r="AQ98" s="122" t="s">
        <v>82</v>
      </c>
      <c r="AR98" s="123"/>
      <c r="AS98" s="124">
        <f>ROUND(SUM(AS99:AS105),2)</f>
        <v>0</v>
      </c>
      <c r="AT98" s="125">
        <f>ROUND(SUM(AV98:AW98),2)</f>
        <v>0</v>
      </c>
      <c r="AU98" s="126">
        <f>ROUND(SUM(AU99:AU105),5)</f>
        <v>0</v>
      </c>
      <c r="AV98" s="125">
        <f>ROUND(AZ98*L29,2)</f>
        <v>0</v>
      </c>
      <c r="AW98" s="125">
        <f>ROUND(BA98*L30,2)</f>
        <v>0</v>
      </c>
      <c r="AX98" s="125">
        <f>ROUND(BB98*L29,2)</f>
        <v>0</v>
      </c>
      <c r="AY98" s="125">
        <f>ROUND(BC98*L30,2)</f>
        <v>0</v>
      </c>
      <c r="AZ98" s="125">
        <f>ROUND(SUM(AZ99:AZ105),2)</f>
        <v>0</v>
      </c>
      <c r="BA98" s="125">
        <f>ROUND(SUM(BA99:BA105),2)</f>
        <v>0</v>
      </c>
      <c r="BB98" s="125">
        <f>ROUND(SUM(BB99:BB105),2)</f>
        <v>0</v>
      </c>
      <c r="BC98" s="125">
        <f>ROUND(SUM(BC99:BC105),2)</f>
        <v>0</v>
      </c>
      <c r="BD98" s="127">
        <f>ROUND(SUM(BD99:BD105),2)</f>
        <v>0</v>
      </c>
      <c r="BE98" s="7"/>
      <c r="BS98" s="128" t="s">
        <v>75</v>
      </c>
      <c r="BT98" s="128" t="s">
        <v>83</v>
      </c>
      <c r="BU98" s="128" t="s">
        <v>77</v>
      </c>
      <c r="BV98" s="128" t="s">
        <v>78</v>
      </c>
      <c r="BW98" s="128" t="s">
        <v>96</v>
      </c>
      <c r="BX98" s="128" t="s">
        <v>5</v>
      </c>
      <c r="CL98" s="128" t="s">
        <v>1</v>
      </c>
      <c r="CM98" s="128" t="s">
        <v>85</v>
      </c>
    </row>
    <row r="99" spans="1:90" s="4" customFormat="1" ht="16.5" customHeight="1">
      <c r="A99" s="129" t="s">
        <v>86</v>
      </c>
      <c r="B99" s="67"/>
      <c r="C99" s="130"/>
      <c r="D99" s="130"/>
      <c r="E99" s="131" t="s">
        <v>97</v>
      </c>
      <c r="F99" s="131"/>
      <c r="G99" s="131"/>
      <c r="H99" s="131"/>
      <c r="I99" s="131"/>
      <c r="J99" s="130"/>
      <c r="K99" s="131" t="s">
        <v>98</v>
      </c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2">
        <f>'1.000 - Architektonicko -...'!J32</f>
        <v>0</v>
      </c>
      <c r="AH99" s="130"/>
      <c r="AI99" s="130"/>
      <c r="AJ99" s="130"/>
      <c r="AK99" s="130"/>
      <c r="AL99" s="130"/>
      <c r="AM99" s="130"/>
      <c r="AN99" s="132">
        <f>SUM(AG99,AT99)</f>
        <v>0</v>
      </c>
      <c r="AO99" s="130"/>
      <c r="AP99" s="130"/>
      <c r="AQ99" s="133" t="s">
        <v>89</v>
      </c>
      <c r="AR99" s="69"/>
      <c r="AS99" s="134">
        <v>0</v>
      </c>
      <c r="AT99" s="135">
        <f>ROUND(SUM(AV99:AW99),2)</f>
        <v>0</v>
      </c>
      <c r="AU99" s="136">
        <f>'1.000 - Architektonicko -...'!P148</f>
        <v>0</v>
      </c>
      <c r="AV99" s="135">
        <f>'1.000 - Architektonicko -...'!J35</f>
        <v>0</v>
      </c>
      <c r="AW99" s="135">
        <f>'1.000 - Architektonicko -...'!J36</f>
        <v>0</v>
      </c>
      <c r="AX99" s="135">
        <f>'1.000 - Architektonicko -...'!J37</f>
        <v>0</v>
      </c>
      <c r="AY99" s="135">
        <f>'1.000 - Architektonicko -...'!J38</f>
        <v>0</v>
      </c>
      <c r="AZ99" s="135">
        <f>'1.000 - Architektonicko -...'!F35</f>
        <v>0</v>
      </c>
      <c r="BA99" s="135">
        <f>'1.000 - Architektonicko -...'!F36</f>
        <v>0</v>
      </c>
      <c r="BB99" s="135">
        <f>'1.000 - Architektonicko -...'!F37</f>
        <v>0</v>
      </c>
      <c r="BC99" s="135">
        <f>'1.000 - Architektonicko -...'!F38</f>
        <v>0</v>
      </c>
      <c r="BD99" s="137">
        <f>'1.000 - Architektonicko -...'!F39</f>
        <v>0</v>
      </c>
      <c r="BE99" s="4"/>
      <c r="BT99" s="138" t="s">
        <v>85</v>
      </c>
      <c r="BV99" s="138" t="s">
        <v>78</v>
      </c>
      <c r="BW99" s="138" t="s">
        <v>99</v>
      </c>
      <c r="BX99" s="138" t="s">
        <v>96</v>
      </c>
      <c r="CL99" s="138" t="s">
        <v>1</v>
      </c>
    </row>
    <row r="100" spans="1:90" s="4" customFormat="1" ht="16.5" customHeight="1">
      <c r="A100" s="129" t="s">
        <v>86</v>
      </c>
      <c r="B100" s="67"/>
      <c r="C100" s="130"/>
      <c r="D100" s="130"/>
      <c r="E100" s="131" t="s">
        <v>100</v>
      </c>
      <c r="F100" s="131"/>
      <c r="G100" s="131"/>
      <c r="H100" s="131"/>
      <c r="I100" s="131"/>
      <c r="J100" s="130"/>
      <c r="K100" s="131" t="s">
        <v>101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'4.100 - Ústřední vytápění'!J32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89</v>
      </c>
      <c r="AR100" s="69"/>
      <c r="AS100" s="134">
        <v>0</v>
      </c>
      <c r="AT100" s="135">
        <f>ROUND(SUM(AV100:AW100),2)</f>
        <v>0</v>
      </c>
      <c r="AU100" s="136">
        <f>'4.100 - Ústřední vytápění'!P126</f>
        <v>0</v>
      </c>
      <c r="AV100" s="135">
        <f>'4.100 - Ústřední vytápění'!J35</f>
        <v>0</v>
      </c>
      <c r="AW100" s="135">
        <f>'4.100 - Ústřední vytápění'!J36</f>
        <v>0</v>
      </c>
      <c r="AX100" s="135">
        <f>'4.100 - Ústřední vytápění'!J37</f>
        <v>0</v>
      </c>
      <c r="AY100" s="135">
        <f>'4.100 - Ústřední vytápění'!J38</f>
        <v>0</v>
      </c>
      <c r="AZ100" s="135">
        <f>'4.100 - Ústřední vytápění'!F35</f>
        <v>0</v>
      </c>
      <c r="BA100" s="135">
        <f>'4.100 - Ústřední vytápění'!F36</f>
        <v>0</v>
      </c>
      <c r="BB100" s="135">
        <f>'4.100 - Ústřední vytápění'!F37</f>
        <v>0</v>
      </c>
      <c r="BC100" s="135">
        <f>'4.100 - Ústřední vytápění'!F38</f>
        <v>0</v>
      </c>
      <c r="BD100" s="137">
        <f>'4.100 - Ústřední vytápění'!F39</f>
        <v>0</v>
      </c>
      <c r="BE100" s="4"/>
      <c r="BT100" s="138" t="s">
        <v>85</v>
      </c>
      <c r="BV100" s="138" t="s">
        <v>78</v>
      </c>
      <c r="BW100" s="138" t="s">
        <v>102</v>
      </c>
      <c r="BX100" s="138" t="s">
        <v>96</v>
      </c>
      <c r="CL100" s="138" t="s">
        <v>1</v>
      </c>
    </row>
    <row r="101" spans="1:90" s="4" customFormat="1" ht="16.5" customHeight="1">
      <c r="A101" s="129" t="s">
        <v>86</v>
      </c>
      <c r="B101" s="67"/>
      <c r="C101" s="130"/>
      <c r="D101" s="130"/>
      <c r="E101" s="131" t="s">
        <v>103</v>
      </c>
      <c r="F101" s="131"/>
      <c r="G101" s="131"/>
      <c r="H101" s="131"/>
      <c r="I101" s="131"/>
      <c r="J101" s="130"/>
      <c r="K101" s="131" t="s">
        <v>104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2">
        <f>'4.500 - ZTI'!J32</f>
        <v>0</v>
      </c>
      <c r="AH101" s="130"/>
      <c r="AI101" s="130"/>
      <c r="AJ101" s="130"/>
      <c r="AK101" s="130"/>
      <c r="AL101" s="130"/>
      <c r="AM101" s="130"/>
      <c r="AN101" s="132">
        <f>SUM(AG101,AT101)</f>
        <v>0</v>
      </c>
      <c r="AO101" s="130"/>
      <c r="AP101" s="130"/>
      <c r="AQ101" s="133" t="s">
        <v>89</v>
      </c>
      <c r="AR101" s="69"/>
      <c r="AS101" s="134">
        <v>0</v>
      </c>
      <c r="AT101" s="135">
        <f>ROUND(SUM(AV101:AW101),2)</f>
        <v>0</v>
      </c>
      <c r="AU101" s="136">
        <f>'4.500 - ZTI'!P134</f>
        <v>0</v>
      </c>
      <c r="AV101" s="135">
        <f>'4.500 - ZTI'!J35</f>
        <v>0</v>
      </c>
      <c r="AW101" s="135">
        <f>'4.500 - ZTI'!J36</f>
        <v>0</v>
      </c>
      <c r="AX101" s="135">
        <f>'4.500 - ZTI'!J37</f>
        <v>0</v>
      </c>
      <c r="AY101" s="135">
        <f>'4.500 - ZTI'!J38</f>
        <v>0</v>
      </c>
      <c r="AZ101" s="135">
        <f>'4.500 - ZTI'!F35</f>
        <v>0</v>
      </c>
      <c r="BA101" s="135">
        <f>'4.500 - ZTI'!F36</f>
        <v>0</v>
      </c>
      <c r="BB101" s="135">
        <f>'4.500 - ZTI'!F37</f>
        <v>0</v>
      </c>
      <c r="BC101" s="135">
        <f>'4.500 - ZTI'!F38</f>
        <v>0</v>
      </c>
      <c r="BD101" s="137">
        <f>'4.500 - ZTI'!F39</f>
        <v>0</v>
      </c>
      <c r="BE101" s="4"/>
      <c r="BT101" s="138" t="s">
        <v>85</v>
      </c>
      <c r="BV101" s="138" t="s">
        <v>78</v>
      </c>
      <c r="BW101" s="138" t="s">
        <v>105</v>
      </c>
      <c r="BX101" s="138" t="s">
        <v>96</v>
      </c>
      <c r="CL101" s="138" t="s">
        <v>1</v>
      </c>
    </row>
    <row r="102" spans="1:90" s="4" customFormat="1" ht="16.5" customHeight="1">
      <c r="A102" s="129" t="s">
        <v>86</v>
      </c>
      <c r="B102" s="67"/>
      <c r="C102" s="130"/>
      <c r="D102" s="130"/>
      <c r="E102" s="131" t="s">
        <v>106</v>
      </c>
      <c r="F102" s="131"/>
      <c r="G102" s="131"/>
      <c r="H102" s="131"/>
      <c r="I102" s="131"/>
      <c r="J102" s="130"/>
      <c r="K102" s="131" t="s">
        <v>107</v>
      </c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2">
        <f>'4.600 - Plyn'!J32</f>
        <v>0</v>
      </c>
      <c r="AH102" s="130"/>
      <c r="AI102" s="130"/>
      <c r="AJ102" s="130"/>
      <c r="AK102" s="130"/>
      <c r="AL102" s="130"/>
      <c r="AM102" s="130"/>
      <c r="AN102" s="132">
        <f>SUM(AG102,AT102)</f>
        <v>0</v>
      </c>
      <c r="AO102" s="130"/>
      <c r="AP102" s="130"/>
      <c r="AQ102" s="133" t="s">
        <v>89</v>
      </c>
      <c r="AR102" s="69"/>
      <c r="AS102" s="134">
        <v>0</v>
      </c>
      <c r="AT102" s="135">
        <f>ROUND(SUM(AV102:AW102),2)</f>
        <v>0</v>
      </c>
      <c r="AU102" s="136">
        <f>'4.600 - Plyn'!P128</f>
        <v>0</v>
      </c>
      <c r="AV102" s="135">
        <f>'4.600 - Plyn'!J35</f>
        <v>0</v>
      </c>
      <c r="AW102" s="135">
        <f>'4.600 - Plyn'!J36</f>
        <v>0</v>
      </c>
      <c r="AX102" s="135">
        <f>'4.600 - Plyn'!J37</f>
        <v>0</v>
      </c>
      <c r="AY102" s="135">
        <f>'4.600 - Plyn'!J38</f>
        <v>0</v>
      </c>
      <c r="AZ102" s="135">
        <f>'4.600 - Plyn'!F35</f>
        <v>0</v>
      </c>
      <c r="BA102" s="135">
        <f>'4.600 - Plyn'!F36</f>
        <v>0</v>
      </c>
      <c r="BB102" s="135">
        <f>'4.600 - Plyn'!F37</f>
        <v>0</v>
      </c>
      <c r="BC102" s="135">
        <f>'4.600 - Plyn'!F38</f>
        <v>0</v>
      </c>
      <c r="BD102" s="137">
        <f>'4.600 - Plyn'!F39</f>
        <v>0</v>
      </c>
      <c r="BE102" s="4"/>
      <c r="BT102" s="138" t="s">
        <v>85</v>
      </c>
      <c r="BV102" s="138" t="s">
        <v>78</v>
      </c>
      <c r="BW102" s="138" t="s">
        <v>108</v>
      </c>
      <c r="BX102" s="138" t="s">
        <v>96</v>
      </c>
      <c r="CL102" s="138" t="s">
        <v>1</v>
      </c>
    </row>
    <row r="103" spans="1:90" s="4" customFormat="1" ht="16.5" customHeight="1">
      <c r="A103" s="129" t="s">
        <v>86</v>
      </c>
      <c r="B103" s="67"/>
      <c r="C103" s="130"/>
      <c r="D103" s="130"/>
      <c r="E103" s="131" t="s">
        <v>109</v>
      </c>
      <c r="F103" s="131"/>
      <c r="G103" s="131"/>
      <c r="H103" s="131"/>
      <c r="I103" s="131"/>
      <c r="J103" s="130"/>
      <c r="K103" s="131" t="s">
        <v>110</v>
      </c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2">
        <f>'4.700 - Silnoproud'!J32</f>
        <v>0</v>
      </c>
      <c r="AH103" s="130"/>
      <c r="AI103" s="130"/>
      <c r="AJ103" s="130"/>
      <c r="AK103" s="130"/>
      <c r="AL103" s="130"/>
      <c r="AM103" s="130"/>
      <c r="AN103" s="132">
        <f>SUM(AG103,AT103)</f>
        <v>0</v>
      </c>
      <c r="AO103" s="130"/>
      <c r="AP103" s="130"/>
      <c r="AQ103" s="133" t="s">
        <v>89</v>
      </c>
      <c r="AR103" s="69"/>
      <c r="AS103" s="134">
        <v>0</v>
      </c>
      <c r="AT103" s="135">
        <f>ROUND(SUM(AV103:AW103),2)</f>
        <v>0</v>
      </c>
      <c r="AU103" s="136">
        <f>'4.700 - Silnoproud'!P128</f>
        <v>0</v>
      </c>
      <c r="AV103" s="135">
        <f>'4.700 - Silnoproud'!J35</f>
        <v>0</v>
      </c>
      <c r="AW103" s="135">
        <f>'4.700 - Silnoproud'!J36</f>
        <v>0</v>
      </c>
      <c r="AX103" s="135">
        <f>'4.700 - Silnoproud'!J37</f>
        <v>0</v>
      </c>
      <c r="AY103" s="135">
        <f>'4.700 - Silnoproud'!J38</f>
        <v>0</v>
      </c>
      <c r="AZ103" s="135">
        <f>'4.700 - Silnoproud'!F35</f>
        <v>0</v>
      </c>
      <c r="BA103" s="135">
        <f>'4.700 - Silnoproud'!F36</f>
        <v>0</v>
      </c>
      <c r="BB103" s="135">
        <f>'4.700 - Silnoproud'!F37</f>
        <v>0</v>
      </c>
      <c r="BC103" s="135">
        <f>'4.700 - Silnoproud'!F38</f>
        <v>0</v>
      </c>
      <c r="BD103" s="137">
        <f>'4.700 - Silnoproud'!F39</f>
        <v>0</v>
      </c>
      <c r="BE103" s="4"/>
      <c r="BT103" s="138" t="s">
        <v>85</v>
      </c>
      <c r="BV103" s="138" t="s">
        <v>78</v>
      </c>
      <c r="BW103" s="138" t="s">
        <v>111</v>
      </c>
      <c r="BX103" s="138" t="s">
        <v>96</v>
      </c>
      <c r="CL103" s="138" t="s">
        <v>1</v>
      </c>
    </row>
    <row r="104" spans="1:90" s="4" customFormat="1" ht="16.5" customHeight="1">
      <c r="A104" s="129" t="s">
        <v>86</v>
      </c>
      <c r="B104" s="67"/>
      <c r="C104" s="130"/>
      <c r="D104" s="130"/>
      <c r="E104" s="131" t="s">
        <v>112</v>
      </c>
      <c r="F104" s="131"/>
      <c r="G104" s="131"/>
      <c r="H104" s="131"/>
      <c r="I104" s="131"/>
      <c r="J104" s="130"/>
      <c r="K104" s="131" t="s">
        <v>113</v>
      </c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2">
        <f>'4.800 - Slaboproud'!J32</f>
        <v>0</v>
      </c>
      <c r="AH104" s="130"/>
      <c r="AI104" s="130"/>
      <c r="AJ104" s="130"/>
      <c r="AK104" s="130"/>
      <c r="AL104" s="130"/>
      <c r="AM104" s="130"/>
      <c r="AN104" s="132">
        <f>SUM(AG104,AT104)</f>
        <v>0</v>
      </c>
      <c r="AO104" s="130"/>
      <c r="AP104" s="130"/>
      <c r="AQ104" s="133" t="s">
        <v>89</v>
      </c>
      <c r="AR104" s="69"/>
      <c r="AS104" s="134">
        <v>0</v>
      </c>
      <c r="AT104" s="135">
        <f>ROUND(SUM(AV104:AW104),2)</f>
        <v>0</v>
      </c>
      <c r="AU104" s="136">
        <f>'4.800 - Slaboproud'!P132</f>
        <v>0</v>
      </c>
      <c r="AV104" s="135">
        <f>'4.800 - Slaboproud'!J35</f>
        <v>0</v>
      </c>
      <c r="AW104" s="135">
        <f>'4.800 - Slaboproud'!J36</f>
        <v>0</v>
      </c>
      <c r="AX104" s="135">
        <f>'4.800 - Slaboproud'!J37</f>
        <v>0</v>
      </c>
      <c r="AY104" s="135">
        <f>'4.800 - Slaboproud'!J38</f>
        <v>0</v>
      </c>
      <c r="AZ104" s="135">
        <f>'4.800 - Slaboproud'!F35</f>
        <v>0</v>
      </c>
      <c r="BA104" s="135">
        <f>'4.800 - Slaboproud'!F36</f>
        <v>0</v>
      </c>
      <c r="BB104" s="135">
        <f>'4.800 - Slaboproud'!F37</f>
        <v>0</v>
      </c>
      <c r="BC104" s="135">
        <f>'4.800 - Slaboproud'!F38</f>
        <v>0</v>
      </c>
      <c r="BD104" s="137">
        <f>'4.800 - Slaboproud'!F39</f>
        <v>0</v>
      </c>
      <c r="BE104" s="4"/>
      <c r="BT104" s="138" t="s">
        <v>85</v>
      </c>
      <c r="BV104" s="138" t="s">
        <v>78</v>
      </c>
      <c r="BW104" s="138" t="s">
        <v>114</v>
      </c>
      <c r="BX104" s="138" t="s">
        <v>96</v>
      </c>
      <c r="CL104" s="138" t="s">
        <v>1</v>
      </c>
    </row>
    <row r="105" spans="1:90" s="4" customFormat="1" ht="16.5" customHeight="1">
      <c r="A105" s="129" t="s">
        <v>86</v>
      </c>
      <c r="B105" s="67"/>
      <c r="C105" s="130"/>
      <c r="D105" s="130"/>
      <c r="E105" s="131" t="s">
        <v>115</v>
      </c>
      <c r="F105" s="131"/>
      <c r="G105" s="131"/>
      <c r="H105" s="131"/>
      <c r="I105" s="131"/>
      <c r="J105" s="130"/>
      <c r="K105" s="131" t="s">
        <v>116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2">
        <f>'2.000 - Vedlejší rozpočto...'!J32</f>
        <v>0</v>
      </c>
      <c r="AH105" s="130"/>
      <c r="AI105" s="130"/>
      <c r="AJ105" s="130"/>
      <c r="AK105" s="130"/>
      <c r="AL105" s="130"/>
      <c r="AM105" s="130"/>
      <c r="AN105" s="132">
        <f>SUM(AG105,AT105)</f>
        <v>0</v>
      </c>
      <c r="AO105" s="130"/>
      <c r="AP105" s="130"/>
      <c r="AQ105" s="133" t="s">
        <v>89</v>
      </c>
      <c r="AR105" s="69"/>
      <c r="AS105" s="139">
        <v>0</v>
      </c>
      <c r="AT105" s="140">
        <f>ROUND(SUM(AV105:AW105),2)</f>
        <v>0</v>
      </c>
      <c r="AU105" s="141">
        <f>'2.000 - Vedlejší rozpočto...'!P125</f>
        <v>0</v>
      </c>
      <c r="AV105" s="140">
        <f>'2.000 - Vedlejší rozpočto...'!J35</f>
        <v>0</v>
      </c>
      <c r="AW105" s="140">
        <f>'2.000 - Vedlejší rozpočto...'!J36</f>
        <v>0</v>
      </c>
      <c r="AX105" s="140">
        <f>'2.000 - Vedlejší rozpočto...'!J37</f>
        <v>0</v>
      </c>
      <c r="AY105" s="140">
        <f>'2.000 - Vedlejší rozpočto...'!J38</f>
        <v>0</v>
      </c>
      <c r="AZ105" s="140">
        <f>'2.000 - Vedlejší rozpočto...'!F35</f>
        <v>0</v>
      </c>
      <c r="BA105" s="140">
        <f>'2.000 - Vedlejší rozpočto...'!F36</f>
        <v>0</v>
      </c>
      <c r="BB105" s="140">
        <f>'2.000 - Vedlejší rozpočto...'!F37</f>
        <v>0</v>
      </c>
      <c r="BC105" s="140">
        <f>'2.000 - Vedlejší rozpočto...'!F38</f>
        <v>0</v>
      </c>
      <c r="BD105" s="142">
        <f>'2.000 - Vedlejší rozpočto...'!F39</f>
        <v>0</v>
      </c>
      <c r="BE105" s="4"/>
      <c r="BT105" s="138" t="s">
        <v>85</v>
      </c>
      <c r="BV105" s="138" t="s">
        <v>78</v>
      </c>
      <c r="BW105" s="138" t="s">
        <v>117</v>
      </c>
      <c r="BX105" s="138" t="s">
        <v>96</v>
      </c>
      <c r="CL105" s="138" t="s">
        <v>1</v>
      </c>
    </row>
    <row r="106" spans="1:57" s="2" customFormat="1" ht="30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41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41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82">
    <mergeCell ref="C92:G92"/>
    <mergeCell ref="D98:H98"/>
    <mergeCell ref="D95:H95"/>
    <mergeCell ref="E99:I99"/>
    <mergeCell ref="E96:I96"/>
    <mergeCell ref="E100:I100"/>
    <mergeCell ref="E97:I97"/>
    <mergeCell ref="E102:I102"/>
    <mergeCell ref="E103:I103"/>
    <mergeCell ref="E104:I104"/>
    <mergeCell ref="E101:I101"/>
    <mergeCell ref="I92:AF92"/>
    <mergeCell ref="J95:AF95"/>
    <mergeCell ref="J98:AF98"/>
    <mergeCell ref="K102:AF102"/>
    <mergeCell ref="K101:AF101"/>
    <mergeCell ref="K97:AF97"/>
    <mergeCell ref="K99:AF99"/>
    <mergeCell ref="K103:AF103"/>
    <mergeCell ref="K104:AF104"/>
    <mergeCell ref="K96:AF96"/>
    <mergeCell ref="K100:AF100"/>
    <mergeCell ref="L85:AO85"/>
    <mergeCell ref="E105:I105"/>
    <mergeCell ref="K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AS89:AT91"/>
    <mergeCell ref="AN105:AP105"/>
    <mergeCell ref="AG105:AM105"/>
    <mergeCell ref="AN94:AP94"/>
  </mergeCells>
  <hyperlinks>
    <hyperlink ref="A96" location="'1.100 - Stavební řešení'!C2" display="/"/>
    <hyperlink ref="A97" location="'2.100 - Vedlejší rozpočto...'!C2" display="/"/>
    <hyperlink ref="A99" location="'1.000 - Architektonicko -...'!C2" display="/"/>
    <hyperlink ref="A100" location="'4.100 - Ústřední vytápění'!C2" display="/"/>
    <hyperlink ref="A101" location="'4.500 - ZTI'!C2" display="/"/>
    <hyperlink ref="A102" location="'4.600 - Plyn'!C2" display="/"/>
    <hyperlink ref="A103" location="'4.700 - Silnoproud'!C2" display="/"/>
    <hyperlink ref="A104" location="'4.800 - Slaboproud'!C2" display="/"/>
    <hyperlink ref="A105" location="'2.000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2619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ROUND(J125,2)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ROUND((SUM(BE125:BE138)),2)</f>
        <v>0</v>
      </c>
      <c r="G35" s="35"/>
      <c r="H35" s="35"/>
      <c r="I35" s="161">
        <v>0.21</v>
      </c>
      <c r="J35" s="160">
        <f>ROUND(((SUM(BE125:BE138))*I35),2)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ROUND((SUM(BF125:BF138)),2)</f>
        <v>0</v>
      </c>
      <c r="G36" s="35"/>
      <c r="H36" s="35"/>
      <c r="I36" s="161">
        <v>0.15</v>
      </c>
      <c r="J36" s="160">
        <f>ROUND(((SUM(BF125:BF138))*I36),2)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ROUND((SUM(BG125:BG138)),2)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ROUND((SUM(BH125:BH138)),2)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ROUND((SUM(BI125:BI138)),2)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2.000 - Vedlejší rozpočtové náklady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J125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440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441</v>
      </c>
      <c r="E100" s="193"/>
      <c r="F100" s="193"/>
      <c r="G100" s="193"/>
      <c r="H100" s="193"/>
      <c r="I100" s="193"/>
      <c r="J100" s="194">
        <f>J127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2620</v>
      </c>
      <c r="E101" s="193"/>
      <c r="F101" s="193"/>
      <c r="G101" s="193"/>
      <c r="H101" s="193"/>
      <c r="I101" s="193"/>
      <c r="J101" s="194">
        <f>J129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442</v>
      </c>
      <c r="E102" s="193"/>
      <c r="F102" s="193"/>
      <c r="G102" s="193"/>
      <c r="H102" s="193"/>
      <c r="I102" s="193"/>
      <c r="J102" s="194">
        <f>J132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443</v>
      </c>
      <c r="E103" s="193"/>
      <c r="F103" s="193"/>
      <c r="G103" s="193"/>
      <c r="H103" s="193"/>
      <c r="I103" s="193"/>
      <c r="J103" s="194">
        <f>J135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141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0" t="str">
        <f>E7</f>
        <v>Vysoké Mýto ON-DSP,DPS oprava, stavební opravy objektu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18"/>
      <c r="C114" s="29" t="s">
        <v>119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5"/>
      <c r="B115" s="36"/>
      <c r="C115" s="37"/>
      <c r="D115" s="37"/>
      <c r="E115" s="180" t="s">
        <v>466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121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E11</f>
        <v>2.000 - Vedlejší rozpočtové náklady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F14</f>
        <v xml:space="preserve"> </v>
      </c>
      <c r="G119" s="37"/>
      <c r="H119" s="37"/>
      <c r="I119" s="29" t="s">
        <v>22</v>
      </c>
      <c r="J119" s="76" t="str">
        <f>IF(J14="","",J14)</f>
        <v>11. 3. 2020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05" customHeight="1">
      <c r="A121" s="35"/>
      <c r="B121" s="36"/>
      <c r="C121" s="29" t="s">
        <v>24</v>
      </c>
      <c r="D121" s="37"/>
      <c r="E121" s="37"/>
      <c r="F121" s="24" t="str">
        <f>E17</f>
        <v>Správa železnic, s.o.,Rieg. nám.1660,500 02 HK</v>
      </c>
      <c r="G121" s="37"/>
      <c r="H121" s="37"/>
      <c r="I121" s="29" t="s">
        <v>30</v>
      </c>
      <c r="J121" s="33" t="str">
        <f>E23</f>
        <v>CODE,s.r.o.,Na Vrtálně 84,530 02 Pardubice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28</v>
      </c>
      <c r="D122" s="37"/>
      <c r="E122" s="37"/>
      <c r="F122" s="24" t="str">
        <f>IF(E20="","",E20)</f>
        <v>Vyplň údaj</v>
      </c>
      <c r="G122" s="37"/>
      <c r="H122" s="37"/>
      <c r="I122" s="29" t="s">
        <v>33</v>
      </c>
      <c r="J122" s="33" t="str">
        <f>E26</f>
        <v>CODE spol. s r.o.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96"/>
      <c r="B124" s="197"/>
      <c r="C124" s="198" t="s">
        <v>142</v>
      </c>
      <c r="D124" s="199" t="s">
        <v>61</v>
      </c>
      <c r="E124" s="199" t="s">
        <v>57</v>
      </c>
      <c r="F124" s="199" t="s">
        <v>58</v>
      </c>
      <c r="G124" s="199" t="s">
        <v>143</v>
      </c>
      <c r="H124" s="199" t="s">
        <v>144</v>
      </c>
      <c r="I124" s="199" t="s">
        <v>145</v>
      </c>
      <c r="J124" s="200" t="s">
        <v>126</v>
      </c>
      <c r="K124" s="201" t="s">
        <v>146</v>
      </c>
      <c r="L124" s="202"/>
      <c r="M124" s="97" t="s">
        <v>1</v>
      </c>
      <c r="N124" s="98" t="s">
        <v>40</v>
      </c>
      <c r="O124" s="98" t="s">
        <v>147</v>
      </c>
      <c r="P124" s="98" t="s">
        <v>148</v>
      </c>
      <c r="Q124" s="98" t="s">
        <v>149</v>
      </c>
      <c r="R124" s="98" t="s">
        <v>150</v>
      </c>
      <c r="S124" s="98" t="s">
        <v>151</v>
      </c>
      <c r="T124" s="99" t="s">
        <v>152</v>
      </c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</row>
    <row r="125" spans="1:63" s="2" customFormat="1" ht="22.8" customHeight="1">
      <c r="A125" s="35"/>
      <c r="B125" s="36"/>
      <c r="C125" s="104" t="s">
        <v>153</v>
      </c>
      <c r="D125" s="37"/>
      <c r="E125" s="37"/>
      <c r="F125" s="37"/>
      <c r="G125" s="37"/>
      <c r="H125" s="37"/>
      <c r="I125" s="37"/>
      <c r="J125" s="203">
        <f>BK125</f>
        <v>0</v>
      </c>
      <c r="K125" s="37"/>
      <c r="L125" s="41"/>
      <c r="M125" s="100"/>
      <c r="N125" s="204"/>
      <c r="O125" s="101"/>
      <c r="P125" s="205">
        <f>P126</f>
        <v>0</v>
      </c>
      <c r="Q125" s="101"/>
      <c r="R125" s="205">
        <f>R126</f>
        <v>0</v>
      </c>
      <c r="S125" s="101"/>
      <c r="T125" s="206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75</v>
      </c>
      <c r="AU125" s="14" t="s">
        <v>128</v>
      </c>
      <c r="BK125" s="207">
        <f>BK126</f>
        <v>0</v>
      </c>
    </row>
    <row r="126" spans="1:63" s="12" customFormat="1" ht="25.9" customHeight="1">
      <c r="A126" s="12"/>
      <c r="B126" s="208"/>
      <c r="C126" s="209"/>
      <c r="D126" s="210" t="s">
        <v>75</v>
      </c>
      <c r="E126" s="211" t="s">
        <v>444</v>
      </c>
      <c r="F126" s="211" t="s">
        <v>116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P127+P129+P132+P135</f>
        <v>0</v>
      </c>
      <c r="Q126" s="216"/>
      <c r="R126" s="217">
        <f>R127+R129+R132+R135</f>
        <v>0</v>
      </c>
      <c r="S126" s="216"/>
      <c r="T126" s="218">
        <f>T127+T129+T132+T135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9" t="s">
        <v>165</v>
      </c>
      <c r="AT126" s="220" t="s">
        <v>75</v>
      </c>
      <c r="AU126" s="220" t="s">
        <v>76</v>
      </c>
      <c r="AY126" s="219" t="s">
        <v>156</v>
      </c>
      <c r="BK126" s="221">
        <f>BK127+BK129+BK132+BK135</f>
        <v>0</v>
      </c>
    </row>
    <row r="127" spans="1:63" s="12" customFormat="1" ht="22.8" customHeight="1">
      <c r="A127" s="12"/>
      <c r="B127" s="208"/>
      <c r="C127" s="209"/>
      <c r="D127" s="210" t="s">
        <v>75</v>
      </c>
      <c r="E127" s="222" t="s">
        <v>445</v>
      </c>
      <c r="F127" s="222" t="s">
        <v>446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P128</f>
        <v>0</v>
      </c>
      <c r="Q127" s="216"/>
      <c r="R127" s="217">
        <f>R128</f>
        <v>0</v>
      </c>
      <c r="S127" s="216"/>
      <c r="T127" s="218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9" t="s">
        <v>165</v>
      </c>
      <c r="AT127" s="220" t="s">
        <v>75</v>
      </c>
      <c r="AU127" s="220" t="s">
        <v>83</v>
      </c>
      <c r="AY127" s="219" t="s">
        <v>156</v>
      </c>
      <c r="BK127" s="221">
        <f>BK128</f>
        <v>0</v>
      </c>
    </row>
    <row r="128" spans="1:65" s="2" customFormat="1" ht="14.4" customHeight="1">
      <c r="A128" s="35"/>
      <c r="B128" s="36"/>
      <c r="C128" s="224" t="s">
        <v>83</v>
      </c>
      <c r="D128" s="224" t="s">
        <v>158</v>
      </c>
      <c r="E128" s="225" t="s">
        <v>450</v>
      </c>
      <c r="F128" s="226" t="s">
        <v>451</v>
      </c>
      <c r="G128" s="227" t="s">
        <v>449</v>
      </c>
      <c r="H128" s="228">
        <v>1</v>
      </c>
      <c r="I128" s="229"/>
      <c r="J128" s="230">
        <f>ROUND(I128*H128,2)</f>
        <v>0</v>
      </c>
      <c r="K128" s="231"/>
      <c r="L128" s="41"/>
      <c r="M128" s="232" t="s">
        <v>1</v>
      </c>
      <c r="N128" s="233" t="s">
        <v>41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162</v>
      </c>
      <c r="AT128" s="236" t="s">
        <v>158</v>
      </c>
      <c r="AU128" s="236" t="s">
        <v>85</v>
      </c>
      <c r="AY128" s="14" t="s">
        <v>156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4" t="s">
        <v>83</v>
      </c>
      <c r="BK128" s="237">
        <f>ROUND(I128*H128,2)</f>
        <v>0</v>
      </c>
      <c r="BL128" s="14" t="s">
        <v>162</v>
      </c>
      <c r="BM128" s="236" t="s">
        <v>85</v>
      </c>
    </row>
    <row r="129" spans="1:63" s="12" customFormat="1" ht="22.8" customHeight="1">
      <c r="A129" s="12"/>
      <c r="B129" s="208"/>
      <c r="C129" s="209"/>
      <c r="D129" s="210" t="s">
        <v>75</v>
      </c>
      <c r="E129" s="222" t="s">
        <v>2621</v>
      </c>
      <c r="F129" s="222" t="s">
        <v>2622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SUM(P130:P131)</f>
        <v>0</v>
      </c>
      <c r="Q129" s="216"/>
      <c r="R129" s="217">
        <f>SUM(R130:R131)</f>
        <v>0</v>
      </c>
      <c r="S129" s="216"/>
      <c r="T129" s="218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165</v>
      </c>
      <c r="AT129" s="220" t="s">
        <v>75</v>
      </c>
      <c r="AU129" s="220" t="s">
        <v>83</v>
      </c>
      <c r="AY129" s="219" t="s">
        <v>156</v>
      </c>
      <c r="BK129" s="221">
        <f>SUM(BK130:BK131)</f>
        <v>0</v>
      </c>
    </row>
    <row r="130" spans="1:65" s="2" customFormat="1" ht="14.4" customHeight="1">
      <c r="A130" s="35"/>
      <c r="B130" s="36"/>
      <c r="C130" s="224" t="s">
        <v>259</v>
      </c>
      <c r="D130" s="224" t="s">
        <v>158</v>
      </c>
      <c r="E130" s="225" t="s">
        <v>2623</v>
      </c>
      <c r="F130" s="226" t="s">
        <v>2622</v>
      </c>
      <c r="G130" s="227" t="s">
        <v>449</v>
      </c>
      <c r="H130" s="228">
        <v>1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41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162</v>
      </c>
      <c r="AT130" s="236" t="s">
        <v>158</v>
      </c>
      <c r="AU130" s="236" t="s">
        <v>85</v>
      </c>
      <c r="AY130" s="14" t="s">
        <v>156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4" t="s">
        <v>83</v>
      </c>
      <c r="BK130" s="237">
        <f>ROUND(I130*H130,2)</f>
        <v>0</v>
      </c>
      <c r="BL130" s="14" t="s">
        <v>162</v>
      </c>
      <c r="BM130" s="236" t="s">
        <v>162</v>
      </c>
    </row>
    <row r="131" spans="1:65" s="2" customFormat="1" ht="14.4" customHeight="1">
      <c r="A131" s="35"/>
      <c r="B131" s="36"/>
      <c r="C131" s="224" t="s">
        <v>85</v>
      </c>
      <c r="D131" s="224" t="s">
        <v>158</v>
      </c>
      <c r="E131" s="225" t="s">
        <v>2624</v>
      </c>
      <c r="F131" s="226" t="s">
        <v>2625</v>
      </c>
      <c r="G131" s="227" t="s">
        <v>449</v>
      </c>
      <c r="H131" s="228">
        <v>1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41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162</v>
      </c>
      <c r="AT131" s="236" t="s">
        <v>158</v>
      </c>
      <c r="AU131" s="236" t="s">
        <v>85</v>
      </c>
      <c r="AY131" s="14" t="s">
        <v>156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4" t="s">
        <v>83</v>
      </c>
      <c r="BK131" s="237">
        <f>ROUND(I131*H131,2)</f>
        <v>0</v>
      </c>
      <c r="BL131" s="14" t="s">
        <v>162</v>
      </c>
      <c r="BM131" s="236" t="s">
        <v>168</v>
      </c>
    </row>
    <row r="132" spans="1:63" s="12" customFormat="1" ht="22.8" customHeight="1">
      <c r="A132" s="12"/>
      <c r="B132" s="208"/>
      <c r="C132" s="209"/>
      <c r="D132" s="210" t="s">
        <v>75</v>
      </c>
      <c r="E132" s="222" t="s">
        <v>452</v>
      </c>
      <c r="F132" s="222" t="s">
        <v>453</v>
      </c>
      <c r="G132" s="209"/>
      <c r="H132" s="209"/>
      <c r="I132" s="212"/>
      <c r="J132" s="223">
        <f>BK132</f>
        <v>0</v>
      </c>
      <c r="K132" s="209"/>
      <c r="L132" s="214"/>
      <c r="M132" s="215"/>
      <c r="N132" s="216"/>
      <c r="O132" s="216"/>
      <c r="P132" s="217">
        <f>SUM(P133:P134)</f>
        <v>0</v>
      </c>
      <c r="Q132" s="216"/>
      <c r="R132" s="217">
        <f>SUM(R133:R134)</f>
        <v>0</v>
      </c>
      <c r="S132" s="216"/>
      <c r="T132" s="218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9" t="s">
        <v>165</v>
      </c>
      <c r="AT132" s="220" t="s">
        <v>75</v>
      </c>
      <c r="AU132" s="220" t="s">
        <v>83</v>
      </c>
      <c r="AY132" s="219" t="s">
        <v>156</v>
      </c>
      <c r="BK132" s="221">
        <f>SUM(BK133:BK134)</f>
        <v>0</v>
      </c>
    </row>
    <row r="133" spans="1:65" s="2" customFormat="1" ht="14.4" customHeight="1">
      <c r="A133" s="35"/>
      <c r="B133" s="36"/>
      <c r="C133" s="224" t="s">
        <v>162</v>
      </c>
      <c r="D133" s="224" t="s">
        <v>158</v>
      </c>
      <c r="E133" s="225" t="s">
        <v>454</v>
      </c>
      <c r="F133" s="226" t="s">
        <v>455</v>
      </c>
      <c r="G133" s="227" t="s">
        <v>449</v>
      </c>
      <c r="H133" s="228">
        <v>1</v>
      </c>
      <c r="I133" s="229"/>
      <c r="J133" s="230">
        <f>ROUND(I133*H133,2)</f>
        <v>0</v>
      </c>
      <c r="K133" s="231"/>
      <c r="L133" s="41"/>
      <c r="M133" s="232" t="s">
        <v>1</v>
      </c>
      <c r="N133" s="233" t="s">
        <v>41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162</v>
      </c>
      <c r="AT133" s="236" t="s">
        <v>158</v>
      </c>
      <c r="AU133" s="236" t="s">
        <v>85</v>
      </c>
      <c r="AY133" s="14" t="s">
        <v>156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4" t="s">
        <v>83</v>
      </c>
      <c r="BK133" s="237">
        <f>ROUND(I133*H133,2)</f>
        <v>0</v>
      </c>
      <c r="BL133" s="14" t="s">
        <v>162</v>
      </c>
      <c r="BM133" s="236" t="s">
        <v>171</v>
      </c>
    </row>
    <row r="134" spans="1:65" s="2" customFormat="1" ht="24.15" customHeight="1">
      <c r="A134" s="35"/>
      <c r="B134" s="36"/>
      <c r="C134" s="224" t="s">
        <v>165</v>
      </c>
      <c r="D134" s="224" t="s">
        <v>158</v>
      </c>
      <c r="E134" s="225" t="s">
        <v>2626</v>
      </c>
      <c r="F134" s="226" t="s">
        <v>2627</v>
      </c>
      <c r="G134" s="227" t="s">
        <v>449</v>
      </c>
      <c r="H134" s="228">
        <v>1</v>
      </c>
      <c r="I134" s="229"/>
      <c r="J134" s="230">
        <f>ROUND(I134*H134,2)</f>
        <v>0</v>
      </c>
      <c r="K134" s="231"/>
      <c r="L134" s="41"/>
      <c r="M134" s="232" t="s">
        <v>1</v>
      </c>
      <c r="N134" s="233" t="s">
        <v>41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162</v>
      </c>
      <c r="AT134" s="236" t="s">
        <v>158</v>
      </c>
      <c r="AU134" s="236" t="s">
        <v>85</v>
      </c>
      <c r="AY134" s="14" t="s">
        <v>156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83</v>
      </c>
      <c r="BK134" s="237">
        <f>ROUND(I134*H134,2)</f>
        <v>0</v>
      </c>
      <c r="BL134" s="14" t="s">
        <v>162</v>
      </c>
      <c r="BM134" s="236" t="s">
        <v>175</v>
      </c>
    </row>
    <row r="135" spans="1:63" s="12" customFormat="1" ht="22.8" customHeight="1">
      <c r="A135" s="12"/>
      <c r="B135" s="208"/>
      <c r="C135" s="209"/>
      <c r="D135" s="210" t="s">
        <v>75</v>
      </c>
      <c r="E135" s="222" t="s">
        <v>460</v>
      </c>
      <c r="F135" s="222" t="s">
        <v>461</v>
      </c>
      <c r="G135" s="209"/>
      <c r="H135" s="209"/>
      <c r="I135" s="212"/>
      <c r="J135" s="223">
        <f>BK135</f>
        <v>0</v>
      </c>
      <c r="K135" s="209"/>
      <c r="L135" s="214"/>
      <c r="M135" s="215"/>
      <c r="N135" s="216"/>
      <c r="O135" s="216"/>
      <c r="P135" s="217">
        <f>SUM(P136:P138)</f>
        <v>0</v>
      </c>
      <c r="Q135" s="216"/>
      <c r="R135" s="217">
        <f>SUM(R136:R138)</f>
        <v>0</v>
      </c>
      <c r="S135" s="216"/>
      <c r="T135" s="218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9" t="s">
        <v>165</v>
      </c>
      <c r="AT135" s="220" t="s">
        <v>75</v>
      </c>
      <c r="AU135" s="220" t="s">
        <v>83</v>
      </c>
      <c r="AY135" s="219" t="s">
        <v>156</v>
      </c>
      <c r="BK135" s="221">
        <f>SUM(BK136:BK138)</f>
        <v>0</v>
      </c>
    </row>
    <row r="136" spans="1:65" s="2" customFormat="1" ht="24.15" customHeight="1">
      <c r="A136" s="35"/>
      <c r="B136" s="36"/>
      <c r="C136" s="224" t="s">
        <v>168</v>
      </c>
      <c r="D136" s="224" t="s">
        <v>158</v>
      </c>
      <c r="E136" s="225" t="s">
        <v>2628</v>
      </c>
      <c r="F136" s="226" t="s">
        <v>2629</v>
      </c>
      <c r="G136" s="227" t="s">
        <v>449</v>
      </c>
      <c r="H136" s="228">
        <v>1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162</v>
      </c>
      <c r="AT136" s="236" t="s">
        <v>158</v>
      </c>
      <c r="AU136" s="236" t="s">
        <v>85</v>
      </c>
      <c r="AY136" s="14" t="s">
        <v>156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83</v>
      </c>
      <c r="BK136" s="237">
        <f>ROUND(I136*H136,2)</f>
        <v>0</v>
      </c>
      <c r="BL136" s="14" t="s">
        <v>162</v>
      </c>
      <c r="BM136" s="236" t="s">
        <v>178</v>
      </c>
    </row>
    <row r="137" spans="1:65" s="2" customFormat="1" ht="14.4" customHeight="1">
      <c r="A137" s="35"/>
      <c r="B137" s="36"/>
      <c r="C137" s="224" t="s">
        <v>172</v>
      </c>
      <c r="D137" s="224" t="s">
        <v>158</v>
      </c>
      <c r="E137" s="225" t="s">
        <v>2630</v>
      </c>
      <c r="F137" s="226" t="s">
        <v>2631</v>
      </c>
      <c r="G137" s="227" t="s">
        <v>449</v>
      </c>
      <c r="H137" s="228">
        <v>1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162</v>
      </c>
      <c r="AT137" s="236" t="s">
        <v>158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182</v>
      </c>
    </row>
    <row r="138" spans="1:65" s="2" customFormat="1" ht="24.15" customHeight="1">
      <c r="A138" s="35"/>
      <c r="B138" s="36"/>
      <c r="C138" s="224" t="s">
        <v>171</v>
      </c>
      <c r="D138" s="224" t="s">
        <v>158</v>
      </c>
      <c r="E138" s="225" t="s">
        <v>2632</v>
      </c>
      <c r="F138" s="226" t="s">
        <v>2633</v>
      </c>
      <c r="G138" s="227" t="s">
        <v>449</v>
      </c>
      <c r="H138" s="228">
        <v>1</v>
      </c>
      <c r="I138" s="229"/>
      <c r="J138" s="230">
        <f>ROUND(I138*H138,2)</f>
        <v>0</v>
      </c>
      <c r="K138" s="231"/>
      <c r="L138" s="41"/>
      <c r="M138" s="249" t="s">
        <v>1</v>
      </c>
      <c r="N138" s="250" t="s">
        <v>41</v>
      </c>
      <c r="O138" s="25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162</v>
      </c>
      <c r="AT138" s="236" t="s">
        <v>158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162</v>
      </c>
      <c r="BM138" s="236" t="s">
        <v>187</v>
      </c>
    </row>
    <row r="139" spans="1:31" s="2" customFormat="1" ht="6.95" customHeight="1">
      <c r="A139" s="35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password="CC35" sheet="1" objects="1" scenarios="1" formatColumns="0" formatRows="0" autoFilter="0"/>
  <autoFilter ref="C124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120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122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ROUND(J132,2)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ROUND((SUM(BE132:BE218)),2)</f>
        <v>0</v>
      </c>
      <c r="G35" s="35"/>
      <c r="H35" s="35"/>
      <c r="I35" s="161">
        <v>0.21</v>
      </c>
      <c r="J35" s="160">
        <f>ROUND(((SUM(BE132:BE218))*I35),2)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ROUND((SUM(BF132:BF218)),2)</f>
        <v>0</v>
      </c>
      <c r="G36" s="35"/>
      <c r="H36" s="35"/>
      <c r="I36" s="161">
        <v>0.15</v>
      </c>
      <c r="J36" s="160">
        <f>ROUND(((SUM(BF132:BF218))*I36),2)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ROUND((SUM(BG132:BG218)),2)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ROUND((SUM(BH132:BH218)),2)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ROUND((SUM(BI132:BI218)),2)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120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1.100 - Stavební řešení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J132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129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130</v>
      </c>
      <c r="E100" s="193"/>
      <c r="F100" s="193"/>
      <c r="G100" s="193"/>
      <c r="H100" s="193"/>
      <c r="I100" s="193"/>
      <c r="J100" s="194">
        <f>J134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131</v>
      </c>
      <c r="E101" s="193"/>
      <c r="F101" s="193"/>
      <c r="G101" s="193"/>
      <c r="H101" s="193"/>
      <c r="I101" s="193"/>
      <c r="J101" s="194">
        <f>J159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132</v>
      </c>
      <c r="E102" s="193"/>
      <c r="F102" s="193"/>
      <c r="G102" s="193"/>
      <c r="H102" s="193"/>
      <c r="I102" s="193"/>
      <c r="J102" s="194">
        <f>J163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133</v>
      </c>
      <c r="E103" s="193"/>
      <c r="F103" s="193"/>
      <c r="G103" s="193"/>
      <c r="H103" s="193"/>
      <c r="I103" s="193"/>
      <c r="J103" s="194">
        <f>J173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134</v>
      </c>
      <c r="E104" s="193"/>
      <c r="F104" s="193"/>
      <c r="G104" s="193"/>
      <c r="H104" s="193"/>
      <c r="I104" s="193"/>
      <c r="J104" s="194">
        <f>J183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135</v>
      </c>
      <c r="E105" s="193"/>
      <c r="F105" s="193"/>
      <c r="G105" s="193"/>
      <c r="H105" s="193"/>
      <c r="I105" s="193"/>
      <c r="J105" s="194">
        <f>J185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136</v>
      </c>
      <c r="E106" s="193"/>
      <c r="F106" s="193"/>
      <c r="G106" s="193"/>
      <c r="H106" s="193"/>
      <c r="I106" s="193"/>
      <c r="J106" s="194">
        <f>J198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30"/>
      <c r="D107" s="192" t="s">
        <v>137</v>
      </c>
      <c r="E107" s="193"/>
      <c r="F107" s="193"/>
      <c r="G107" s="193"/>
      <c r="H107" s="193"/>
      <c r="I107" s="193"/>
      <c r="J107" s="194">
        <f>J207</f>
        <v>0</v>
      </c>
      <c r="K107" s="130"/>
      <c r="L107" s="19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5"/>
      <c r="C108" s="186"/>
      <c r="D108" s="187" t="s">
        <v>138</v>
      </c>
      <c r="E108" s="188"/>
      <c r="F108" s="188"/>
      <c r="G108" s="188"/>
      <c r="H108" s="188"/>
      <c r="I108" s="188"/>
      <c r="J108" s="189">
        <f>J209</f>
        <v>0</v>
      </c>
      <c r="K108" s="186"/>
      <c r="L108" s="19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1"/>
      <c r="C109" s="130"/>
      <c r="D109" s="192" t="s">
        <v>139</v>
      </c>
      <c r="E109" s="193"/>
      <c r="F109" s="193"/>
      <c r="G109" s="193"/>
      <c r="H109" s="193"/>
      <c r="I109" s="193"/>
      <c r="J109" s="194">
        <f>J210</f>
        <v>0</v>
      </c>
      <c r="K109" s="130"/>
      <c r="L109" s="1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1"/>
      <c r="C110" s="130"/>
      <c r="D110" s="192" t="s">
        <v>140</v>
      </c>
      <c r="E110" s="193"/>
      <c r="F110" s="193"/>
      <c r="G110" s="193"/>
      <c r="H110" s="193"/>
      <c r="I110" s="193"/>
      <c r="J110" s="194">
        <f>J216</f>
        <v>0</v>
      </c>
      <c r="K110" s="130"/>
      <c r="L110" s="19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141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180" t="str">
        <f>E7</f>
        <v>Vysoké Mýto ON-DSP,DPS oprava, stavební opravy objektu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2:12" s="1" customFormat="1" ht="12" customHeight="1">
      <c r="B121" s="18"/>
      <c r="C121" s="29" t="s">
        <v>119</v>
      </c>
      <c r="D121" s="19"/>
      <c r="E121" s="19"/>
      <c r="F121" s="19"/>
      <c r="G121" s="19"/>
      <c r="H121" s="19"/>
      <c r="I121" s="19"/>
      <c r="J121" s="19"/>
      <c r="K121" s="19"/>
      <c r="L121" s="17"/>
    </row>
    <row r="122" spans="1:31" s="2" customFormat="1" ht="16.5" customHeight="1">
      <c r="A122" s="35"/>
      <c r="B122" s="36"/>
      <c r="C122" s="37"/>
      <c r="D122" s="37"/>
      <c r="E122" s="180" t="s">
        <v>120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121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73" t="str">
        <f>E11</f>
        <v>1.100 - Stavební řešení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20</v>
      </c>
      <c r="D126" s="37"/>
      <c r="E126" s="37"/>
      <c r="F126" s="24" t="str">
        <f>F14</f>
        <v xml:space="preserve"> </v>
      </c>
      <c r="G126" s="37"/>
      <c r="H126" s="37"/>
      <c r="I126" s="29" t="s">
        <v>22</v>
      </c>
      <c r="J126" s="76" t="str">
        <f>IF(J14="","",J14)</f>
        <v>11. 3. 2020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40.05" customHeight="1">
      <c r="A128" s="35"/>
      <c r="B128" s="36"/>
      <c r="C128" s="29" t="s">
        <v>24</v>
      </c>
      <c r="D128" s="37"/>
      <c r="E128" s="37"/>
      <c r="F128" s="24" t="str">
        <f>E17</f>
        <v>Správa železnic, s.o.,Rieg. nám.1660,500 02 HK</v>
      </c>
      <c r="G128" s="37"/>
      <c r="H128" s="37"/>
      <c r="I128" s="29" t="s">
        <v>30</v>
      </c>
      <c r="J128" s="33" t="str">
        <f>E23</f>
        <v>CODE,s.r.o.,Na Vrtálně 84,530 02 Pardubice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28</v>
      </c>
      <c r="D129" s="37"/>
      <c r="E129" s="37"/>
      <c r="F129" s="24" t="str">
        <f>IF(E20="","",E20)</f>
        <v>Vyplň údaj</v>
      </c>
      <c r="G129" s="37"/>
      <c r="H129" s="37"/>
      <c r="I129" s="29" t="s">
        <v>33</v>
      </c>
      <c r="J129" s="33" t="str">
        <f>E26</f>
        <v>CODE spol. s r.o.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96"/>
      <c r="B131" s="197"/>
      <c r="C131" s="198" t="s">
        <v>142</v>
      </c>
      <c r="D131" s="199" t="s">
        <v>61</v>
      </c>
      <c r="E131" s="199" t="s">
        <v>57</v>
      </c>
      <c r="F131" s="199" t="s">
        <v>58</v>
      </c>
      <c r="G131" s="199" t="s">
        <v>143</v>
      </c>
      <c r="H131" s="199" t="s">
        <v>144</v>
      </c>
      <c r="I131" s="199" t="s">
        <v>145</v>
      </c>
      <c r="J131" s="200" t="s">
        <v>126</v>
      </c>
      <c r="K131" s="201" t="s">
        <v>146</v>
      </c>
      <c r="L131" s="202"/>
      <c r="M131" s="97" t="s">
        <v>1</v>
      </c>
      <c r="N131" s="98" t="s">
        <v>40</v>
      </c>
      <c r="O131" s="98" t="s">
        <v>147</v>
      </c>
      <c r="P131" s="98" t="s">
        <v>148</v>
      </c>
      <c r="Q131" s="98" t="s">
        <v>149</v>
      </c>
      <c r="R131" s="98" t="s">
        <v>150</v>
      </c>
      <c r="S131" s="98" t="s">
        <v>151</v>
      </c>
      <c r="T131" s="99" t="s">
        <v>152</v>
      </c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</row>
    <row r="132" spans="1:63" s="2" customFormat="1" ht="22.8" customHeight="1">
      <c r="A132" s="35"/>
      <c r="B132" s="36"/>
      <c r="C132" s="104" t="s">
        <v>153</v>
      </c>
      <c r="D132" s="37"/>
      <c r="E132" s="37"/>
      <c r="F132" s="37"/>
      <c r="G132" s="37"/>
      <c r="H132" s="37"/>
      <c r="I132" s="37"/>
      <c r="J132" s="203">
        <f>BK132</f>
        <v>0</v>
      </c>
      <c r="K132" s="37"/>
      <c r="L132" s="41"/>
      <c r="M132" s="100"/>
      <c r="N132" s="204"/>
      <c r="O132" s="101"/>
      <c r="P132" s="205">
        <f>P133+P209</f>
        <v>0</v>
      </c>
      <c r="Q132" s="101"/>
      <c r="R132" s="205">
        <f>R133+R209</f>
        <v>0</v>
      </c>
      <c r="S132" s="101"/>
      <c r="T132" s="206">
        <f>T133+T209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75</v>
      </c>
      <c r="AU132" s="14" t="s">
        <v>128</v>
      </c>
      <c r="BK132" s="207">
        <f>BK133+BK209</f>
        <v>0</v>
      </c>
    </row>
    <row r="133" spans="1:63" s="12" customFormat="1" ht="25.9" customHeight="1">
      <c r="A133" s="12"/>
      <c r="B133" s="208"/>
      <c r="C133" s="209"/>
      <c r="D133" s="210" t="s">
        <v>75</v>
      </c>
      <c r="E133" s="211" t="s">
        <v>154</v>
      </c>
      <c r="F133" s="211" t="s">
        <v>155</v>
      </c>
      <c r="G133" s="209"/>
      <c r="H133" s="209"/>
      <c r="I133" s="212"/>
      <c r="J133" s="213">
        <f>BK133</f>
        <v>0</v>
      </c>
      <c r="K133" s="209"/>
      <c r="L133" s="214"/>
      <c r="M133" s="215"/>
      <c r="N133" s="216"/>
      <c r="O133" s="216"/>
      <c r="P133" s="217">
        <f>P134+P159+P163+P173+P183+P185+P198+P207</f>
        <v>0</v>
      </c>
      <c r="Q133" s="216"/>
      <c r="R133" s="217">
        <f>R134+R159+R163+R173+R183+R185+R198+R207</f>
        <v>0</v>
      </c>
      <c r="S133" s="216"/>
      <c r="T133" s="218">
        <f>T134+T159+T163+T173+T183+T185+T198+T207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83</v>
      </c>
      <c r="AT133" s="220" t="s">
        <v>75</v>
      </c>
      <c r="AU133" s="220" t="s">
        <v>76</v>
      </c>
      <c r="AY133" s="219" t="s">
        <v>156</v>
      </c>
      <c r="BK133" s="221">
        <f>BK134+BK159+BK163+BK173+BK183+BK185+BK198+BK207</f>
        <v>0</v>
      </c>
    </row>
    <row r="134" spans="1:63" s="12" customFormat="1" ht="22.8" customHeight="1">
      <c r="A134" s="12"/>
      <c r="B134" s="208"/>
      <c r="C134" s="209"/>
      <c r="D134" s="210" t="s">
        <v>75</v>
      </c>
      <c r="E134" s="222" t="s">
        <v>83</v>
      </c>
      <c r="F134" s="222" t="s">
        <v>157</v>
      </c>
      <c r="G134" s="209"/>
      <c r="H134" s="209"/>
      <c r="I134" s="212"/>
      <c r="J134" s="223">
        <f>BK134</f>
        <v>0</v>
      </c>
      <c r="K134" s="209"/>
      <c r="L134" s="214"/>
      <c r="M134" s="215"/>
      <c r="N134" s="216"/>
      <c r="O134" s="216"/>
      <c r="P134" s="217">
        <f>SUM(P135:P158)</f>
        <v>0</v>
      </c>
      <c r="Q134" s="216"/>
      <c r="R134" s="217">
        <f>SUM(R135:R158)</f>
        <v>0</v>
      </c>
      <c r="S134" s="216"/>
      <c r="T134" s="218">
        <f>SUM(T135:T158)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9" t="s">
        <v>83</v>
      </c>
      <c r="AT134" s="220" t="s">
        <v>75</v>
      </c>
      <c r="AU134" s="220" t="s">
        <v>83</v>
      </c>
      <c r="AY134" s="219" t="s">
        <v>156</v>
      </c>
      <c r="BK134" s="221">
        <f>SUM(BK135:BK158)</f>
        <v>0</v>
      </c>
    </row>
    <row r="135" spans="1:65" s="2" customFormat="1" ht="14.4" customHeight="1">
      <c r="A135" s="35"/>
      <c r="B135" s="36"/>
      <c r="C135" s="224" t="s">
        <v>83</v>
      </c>
      <c r="D135" s="224" t="s">
        <v>158</v>
      </c>
      <c r="E135" s="225" t="s">
        <v>159</v>
      </c>
      <c r="F135" s="226" t="s">
        <v>160</v>
      </c>
      <c r="G135" s="227" t="s">
        <v>161</v>
      </c>
      <c r="H135" s="228">
        <v>14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41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162</v>
      </c>
      <c r="AT135" s="236" t="s">
        <v>158</v>
      </c>
      <c r="AU135" s="236" t="s">
        <v>85</v>
      </c>
      <c r="AY135" s="14" t="s">
        <v>156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83</v>
      </c>
      <c r="BK135" s="237">
        <f>ROUND(I135*H135,2)</f>
        <v>0</v>
      </c>
      <c r="BL135" s="14" t="s">
        <v>162</v>
      </c>
      <c r="BM135" s="236" t="s">
        <v>85</v>
      </c>
    </row>
    <row r="136" spans="1:65" s="2" customFormat="1" ht="24.15" customHeight="1">
      <c r="A136" s="35"/>
      <c r="B136" s="36"/>
      <c r="C136" s="224" t="s">
        <v>85</v>
      </c>
      <c r="D136" s="224" t="s">
        <v>158</v>
      </c>
      <c r="E136" s="225" t="s">
        <v>163</v>
      </c>
      <c r="F136" s="226" t="s">
        <v>164</v>
      </c>
      <c r="G136" s="227" t="s">
        <v>161</v>
      </c>
      <c r="H136" s="228">
        <v>19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162</v>
      </c>
      <c r="AT136" s="236" t="s">
        <v>158</v>
      </c>
      <c r="AU136" s="236" t="s">
        <v>85</v>
      </c>
      <c r="AY136" s="14" t="s">
        <v>156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83</v>
      </c>
      <c r="BK136" s="237">
        <f>ROUND(I136*H136,2)</f>
        <v>0</v>
      </c>
      <c r="BL136" s="14" t="s">
        <v>162</v>
      </c>
      <c r="BM136" s="236" t="s">
        <v>162</v>
      </c>
    </row>
    <row r="137" spans="1:65" s="2" customFormat="1" ht="14.4" customHeight="1">
      <c r="A137" s="35"/>
      <c r="B137" s="36"/>
      <c r="C137" s="224" t="s">
        <v>165</v>
      </c>
      <c r="D137" s="224" t="s">
        <v>158</v>
      </c>
      <c r="E137" s="225" t="s">
        <v>166</v>
      </c>
      <c r="F137" s="226" t="s">
        <v>167</v>
      </c>
      <c r="G137" s="227" t="s">
        <v>161</v>
      </c>
      <c r="H137" s="228">
        <v>14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162</v>
      </c>
      <c r="AT137" s="236" t="s">
        <v>158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168</v>
      </c>
    </row>
    <row r="138" spans="1:65" s="2" customFormat="1" ht="24.15" customHeight="1">
      <c r="A138" s="35"/>
      <c r="B138" s="36"/>
      <c r="C138" s="224" t="s">
        <v>168</v>
      </c>
      <c r="D138" s="224" t="s">
        <v>158</v>
      </c>
      <c r="E138" s="225" t="s">
        <v>169</v>
      </c>
      <c r="F138" s="226" t="s">
        <v>170</v>
      </c>
      <c r="G138" s="227" t="s">
        <v>161</v>
      </c>
      <c r="H138" s="228">
        <v>155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162</v>
      </c>
      <c r="AT138" s="236" t="s">
        <v>158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162</v>
      </c>
      <c r="BM138" s="236" t="s">
        <v>171</v>
      </c>
    </row>
    <row r="139" spans="1:65" s="2" customFormat="1" ht="14.4" customHeight="1">
      <c r="A139" s="35"/>
      <c r="B139" s="36"/>
      <c r="C139" s="224" t="s">
        <v>172</v>
      </c>
      <c r="D139" s="224" t="s">
        <v>158</v>
      </c>
      <c r="E139" s="225" t="s">
        <v>173</v>
      </c>
      <c r="F139" s="226" t="s">
        <v>174</v>
      </c>
      <c r="G139" s="227" t="s">
        <v>161</v>
      </c>
      <c r="H139" s="228">
        <v>35.5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41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162</v>
      </c>
      <c r="AT139" s="236" t="s">
        <v>158</v>
      </c>
      <c r="AU139" s="236" t="s">
        <v>85</v>
      </c>
      <c r="AY139" s="14" t="s">
        <v>156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4" t="s">
        <v>83</v>
      </c>
      <c r="BK139" s="237">
        <f>ROUND(I139*H139,2)</f>
        <v>0</v>
      </c>
      <c r="BL139" s="14" t="s">
        <v>162</v>
      </c>
      <c r="BM139" s="236" t="s">
        <v>175</v>
      </c>
    </row>
    <row r="140" spans="1:65" s="2" customFormat="1" ht="24.15" customHeight="1">
      <c r="A140" s="35"/>
      <c r="B140" s="36"/>
      <c r="C140" s="224" t="s">
        <v>171</v>
      </c>
      <c r="D140" s="224" t="s">
        <v>158</v>
      </c>
      <c r="E140" s="225" t="s">
        <v>176</v>
      </c>
      <c r="F140" s="226" t="s">
        <v>177</v>
      </c>
      <c r="G140" s="227" t="s">
        <v>161</v>
      </c>
      <c r="H140" s="228">
        <v>155</v>
      </c>
      <c r="I140" s="229"/>
      <c r="J140" s="230">
        <f>ROUND(I140*H140,2)</f>
        <v>0</v>
      </c>
      <c r="K140" s="231"/>
      <c r="L140" s="41"/>
      <c r="M140" s="232" t="s">
        <v>1</v>
      </c>
      <c r="N140" s="233" t="s">
        <v>41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162</v>
      </c>
      <c r="AT140" s="236" t="s">
        <v>158</v>
      </c>
      <c r="AU140" s="236" t="s">
        <v>85</v>
      </c>
      <c r="AY140" s="14" t="s">
        <v>156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83</v>
      </c>
      <c r="BK140" s="237">
        <f>ROUND(I140*H140,2)</f>
        <v>0</v>
      </c>
      <c r="BL140" s="14" t="s">
        <v>162</v>
      </c>
      <c r="BM140" s="236" t="s">
        <v>178</v>
      </c>
    </row>
    <row r="141" spans="1:65" s="2" customFormat="1" ht="24.15" customHeight="1">
      <c r="A141" s="35"/>
      <c r="B141" s="36"/>
      <c r="C141" s="224" t="s">
        <v>179</v>
      </c>
      <c r="D141" s="224" t="s">
        <v>158</v>
      </c>
      <c r="E141" s="225" t="s">
        <v>180</v>
      </c>
      <c r="F141" s="226" t="s">
        <v>181</v>
      </c>
      <c r="G141" s="227" t="s">
        <v>161</v>
      </c>
      <c r="H141" s="228">
        <v>204.5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162</v>
      </c>
      <c r="AT141" s="236" t="s">
        <v>158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162</v>
      </c>
      <c r="BM141" s="236" t="s">
        <v>182</v>
      </c>
    </row>
    <row r="142" spans="1:65" s="2" customFormat="1" ht="14.4" customHeight="1">
      <c r="A142" s="35"/>
      <c r="B142" s="36"/>
      <c r="C142" s="224" t="s">
        <v>183</v>
      </c>
      <c r="D142" s="224" t="s">
        <v>158</v>
      </c>
      <c r="E142" s="225" t="s">
        <v>184</v>
      </c>
      <c r="F142" s="226" t="s">
        <v>185</v>
      </c>
      <c r="G142" s="227" t="s">
        <v>186</v>
      </c>
      <c r="H142" s="228">
        <v>50</v>
      </c>
      <c r="I142" s="229"/>
      <c r="J142" s="230">
        <f>ROUND(I142*H142,2)</f>
        <v>0</v>
      </c>
      <c r="K142" s="231"/>
      <c r="L142" s="41"/>
      <c r="M142" s="232" t="s">
        <v>1</v>
      </c>
      <c r="N142" s="233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162</v>
      </c>
      <c r="AT142" s="236" t="s">
        <v>158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162</v>
      </c>
      <c r="BM142" s="236" t="s">
        <v>187</v>
      </c>
    </row>
    <row r="143" spans="1:65" s="2" customFormat="1" ht="14.4" customHeight="1">
      <c r="A143" s="35"/>
      <c r="B143" s="36"/>
      <c r="C143" s="224" t="s">
        <v>178</v>
      </c>
      <c r="D143" s="224" t="s">
        <v>158</v>
      </c>
      <c r="E143" s="225" t="s">
        <v>188</v>
      </c>
      <c r="F143" s="226" t="s">
        <v>189</v>
      </c>
      <c r="G143" s="227" t="s">
        <v>186</v>
      </c>
      <c r="H143" s="228">
        <v>11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162</v>
      </c>
      <c r="AT143" s="236" t="s">
        <v>158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162</v>
      </c>
      <c r="BM143" s="236" t="s">
        <v>190</v>
      </c>
    </row>
    <row r="144" spans="1:65" s="2" customFormat="1" ht="24.15" customHeight="1">
      <c r="A144" s="35"/>
      <c r="B144" s="36"/>
      <c r="C144" s="224" t="s">
        <v>191</v>
      </c>
      <c r="D144" s="224" t="s">
        <v>158</v>
      </c>
      <c r="E144" s="225" t="s">
        <v>192</v>
      </c>
      <c r="F144" s="226" t="s">
        <v>193</v>
      </c>
      <c r="G144" s="227" t="s">
        <v>194</v>
      </c>
      <c r="H144" s="228">
        <v>13.894</v>
      </c>
      <c r="I144" s="229"/>
      <c r="J144" s="230">
        <f>ROUND(I144*H144,2)</f>
        <v>0</v>
      </c>
      <c r="K144" s="231"/>
      <c r="L144" s="41"/>
      <c r="M144" s="232" t="s">
        <v>1</v>
      </c>
      <c r="N144" s="233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162</v>
      </c>
      <c r="AT144" s="236" t="s">
        <v>158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162</v>
      </c>
      <c r="BM144" s="236" t="s">
        <v>195</v>
      </c>
    </row>
    <row r="145" spans="1:65" s="2" customFormat="1" ht="24.15" customHeight="1">
      <c r="A145" s="35"/>
      <c r="B145" s="36"/>
      <c r="C145" s="224" t="s">
        <v>182</v>
      </c>
      <c r="D145" s="224" t="s">
        <v>158</v>
      </c>
      <c r="E145" s="225" t="s">
        <v>196</v>
      </c>
      <c r="F145" s="226" t="s">
        <v>197</v>
      </c>
      <c r="G145" s="227" t="s">
        <v>194</v>
      </c>
      <c r="H145" s="228">
        <v>37.181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162</v>
      </c>
      <c r="AT145" s="236" t="s">
        <v>158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162</v>
      </c>
      <c r="BM145" s="236" t="s">
        <v>198</v>
      </c>
    </row>
    <row r="146" spans="1:65" s="2" customFormat="1" ht="37.8" customHeight="1">
      <c r="A146" s="35"/>
      <c r="B146" s="36"/>
      <c r="C146" s="224" t="s">
        <v>8</v>
      </c>
      <c r="D146" s="224" t="s">
        <v>158</v>
      </c>
      <c r="E146" s="225" t="s">
        <v>199</v>
      </c>
      <c r="F146" s="226" t="s">
        <v>200</v>
      </c>
      <c r="G146" s="227" t="s">
        <v>194</v>
      </c>
      <c r="H146" s="228">
        <v>743.616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162</v>
      </c>
      <c r="AT146" s="236" t="s">
        <v>158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162</v>
      </c>
      <c r="BM146" s="236" t="s">
        <v>201</v>
      </c>
    </row>
    <row r="147" spans="1:65" s="2" customFormat="1" ht="24.15" customHeight="1">
      <c r="A147" s="35"/>
      <c r="B147" s="36"/>
      <c r="C147" s="224" t="s">
        <v>202</v>
      </c>
      <c r="D147" s="224" t="s">
        <v>158</v>
      </c>
      <c r="E147" s="225" t="s">
        <v>203</v>
      </c>
      <c r="F147" s="226" t="s">
        <v>204</v>
      </c>
      <c r="G147" s="227" t="s">
        <v>194</v>
      </c>
      <c r="H147" s="228">
        <v>24.461</v>
      </c>
      <c r="I147" s="229"/>
      <c r="J147" s="230">
        <f>ROUND(I147*H147,2)</f>
        <v>0</v>
      </c>
      <c r="K147" s="231"/>
      <c r="L147" s="41"/>
      <c r="M147" s="232" t="s">
        <v>1</v>
      </c>
      <c r="N147" s="233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162</v>
      </c>
      <c r="AT147" s="236" t="s">
        <v>158</v>
      </c>
      <c r="AU147" s="236" t="s">
        <v>85</v>
      </c>
      <c r="AY147" s="14" t="s">
        <v>156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83</v>
      </c>
      <c r="BK147" s="237">
        <f>ROUND(I147*H147,2)</f>
        <v>0</v>
      </c>
      <c r="BL147" s="14" t="s">
        <v>162</v>
      </c>
      <c r="BM147" s="236" t="s">
        <v>205</v>
      </c>
    </row>
    <row r="148" spans="1:65" s="2" customFormat="1" ht="14.4" customHeight="1">
      <c r="A148" s="35"/>
      <c r="B148" s="36"/>
      <c r="C148" s="238" t="s">
        <v>206</v>
      </c>
      <c r="D148" s="238" t="s">
        <v>207</v>
      </c>
      <c r="E148" s="239" t="s">
        <v>208</v>
      </c>
      <c r="F148" s="240" t="s">
        <v>209</v>
      </c>
      <c r="G148" s="241" t="s">
        <v>210</v>
      </c>
      <c r="H148" s="242">
        <v>44.029</v>
      </c>
      <c r="I148" s="243"/>
      <c r="J148" s="244">
        <f>ROUND(I148*H148,2)</f>
        <v>0</v>
      </c>
      <c r="K148" s="245"/>
      <c r="L148" s="246"/>
      <c r="M148" s="247" t="s">
        <v>1</v>
      </c>
      <c r="N148" s="248" t="s">
        <v>41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171</v>
      </c>
      <c r="AT148" s="236" t="s">
        <v>207</v>
      </c>
      <c r="AU148" s="236" t="s">
        <v>85</v>
      </c>
      <c r="AY148" s="14" t="s">
        <v>156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4" t="s">
        <v>83</v>
      </c>
      <c r="BK148" s="237">
        <f>ROUND(I148*H148,2)</f>
        <v>0</v>
      </c>
      <c r="BL148" s="14" t="s">
        <v>162</v>
      </c>
      <c r="BM148" s="236" t="s">
        <v>211</v>
      </c>
    </row>
    <row r="149" spans="1:65" s="2" customFormat="1" ht="14.4" customHeight="1">
      <c r="A149" s="35"/>
      <c r="B149" s="36"/>
      <c r="C149" s="238" t="s">
        <v>212</v>
      </c>
      <c r="D149" s="238" t="s">
        <v>207</v>
      </c>
      <c r="E149" s="239" t="s">
        <v>213</v>
      </c>
      <c r="F149" s="240" t="s">
        <v>214</v>
      </c>
      <c r="G149" s="241" t="s">
        <v>210</v>
      </c>
      <c r="H149" s="242">
        <v>19.08</v>
      </c>
      <c r="I149" s="243"/>
      <c r="J149" s="244">
        <f>ROUND(I149*H149,2)</f>
        <v>0</v>
      </c>
      <c r="K149" s="245"/>
      <c r="L149" s="246"/>
      <c r="M149" s="247" t="s">
        <v>1</v>
      </c>
      <c r="N149" s="248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171</v>
      </c>
      <c r="AT149" s="236" t="s">
        <v>207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162</v>
      </c>
      <c r="BM149" s="236" t="s">
        <v>215</v>
      </c>
    </row>
    <row r="150" spans="1:65" s="2" customFormat="1" ht="24.15" customHeight="1">
      <c r="A150" s="35"/>
      <c r="B150" s="36"/>
      <c r="C150" s="224" t="s">
        <v>187</v>
      </c>
      <c r="D150" s="224" t="s">
        <v>158</v>
      </c>
      <c r="E150" s="225" t="s">
        <v>216</v>
      </c>
      <c r="F150" s="226" t="s">
        <v>217</v>
      </c>
      <c r="G150" s="227" t="s">
        <v>194</v>
      </c>
      <c r="H150" s="228">
        <v>38.354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41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162</v>
      </c>
      <c r="AT150" s="236" t="s">
        <v>158</v>
      </c>
      <c r="AU150" s="236" t="s">
        <v>85</v>
      </c>
      <c r="AY150" s="14" t="s">
        <v>156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4" t="s">
        <v>83</v>
      </c>
      <c r="BK150" s="237">
        <f>ROUND(I150*H150,2)</f>
        <v>0</v>
      </c>
      <c r="BL150" s="14" t="s">
        <v>162</v>
      </c>
      <c r="BM150" s="236" t="s">
        <v>218</v>
      </c>
    </row>
    <row r="151" spans="1:65" s="2" customFormat="1" ht="24.15" customHeight="1">
      <c r="A151" s="35"/>
      <c r="B151" s="36"/>
      <c r="C151" s="224" t="s">
        <v>219</v>
      </c>
      <c r="D151" s="224" t="s">
        <v>158</v>
      </c>
      <c r="E151" s="225" t="s">
        <v>220</v>
      </c>
      <c r="F151" s="226" t="s">
        <v>221</v>
      </c>
      <c r="G151" s="227" t="s">
        <v>161</v>
      </c>
      <c r="H151" s="228">
        <v>106</v>
      </c>
      <c r="I151" s="229"/>
      <c r="J151" s="230">
        <f>ROUND(I151*H151,2)</f>
        <v>0</v>
      </c>
      <c r="K151" s="231"/>
      <c r="L151" s="41"/>
      <c r="M151" s="232" t="s">
        <v>1</v>
      </c>
      <c r="N151" s="233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162</v>
      </c>
      <c r="AT151" s="236" t="s">
        <v>158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162</v>
      </c>
      <c r="BM151" s="236" t="s">
        <v>222</v>
      </c>
    </row>
    <row r="152" spans="1:65" s="2" customFormat="1" ht="24.15" customHeight="1">
      <c r="A152" s="35"/>
      <c r="B152" s="36"/>
      <c r="C152" s="224" t="s">
        <v>190</v>
      </c>
      <c r="D152" s="224" t="s">
        <v>158</v>
      </c>
      <c r="E152" s="225" t="s">
        <v>223</v>
      </c>
      <c r="F152" s="226" t="s">
        <v>224</v>
      </c>
      <c r="G152" s="227" t="s">
        <v>161</v>
      </c>
      <c r="H152" s="228">
        <v>106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162</v>
      </c>
      <c r="AT152" s="236" t="s">
        <v>158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162</v>
      </c>
      <c r="BM152" s="236" t="s">
        <v>225</v>
      </c>
    </row>
    <row r="153" spans="1:65" s="2" customFormat="1" ht="24.15" customHeight="1">
      <c r="A153" s="35"/>
      <c r="B153" s="36"/>
      <c r="C153" s="224" t="s">
        <v>195</v>
      </c>
      <c r="D153" s="224" t="s">
        <v>158</v>
      </c>
      <c r="E153" s="225" t="s">
        <v>226</v>
      </c>
      <c r="F153" s="226" t="s">
        <v>227</v>
      </c>
      <c r="G153" s="227" t="s">
        <v>161</v>
      </c>
      <c r="H153" s="228">
        <v>106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162</v>
      </c>
      <c r="AT153" s="236" t="s">
        <v>158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162</v>
      </c>
      <c r="BM153" s="236" t="s">
        <v>228</v>
      </c>
    </row>
    <row r="154" spans="1:65" s="2" customFormat="1" ht="14.4" customHeight="1">
      <c r="A154" s="35"/>
      <c r="B154" s="36"/>
      <c r="C154" s="238" t="s">
        <v>7</v>
      </c>
      <c r="D154" s="238" t="s">
        <v>207</v>
      </c>
      <c r="E154" s="239" t="s">
        <v>229</v>
      </c>
      <c r="F154" s="240" t="s">
        <v>230</v>
      </c>
      <c r="G154" s="241" t="s">
        <v>231</v>
      </c>
      <c r="H154" s="242">
        <v>0.08</v>
      </c>
      <c r="I154" s="243"/>
      <c r="J154" s="244">
        <f>ROUND(I154*H154,2)</f>
        <v>0</v>
      </c>
      <c r="K154" s="245"/>
      <c r="L154" s="246"/>
      <c r="M154" s="247" t="s">
        <v>1</v>
      </c>
      <c r="N154" s="248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171</v>
      </c>
      <c r="AT154" s="236" t="s">
        <v>207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162</v>
      </c>
      <c r="BM154" s="236" t="s">
        <v>232</v>
      </c>
    </row>
    <row r="155" spans="1:65" s="2" customFormat="1" ht="24.15" customHeight="1">
      <c r="A155" s="35"/>
      <c r="B155" s="36"/>
      <c r="C155" s="224" t="s">
        <v>233</v>
      </c>
      <c r="D155" s="224" t="s">
        <v>158</v>
      </c>
      <c r="E155" s="225" t="s">
        <v>234</v>
      </c>
      <c r="F155" s="226" t="s">
        <v>235</v>
      </c>
      <c r="G155" s="227" t="s">
        <v>161</v>
      </c>
      <c r="H155" s="228">
        <v>106</v>
      </c>
      <c r="I155" s="229"/>
      <c r="J155" s="230">
        <f>ROUND(I155*H155,2)</f>
        <v>0</v>
      </c>
      <c r="K155" s="231"/>
      <c r="L155" s="41"/>
      <c r="M155" s="232" t="s">
        <v>1</v>
      </c>
      <c r="N155" s="233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162</v>
      </c>
      <c r="AT155" s="236" t="s">
        <v>158</v>
      </c>
      <c r="AU155" s="236" t="s">
        <v>85</v>
      </c>
      <c r="AY155" s="14" t="s">
        <v>156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83</v>
      </c>
      <c r="BK155" s="237">
        <f>ROUND(I155*H155,2)</f>
        <v>0</v>
      </c>
      <c r="BL155" s="14" t="s">
        <v>162</v>
      </c>
      <c r="BM155" s="236" t="s">
        <v>236</v>
      </c>
    </row>
    <row r="156" spans="1:65" s="2" customFormat="1" ht="24.15" customHeight="1">
      <c r="A156" s="35"/>
      <c r="B156" s="36"/>
      <c r="C156" s="224" t="s">
        <v>198</v>
      </c>
      <c r="D156" s="224" t="s">
        <v>158</v>
      </c>
      <c r="E156" s="225" t="s">
        <v>237</v>
      </c>
      <c r="F156" s="226" t="s">
        <v>238</v>
      </c>
      <c r="G156" s="227" t="s">
        <v>239</v>
      </c>
      <c r="H156" s="228">
        <v>2</v>
      </c>
      <c r="I156" s="229"/>
      <c r="J156" s="230">
        <f>ROUND(I156*H156,2)</f>
        <v>0</v>
      </c>
      <c r="K156" s="231"/>
      <c r="L156" s="41"/>
      <c r="M156" s="232" t="s">
        <v>1</v>
      </c>
      <c r="N156" s="233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162</v>
      </c>
      <c r="AT156" s="236" t="s">
        <v>158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162</v>
      </c>
      <c r="BM156" s="236" t="s">
        <v>240</v>
      </c>
    </row>
    <row r="157" spans="1:65" s="2" customFormat="1" ht="24.15" customHeight="1">
      <c r="A157" s="35"/>
      <c r="B157" s="36"/>
      <c r="C157" s="224" t="s">
        <v>201</v>
      </c>
      <c r="D157" s="224" t="s">
        <v>158</v>
      </c>
      <c r="E157" s="225" t="s">
        <v>241</v>
      </c>
      <c r="F157" s="226" t="s">
        <v>242</v>
      </c>
      <c r="G157" s="227" t="s">
        <v>161</v>
      </c>
      <c r="H157" s="228">
        <v>106</v>
      </c>
      <c r="I157" s="229"/>
      <c r="J157" s="230">
        <f>ROUND(I157*H157,2)</f>
        <v>0</v>
      </c>
      <c r="K157" s="231"/>
      <c r="L157" s="41"/>
      <c r="M157" s="232" t="s">
        <v>1</v>
      </c>
      <c r="N157" s="233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162</v>
      </c>
      <c r="AT157" s="236" t="s">
        <v>158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162</v>
      </c>
      <c r="BM157" s="236" t="s">
        <v>243</v>
      </c>
    </row>
    <row r="158" spans="1:65" s="2" customFormat="1" ht="14.4" customHeight="1">
      <c r="A158" s="35"/>
      <c r="B158" s="36"/>
      <c r="C158" s="224" t="s">
        <v>244</v>
      </c>
      <c r="D158" s="224" t="s">
        <v>158</v>
      </c>
      <c r="E158" s="225" t="s">
        <v>245</v>
      </c>
      <c r="F158" s="226" t="s">
        <v>246</v>
      </c>
      <c r="G158" s="227" t="s">
        <v>194</v>
      </c>
      <c r="H158" s="228">
        <v>3.18</v>
      </c>
      <c r="I158" s="229"/>
      <c r="J158" s="230">
        <f>ROUND(I158*H158,2)</f>
        <v>0</v>
      </c>
      <c r="K158" s="231"/>
      <c r="L158" s="41"/>
      <c r="M158" s="232" t="s">
        <v>1</v>
      </c>
      <c r="N158" s="233" t="s">
        <v>41</v>
      </c>
      <c r="O158" s="88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162</v>
      </c>
      <c r="AT158" s="236" t="s">
        <v>158</v>
      </c>
      <c r="AU158" s="236" t="s">
        <v>85</v>
      </c>
      <c r="AY158" s="14" t="s">
        <v>156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4" t="s">
        <v>83</v>
      </c>
      <c r="BK158" s="237">
        <f>ROUND(I158*H158,2)</f>
        <v>0</v>
      </c>
      <c r="BL158" s="14" t="s">
        <v>162</v>
      </c>
      <c r="BM158" s="236" t="s">
        <v>247</v>
      </c>
    </row>
    <row r="159" spans="1:63" s="12" customFormat="1" ht="22.8" customHeight="1">
      <c r="A159" s="12"/>
      <c r="B159" s="208"/>
      <c r="C159" s="209"/>
      <c r="D159" s="210" t="s">
        <v>75</v>
      </c>
      <c r="E159" s="222" t="s">
        <v>85</v>
      </c>
      <c r="F159" s="222" t="s">
        <v>248</v>
      </c>
      <c r="G159" s="209"/>
      <c r="H159" s="209"/>
      <c r="I159" s="212"/>
      <c r="J159" s="223">
        <f>BK159</f>
        <v>0</v>
      </c>
      <c r="K159" s="209"/>
      <c r="L159" s="214"/>
      <c r="M159" s="215"/>
      <c r="N159" s="216"/>
      <c r="O159" s="216"/>
      <c r="P159" s="217">
        <f>SUM(P160:P162)</f>
        <v>0</v>
      </c>
      <c r="Q159" s="216"/>
      <c r="R159" s="217">
        <f>SUM(R160:R162)</f>
        <v>0</v>
      </c>
      <c r="S159" s="216"/>
      <c r="T159" s="218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9" t="s">
        <v>83</v>
      </c>
      <c r="AT159" s="220" t="s">
        <v>75</v>
      </c>
      <c r="AU159" s="220" t="s">
        <v>83</v>
      </c>
      <c r="AY159" s="219" t="s">
        <v>156</v>
      </c>
      <c r="BK159" s="221">
        <f>SUM(BK160:BK162)</f>
        <v>0</v>
      </c>
    </row>
    <row r="160" spans="1:65" s="2" customFormat="1" ht="14.4" customHeight="1">
      <c r="A160" s="35"/>
      <c r="B160" s="36"/>
      <c r="C160" s="224" t="s">
        <v>205</v>
      </c>
      <c r="D160" s="224" t="s">
        <v>158</v>
      </c>
      <c r="E160" s="225" t="s">
        <v>249</v>
      </c>
      <c r="F160" s="226" t="s">
        <v>250</v>
      </c>
      <c r="G160" s="227" t="s">
        <v>194</v>
      </c>
      <c r="H160" s="228">
        <v>3.932</v>
      </c>
      <c r="I160" s="229"/>
      <c r="J160" s="230">
        <f>ROUND(I160*H160,2)</f>
        <v>0</v>
      </c>
      <c r="K160" s="231"/>
      <c r="L160" s="41"/>
      <c r="M160" s="232" t="s">
        <v>1</v>
      </c>
      <c r="N160" s="233" t="s">
        <v>41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162</v>
      </c>
      <c r="AT160" s="236" t="s">
        <v>158</v>
      </c>
      <c r="AU160" s="236" t="s">
        <v>85</v>
      </c>
      <c r="AY160" s="14" t="s">
        <v>156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4" t="s">
        <v>83</v>
      </c>
      <c r="BK160" s="237">
        <f>ROUND(I160*H160,2)</f>
        <v>0</v>
      </c>
      <c r="BL160" s="14" t="s">
        <v>162</v>
      </c>
      <c r="BM160" s="236" t="s">
        <v>251</v>
      </c>
    </row>
    <row r="161" spans="1:65" s="2" customFormat="1" ht="14.4" customHeight="1">
      <c r="A161" s="35"/>
      <c r="B161" s="36"/>
      <c r="C161" s="224" t="s">
        <v>252</v>
      </c>
      <c r="D161" s="224" t="s">
        <v>158</v>
      </c>
      <c r="E161" s="225" t="s">
        <v>253</v>
      </c>
      <c r="F161" s="226" t="s">
        <v>254</v>
      </c>
      <c r="G161" s="227" t="s">
        <v>161</v>
      </c>
      <c r="H161" s="228">
        <v>11.88</v>
      </c>
      <c r="I161" s="229"/>
      <c r="J161" s="230">
        <f>ROUND(I161*H161,2)</f>
        <v>0</v>
      </c>
      <c r="K161" s="231"/>
      <c r="L161" s="41"/>
      <c r="M161" s="232" t="s">
        <v>1</v>
      </c>
      <c r="N161" s="233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162</v>
      </c>
      <c r="AT161" s="236" t="s">
        <v>158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162</v>
      </c>
      <c r="BM161" s="236" t="s">
        <v>255</v>
      </c>
    </row>
    <row r="162" spans="1:65" s="2" customFormat="1" ht="14.4" customHeight="1">
      <c r="A162" s="35"/>
      <c r="B162" s="36"/>
      <c r="C162" s="224" t="s">
        <v>211</v>
      </c>
      <c r="D162" s="224" t="s">
        <v>158</v>
      </c>
      <c r="E162" s="225" t="s">
        <v>256</v>
      </c>
      <c r="F162" s="226" t="s">
        <v>257</v>
      </c>
      <c r="G162" s="227" t="s">
        <v>161</v>
      </c>
      <c r="H162" s="228">
        <v>11.88</v>
      </c>
      <c r="I162" s="229"/>
      <c r="J162" s="230">
        <f>ROUND(I162*H162,2)</f>
        <v>0</v>
      </c>
      <c r="K162" s="231"/>
      <c r="L162" s="41"/>
      <c r="M162" s="232" t="s">
        <v>1</v>
      </c>
      <c r="N162" s="233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162</v>
      </c>
      <c r="AT162" s="236" t="s">
        <v>158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162</v>
      </c>
      <c r="BM162" s="236" t="s">
        <v>258</v>
      </c>
    </row>
    <row r="163" spans="1:63" s="12" customFormat="1" ht="22.8" customHeight="1">
      <c r="A163" s="12"/>
      <c r="B163" s="208"/>
      <c r="C163" s="209"/>
      <c r="D163" s="210" t="s">
        <v>75</v>
      </c>
      <c r="E163" s="222" t="s">
        <v>259</v>
      </c>
      <c r="F163" s="222" t="s">
        <v>260</v>
      </c>
      <c r="G163" s="209"/>
      <c r="H163" s="209"/>
      <c r="I163" s="212"/>
      <c r="J163" s="223">
        <f>BK163</f>
        <v>0</v>
      </c>
      <c r="K163" s="209"/>
      <c r="L163" s="214"/>
      <c r="M163" s="215"/>
      <c r="N163" s="216"/>
      <c r="O163" s="216"/>
      <c r="P163" s="217">
        <f>SUM(P164:P172)</f>
        <v>0</v>
      </c>
      <c r="Q163" s="216"/>
      <c r="R163" s="217">
        <f>SUM(R164:R172)</f>
        <v>0</v>
      </c>
      <c r="S163" s="216"/>
      <c r="T163" s="218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9" t="s">
        <v>83</v>
      </c>
      <c r="AT163" s="220" t="s">
        <v>75</v>
      </c>
      <c r="AU163" s="220" t="s">
        <v>83</v>
      </c>
      <c r="AY163" s="219" t="s">
        <v>156</v>
      </c>
      <c r="BK163" s="221">
        <f>SUM(BK164:BK172)</f>
        <v>0</v>
      </c>
    </row>
    <row r="164" spans="1:65" s="2" customFormat="1" ht="24.15" customHeight="1">
      <c r="A164" s="35"/>
      <c r="B164" s="36"/>
      <c r="C164" s="224" t="s">
        <v>215</v>
      </c>
      <c r="D164" s="224" t="s">
        <v>158</v>
      </c>
      <c r="E164" s="225" t="s">
        <v>261</v>
      </c>
      <c r="F164" s="226" t="s">
        <v>262</v>
      </c>
      <c r="G164" s="227" t="s">
        <v>239</v>
      </c>
      <c r="H164" s="228">
        <v>13</v>
      </c>
      <c r="I164" s="229"/>
      <c r="J164" s="230">
        <f>ROUND(I164*H164,2)</f>
        <v>0</v>
      </c>
      <c r="K164" s="231"/>
      <c r="L164" s="41"/>
      <c r="M164" s="232" t="s">
        <v>1</v>
      </c>
      <c r="N164" s="233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162</v>
      </c>
      <c r="AT164" s="236" t="s">
        <v>158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162</v>
      </c>
      <c r="BM164" s="236" t="s">
        <v>263</v>
      </c>
    </row>
    <row r="165" spans="1:65" s="2" customFormat="1" ht="24.15" customHeight="1">
      <c r="A165" s="35"/>
      <c r="B165" s="36"/>
      <c r="C165" s="238" t="s">
        <v>264</v>
      </c>
      <c r="D165" s="238" t="s">
        <v>207</v>
      </c>
      <c r="E165" s="239" t="s">
        <v>265</v>
      </c>
      <c r="F165" s="240" t="s">
        <v>266</v>
      </c>
      <c r="G165" s="241" t="s">
        <v>239</v>
      </c>
      <c r="H165" s="242">
        <v>9</v>
      </c>
      <c r="I165" s="243"/>
      <c r="J165" s="244">
        <f>ROUND(I165*H165,2)</f>
        <v>0</v>
      </c>
      <c r="K165" s="245"/>
      <c r="L165" s="246"/>
      <c r="M165" s="247" t="s">
        <v>1</v>
      </c>
      <c r="N165" s="248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171</v>
      </c>
      <c r="AT165" s="236" t="s">
        <v>207</v>
      </c>
      <c r="AU165" s="236" t="s">
        <v>85</v>
      </c>
      <c r="AY165" s="14" t="s">
        <v>156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83</v>
      </c>
      <c r="BK165" s="237">
        <f>ROUND(I165*H165,2)</f>
        <v>0</v>
      </c>
      <c r="BL165" s="14" t="s">
        <v>162</v>
      </c>
      <c r="BM165" s="236" t="s">
        <v>267</v>
      </c>
    </row>
    <row r="166" spans="1:65" s="2" customFormat="1" ht="14.4" customHeight="1">
      <c r="A166" s="35"/>
      <c r="B166" s="36"/>
      <c r="C166" s="238" t="s">
        <v>218</v>
      </c>
      <c r="D166" s="238" t="s">
        <v>207</v>
      </c>
      <c r="E166" s="239" t="s">
        <v>268</v>
      </c>
      <c r="F166" s="240" t="s">
        <v>269</v>
      </c>
      <c r="G166" s="241" t="s">
        <v>239</v>
      </c>
      <c r="H166" s="242">
        <v>4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41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171</v>
      </c>
      <c r="AT166" s="236" t="s">
        <v>207</v>
      </c>
      <c r="AU166" s="236" t="s">
        <v>85</v>
      </c>
      <c r="AY166" s="14" t="s">
        <v>156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83</v>
      </c>
      <c r="BK166" s="237">
        <f>ROUND(I166*H166,2)</f>
        <v>0</v>
      </c>
      <c r="BL166" s="14" t="s">
        <v>162</v>
      </c>
      <c r="BM166" s="236" t="s">
        <v>270</v>
      </c>
    </row>
    <row r="167" spans="1:65" s="2" customFormat="1" ht="24.15" customHeight="1">
      <c r="A167" s="35"/>
      <c r="B167" s="36"/>
      <c r="C167" s="224" t="s">
        <v>271</v>
      </c>
      <c r="D167" s="224" t="s">
        <v>158</v>
      </c>
      <c r="E167" s="225" t="s">
        <v>272</v>
      </c>
      <c r="F167" s="226" t="s">
        <v>273</v>
      </c>
      <c r="G167" s="227" t="s">
        <v>239</v>
      </c>
      <c r="H167" s="228">
        <v>94</v>
      </c>
      <c r="I167" s="229"/>
      <c r="J167" s="230">
        <f>ROUND(I167*H167,2)</f>
        <v>0</v>
      </c>
      <c r="K167" s="231"/>
      <c r="L167" s="41"/>
      <c r="M167" s="232" t="s">
        <v>1</v>
      </c>
      <c r="N167" s="233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162</v>
      </c>
      <c r="AT167" s="236" t="s">
        <v>158</v>
      </c>
      <c r="AU167" s="236" t="s">
        <v>85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162</v>
      </c>
      <c r="BM167" s="236" t="s">
        <v>274</v>
      </c>
    </row>
    <row r="168" spans="1:65" s="2" customFormat="1" ht="24.15" customHeight="1">
      <c r="A168" s="35"/>
      <c r="B168" s="36"/>
      <c r="C168" s="238" t="s">
        <v>222</v>
      </c>
      <c r="D168" s="238" t="s">
        <v>207</v>
      </c>
      <c r="E168" s="239" t="s">
        <v>275</v>
      </c>
      <c r="F168" s="240" t="s">
        <v>276</v>
      </c>
      <c r="G168" s="241" t="s">
        <v>239</v>
      </c>
      <c r="H168" s="242">
        <v>104.027</v>
      </c>
      <c r="I168" s="243"/>
      <c r="J168" s="244">
        <f>ROUND(I168*H168,2)</f>
        <v>0</v>
      </c>
      <c r="K168" s="245"/>
      <c r="L168" s="246"/>
      <c r="M168" s="247" t="s">
        <v>1</v>
      </c>
      <c r="N168" s="248" t="s">
        <v>41</v>
      </c>
      <c r="O168" s="88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171</v>
      </c>
      <c r="AT168" s="236" t="s">
        <v>207</v>
      </c>
      <c r="AU168" s="236" t="s">
        <v>85</v>
      </c>
      <c r="AY168" s="14" t="s">
        <v>156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4" t="s">
        <v>83</v>
      </c>
      <c r="BK168" s="237">
        <f>ROUND(I168*H168,2)</f>
        <v>0</v>
      </c>
      <c r="BL168" s="14" t="s">
        <v>162</v>
      </c>
      <c r="BM168" s="236" t="s">
        <v>277</v>
      </c>
    </row>
    <row r="169" spans="1:65" s="2" customFormat="1" ht="24.15" customHeight="1">
      <c r="A169" s="35"/>
      <c r="B169" s="36"/>
      <c r="C169" s="224" t="s">
        <v>278</v>
      </c>
      <c r="D169" s="224" t="s">
        <v>158</v>
      </c>
      <c r="E169" s="225" t="s">
        <v>279</v>
      </c>
      <c r="F169" s="226" t="s">
        <v>280</v>
      </c>
      <c r="G169" s="227" t="s">
        <v>281</v>
      </c>
      <c r="H169" s="228">
        <v>1</v>
      </c>
      <c r="I169" s="229"/>
      <c r="J169" s="230">
        <f>ROUND(I169*H169,2)</f>
        <v>0</v>
      </c>
      <c r="K169" s="231"/>
      <c r="L169" s="41"/>
      <c r="M169" s="232" t="s">
        <v>1</v>
      </c>
      <c r="N169" s="233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162</v>
      </c>
      <c r="AT169" s="236" t="s">
        <v>158</v>
      </c>
      <c r="AU169" s="236" t="s">
        <v>85</v>
      </c>
      <c r="AY169" s="14" t="s">
        <v>156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83</v>
      </c>
      <c r="BK169" s="237">
        <f>ROUND(I169*H169,2)</f>
        <v>0</v>
      </c>
      <c r="BL169" s="14" t="s">
        <v>162</v>
      </c>
      <c r="BM169" s="236" t="s">
        <v>282</v>
      </c>
    </row>
    <row r="170" spans="1:65" s="2" customFormat="1" ht="14.4" customHeight="1">
      <c r="A170" s="35"/>
      <c r="B170" s="36"/>
      <c r="C170" s="238" t="s">
        <v>225</v>
      </c>
      <c r="D170" s="238" t="s">
        <v>207</v>
      </c>
      <c r="E170" s="239" t="s">
        <v>283</v>
      </c>
      <c r="F170" s="240" t="s">
        <v>284</v>
      </c>
      <c r="G170" s="241" t="s">
        <v>239</v>
      </c>
      <c r="H170" s="242">
        <v>8</v>
      </c>
      <c r="I170" s="243"/>
      <c r="J170" s="244">
        <f>ROUND(I170*H170,2)</f>
        <v>0</v>
      </c>
      <c r="K170" s="245"/>
      <c r="L170" s="246"/>
      <c r="M170" s="247" t="s">
        <v>1</v>
      </c>
      <c r="N170" s="248" t="s">
        <v>41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171</v>
      </c>
      <c r="AT170" s="236" t="s">
        <v>207</v>
      </c>
      <c r="AU170" s="236" t="s">
        <v>85</v>
      </c>
      <c r="AY170" s="14" t="s">
        <v>156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4" t="s">
        <v>83</v>
      </c>
      <c r="BK170" s="237">
        <f>ROUND(I170*H170,2)</f>
        <v>0</v>
      </c>
      <c r="BL170" s="14" t="s">
        <v>162</v>
      </c>
      <c r="BM170" s="236" t="s">
        <v>285</v>
      </c>
    </row>
    <row r="171" spans="1:65" s="2" customFormat="1" ht="14.4" customHeight="1">
      <c r="A171" s="35"/>
      <c r="B171" s="36"/>
      <c r="C171" s="224" t="s">
        <v>286</v>
      </c>
      <c r="D171" s="224" t="s">
        <v>158</v>
      </c>
      <c r="E171" s="225" t="s">
        <v>287</v>
      </c>
      <c r="F171" s="226" t="s">
        <v>288</v>
      </c>
      <c r="G171" s="227" t="s">
        <v>186</v>
      </c>
      <c r="H171" s="228">
        <v>14</v>
      </c>
      <c r="I171" s="229"/>
      <c r="J171" s="230">
        <f>ROUND(I171*H171,2)</f>
        <v>0</v>
      </c>
      <c r="K171" s="231"/>
      <c r="L171" s="41"/>
      <c r="M171" s="232" t="s">
        <v>1</v>
      </c>
      <c r="N171" s="233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162</v>
      </c>
      <c r="AT171" s="236" t="s">
        <v>158</v>
      </c>
      <c r="AU171" s="236" t="s">
        <v>85</v>
      </c>
      <c r="AY171" s="14" t="s">
        <v>156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83</v>
      </c>
      <c r="BK171" s="237">
        <f>ROUND(I171*H171,2)</f>
        <v>0</v>
      </c>
      <c r="BL171" s="14" t="s">
        <v>162</v>
      </c>
      <c r="BM171" s="236" t="s">
        <v>289</v>
      </c>
    </row>
    <row r="172" spans="1:65" s="2" customFormat="1" ht="24.15" customHeight="1">
      <c r="A172" s="35"/>
      <c r="B172" s="36"/>
      <c r="C172" s="238" t="s">
        <v>228</v>
      </c>
      <c r="D172" s="238" t="s">
        <v>207</v>
      </c>
      <c r="E172" s="239" t="s">
        <v>290</v>
      </c>
      <c r="F172" s="240" t="s">
        <v>291</v>
      </c>
      <c r="G172" s="241" t="s">
        <v>186</v>
      </c>
      <c r="H172" s="242">
        <v>11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41</v>
      </c>
      <c r="O172" s="88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6" t="s">
        <v>171</v>
      </c>
      <c r="AT172" s="236" t="s">
        <v>207</v>
      </c>
      <c r="AU172" s="236" t="s">
        <v>85</v>
      </c>
      <c r="AY172" s="14" t="s">
        <v>156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4" t="s">
        <v>83</v>
      </c>
      <c r="BK172" s="237">
        <f>ROUND(I172*H172,2)</f>
        <v>0</v>
      </c>
      <c r="BL172" s="14" t="s">
        <v>162</v>
      </c>
      <c r="BM172" s="236" t="s">
        <v>292</v>
      </c>
    </row>
    <row r="173" spans="1:63" s="12" customFormat="1" ht="22.8" customHeight="1">
      <c r="A173" s="12"/>
      <c r="B173" s="208"/>
      <c r="C173" s="209"/>
      <c r="D173" s="210" t="s">
        <v>75</v>
      </c>
      <c r="E173" s="222" t="s">
        <v>165</v>
      </c>
      <c r="F173" s="222" t="s">
        <v>293</v>
      </c>
      <c r="G173" s="209"/>
      <c r="H173" s="209"/>
      <c r="I173" s="212"/>
      <c r="J173" s="223">
        <f>BK173</f>
        <v>0</v>
      </c>
      <c r="K173" s="209"/>
      <c r="L173" s="214"/>
      <c r="M173" s="215"/>
      <c r="N173" s="216"/>
      <c r="O173" s="216"/>
      <c r="P173" s="217">
        <f>SUM(P174:P182)</f>
        <v>0</v>
      </c>
      <c r="Q173" s="216"/>
      <c r="R173" s="217">
        <f>SUM(R174:R182)</f>
        <v>0</v>
      </c>
      <c r="S173" s="216"/>
      <c r="T173" s="218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9" t="s">
        <v>83</v>
      </c>
      <c r="AT173" s="220" t="s">
        <v>75</v>
      </c>
      <c r="AU173" s="220" t="s">
        <v>83</v>
      </c>
      <c r="AY173" s="219" t="s">
        <v>156</v>
      </c>
      <c r="BK173" s="221">
        <f>SUM(BK174:BK182)</f>
        <v>0</v>
      </c>
    </row>
    <row r="174" spans="1:65" s="2" customFormat="1" ht="24.15" customHeight="1">
      <c r="A174" s="35"/>
      <c r="B174" s="36"/>
      <c r="C174" s="224" t="s">
        <v>294</v>
      </c>
      <c r="D174" s="224" t="s">
        <v>158</v>
      </c>
      <c r="E174" s="225" t="s">
        <v>295</v>
      </c>
      <c r="F174" s="226" t="s">
        <v>296</v>
      </c>
      <c r="G174" s="227" t="s">
        <v>186</v>
      </c>
      <c r="H174" s="228">
        <v>36</v>
      </c>
      <c r="I174" s="229"/>
      <c r="J174" s="230">
        <f>ROUND(I174*H174,2)</f>
        <v>0</v>
      </c>
      <c r="K174" s="231"/>
      <c r="L174" s="41"/>
      <c r="M174" s="232" t="s">
        <v>1</v>
      </c>
      <c r="N174" s="233" t="s">
        <v>41</v>
      </c>
      <c r="O174" s="88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6" t="s">
        <v>162</v>
      </c>
      <c r="AT174" s="236" t="s">
        <v>158</v>
      </c>
      <c r="AU174" s="236" t="s">
        <v>85</v>
      </c>
      <c r="AY174" s="14" t="s">
        <v>156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4" t="s">
        <v>83</v>
      </c>
      <c r="BK174" s="237">
        <f>ROUND(I174*H174,2)</f>
        <v>0</v>
      </c>
      <c r="BL174" s="14" t="s">
        <v>162</v>
      </c>
      <c r="BM174" s="236" t="s">
        <v>297</v>
      </c>
    </row>
    <row r="175" spans="1:65" s="2" customFormat="1" ht="14.4" customHeight="1">
      <c r="A175" s="35"/>
      <c r="B175" s="36"/>
      <c r="C175" s="224" t="s">
        <v>232</v>
      </c>
      <c r="D175" s="224" t="s">
        <v>158</v>
      </c>
      <c r="E175" s="225" t="s">
        <v>298</v>
      </c>
      <c r="F175" s="226" t="s">
        <v>299</v>
      </c>
      <c r="G175" s="227" t="s">
        <v>161</v>
      </c>
      <c r="H175" s="228">
        <v>38.85</v>
      </c>
      <c r="I175" s="229"/>
      <c r="J175" s="230">
        <f>ROUND(I175*H175,2)</f>
        <v>0</v>
      </c>
      <c r="K175" s="231"/>
      <c r="L175" s="41"/>
      <c r="M175" s="232" t="s">
        <v>1</v>
      </c>
      <c r="N175" s="233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162</v>
      </c>
      <c r="AT175" s="236" t="s">
        <v>158</v>
      </c>
      <c r="AU175" s="236" t="s">
        <v>85</v>
      </c>
      <c r="AY175" s="14" t="s">
        <v>156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83</v>
      </c>
      <c r="BK175" s="237">
        <f>ROUND(I175*H175,2)</f>
        <v>0</v>
      </c>
      <c r="BL175" s="14" t="s">
        <v>162</v>
      </c>
      <c r="BM175" s="236" t="s">
        <v>300</v>
      </c>
    </row>
    <row r="176" spans="1:65" s="2" customFormat="1" ht="14.4" customHeight="1">
      <c r="A176" s="35"/>
      <c r="B176" s="36"/>
      <c r="C176" s="224" t="s">
        <v>301</v>
      </c>
      <c r="D176" s="224" t="s">
        <v>158</v>
      </c>
      <c r="E176" s="225" t="s">
        <v>302</v>
      </c>
      <c r="F176" s="226" t="s">
        <v>303</v>
      </c>
      <c r="G176" s="227" t="s">
        <v>161</v>
      </c>
      <c r="H176" s="228">
        <v>215.775</v>
      </c>
      <c r="I176" s="229"/>
      <c r="J176" s="230">
        <f>ROUND(I176*H176,2)</f>
        <v>0</v>
      </c>
      <c r="K176" s="231"/>
      <c r="L176" s="41"/>
      <c r="M176" s="232" t="s">
        <v>1</v>
      </c>
      <c r="N176" s="233" t="s">
        <v>41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162</v>
      </c>
      <c r="AT176" s="236" t="s">
        <v>158</v>
      </c>
      <c r="AU176" s="236" t="s">
        <v>85</v>
      </c>
      <c r="AY176" s="14" t="s">
        <v>156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4" t="s">
        <v>83</v>
      </c>
      <c r="BK176" s="237">
        <f>ROUND(I176*H176,2)</f>
        <v>0</v>
      </c>
      <c r="BL176" s="14" t="s">
        <v>162</v>
      </c>
      <c r="BM176" s="236" t="s">
        <v>304</v>
      </c>
    </row>
    <row r="177" spans="1:65" s="2" customFormat="1" ht="24.15" customHeight="1">
      <c r="A177" s="35"/>
      <c r="B177" s="36"/>
      <c r="C177" s="224" t="s">
        <v>305</v>
      </c>
      <c r="D177" s="224" t="s">
        <v>158</v>
      </c>
      <c r="E177" s="225" t="s">
        <v>306</v>
      </c>
      <c r="F177" s="226" t="s">
        <v>307</v>
      </c>
      <c r="G177" s="227" t="s">
        <v>161</v>
      </c>
      <c r="H177" s="228">
        <v>37</v>
      </c>
      <c r="I177" s="229"/>
      <c r="J177" s="230">
        <f>ROUND(I177*H177,2)</f>
        <v>0</v>
      </c>
      <c r="K177" s="231"/>
      <c r="L177" s="41"/>
      <c r="M177" s="232" t="s">
        <v>1</v>
      </c>
      <c r="N177" s="233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162</v>
      </c>
      <c r="AT177" s="236" t="s">
        <v>158</v>
      </c>
      <c r="AU177" s="236" t="s">
        <v>85</v>
      </c>
      <c r="AY177" s="14" t="s">
        <v>156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83</v>
      </c>
      <c r="BK177" s="237">
        <f>ROUND(I177*H177,2)</f>
        <v>0</v>
      </c>
      <c r="BL177" s="14" t="s">
        <v>162</v>
      </c>
      <c r="BM177" s="236" t="s">
        <v>308</v>
      </c>
    </row>
    <row r="178" spans="1:65" s="2" customFormat="1" ht="14.4" customHeight="1">
      <c r="A178" s="35"/>
      <c r="B178" s="36"/>
      <c r="C178" s="238" t="s">
        <v>309</v>
      </c>
      <c r="D178" s="238" t="s">
        <v>207</v>
      </c>
      <c r="E178" s="239" t="s">
        <v>310</v>
      </c>
      <c r="F178" s="240" t="s">
        <v>311</v>
      </c>
      <c r="G178" s="241" t="s">
        <v>161</v>
      </c>
      <c r="H178" s="242">
        <v>40.7</v>
      </c>
      <c r="I178" s="243"/>
      <c r="J178" s="244">
        <f>ROUND(I178*H178,2)</f>
        <v>0</v>
      </c>
      <c r="K178" s="245"/>
      <c r="L178" s="246"/>
      <c r="M178" s="247" t="s">
        <v>1</v>
      </c>
      <c r="N178" s="248" t="s">
        <v>41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171</v>
      </c>
      <c r="AT178" s="236" t="s">
        <v>207</v>
      </c>
      <c r="AU178" s="236" t="s">
        <v>85</v>
      </c>
      <c r="AY178" s="14" t="s">
        <v>156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4" t="s">
        <v>83</v>
      </c>
      <c r="BK178" s="237">
        <f>ROUND(I178*H178,2)</f>
        <v>0</v>
      </c>
      <c r="BL178" s="14" t="s">
        <v>162</v>
      </c>
      <c r="BM178" s="236" t="s">
        <v>312</v>
      </c>
    </row>
    <row r="179" spans="1:65" s="2" customFormat="1" ht="24.15" customHeight="1">
      <c r="A179" s="35"/>
      <c r="B179" s="36"/>
      <c r="C179" s="224" t="s">
        <v>240</v>
      </c>
      <c r="D179" s="224" t="s">
        <v>158</v>
      </c>
      <c r="E179" s="225" t="s">
        <v>313</v>
      </c>
      <c r="F179" s="226" t="s">
        <v>314</v>
      </c>
      <c r="G179" s="227" t="s">
        <v>161</v>
      </c>
      <c r="H179" s="228">
        <v>183</v>
      </c>
      <c r="I179" s="229"/>
      <c r="J179" s="230">
        <f>ROUND(I179*H179,2)</f>
        <v>0</v>
      </c>
      <c r="K179" s="231"/>
      <c r="L179" s="41"/>
      <c r="M179" s="232" t="s">
        <v>1</v>
      </c>
      <c r="N179" s="233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162</v>
      </c>
      <c r="AT179" s="236" t="s">
        <v>158</v>
      </c>
      <c r="AU179" s="236" t="s">
        <v>85</v>
      </c>
      <c r="AY179" s="14" t="s">
        <v>156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83</v>
      </c>
      <c r="BK179" s="237">
        <f>ROUND(I179*H179,2)</f>
        <v>0</v>
      </c>
      <c r="BL179" s="14" t="s">
        <v>162</v>
      </c>
      <c r="BM179" s="236" t="s">
        <v>315</v>
      </c>
    </row>
    <row r="180" spans="1:65" s="2" customFormat="1" ht="14.4" customHeight="1">
      <c r="A180" s="35"/>
      <c r="B180" s="36"/>
      <c r="C180" s="238" t="s">
        <v>316</v>
      </c>
      <c r="D180" s="238" t="s">
        <v>207</v>
      </c>
      <c r="E180" s="239" t="s">
        <v>317</v>
      </c>
      <c r="F180" s="240" t="s">
        <v>318</v>
      </c>
      <c r="G180" s="241" t="s">
        <v>161</v>
      </c>
      <c r="H180" s="242">
        <v>186.66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41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171</v>
      </c>
      <c r="AT180" s="236" t="s">
        <v>207</v>
      </c>
      <c r="AU180" s="236" t="s">
        <v>85</v>
      </c>
      <c r="AY180" s="14" t="s">
        <v>156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4" t="s">
        <v>83</v>
      </c>
      <c r="BK180" s="237">
        <f>ROUND(I180*H180,2)</f>
        <v>0</v>
      </c>
      <c r="BL180" s="14" t="s">
        <v>162</v>
      </c>
      <c r="BM180" s="236" t="s">
        <v>206</v>
      </c>
    </row>
    <row r="181" spans="1:65" s="2" customFormat="1" ht="24.15" customHeight="1">
      <c r="A181" s="35"/>
      <c r="B181" s="36"/>
      <c r="C181" s="224" t="s">
        <v>243</v>
      </c>
      <c r="D181" s="224" t="s">
        <v>158</v>
      </c>
      <c r="E181" s="225" t="s">
        <v>319</v>
      </c>
      <c r="F181" s="226" t="s">
        <v>320</v>
      </c>
      <c r="G181" s="227" t="s">
        <v>161</v>
      </c>
      <c r="H181" s="228">
        <v>8.36</v>
      </c>
      <c r="I181" s="229"/>
      <c r="J181" s="230">
        <f>ROUND(I181*H181,2)</f>
        <v>0</v>
      </c>
      <c r="K181" s="231"/>
      <c r="L181" s="41"/>
      <c r="M181" s="232" t="s">
        <v>1</v>
      </c>
      <c r="N181" s="233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162</v>
      </c>
      <c r="AT181" s="236" t="s">
        <v>158</v>
      </c>
      <c r="AU181" s="236" t="s">
        <v>85</v>
      </c>
      <c r="AY181" s="14" t="s">
        <v>156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83</v>
      </c>
      <c r="BK181" s="237">
        <f>ROUND(I181*H181,2)</f>
        <v>0</v>
      </c>
      <c r="BL181" s="14" t="s">
        <v>162</v>
      </c>
      <c r="BM181" s="236" t="s">
        <v>219</v>
      </c>
    </row>
    <row r="182" spans="1:65" s="2" customFormat="1" ht="24.15" customHeight="1">
      <c r="A182" s="35"/>
      <c r="B182" s="36"/>
      <c r="C182" s="238" t="s">
        <v>321</v>
      </c>
      <c r="D182" s="238" t="s">
        <v>207</v>
      </c>
      <c r="E182" s="239" t="s">
        <v>322</v>
      </c>
      <c r="F182" s="240" t="s">
        <v>323</v>
      </c>
      <c r="G182" s="241" t="s">
        <v>161</v>
      </c>
      <c r="H182" s="242">
        <v>8.36</v>
      </c>
      <c r="I182" s="243"/>
      <c r="J182" s="244">
        <f>ROUND(I182*H182,2)</f>
        <v>0</v>
      </c>
      <c r="K182" s="245"/>
      <c r="L182" s="246"/>
      <c r="M182" s="247" t="s">
        <v>1</v>
      </c>
      <c r="N182" s="248" t="s">
        <v>41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171</v>
      </c>
      <c r="AT182" s="236" t="s">
        <v>207</v>
      </c>
      <c r="AU182" s="236" t="s">
        <v>85</v>
      </c>
      <c r="AY182" s="14" t="s">
        <v>156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4" t="s">
        <v>83</v>
      </c>
      <c r="BK182" s="237">
        <f>ROUND(I182*H182,2)</f>
        <v>0</v>
      </c>
      <c r="BL182" s="14" t="s">
        <v>162</v>
      </c>
      <c r="BM182" s="236" t="s">
        <v>309</v>
      </c>
    </row>
    <row r="183" spans="1:63" s="12" customFormat="1" ht="22.8" customHeight="1">
      <c r="A183" s="12"/>
      <c r="B183" s="208"/>
      <c r="C183" s="209"/>
      <c r="D183" s="210" t="s">
        <v>75</v>
      </c>
      <c r="E183" s="222" t="s">
        <v>168</v>
      </c>
      <c r="F183" s="222" t="s">
        <v>324</v>
      </c>
      <c r="G183" s="209"/>
      <c r="H183" s="209"/>
      <c r="I183" s="212"/>
      <c r="J183" s="223">
        <f>BK183</f>
        <v>0</v>
      </c>
      <c r="K183" s="209"/>
      <c r="L183" s="214"/>
      <c r="M183" s="215"/>
      <c r="N183" s="216"/>
      <c r="O183" s="216"/>
      <c r="P183" s="217">
        <f>P184</f>
        <v>0</v>
      </c>
      <c r="Q183" s="216"/>
      <c r="R183" s="217">
        <f>R184</f>
        <v>0</v>
      </c>
      <c r="S183" s="216"/>
      <c r="T183" s="218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9" t="s">
        <v>83</v>
      </c>
      <c r="AT183" s="220" t="s">
        <v>75</v>
      </c>
      <c r="AU183" s="220" t="s">
        <v>83</v>
      </c>
      <c r="AY183" s="219" t="s">
        <v>156</v>
      </c>
      <c r="BK183" s="221">
        <f>BK184</f>
        <v>0</v>
      </c>
    </row>
    <row r="184" spans="1:65" s="2" customFormat="1" ht="24.15" customHeight="1">
      <c r="A184" s="35"/>
      <c r="B184" s="36"/>
      <c r="C184" s="224" t="s">
        <v>325</v>
      </c>
      <c r="D184" s="224" t="s">
        <v>158</v>
      </c>
      <c r="E184" s="225" t="s">
        <v>326</v>
      </c>
      <c r="F184" s="226" t="s">
        <v>327</v>
      </c>
      <c r="G184" s="227" t="s">
        <v>161</v>
      </c>
      <c r="H184" s="228">
        <v>4.5</v>
      </c>
      <c r="I184" s="229"/>
      <c r="J184" s="230">
        <f>ROUND(I184*H184,2)</f>
        <v>0</v>
      </c>
      <c r="K184" s="231"/>
      <c r="L184" s="41"/>
      <c r="M184" s="232" t="s">
        <v>1</v>
      </c>
      <c r="N184" s="233" t="s">
        <v>41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162</v>
      </c>
      <c r="AT184" s="236" t="s">
        <v>158</v>
      </c>
      <c r="AU184" s="236" t="s">
        <v>85</v>
      </c>
      <c r="AY184" s="14" t="s">
        <v>156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4" t="s">
        <v>83</v>
      </c>
      <c r="BK184" s="237">
        <f>ROUND(I184*H184,2)</f>
        <v>0</v>
      </c>
      <c r="BL184" s="14" t="s">
        <v>162</v>
      </c>
      <c r="BM184" s="236" t="s">
        <v>328</v>
      </c>
    </row>
    <row r="185" spans="1:63" s="12" customFormat="1" ht="22.8" customHeight="1">
      <c r="A185" s="12"/>
      <c r="B185" s="208"/>
      <c r="C185" s="209"/>
      <c r="D185" s="210" t="s">
        <v>75</v>
      </c>
      <c r="E185" s="222" t="s">
        <v>179</v>
      </c>
      <c r="F185" s="222" t="s">
        <v>329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SUM(P186:P197)</f>
        <v>0</v>
      </c>
      <c r="Q185" s="216"/>
      <c r="R185" s="217">
        <f>SUM(R186:R197)</f>
        <v>0</v>
      </c>
      <c r="S185" s="216"/>
      <c r="T185" s="218">
        <f>SUM(T186:T197)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9" t="s">
        <v>83</v>
      </c>
      <c r="AT185" s="220" t="s">
        <v>75</v>
      </c>
      <c r="AU185" s="220" t="s">
        <v>83</v>
      </c>
      <c r="AY185" s="219" t="s">
        <v>156</v>
      </c>
      <c r="BK185" s="221">
        <f>SUM(BK186:BK197)</f>
        <v>0</v>
      </c>
    </row>
    <row r="186" spans="1:65" s="2" customFormat="1" ht="24.15" customHeight="1">
      <c r="A186" s="35"/>
      <c r="B186" s="36"/>
      <c r="C186" s="224" t="s">
        <v>330</v>
      </c>
      <c r="D186" s="224" t="s">
        <v>158</v>
      </c>
      <c r="E186" s="225" t="s">
        <v>331</v>
      </c>
      <c r="F186" s="226" t="s">
        <v>332</v>
      </c>
      <c r="G186" s="227" t="s">
        <v>186</v>
      </c>
      <c r="H186" s="228">
        <v>21</v>
      </c>
      <c r="I186" s="229"/>
      <c r="J186" s="230">
        <f>ROUND(I186*H186,2)</f>
        <v>0</v>
      </c>
      <c r="K186" s="231"/>
      <c r="L186" s="41"/>
      <c r="M186" s="232" t="s">
        <v>1</v>
      </c>
      <c r="N186" s="233" t="s">
        <v>41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162</v>
      </c>
      <c r="AT186" s="236" t="s">
        <v>158</v>
      </c>
      <c r="AU186" s="236" t="s">
        <v>85</v>
      </c>
      <c r="AY186" s="14" t="s">
        <v>156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83</v>
      </c>
      <c r="BK186" s="237">
        <f>ROUND(I186*H186,2)</f>
        <v>0</v>
      </c>
      <c r="BL186" s="14" t="s">
        <v>162</v>
      </c>
      <c r="BM186" s="236" t="s">
        <v>333</v>
      </c>
    </row>
    <row r="187" spans="1:65" s="2" customFormat="1" ht="24.15" customHeight="1">
      <c r="A187" s="35"/>
      <c r="B187" s="36"/>
      <c r="C187" s="224" t="s">
        <v>333</v>
      </c>
      <c r="D187" s="224" t="s">
        <v>158</v>
      </c>
      <c r="E187" s="225" t="s">
        <v>334</v>
      </c>
      <c r="F187" s="226" t="s">
        <v>335</v>
      </c>
      <c r="G187" s="227" t="s">
        <v>186</v>
      </c>
      <c r="H187" s="228">
        <v>18</v>
      </c>
      <c r="I187" s="229"/>
      <c r="J187" s="230">
        <f>ROUND(I187*H187,2)</f>
        <v>0</v>
      </c>
      <c r="K187" s="231"/>
      <c r="L187" s="41"/>
      <c r="M187" s="232" t="s">
        <v>1</v>
      </c>
      <c r="N187" s="233" t="s">
        <v>41</v>
      </c>
      <c r="O187" s="88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6" t="s">
        <v>162</v>
      </c>
      <c r="AT187" s="236" t="s">
        <v>158</v>
      </c>
      <c r="AU187" s="236" t="s">
        <v>85</v>
      </c>
      <c r="AY187" s="14" t="s">
        <v>156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4" t="s">
        <v>83</v>
      </c>
      <c r="BK187" s="237">
        <f>ROUND(I187*H187,2)</f>
        <v>0</v>
      </c>
      <c r="BL187" s="14" t="s">
        <v>162</v>
      </c>
      <c r="BM187" s="236" t="s">
        <v>336</v>
      </c>
    </row>
    <row r="188" spans="1:65" s="2" customFormat="1" ht="14.4" customHeight="1">
      <c r="A188" s="35"/>
      <c r="B188" s="36"/>
      <c r="C188" s="238" t="s">
        <v>337</v>
      </c>
      <c r="D188" s="238" t="s">
        <v>207</v>
      </c>
      <c r="E188" s="239" t="s">
        <v>338</v>
      </c>
      <c r="F188" s="240" t="s">
        <v>339</v>
      </c>
      <c r="G188" s="241" t="s">
        <v>186</v>
      </c>
      <c r="H188" s="242">
        <v>18.36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41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171</v>
      </c>
      <c r="AT188" s="236" t="s">
        <v>207</v>
      </c>
      <c r="AU188" s="236" t="s">
        <v>85</v>
      </c>
      <c r="AY188" s="14" t="s">
        <v>156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4" t="s">
        <v>83</v>
      </c>
      <c r="BK188" s="237">
        <f>ROUND(I188*H188,2)</f>
        <v>0</v>
      </c>
      <c r="BL188" s="14" t="s">
        <v>162</v>
      </c>
      <c r="BM188" s="236" t="s">
        <v>340</v>
      </c>
    </row>
    <row r="189" spans="1:65" s="2" customFormat="1" ht="24.15" customHeight="1">
      <c r="A189" s="35"/>
      <c r="B189" s="36"/>
      <c r="C189" s="224" t="s">
        <v>336</v>
      </c>
      <c r="D189" s="224" t="s">
        <v>158</v>
      </c>
      <c r="E189" s="225" t="s">
        <v>341</v>
      </c>
      <c r="F189" s="226" t="s">
        <v>342</v>
      </c>
      <c r="G189" s="227" t="s">
        <v>186</v>
      </c>
      <c r="H189" s="228">
        <v>75.5</v>
      </c>
      <c r="I189" s="229"/>
      <c r="J189" s="230">
        <f>ROUND(I189*H189,2)</f>
        <v>0</v>
      </c>
      <c r="K189" s="231"/>
      <c r="L189" s="41"/>
      <c r="M189" s="232" t="s">
        <v>1</v>
      </c>
      <c r="N189" s="233" t="s">
        <v>41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162</v>
      </c>
      <c r="AT189" s="236" t="s">
        <v>158</v>
      </c>
      <c r="AU189" s="236" t="s">
        <v>85</v>
      </c>
      <c r="AY189" s="14" t="s">
        <v>156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83</v>
      </c>
      <c r="BK189" s="237">
        <f>ROUND(I189*H189,2)</f>
        <v>0</v>
      </c>
      <c r="BL189" s="14" t="s">
        <v>162</v>
      </c>
      <c r="BM189" s="236" t="s">
        <v>343</v>
      </c>
    </row>
    <row r="190" spans="1:65" s="2" customFormat="1" ht="14.4" customHeight="1">
      <c r="A190" s="35"/>
      <c r="B190" s="36"/>
      <c r="C190" s="238" t="s">
        <v>344</v>
      </c>
      <c r="D190" s="238" t="s">
        <v>207</v>
      </c>
      <c r="E190" s="239" t="s">
        <v>345</v>
      </c>
      <c r="F190" s="240" t="s">
        <v>346</v>
      </c>
      <c r="G190" s="241" t="s">
        <v>186</v>
      </c>
      <c r="H190" s="242">
        <v>77.01</v>
      </c>
      <c r="I190" s="243"/>
      <c r="J190" s="244">
        <f>ROUND(I190*H190,2)</f>
        <v>0</v>
      </c>
      <c r="K190" s="245"/>
      <c r="L190" s="246"/>
      <c r="M190" s="247" t="s">
        <v>1</v>
      </c>
      <c r="N190" s="248" t="s">
        <v>41</v>
      </c>
      <c r="O190" s="88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6" t="s">
        <v>171</v>
      </c>
      <c r="AT190" s="236" t="s">
        <v>207</v>
      </c>
      <c r="AU190" s="236" t="s">
        <v>85</v>
      </c>
      <c r="AY190" s="14" t="s">
        <v>156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4" t="s">
        <v>83</v>
      </c>
      <c r="BK190" s="237">
        <f>ROUND(I190*H190,2)</f>
        <v>0</v>
      </c>
      <c r="BL190" s="14" t="s">
        <v>162</v>
      </c>
      <c r="BM190" s="236" t="s">
        <v>347</v>
      </c>
    </row>
    <row r="191" spans="1:65" s="2" customFormat="1" ht="24.15" customHeight="1">
      <c r="A191" s="35"/>
      <c r="B191" s="36"/>
      <c r="C191" s="224" t="s">
        <v>328</v>
      </c>
      <c r="D191" s="224" t="s">
        <v>158</v>
      </c>
      <c r="E191" s="225" t="s">
        <v>348</v>
      </c>
      <c r="F191" s="226" t="s">
        <v>349</v>
      </c>
      <c r="G191" s="227" t="s">
        <v>186</v>
      </c>
      <c r="H191" s="228">
        <v>33</v>
      </c>
      <c r="I191" s="229"/>
      <c r="J191" s="230">
        <f>ROUND(I191*H191,2)</f>
        <v>0</v>
      </c>
      <c r="K191" s="231"/>
      <c r="L191" s="41"/>
      <c r="M191" s="232" t="s">
        <v>1</v>
      </c>
      <c r="N191" s="233" t="s">
        <v>41</v>
      </c>
      <c r="O191" s="88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6" t="s">
        <v>162</v>
      </c>
      <c r="AT191" s="236" t="s">
        <v>158</v>
      </c>
      <c r="AU191" s="236" t="s">
        <v>85</v>
      </c>
      <c r="AY191" s="14" t="s">
        <v>156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4" t="s">
        <v>83</v>
      </c>
      <c r="BK191" s="237">
        <f>ROUND(I191*H191,2)</f>
        <v>0</v>
      </c>
      <c r="BL191" s="14" t="s">
        <v>162</v>
      </c>
      <c r="BM191" s="236" t="s">
        <v>350</v>
      </c>
    </row>
    <row r="192" spans="1:65" s="2" customFormat="1" ht="14.4" customHeight="1">
      <c r="A192" s="35"/>
      <c r="B192" s="36"/>
      <c r="C192" s="224" t="s">
        <v>258</v>
      </c>
      <c r="D192" s="224" t="s">
        <v>158</v>
      </c>
      <c r="E192" s="225" t="s">
        <v>351</v>
      </c>
      <c r="F192" s="226" t="s">
        <v>352</v>
      </c>
      <c r="G192" s="227" t="s">
        <v>161</v>
      </c>
      <c r="H192" s="228">
        <v>211.5</v>
      </c>
      <c r="I192" s="229"/>
      <c r="J192" s="230">
        <f>ROUND(I192*H192,2)</f>
        <v>0</v>
      </c>
      <c r="K192" s="231"/>
      <c r="L192" s="41"/>
      <c r="M192" s="232" t="s">
        <v>1</v>
      </c>
      <c r="N192" s="233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162</v>
      </c>
      <c r="AT192" s="236" t="s">
        <v>158</v>
      </c>
      <c r="AU192" s="236" t="s">
        <v>85</v>
      </c>
      <c r="AY192" s="14" t="s">
        <v>156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83</v>
      </c>
      <c r="BK192" s="237">
        <f>ROUND(I192*H192,2)</f>
        <v>0</v>
      </c>
      <c r="BL192" s="14" t="s">
        <v>162</v>
      </c>
      <c r="BM192" s="236" t="s">
        <v>353</v>
      </c>
    </row>
    <row r="193" spans="1:65" s="2" customFormat="1" ht="37.8" customHeight="1">
      <c r="A193" s="35"/>
      <c r="B193" s="36"/>
      <c r="C193" s="224" t="s">
        <v>354</v>
      </c>
      <c r="D193" s="224" t="s">
        <v>158</v>
      </c>
      <c r="E193" s="225" t="s">
        <v>355</v>
      </c>
      <c r="F193" s="226" t="s">
        <v>356</v>
      </c>
      <c r="G193" s="227" t="s">
        <v>239</v>
      </c>
      <c r="H193" s="228">
        <v>1</v>
      </c>
      <c r="I193" s="229"/>
      <c r="J193" s="230">
        <f>ROUND(I193*H193,2)</f>
        <v>0</v>
      </c>
      <c r="K193" s="231"/>
      <c r="L193" s="41"/>
      <c r="M193" s="232" t="s">
        <v>1</v>
      </c>
      <c r="N193" s="233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162</v>
      </c>
      <c r="AT193" s="236" t="s">
        <v>158</v>
      </c>
      <c r="AU193" s="236" t="s">
        <v>85</v>
      </c>
      <c r="AY193" s="14" t="s">
        <v>156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83</v>
      </c>
      <c r="BK193" s="237">
        <f>ROUND(I193*H193,2)</f>
        <v>0</v>
      </c>
      <c r="BL193" s="14" t="s">
        <v>162</v>
      </c>
      <c r="BM193" s="236" t="s">
        <v>357</v>
      </c>
    </row>
    <row r="194" spans="1:65" s="2" customFormat="1" ht="24.15" customHeight="1">
      <c r="A194" s="35"/>
      <c r="B194" s="36"/>
      <c r="C194" s="224" t="s">
        <v>267</v>
      </c>
      <c r="D194" s="224" t="s">
        <v>158</v>
      </c>
      <c r="E194" s="225" t="s">
        <v>358</v>
      </c>
      <c r="F194" s="226" t="s">
        <v>359</v>
      </c>
      <c r="G194" s="227" t="s">
        <v>186</v>
      </c>
      <c r="H194" s="228">
        <v>4</v>
      </c>
      <c r="I194" s="229"/>
      <c r="J194" s="230">
        <f>ROUND(I194*H194,2)</f>
        <v>0</v>
      </c>
      <c r="K194" s="231"/>
      <c r="L194" s="41"/>
      <c r="M194" s="232" t="s">
        <v>1</v>
      </c>
      <c r="N194" s="233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162</v>
      </c>
      <c r="AT194" s="236" t="s">
        <v>158</v>
      </c>
      <c r="AU194" s="236" t="s">
        <v>85</v>
      </c>
      <c r="AY194" s="14" t="s">
        <v>156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83</v>
      </c>
      <c r="BK194" s="237">
        <f>ROUND(I194*H194,2)</f>
        <v>0</v>
      </c>
      <c r="BL194" s="14" t="s">
        <v>162</v>
      </c>
      <c r="BM194" s="236" t="s">
        <v>360</v>
      </c>
    </row>
    <row r="195" spans="1:65" s="2" customFormat="1" ht="24.15" customHeight="1">
      <c r="A195" s="35"/>
      <c r="B195" s="36"/>
      <c r="C195" s="224" t="s">
        <v>361</v>
      </c>
      <c r="D195" s="224" t="s">
        <v>158</v>
      </c>
      <c r="E195" s="225" t="s">
        <v>362</v>
      </c>
      <c r="F195" s="226" t="s">
        <v>363</v>
      </c>
      <c r="G195" s="227" t="s">
        <v>239</v>
      </c>
      <c r="H195" s="228">
        <v>1</v>
      </c>
      <c r="I195" s="229"/>
      <c r="J195" s="230">
        <f>ROUND(I195*H195,2)</f>
        <v>0</v>
      </c>
      <c r="K195" s="231"/>
      <c r="L195" s="41"/>
      <c r="M195" s="232" t="s">
        <v>1</v>
      </c>
      <c r="N195" s="233" t="s">
        <v>41</v>
      </c>
      <c r="O195" s="88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6" t="s">
        <v>162</v>
      </c>
      <c r="AT195" s="236" t="s">
        <v>158</v>
      </c>
      <c r="AU195" s="236" t="s">
        <v>85</v>
      </c>
      <c r="AY195" s="14" t="s">
        <v>156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4" t="s">
        <v>83</v>
      </c>
      <c r="BK195" s="237">
        <f>ROUND(I195*H195,2)</f>
        <v>0</v>
      </c>
      <c r="BL195" s="14" t="s">
        <v>162</v>
      </c>
      <c r="BM195" s="236" t="s">
        <v>364</v>
      </c>
    </row>
    <row r="196" spans="1:65" s="2" customFormat="1" ht="24.15" customHeight="1">
      <c r="A196" s="35"/>
      <c r="B196" s="36"/>
      <c r="C196" s="224" t="s">
        <v>270</v>
      </c>
      <c r="D196" s="224" t="s">
        <v>158</v>
      </c>
      <c r="E196" s="225" t="s">
        <v>365</v>
      </c>
      <c r="F196" s="226" t="s">
        <v>366</v>
      </c>
      <c r="G196" s="227" t="s">
        <v>186</v>
      </c>
      <c r="H196" s="228">
        <v>50</v>
      </c>
      <c r="I196" s="229"/>
      <c r="J196" s="230">
        <f>ROUND(I196*H196,2)</f>
        <v>0</v>
      </c>
      <c r="K196" s="231"/>
      <c r="L196" s="41"/>
      <c r="M196" s="232" t="s">
        <v>1</v>
      </c>
      <c r="N196" s="233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162</v>
      </c>
      <c r="AT196" s="236" t="s">
        <v>158</v>
      </c>
      <c r="AU196" s="236" t="s">
        <v>85</v>
      </c>
      <c r="AY196" s="14" t="s">
        <v>156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83</v>
      </c>
      <c r="BK196" s="237">
        <f>ROUND(I196*H196,2)</f>
        <v>0</v>
      </c>
      <c r="BL196" s="14" t="s">
        <v>162</v>
      </c>
      <c r="BM196" s="236" t="s">
        <v>367</v>
      </c>
    </row>
    <row r="197" spans="1:65" s="2" customFormat="1" ht="24.15" customHeight="1">
      <c r="A197" s="35"/>
      <c r="B197" s="36"/>
      <c r="C197" s="224" t="s">
        <v>368</v>
      </c>
      <c r="D197" s="224" t="s">
        <v>158</v>
      </c>
      <c r="E197" s="225" t="s">
        <v>369</v>
      </c>
      <c r="F197" s="226" t="s">
        <v>370</v>
      </c>
      <c r="G197" s="227" t="s">
        <v>161</v>
      </c>
      <c r="H197" s="228">
        <v>155</v>
      </c>
      <c r="I197" s="229"/>
      <c r="J197" s="230">
        <f>ROUND(I197*H197,2)</f>
        <v>0</v>
      </c>
      <c r="K197" s="231"/>
      <c r="L197" s="41"/>
      <c r="M197" s="232" t="s">
        <v>1</v>
      </c>
      <c r="N197" s="233" t="s">
        <v>41</v>
      </c>
      <c r="O197" s="88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6" t="s">
        <v>162</v>
      </c>
      <c r="AT197" s="236" t="s">
        <v>158</v>
      </c>
      <c r="AU197" s="236" t="s">
        <v>85</v>
      </c>
      <c r="AY197" s="14" t="s">
        <v>156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4" t="s">
        <v>83</v>
      </c>
      <c r="BK197" s="237">
        <f>ROUND(I197*H197,2)</f>
        <v>0</v>
      </c>
      <c r="BL197" s="14" t="s">
        <v>162</v>
      </c>
      <c r="BM197" s="236" t="s">
        <v>371</v>
      </c>
    </row>
    <row r="198" spans="1:63" s="12" customFormat="1" ht="22.8" customHeight="1">
      <c r="A198" s="12"/>
      <c r="B198" s="208"/>
      <c r="C198" s="209"/>
      <c r="D198" s="210" t="s">
        <v>75</v>
      </c>
      <c r="E198" s="222" t="s">
        <v>372</v>
      </c>
      <c r="F198" s="222" t="s">
        <v>373</v>
      </c>
      <c r="G198" s="209"/>
      <c r="H198" s="209"/>
      <c r="I198" s="212"/>
      <c r="J198" s="223">
        <f>BK198</f>
        <v>0</v>
      </c>
      <c r="K198" s="209"/>
      <c r="L198" s="214"/>
      <c r="M198" s="215"/>
      <c r="N198" s="216"/>
      <c r="O198" s="216"/>
      <c r="P198" s="217">
        <f>SUM(P199:P206)</f>
        <v>0</v>
      </c>
      <c r="Q198" s="216"/>
      <c r="R198" s="217">
        <f>SUM(R199:R206)</f>
        <v>0</v>
      </c>
      <c r="S198" s="216"/>
      <c r="T198" s="218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9" t="s">
        <v>83</v>
      </c>
      <c r="AT198" s="220" t="s">
        <v>75</v>
      </c>
      <c r="AU198" s="220" t="s">
        <v>83</v>
      </c>
      <c r="AY198" s="219" t="s">
        <v>156</v>
      </c>
      <c r="BK198" s="221">
        <f>SUM(BK199:BK206)</f>
        <v>0</v>
      </c>
    </row>
    <row r="199" spans="1:65" s="2" customFormat="1" ht="24.15" customHeight="1">
      <c r="A199" s="35"/>
      <c r="B199" s="36"/>
      <c r="C199" s="224" t="s">
        <v>374</v>
      </c>
      <c r="D199" s="224" t="s">
        <v>158</v>
      </c>
      <c r="E199" s="225" t="s">
        <v>375</v>
      </c>
      <c r="F199" s="226" t="s">
        <v>376</v>
      </c>
      <c r="G199" s="227" t="s">
        <v>210</v>
      </c>
      <c r="H199" s="228">
        <v>217.415</v>
      </c>
      <c r="I199" s="229"/>
      <c r="J199" s="230">
        <f>ROUND(I199*H199,2)</f>
        <v>0</v>
      </c>
      <c r="K199" s="231"/>
      <c r="L199" s="41"/>
      <c r="M199" s="232" t="s">
        <v>1</v>
      </c>
      <c r="N199" s="233" t="s">
        <v>41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162</v>
      </c>
      <c r="AT199" s="236" t="s">
        <v>158</v>
      </c>
      <c r="AU199" s="236" t="s">
        <v>85</v>
      </c>
      <c r="AY199" s="14" t="s">
        <v>156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4" t="s">
        <v>83</v>
      </c>
      <c r="BK199" s="237">
        <f>ROUND(I199*H199,2)</f>
        <v>0</v>
      </c>
      <c r="BL199" s="14" t="s">
        <v>162</v>
      </c>
      <c r="BM199" s="236" t="s">
        <v>377</v>
      </c>
    </row>
    <row r="200" spans="1:65" s="2" customFormat="1" ht="24.15" customHeight="1">
      <c r="A200" s="35"/>
      <c r="B200" s="36"/>
      <c r="C200" s="224" t="s">
        <v>277</v>
      </c>
      <c r="D200" s="224" t="s">
        <v>158</v>
      </c>
      <c r="E200" s="225" t="s">
        <v>378</v>
      </c>
      <c r="F200" s="226" t="s">
        <v>379</v>
      </c>
      <c r="G200" s="227" t="s">
        <v>210</v>
      </c>
      <c r="H200" s="228">
        <v>3261.225</v>
      </c>
      <c r="I200" s="229"/>
      <c r="J200" s="230">
        <f>ROUND(I200*H200,2)</f>
        <v>0</v>
      </c>
      <c r="K200" s="231"/>
      <c r="L200" s="41"/>
      <c r="M200" s="232" t="s">
        <v>1</v>
      </c>
      <c r="N200" s="233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162</v>
      </c>
      <c r="AT200" s="236" t="s">
        <v>158</v>
      </c>
      <c r="AU200" s="236" t="s">
        <v>85</v>
      </c>
      <c r="AY200" s="14" t="s">
        <v>156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83</v>
      </c>
      <c r="BK200" s="237">
        <f>ROUND(I200*H200,2)</f>
        <v>0</v>
      </c>
      <c r="BL200" s="14" t="s">
        <v>162</v>
      </c>
      <c r="BM200" s="236" t="s">
        <v>380</v>
      </c>
    </row>
    <row r="201" spans="1:65" s="2" customFormat="1" ht="24.15" customHeight="1">
      <c r="A201" s="35"/>
      <c r="B201" s="36"/>
      <c r="C201" s="224" t="s">
        <v>381</v>
      </c>
      <c r="D201" s="224" t="s">
        <v>158</v>
      </c>
      <c r="E201" s="225" t="s">
        <v>382</v>
      </c>
      <c r="F201" s="226" t="s">
        <v>383</v>
      </c>
      <c r="G201" s="227" t="s">
        <v>210</v>
      </c>
      <c r="H201" s="228">
        <v>217.415</v>
      </c>
      <c r="I201" s="229"/>
      <c r="J201" s="230">
        <f>ROUND(I201*H201,2)</f>
        <v>0</v>
      </c>
      <c r="K201" s="231"/>
      <c r="L201" s="41"/>
      <c r="M201" s="232" t="s">
        <v>1</v>
      </c>
      <c r="N201" s="233" t="s">
        <v>41</v>
      </c>
      <c r="O201" s="88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6" t="s">
        <v>162</v>
      </c>
      <c r="AT201" s="236" t="s">
        <v>158</v>
      </c>
      <c r="AU201" s="236" t="s">
        <v>85</v>
      </c>
      <c r="AY201" s="14" t="s">
        <v>156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4" t="s">
        <v>83</v>
      </c>
      <c r="BK201" s="237">
        <f>ROUND(I201*H201,2)</f>
        <v>0</v>
      </c>
      <c r="BL201" s="14" t="s">
        <v>162</v>
      </c>
      <c r="BM201" s="236" t="s">
        <v>384</v>
      </c>
    </row>
    <row r="202" spans="1:65" s="2" customFormat="1" ht="24.15" customHeight="1">
      <c r="A202" s="35"/>
      <c r="B202" s="36"/>
      <c r="C202" s="224" t="s">
        <v>282</v>
      </c>
      <c r="D202" s="224" t="s">
        <v>158</v>
      </c>
      <c r="E202" s="225" t="s">
        <v>385</v>
      </c>
      <c r="F202" s="226" t="s">
        <v>386</v>
      </c>
      <c r="G202" s="227" t="s">
        <v>210</v>
      </c>
      <c r="H202" s="228">
        <v>6305.035</v>
      </c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162</v>
      </c>
      <c r="AT202" s="236" t="s">
        <v>158</v>
      </c>
      <c r="AU202" s="236" t="s">
        <v>85</v>
      </c>
      <c r="AY202" s="14" t="s">
        <v>156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83</v>
      </c>
      <c r="BK202" s="237">
        <f>ROUND(I202*H202,2)</f>
        <v>0</v>
      </c>
      <c r="BL202" s="14" t="s">
        <v>162</v>
      </c>
      <c r="BM202" s="236" t="s">
        <v>387</v>
      </c>
    </row>
    <row r="203" spans="1:65" s="2" customFormat="1" ht="24.15" customHeight="1">
      <c r="A203" s="35"/>
      <c r="B203" s="36"/>
      <c r="C203" s="224" t="s">
        <v>340</v>
      </c>
      <c r="D203" s="224" t="s">
        <v>158</v>
      </c>
      <c r="E203" s="225" t="s">
        <v>388</v>
      </c>
      <c r="F203" s="226" t="s">
        <v>389</v>
      </c>
      <c r="G203" s="227" t="s">
        <v>210</v>
      </c>
      <c r="H203" s="228">
        <v>60.415</v>
      </c>
      <c r="I203" s="229"/>
      <c r="J203" s="230">
        <f>ROUND(I203*H203,2)</f>
        <v>0</v>
      </c>
      <c r="K203" s="231"/>
      <c r="L203" s="41"/>
      <c r="M203" s="232" t="s">
        <v>1</v>
      </c>
      <c r="N203" s="233" t="s">
        <v>41</v>
      </c>
      <c r="O203" s="88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6" t="s">
        <v>162</v>
      </c>
      <c r="AT203" s="236" t="s">
        <v>158</v>
      </c>
      <c r="AU203" s="236" t="s">
        <v>85</v>
      </c>
      <c r="AY203" s="14" t="s">
        <v>156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4" t="s">
        <v>83</v>
      </c>
      <c r="BK203" s="237">
        <f>ROUND(I203*H203,2)</f>
        <v>0</v>
      </c>
      <c r="BL203" s="14" t="s">
        <v>162</v>
      </c>
      <c r="BM203" s="236" t="s">
        <v>390</v>
      </c>
    </row>
    <row r="204" spans="1:65" s="2" customFormat="1" ht="24.15" customHeight="1">
      <c r="A204" s="35"/>
      <c r="B204" s="36"/>
      <c r="C204" s="224" t="s">
        <v>391</v>
      </c>
      <c r="D204" s="224" t="s">
        <v>158</v>
      </c>
      <c r="E204" s="225" t="s">
        <v>392</v>
      </c>
      <c r="F204" s="226" t="s">
        <v>393</v>
      </c>
      <c r="G204" s="227" t="s">
        <v>210</v>
      </c>
      <c r="H204" s="228">
        <v>4.68</v>
      </c>
      <c r="I204" s="229"/>
      <c r="J204" s="230">
        <f>ROUND(I204*H204,2)</f>
        <v>0</v>
      </c>
      <c r="K204" s="231"/>
      <c r="L204" s="41"/>
      <c r="M204" s="232" t="s">
        <v>1</v>
      </c>
      <c r="N204" s="233" t="s">
        <v>41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162</v>
      </c>
      <c r="AT204" s="236" t="s">
        <v>158</v>
      </c>
      <c r="AU204" s="236" t="s">
        <v>85</v>
      </c>
      <c r="AY204" s="14" t="s">
        <v>156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4" t="s">
        <v>83</v>
      </c>
      <c r="BK204" s="237">
        <f>ROUND(I204*H204,2)</f>
        <v>0</v>
      </c>
      <c r="BL204" s="14" t="s">
        <v>162</v>
      </c>
      <c r="BM204" s="236" t="s">
        <v>394</v>
      </c>
    </row>
    <row r="205" spans="1:65" s="2" customFormat="1" ht="24.15" customHeight="1">
      <c r="A205" s="35"/>
      <c r="B205" s="36"/>
      <c r="C205" s="224" t="s">
        <v>285</v>
      </c>
      <c r="D205" s="224" t="s">
        <v>158</v>
      </c>
      <c r="E205" s="225" t="s">
        <v>395</v>
      </c>
      <c r="F205" s="226" t="s">
        <v>396</v>
      </c>
      <c r="G205" s="227" t="s">
        <v>210</v>
      </c>
      <c r="H205" s="228">
        <v>7.26</v>
      </c>
      <c r="I205" s="229"/>
      <c r="J205" s="230">
        <f>ROUND(I205*H205,2)</f>
        <v>0</v>
      </c>
      <c r="K205" s="231"/>
      <c r="L205" s="41"/>
      <c r="M205" s="232" t="s">
        <v>1</v>
      </c>
      <c r="N205" s="233" t="s">
        <v>41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162</v>
      </c>
      <c r="AT205" s="236" t="s">
        <v>158</v>
      </c>
      <c r="AU205" s="236" t="s">
        <v>85</v>
      </c>
      <c r="AY205" s="14" t="s">
        <v>156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4" t="s">
        <v>83</v>
      </c>
      <c r="BK205" s="237">
        <f>ROUND(I205*H205,2)</f>
        <v>0</v>
      </c>
      <c r="BL205" s="14" t="s">
        <v>162</v>
      </c>
      <c r="BM205" s="236" t="s">
        <v>397</v>
      </c>
    </row>
    <row r="206" spans="1:65" s="2" customFormat="1" ht="24.15" customHeight="1">
      <c r="A206" s="35"/>
      <c r="B206" s="36"/>
      <c r="C206" s="224" t="s">
        <v>398</v>
      </c>
      <c r="D206" s="224" t="s">
        <v>158</v>
      </c>
      <c r="E206" s="225" t="s">
        <v>399</v>
      </c>
      <c r="F206" s="226" t="s">
        <v>400</v>
      </c>
      <c r="G206" s="227" t="s">
        <v>210</v>
      </c>
      <c r="H206" s="228">
        <v>145.06</v>
      </c>
      <c r="I206" s="229"/>
      <c r="J206" s="230">
        <f>ROUND(I206*H206,2)</f>
        <v>0</v>
      </c>
      <c r="K206" s="231"/>
      <c r="L206" s="41"/>
      <c r="M206" s="232" t="s">
        <v>1</v>
      </c>
      <c r="N206" s="233" t="s">
        <v>41</v>
      </c>
      <c r="O206" s="88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6" t="s">
        <v>162</v>
      </c>
      <c r="AT206" s="236" t="s">
        <v>158</v>
      </c>
      <c r="AU206" s="236" t="s">
        <v>85</v>
      </c>
      <c r="AY206" s="14" t="s">
        <v>156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4" t="s">
        <v>83</v>
      </c>
      <c r="BK206" s="237">
        <f>ROUND(I206*H206,2)</f>
        <v>0</v>
      </c>
      <c r="BL206" s="14" t="s">
        <v>162</v>
      </c>
      <c r="BM206" s="236" t="s">
        <v>401</v>
      </c>
    </row>
    <row r="207" spans="1:63" s="12" customFormat="1" ht="22.8" customHeight="1">
      <c r="A207" s="12"/>
      <c r="B207" s="208"/>
      <c r="C207" s="209"/>
      <c r="D207" s="210" t="s">
        <v>75</v>
      </c>
      <c r="E207" s="222" t="s">
        <v>402</v>
      </c>
      <c r="F207" s="222" t="s">
        <v>403</v>
      </c>
      <c r="G207" s="209"/>
      <c r="H207" s="209"/>
      <c r="I207" s="212"/>
      <c r="J207" s="223">
        <f>BK207</f>
        <v>0</v>
      </c>
      <c r="K207" s="209"/>
      <c r="L207" s="214"/>
      <c r="M207" s="215"/>
      <c r="N207" s="216"/>
      <c r="O207" s="216"/>
      <c r="P207" s="217">
        <f>P208</f>
        <v>0</v>
      </c>
      <c r="Q207" s="216"/>
      <c r="R207" s="217">
        <f>R208</f>
        <v>0</v>
      </c>
      <c r="S207" s="216"/>
      <c r="T207" s="218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9" t="s">
        <v>83</v>
      </c>
      <c r="AT207" s="220" t="s">
        <v>75</v>
      </c>
      <c r="AU207" s="220" t="s">
        <v>83</v>
      </c>
      <c r="AY207" s="219" t="s">
        <v>156</v>
      </c>
      <c r="BK207" s="221">
        <f>BK208</f>
        <v>0</v>
      </c>
    </row>
    <row r="208" spans="1:65" s="2" customFormat="1" ht="24.15" customHeight="1">
      <c r="A208" s="35"/>
      <c r="B208" s="36"/>
      <c r="C208" s="224" t="s">
        <v>404</v>
      </c>
      <c r="D208" s="224" t="s">
        <v>158</v>
      </c>
      <c r="E208" s="225" t="s">
        <v>405</v>
      </c>
      <c r="F208" s="226" t="s">
        <v>406</v>
      </c>
      <c r="G208" s="227" t="s">
        <v>210</v>
      </c>
      <c r="H208" s="228">
        <v>176.031</v>
      </c>
      <c r="I208" s="229"/>
      <c r="J208" s="230">
        <f>ROUND(I208*H208,2)</f>
        <v>0</v>
      </c>
      <c r="K208" s="231"/>
      <c r="L208" s="41"/>
      <c r="M208" s="232" t="s">
        <v>1</v>
      </c>
      <c r="N208" s="233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162</v>
      </c>
      <c r="AT208" s="236" t="s">
        <v>158</v>
      </c>
      <c r="AU208" s="236" t="s">
        <v>85</v>
      </c>
      <c r="AY208" s="14" t="s">
        <v>156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83</v>
      </c>
      <c r="BK208" s="237">
        <f>ROUND(I208*H208,2)</f>
        <v>0</v>
      </c>
      <c r="BL208" s="14" t="s">
        <v>162</v>
      </c>
      <c r="BM208" s="236" t="s">
        <v>407</v>
      </c>
    </row>
    <row r="209" spans="1:63" s="12" customFormat="1" ht="25.9" customHeight="1">
      <c r="A209" s="12"/>
      <c r="B209" s="208"/>
      <c r="C209" s="209"/>
      <c r="D209" s="210" t="s">
        <v>75</v>
      </c>
      <c r="E209" s="211" t="s">
        <v>408</v>
      </c>
      <c r="F209" s="211" t="s">
        <v>409</v>
      </c>
      <c r="G209" s="209"/>
      <c r="H209" s="209"/>
      <c r="I209" s="212"/>
      <c r="J209" s="213">
        <f>BK209</f>
        <v>0</v>
      </c>
      <c r="K209" s="209"/>
      <c r="L209" s="214"/>
      <c r="M209" s="215"/>
      <c r="N209" s="216"/>
      <c r="O209" s="216"/>
      <c r="P209" s="217">
        <f>P210+P216</f>
        <v>0</v>
      </c>
      <c r="Q209" s="216"/>
      <c r="R209" s="217">
        <f>R210+R216</f>
        <v>0</v>
      </c>
      <c r="S209" s="216"/>
      <c r="T209" s="218">
        <f>T210+T216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9" t="s">
        <v>85</v>
      </c>
      <c r="AT209" s="220" t="s">
        <v>75</v>
      </c>
      <c r="AU209" s="220" t="s">
        <v>76</v>
      </c>
      <c r="AY209" s="219" t="s">
        <v>156</v>
      </c>
      <c r="BK209" s="221">
        <f>BK210+BK216</f>
        <v>0</v>
      </c>
    </row>
    <row r="210" spans="1:63" s="12" customFormat="1" ht="22.8" customHeight="1">
      <c r="A210" s="12"/>
      <c r="B210" s="208"/>
      <c r="C210" s="209"/>
      <c r="D210" s="210" t="s">
        <v>75</v>
      </c>
      <c r="E210" s="222" t="s">
        <v>410</v>
      </c>
      <c r="F210" s="222" t="s">
        <v>411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SUM(P211:P215)</f>
        <v>0</v>
      </c>
      <c r="Q210" s="216"/>
      <c r="R210" s="217">
        <f>SUM(R211:R215)</f>
        <v>0</v>
      </c>
      <c r="S210" s="216"/>
      <c r="T210" s="218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9" t="s">
        <v>85</v>
      </c>
      <c r="AT210" s="220" t="s">
        <v>75</v>
      </c>
      <c r="AU210" s="220" t="s">
        <v>83</v>
      </c>
      <c r="AY210" s="219" t="s">
        <v>156</v>
      </c>
      <c r="BK210" s="221">
        <f>SUM(BK211:BK215)</f>
        <v>0</v>
      </c>
    </row>
    <row r="211" spans="1:65" s="2" customFormat="1" ht="24.15" customHeight="1">
      <c r="A211" s="35"/>
      <c r="B211" s="36"/>
      <c r="C211" s="224" t="s">
        <v>292</v>
      </c>
      <c r="D211" s="224" t="s">
        <v>158</v>
      </c>
      <c r="E211" s="225" t="s">
        <v>412</v>
      </c>
      <c r="F211" s="226" t="s">
        <v>413</v>
      </c>
      <c r="G211" s="227" t="s">
        <v>161</v>
      </c>
      <c r="H211" s="228">
        <v>24.17</v>
      </c>
      <c r="I211" s="229"/>
      <c r="J211" s="230">
        <f>ROUND(I211*H211,2)</f>
        <v>0</v>
      </c>
      <c r="K211" s="231"/>
      <c r="L211" s="41"/>
      <c r="M211" s="232" t="s">
        <v>1</v>
      </c>
      <c r="N211" s="233" t="s">
        <v>41</v>
      </c>
      <c r="O211" s="88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6" t="s">
        <v>187</v>
      </c>
      <c r="AT211" s="236" t="s">
        <v>158</v>
      </c>
      <c r="AU211" s="236" t="s">
        <v>85</v>
      </c>
      <c r="AY211" s="14" t="s">
        <v>156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4" t="s">
        <v>83</v>
      </c>
      <c r="BK211" s="237">
        <f>ROUND(I211*H211,2)</f>
        <v>0</v>
      </c>
      <c r="BL211" s="14" t="s">
        <v>187</v>
      </c>
      <c r="BM211" s="236" t="s">
        <v>414</v>
      </c>
    </row>
    <row r="212" spans="1:65" s="2" customFormat="1" ht="24.15" customHeight="1">
      <c r="A212" s="35"/>
      <c r="B212" s="36"/>
      <c r="C212" s="224" t="s">
        <v>415</v>
      </c>
      <c r="D212" s="224" t="s">
        <v>158</v>
      </c>
      <c r="E212" s="225" t="s">
        <v>416</v>
      </c>
      <c r="F212" s="226" t="s">
        <v>417</v>
      </c>
      <c r="G212" s="227" t="s">
        <v>161</v>
      </c>
      <c r="H212" s="228">
        <v>24.17</v>
      </c>
      <c r="I212" s="229"/>
      <c r="J212" s="230">
        <f>ROUND(I212*H212,2)</f>
        <v>0</v>
      </c>
      <c r="K212" s="231"/>
      <c r="L212" s="41"/>
      <c r="M212" s="232" t="s">
        <v>1</v>
      </c>
      <c r="N212" s="233" t="s">
        <v>41</v>
      </c>
      <c r="O212" s="88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6" t="s">
        <v>187</v>
      </c>
      <c r="AT212" s="236" t="s">
        <v>158</v>
      </c>
      <c r="AU212" s="236" t="s">
        <v>85</v>
      </c>
      <c r="AY212" s="14" t="s">
        <v>156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4" t="s">
        <v>83</v>
      </c>
      <c r="BK212" s="237">
        <f>ROUND(I212*H212,2)</f>
        <v>0</v>
      </c>
      <c r="BL212" s="14" t="s">
        <v>187</v>
      </c>
      <c r="BM212" s="236" t="s">
        <v>418</v>
      </c>
    </row>
    <row r="213" spans="1:65" s="2" customFormat="1" ht="24.15" customHeight="1">
      <c r="A213" s="35"/>
      <c r="B213" s="36"/>
      <c r="C213" s="238" t="s">
        <v>297</v>
      </c>
      <c r="D213" s="238" t="s">
        <v>207</v>
      </c>
      <c r="E213" s="239" t="s">
        <v>419</v>
      </c>
      <c r="F213" s="240" t="s">
        <v>420</v>
      </c>
      <c r="G213" s="241" t="s">
        <v>161</v>
      </c>
      <c r="H213" s="242">
        <v>25.379</v>
      </c>
      <c r="I213" s="243"/>
      <c r="J213" s="244">
        <f>ROUND(I213*H213,2)</f>
        <v>0</v>
      </c>
      <c r="K213" s="245"/>
      <c r="L213" s="246"/>
      <c r="M213" s="247" t="s">
        <v>1</v>
      </c>
      <c r="N213" s="248" t="s">
        <v>41</v>
      </c>
      <c r="O213" s="88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6" t="s">
        <v>218</v>
      </c>
      <c r="AT213" s="236" t="s">
        <v>207</v>
      </c>
      <c r="AU213" s="236" t="s">
        <v>85</v>
      </c>
      <c r="AY213" s="14" t="s">
        <v>156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4" t="s">
        <v>83</v>
      </c>
      <c r="BK213" s="237">
        <f>ROUND(I213*H213,2)</f>
        <v>0</v>
      </c>
      <c r="BL213" s="14" t="s">
        <v>187</v>
      </c>
      <c r="BM213" s="236" t="s">
        <v>421</v>
      </c>
    </row>
    <row r="214" spans="1:65" s="2" customFormat="1" ht="24.15" customHeight="1">
      <c r="A214" s="35"/>
      <c r="B214" s="36"/>
      <c r="C214" s="224" t="s">
        <v>422</v>
      </c>
      <c r="D214" s="224" t="s">
        <v>158</v>
      </c>
      <c r="E214" s="225" t="s">
        <v>423</v>
      </c>
      <c r="F214" s="226" t="s">
        <v>424</v>
      </c>
      <c r="G214" s="227" t="s">
        <v>186</v>
      </c>
      <c r="H214" s="228">
        <v>28.435</v>
      </c>
      <c r="I214" s="229"/>
      <c r="J214" s="230">
        <f>ROUND(I214*H214,2)</f>
        <v>0</v>
      </c>
      <c r="K214" s="231"/>
      <c r="L214" s="41"/>
      <c r="M214" s="232" t="s">
        <v>1</v>
      </c>
      <c r="N214" s="233" t="s">
        <v>41</v>
      </c>
      <c r="O214" s="88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6" t="s">
        <v>187</v>
      </c>
      <c r="AT214" s="236" t="s">
        <v>158</v>
      </c>
      <c r="AU214" s="236" t="s">
        <v>85</v>
      </c>
      <c r="AY214" s="14" t="s">
        <v>156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4" t="s">
        <v>83</v>
      </c>
      <c r="BK214" s="237">
        <f>ROUND(I214*H214,2)</f>
        <v>0</v>
      </c>
      <c r="BL214" s="14" t="s">
        <v>187</v>
      </c>
      <c r="BM214" s="236" t="s">
        <v>425</v>
      </c>
    </row>
    <row r="215" spans="1:65" s="2" customFormat="1" ht="24.15" customHeight="1">
      <c r="A215" s="35"/>
      <c r="B215" s="36"/>
      <c r="C215" s="224" t="s">
        <v>300</v>
      </c>
      <c r="D215" s="224" t="s">
        <v>158</v>
      </c>
      <c r="E215" s="225" t="s">
        <v>426</v>
      </c>
      <c r="F215" s="226" t="s">
        <v>427</v>
      </c>
      <c r="G215" s="227" t="s">
        <v>210</v>
      </c>
      <c r="H215" s="228">
        <v>0.026</v>
      </c>
      <c r="I215" s="229"/>
      <c r="J215" s="230">
        <f>ROUND(I215*H215,2)</f>
        <v>0</v>
      </c>
      <c r="K215" s="231"/>
      <c r="L215" s="41"/>
      <c r="M215" s="232" t="s">
        <v>1</v>
      </c>
      <c r="N215" s="233" t="s">
        <v>41</v>
      </c>
      <c r="O215" s="88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6" t="s">
        <v>187</v>
      </c>
      <c r="AT215" s="236" t="s">
        <v>158</v>
      </c>
      <c r="AU215" s="236" t="s">
        <v>85</v>
      </c>
      <c r="AY215" s="14" t="s">
        <v>156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4" t="s">
        <v>83</v>
      </c>
      <c r="BK215" s="237">
        <f>ROUND(I215*H215,2)</f>
        <v>0</v>
      </c>
      <c r="BL215" s="14" t="s">
        <v>187</v>
      </c>
      <c r="BM215" s="236" t="s">
        <v>428</v>
      </c>
    </row>
    <row r="216" spans="1:63" s="12" customFormat="1" ht="22.8" customHeight="1">
      <c r="A216" s="12"/>
      <c r="B216" s="208"/>
      <c r="C216" s="209"/>
      <c r="D216" s="210" t="s">
        <v>75</v>
      </c>
      <c r="E216" s="222" t="s">
        <v>429</v>
      </c>
      <c r="F216" s="222" t="s">
        <v>430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SUM(P217:P218)</f>
        <v>0</v>
      </c>
      <c r="Q216" s="216"/>
      <c r="R216" s="217">
        <f>SUM(R217:R218)</f>
        <v>0</v>
      </c>
      <c r="S216" s="216"/>
      <c r="T216" s="218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9" t="s">
        <v>85</v>
      </c>
      <c r="AT216" s="220" t="s">
        <v>75</v>
      </c>
      <c r="AU216" s="220" t="s">
        <v>83</v>
      </c>
      <c r="AY216" s="219" t="s">
        <v>156</v>
      </c>
      <c r="BK216" s="221">
        <f>SUM(BK217:BK218)</f>
        <v>0</v>
      </c>
    </row>
    <row r="217" spans="1:65" s="2" customFormat="1" ht="24.15" customHeight="1">
      <c r="A217" s="35"/>
      <c r="B217" s="36"/>
      <c r="C217" s="224" t="s">
        <v>304</v>
      </c>
      <c r="D217" s="224" t="s">
        <v>158</v>
      </c>
      <c r="E217" s="225" t="s">
        <v>431</v>
      </c>
      <c r="F217" s="226" t="s">
        <v>432</v>
      </c>
      <c r="G217" s="227" t="s">
        <v>433</v>
      </c>
      <c r="H217" s="228">
        <v>1</v>
      </c>
      <c r="I217" s="229"/>
      <c r="J217" s="230">
        <f>ROUND(I217*H217,2)</f>
        <v>0</v>
      </c>
      <c r="K217" s="231"/>
      <c r="L217" s="41"/>
      <c r="M217" s="232" t="s">
        <v>1</v>
      </c>
      <c r="N217" s="233" t="s">
        <v>41</v>
      </c>
      <c r="O217" s="88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6" t="s">
        <v>187</v>
      </c>
      <c r="AT217" s="236" t="s">
        <v>158</v>
      </c>
      <c r="AU217" s="236" t="s">
        <v>85</v>
      </c>
      <c r="AY217" s="14" t="s">
        <v>156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4" t="s">
        <v>83</v>
      </c>
      <c r="BK217" s="237">
        <f>ROUND(I217*H217,2)</f>
        <v>0</v>
      </c>
      <c r="BL217" s="14" t="s">
        <v>187</v>
      </c>
      <c r="BM217" s="236" t="s">
        <v>434</v>
      </c>
    </row>
    <row r="218" spans="1:65" s="2" customFormat="1" ht="24.15" customHeight="1">
      <c r="A218" s="35"/>
      <c r="B218" s="36"/>
      <c r="C218" s="224" t="s">
        <v>435</v>
      </c>
      <c r="D218" s="224" t="s">
        <v>158</v>
      </c>
      <c r="E218" s="225" t="s">
        <v>436</v>
      </c>
      <c r="F218" s="226" t="s">
        <v>437</v>
      </c>
      <c r="G218" s="227" t="s">
        <v>210</v>
      </c>
      <c r="H218" s="228">
        <v>0.05</v>
      </c>
      <c r="I218" s="229"/>
      <c r="J218" s="230">
        <f>ROUND(I218*H218,2)</f>
        <v>0</v>
      </c>
      <c r="K218" s="231"/>
      <c r="L218" s="41"/>
      <c r="M218" s="249" t="s">
        <v>1</v>
      </c>
      <c r="N218" s="250" t="s">
        <v>41</v>
      </c>
      <c r="O218" s="25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187</v>
      </c>
      <c r="AT218" s="236" t="s">
        <v>158</v>
      </c>
      <c r="AU218" s="236" t="s">
        <v>85</v>
      </c>
      <c r="AY218" s="14" t="s">
        <v>156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83</v>
      </c>
      <c r="BK218" s="237">
        <f>ROUND(I218*H218,2)</f>
        <v>0</v>
      </c>
      <c r="BL218" s="14" t="s">
        <v>187</v>
      </c>
      <c r="BM218" s="236" t="s">
        <v>438</v>
      </c>
    </row>
    <row r="219" spans="1:31" s="2" customFormat="1" ht="6.95" customHeight="1">
      <c r="A219" s="35"/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41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password="CC35" sheet="1" objects="1" scenarios="1" formatColumns="0" formatRows="0" autoFilter="0"/>
  <autoFilter ref="C131:K21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120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439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ROUND((SUM(BE124:BE135)),2)</f>
        <v>0</v>
      </c>
      <c r="G35" s="35"/>
      <c r="H35" s="35"/>
      <c r="I35" s="161">
        <v>0.21</v>
      </c>
      <c r="J35" s="160">
        <f>ROUND(((SUM(BE124:BE135))*I35),2)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ROUND((SUM(BF124:BF135)),2)</f>
        <v>0</v>
      </c>
      <c r="G36" s="35"/>
      <c r="H36" s="35"/>
      <c r="I36" s="161">
        <v>0.15</v>
      </c>
      <c r="J36" s="160">
        <f>ROUND(((SUM(BF124:BF135))*I36),2)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ROUND((SUM(BG124:BG135)),2)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ROUND((SUM(BH124:BH135)),2)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ROUND((SUM(BI124:BI135)),2)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120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2.100 - Vedlejší rozpočto...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440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441</v>
      </c>
      <c r="E100" s="193"/>
      <c r="F100" s="193"/>
      <c r="G100" s="193"/>
      <c r="H100" s="193"/>
      <c r="I100" s="193"/>
      <c r="J100" s="194">
        <f>J126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442</v>
      </c>
      <c r="E101" s="193"/>
      <c r="F101" s="193"/>
      <c r="G101" s="193"/>
      <c r="H101" s="193"/>
      <c r="I101" s="193"/>
      <c r="J101" s="194">
        <f>J129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443</v>
      </c>
      <c r="E102" s="193"/>
      <c r="F102" s="193"/>
      <c r="G102" s="193"/>
      <c r="H102" s="193"/>
      <c r="I102" s="193"/>
      <c r="J102" s="194">
        <f>J133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141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80" t="str">
        <f>E7</f>
        <v>Vysoké Mýto ON-DSP,DPS oprava, stavební opravy objektu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119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120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121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E11</f>
        <v>2.100 - Vedlejší rozpočto...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 xml:space="preserve"> </v>
      </c>
      <c r="G118" s="37"/>
      <c r="H118" s="37"/>
      <c r="I118" s="29" t="s">
        <v>22</v>
      </c>
      <c r="J118" s="76" t="str">
        <f>IF(J14="","",J14)</f>
        <v>11. 3. 2020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40.05" customHeight="1">
      <c r="A120" s="35"/>
      <c r="B120" s="36"/>
      <c r="C120" s="29" t="s">
        <v>24</v>
      </c>
      <c r="D120" s="37"/>
      <c r="E120" s="37"/>
      <c r="F120" s="24" t="str">
        <f>E17</f>
        <v>Správa železnic, s.o.,Rieg. nám.1660,500 02 HK</v>
      </c>
      <c r="G120" s="37"/>
      <c r="H120" s="37"/>
      <c r="I120" s="29" t="s">
        <v>30</v>
      </c>
      <c r="J120" s="33" t="str">
        <f>E23</f>
        <v>CODE,s.r.o.,Na Vrtálně 84,530 02 Pardubice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33</v>
      </c>
      <c r="J121" s="33" t="str">
        <f>E26</f>
        <v>CODE spol. s 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96"/>
      <c r="B123" s="197"/>
      <c r="C123" s="198" t="s">
        <v>142</v>
      </c>
      <c r="D123" s="199" t="s">
        <v>61</v>
      </c>
      <c r="E123" s="199" t="s">
        <v>57</v>
      </c>
      <c r="F123" s="199" t="s">
        <v>58</v>
      </c>
      <c r="G123" s="199" t="s">
        <v>143</v>
      </c>
      <c r="H123" s="199" t="s">
        <v>144</v>
      </c>
      <c r="I123" s="199" t="s">
        <v>145</v>
      </c>
      <c r="J123" s="200" t="s">
        <v>126</v>
      </c>
      <c r="K123" s="201" t="s">
        <v>146</v>
      </c>
      <c r="L123" s="202"/>
      <c r="M123" s="97" t="s">
        <v>1</v>
      </c>
      <c r="N123" s="98" t="s">
        <v>40</v>
      </c>
      <c r="O123" s="98" t="s">
        <v>147</v>
      </c>
      <c r="P123" s="98" t="s">
        <v>148</v>
      </c>
      <c r="Q123" s="98" t="s">
        <v>149</v>
      </c>
      <c r="R123" s="98" t="s">
        <v>150</v>
      </c>
      <c r="S123" s="98" t="s">
        <v>151</v>
      </c>
      <c r="T123" s="99" t="s">
        <v>152</v>
      </c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</row>
    <row r="124" spans="1:63" s="2" customFormat="1" ht="22.8" customHeight="1">
      <c r="A124" s="35"/>
      <c r="B124" s="36"/>
      <c r="C124" s="104" t="s">
        <v>153</v>
      </c>
      <c r="D124" s="37"/>
      <c r="E124" s="37"/>
      <c r="F124" s="37"/>
      <c r="G124" s="37"/>
      <c r="H124" s="37"/>
      <c r="I124" s="37"/>
      <c r="J124" s="203">
        <f>BK124</f>
        <v>0</v>
      </c>
      <c r="K124" s="37"/>
      <c r="L124" s="41"/>
      <c r="M124" s="100"/>
      <c r="N124" s="204"/>
      <c r="O124" s="101"/>
      <c r="P124" s="205">
        <f>P125</f>
        <v>0</v>
      </c>
      <c r="Q124" s="101"/>
      <c r="R124" s="205">
        <f>R125</f>
        <v>0</v>
      </c>
      <c r="S124" s="101"/>
      <c r="T124" s="206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128</v>
      </c>
      <c r="BK124" s="207">
        <f>BK125</f>
        <v>0</v>
      </c>
    </row>
    <row r="125" spans="1:63" s="12" customFormat="1" ht="25.9" customHeight="1">
      <c r="A125" s="12"/>
      <c r="B125" s="208"/>
      <c r="C125" s="209"/>
      <c r="D125" s="210" t="s">
        <v>75</v>
      </c>
      <c r="E125" s="211" t="s">
        <v>444</v>
      </c>
      <c r="F125" s="211" t="s">
        <v>116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P126+P129+P133</f>
        <v>0</v>
      </c>
      <c r="Q125" s="216"/>
      <c r="R125" s="217">
        <f>R126+R129+R133</f>
        <v>0</v>
      </c>
      <c r="S125" s="216"/>
      <c r="T125" s="218">
        <f>T126+T129+T133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9" t="s">
        <v>165</v>
      </c>
      <c r="AT125" s="220" t="s">
        <v>75</v>
      </c>
      <c r="AU125" s="220" t="s">
        <v>76</v>
      </c>
      <c r="AY125" s="219" t="s">
        <v>156</v>
      </c>
      <c r="BK125" s="221">
        <f>BK126+BK129+BK133</f>
        <v>0</v>
      </c>
    </row>
    <row r="126" spans="1:63" s="12" customFormat="1" ht="22.8" customHeight="1">
      <c r="A126" s="12"/>
      <c r="B126" s="208"/>
      <c r="C126" s="209"/>
      <c r="D126" s="210" t="s">
        <v>75</v>
      </c>
      <c r="E126" s="222" t="s">
        <v>445</v>
      </c>
      <c r="F126" s="222" t="s">
        <v>446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SUM(P127:P128)</f>
        <v>0</v>
      </c>
      <c r="Q126" s="216"/>
      <c r="R126" s="217">
        <f>SUM(R127:R128)</f>
        <v>0</v>
      </c>
      <c r="S126" s="216"/>
      <c r="T126" s="218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9" t="s">
        <v>165</v>
      </c>
      <c r="AT126" s="220" t="s">
        <v>75</v>
      </c>
      <c r="AU126" s="220" t="s">
        <v>83</v>
      </c>
      <c r="AY126" s="219" t="s">
        <v>156</v>
      </c>
      <c r="BK126" s="221">
        <f>SUM(BK127:BK128)</f>
        <v>0</v>
      </c>
    </row>
    <row r="127" spans="1:65" s="2" customFormat="1" ht="24.15" customHeight="1">
      <c r="A127" s="35"/>
      <c r="B127" s="36"/>
      <c r="C127" s="224" t="s">
        <v>85</v>
      </c>
      <c r="D127" s="224" t="s">
        <v>158</v>
      </c>
      <c r="E127" s="225" t="s">
        <v>447</v>
      </c>
      <c r="F127" s="226" t="s">
        <v>448</v>
      </c>
      <c r="G127" s="227" t="s">
        <v>449</v>
      </c>
      <c r="H127" s="228">
        <v>1</v>
      </c>
      <c r="I127" s="229"/>
      <c r="J127" s="230">
        <f>ROUND(I127*H127,2)</f>
        <v>0</v>
      </c>
      <c r="K127" s="231"/>
      <c r="L127" s="41"/>
      <c r="M127" s="232" t="s">
        <v>1</v>
      </c>
      <c r="N127" s="233" t="s">
        <v>41</v>
      </c>
      <c r="O127" s="88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6" t="s">
        <v>162</v>
      </c>
      <c r="AT127" s="236" t="s">
        <v>158</v>
      </c>
      <c r="AU127" s="236" t="s">
        <v>85</v>
      </c>
      <c r="AY127" s="14" t="s">
        <v>156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4" t="s">
        <v>83</v>
      </c>
      <c r="BK127" s="237">
        <f>ROUND(I127*H127,2)</f>
        <v>0</v>
      </c>
      <c r="BL127" s="14" t="s">
        <v>162</v>
      </c>
      <c r="BM127" s="236" t="s">
        <v>85</v>
      </c>
    </row>
    <row r="128" spans="1:65" s="2" customFormat="1" ht="14.4" customHeight="1">
      <c r="A128" s="35"/>
      <c r="B128" s="36"/>
      <c r="C128" s="224" t="s">
        <v>83</v>
      </c>
      <c r="D128" s="224" t="s">
        <v>158</v>
      </c>
      <c r="E128" s="225" t="s">
        <v>450</v>
      </c>
      <c r="F128" s="226" t="s">
        <v>451</v>
      </c>
      <c r="G128" s="227" t="s">
        <v>449</v>
      </c>
      <c r="H128" s="228">
        <v>1</v>
      </c>
      <c r="I128" s="229"/>
      <c r="J128" s="230">
        <f>ROUND(I128*H128,2)</f>
        <v>0</v>
      </c>
      <c r="K128" s="231"/>
      <c r="L128" s="41"/>
      <c r="M128" s="232" t="s">
        <v>1</v>
      </c>
      <c r="N128" s="233" t="s">
        <v>41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162</v>
      </c>
      <c r="AT128" s="236" t="s">
        <v>158</v>
      </c>
      <c r="AU128" s="236" t="s">
        <v>85</v>
      </c>
      <c r="AY128" s="14" t="s">
        <v>156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4" t="s">
        <v>83</v>
      </c>
      <c r="BK128" s="237">
        <f>ROUND(I128*H128,2)</f>
        <v>0</v>
      </c>
      <c r="BL128" s="14" t="s">
        <v>162</v>
      </c>
      <c r="BM128" s="236" t="s">
        <v>162</v>
      </c>
    </row>
    <row r="129" spans="1:63" s="12" customFormat="1" ht="22.8" customHeight="1">
      <c r="A129" s="12"/>
      <c r="B129" s="208"/>
      <c r="C129" s="209"/>
      <c r="D129" s="210" t="s">
        <v>75</v>
      </c>
      <c r="E129" s="222" t="s">
        <v>452</v>
      </c>
      <c r="F129" s="222" t="s">
        <v>453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SUM(P130:P132)</f>
        <v>0</v>
      </c>
      <c r="Q129" s="216"/>
      <c r="R129" s="217">
        <f>SUM(R130:R132)</f>
        <v>0</v>
      </c>
      <c r="S129" s="216"/>
      <c r="T129" s="218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165</v>
      </c>
      <c r="AT129" s="220" t="s">
        <v>75</v>
      </c>
      <c r="AU129" s="220" t="s">
        <v>83</v>
      </c>
      <c r="AY129" s="219" t="s">
        <v>156</v>
      </c>
      <c r="BK129" s="221">
        <f>SUM(BK130:BK132)</f>
        <v>0</v>
      </c>
    </row>
    <row r="130" spans="1:65" s="2" customFormat="1" ht="14.4" customHeight="1">
      <c r="A130" s="35"/>
      <c r="B130" s="36"/>
      <c r="C130" s="224" t="s">
        <v>165</v>
      </c>
      <c r="D130" s="224" t="s">
        <v>158</v>
      </c>
      <c r="E130" s="225" t="s">
        <v>454</v>
      </c>
      <c r="F130" s="226" t="s">
        <v>455</v>
      </c>
      <c r="G130" s="227" t="s">
        <v>449</v>
      </c>
      <c r="H130" s="228">
        <v>1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41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162</v>
      </c>
      <c r="AT130" s="236" t="s">
        <v>158</v>
      </c>
      <c r="AU130" s="236" t="s">
        <v>85</v>
      </c>
      <c r="AY130" s="14" t="s">
        <v>156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4" t="s">
        <v>83</v>
      </c>
      <c r="BK130" s="237">
        <f>ROUND(I130*H130,2)</f>
        <v>0</v>
      </c>
      <c r="BL130" s="14" t="s">
        <v>162</v>
      </c>
      <c r="BM130" s="236" t="s">
        <v>168</v>
      </c>
    </row>
    <row r="131" spans="1:65" s="2" customFormat="1" ht="14.4" customHeight="1">
      <c r="A131" s="35"/>
      <c r="B131" s="36"/>
      <c r="C131" s="224" t="s">
        <v>162</v>
      </c>
      <c r="D131" s="224" t="s">
        <v>158</v>
      </c>
      <c r="E131" s="225" t="s">
        <v>456</v>
      </c>
      <c r="F131" s="226" t="s">
        <v>457</v>
      </c>
      <c r="G131" s="227" t="s">
        <v>449</v>
      </c>
      <c r="H131" s="228">
        <v>1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41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162</v>
      </c>
      <c r="AT131" s="236" t="s">
        <v>158</v>
      </c>
      <c r="AU131" s="236" t="s">
        <v>85</v>
      </c>
      <c r="AY131" s="14" t="s">
        <v>156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4" t="s">
        <v>83</v>
      </c>
      <c r="BK131" s="237">
        <f>ROUND(I131*H131,2)</f>
        <v>0</v>
      </c>
      <c r="BL131" s="14" t="s">
        <v>162</v>
      </c>
      <c r="BM131" s="236" t="s">
        <v>171</v>
      </c>
    </row>
    <row r="132" spans="1:65" s="2" customFormat="1" ht="14.4" customHeight="1">
      <c r="A132" s="35"/>
      <c r="B132" s="36"/>
      <c r="C132" s="224" t="s">
        <v>259</v>
      </c>
      <c r="D132" s="224" t="s">
        <v>158</v>
      </c>
      <c r="E132" s="225" t="s">
        <v>458</v>
      </c>
      <c r="F132" s="226" t="s">
        <v>459</v>
      </c>
      <c r="G132" s="227" t="s">
        <v>449</v>
      </c>
      <c r="H132" s="228">
        <v>1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41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162</v>
      </c>
      <c r="AT132" s="236" t="s">
        <v>158</v>
      </c>
      <c r="AU132" s="236" t="s">
        <v>85</v>
      </c>
      <c r="AY132" s="14" t="s">
        <v>156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83</v>
      </c>
      <c r="BK132" s="237">
        <f>ROUND(I132*H132,2)</f>
        <v>0</v>
      </c>
      <c r="BL132" s="14" t="s">
        <v>162</v>
      </c>
      <c r="BM132" s="236" t="s">
        <v>175</v>
      </c>
    </row>
    <row r="133" spans="1:63" s="12" customFormat="1" ht="22.8" customHeight="1">
      <c r="A133" s="12"/>
      <c r="B133" s="208"/>
      <c r="C133" s="209"/>
      <c r="D133" s="210" t="s">
        <v>75</v>
      </c>
      <c r="E133" s="222" t="s">
        <v>460</v>
      </c>
      <c r="F133" s="222" t="s">
        <v>461</v>
      </c>
      <c r="G133" s="209"/>
      <c r="H133" s="209"/>
      <c r="I133" s="212"/>
      <c r="J133" s="223">
        <f>BK133</f>
        <v>0</v>
      </c>
      <c r="K133" s="209"/>
      <c r="L133" s="214"/>
      <c r="M133" s="215"/>
      <c r="N133" s="216"/>
      <c r="O133" s="216"/>
      <c r="P133" s="217">
        <f>SUM(P134:P135)</f>
        <v>0</v>
      </c>
      <c r="Q133" s="216"/>
      <c r="R133" s="217">
        <f>SUM(R134:R135)</f>
        <v>0</v>
      </c>
      <c r="S133" s="216"/>
      <c r="T133" s="218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165</v>
      </c>
      <c r="AT133" s="220" t="s">
        <v>75</v>
      </c>
      <c r="AU133" s="220" t="s">
        <v>83</v>
      </c>
      <c r="AY133" s="219" t="s">
        <v>156</v>
      </c>
      <c r="BK133" s="221">
        <f>SUM(BK134:BK135)</f>
        <v>0</v>
      </c>
    </row>
    <row r="134" spans="1:65" s="2" customFormat="1" ht="14.4" customHeight="1">
      <c r="A134" s="35"/>
      <c r="B134" s="36"/>
      <c r="C134" s="224" t="s">
        <v>168</v>
      </c>
      <c r="D134" s="224" t="s">
        <v>158</v>
      </c>
      <c r="E134" s="225" t="s">
        <v>462</v>
      </c>
      <c r="F134" s="226" t="s">
        <v>463</v>
      </c>
      <c r="G134" s="227" t="s">
        <v>449</v>
      </c>
      <c r="H134" s="228">
        <v>1</v>
      </c>
      <c r="I134" s="229"/>
      <c r="J134" s="230">
        <f>ROUND(I134*H134,2)</f>
        <v>0</v>
      </c>
      <c r="K134" s="231"/>
      <c r="L134" s="41"/>
      <c r="M134" s="232" t="s">
        <v>1</v>
      </c>
      <c r="N134" s="233" t="s">
        <v>41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162</v>
      </c>
      <c r="AT134" s="236" t="s">
        <v>158</v>
      </c>
      <c r="AU134" s="236" t="s">
        <v>85</v>
      </c>
      <c r="AY134" s="14" t="s">
        <v>156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83</v>
      </c>
      <c r="BK134" s="237">
        <f>ROUND(I134*H134,2)</f>
        <v>0</v>
      </c>
      <c r="BL134" s="14" t="s">
        <v>162</v>
      </c>
      <c r="BM134" s="236" t="s">
        <v>178</v>
      </c>
    </row>
    <row r="135" spans="1:65" s="2" customFormat="1" ht="14.4" customHeight="1">
      <c r="A135" s="35"/>
      <c r="B135" s="36"/>
      <c r="C135" s="224" t="s">
        <v>172</v>
      </c>
      <c r="D135" s="224" t="s">
        <v>158</v>
      </c>
      <c r="E135" s="225" t="s">
        <v>464</v>
      </c>
      <c r="F135" s="226" t="s">
        <v>465</v>
      </c>
      <c r="G135" s="227" t="s">
        <v>449</v>
      </c>
      <c r="H135" s="228">
        <v>1</v>
      </c>
      <c r="I135" s="229"/>
      <c r="J135" s="230">
        <f>ROUND(I135*H135,2)</f>
        <v>0</v>
      </c>
      <c r="K135" s="231"/>
      <c r="L135" s="41"/>
      <c r="M135" s="249" t="s">
        <v>1</v>
      </c>
      <c r="N135" s="250" t="s">
        <v>41</v>
      </c>
      <c r="O135" s="25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162</v>
      </c>
      <c r="AT135" s="236" t="s">
        <v>158</v>
      </c>
      <c r="AU135" s="236" t="s">
        <v>85</v>
      </c>
      <c r="AY135" s="14" t="s">
        <v>156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83</v>
      </c>
      <c r="BK135" s="237">
        <f>ROUND(I135*H135,2)</f>
        <v>0</v>
      </c>
      <c r="BL135" s="14" t="s">
        <v>162</v>
      </c>
      <c r="BM135" s="236" t="s">
        <v>182</v>
      </c>
    </row>
    <row r="136" spans="1:31" s="2" customFormat="1" ht="6.95" customHeight="1">
      <c r="A136" s="35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41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password="CC35" sheet="1" objects="1" scenarios="1" formatColumns="0" formatRows="0" autoFilter="0"/>
  <autoFilter ref="C123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467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ROUND(J148,2)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ROUND((SUM(BE148:BE538)),2)</f>
        <v>0</v>
      </c>
      <c r="G35" s="35"/>
      <c r="H35" s="35"/>
      <c r="I35" s="161">
        <v>0.21</v>
      </c>
      <c r="J35" s="160">
        <f>ROUND(((SUM(BE148:BE538))*I35),2)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ROUND((SUM(BF148:BF538)),2)</f>
        <v>0</v>
      </c>
      <c r="G36" s="35"/>
      <c r="H36" s="35"/>
      <c r="I36" s="161">
        <v>0.15</v>
      </c>
      <c r="J36" s="160">
        <f>ROUND(((SUM(BF148:BF538))*I36),2)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ROUND((SUM(BG148:BG538)),2)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ROUND((SUM(BH148:BH538)),2)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ROUND((SUM(BI148:BI538)),2)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1.000 - Architektonicko - stavení řešení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J148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129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130</v>
      </c>
      <c r="E100" s="193"/>
      <c r="F100" s="193"/>
      <c r="G100" s="193"/>
      <c r="H100" s="193"/>
      <c r="I100" s="193"/>
      <c r="J100" s="194">
        <f>J150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131</v>
      </c>
      <c r="E101" s="193"/>
      <c r="F101" s="193"/>
      <c r="G101" s="193"/>
      <c r="H101" s="193"/>
      <c r="I101" s="193"/>
      <c r="J101" s="194">
        <f>J155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132</v>
      </c>
      <c r="E102" s="193"/>
      <c r="F102" s="193"/>
      <c r="G102" s="193"/>
      <c r="H102" s="193"/>
      <c r="I102" s="193"/>
      <c r="J102" s="194">
        <f>J158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468</v>
      </c>
      <c r="E103" s="193"/>
      <c r="F103" s="193"/>
      <c r="G103" s="193"/>
      <c r="H103" s="193"/>
      <c r="I103" s="193"/>
      <c r="J103" s="194">
        <f>J172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134</v>
      </c>
      <c r="E104" s="193"/>
      <c r="F104" s="193"/>
      <c r="G104" s="193"/>
      <c r="H104" s="193"/>
      <c r="I104" s="193"/>
      <c r="J104" s="194">
        <f>J174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469</v>
      </c>
      <c r="E105" s="193"/>
      <c r="F105" s="193"/>
      <c r="G105" s="193"/>
      <c r="H105" s="193"/>
      <c r="I105" s="193"/>
      <c r="J105" s="194">
        <f>J213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136</v>
      </c>
      <c r="E106" s="193"/>
      <c r="F106" s="193"/>
      <c r="G106" s="193"/>
      <c r="H106" s="193"/>
      <c r="I106" s="193"/>
      <c r="J106" s="194">
        <f>J283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30"/>
      <c r="D107" s="192" t="s">
        <v>137</v>
      </c>
      <c r="E107" s="193"/>
      <c r="F107" s="193"/>
      <c r="G107" s="193"/>
      <c r="H107" s="193"/>
      <c r="I107" s="193"/>
      <c r="J107" s="194">
        <f>J295</f>
        <v>0</v>
      </c>
      <c r="K107" s="130"/>
      <c r="L107" s="19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5"/>
      <c r="C108" s="186"/>
      <c r="D108" s="187" t="s">
        <v>138</v>
      </c>
      <c r="E108" s="188"/>
      <c r="F108" s="188"/>
      <c r="G108" s="188"/>
      <c r="H108" s="188"/>
      <c r="I108" s="188"/>
      <c r="J108" s="189">
        <f>J297</f>
        <v>0</v>
      </c>
      <c r="K108" s="186"/>
      <c r="L108" s="19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1"/>
      <c r="C109" s="130"/>
      <c r="D109" s="192" t="s">
        <v>139</v>
      </c>
      <c r="E109" s="193"/>
      <c r="F109" s="193"/>
      <c r="G109" s="193"/>
      <c r="H109" s="193"/>
      <c r="I109" s="193"/>
      <c r="J109" s="194">
        <f>J298</f>
        <v>0</v>
      </c>
      <c r="K109" s="130"/>
      <c r="L109" s="1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1"/>
      <c r="C110" s="130"/>
      <c r="D110" s="192" t="s">
        <v>470</v>
      </c>
      <c r="E110" s="193"/>
      <c r="F110" s="193"/>
      <c r="G110" s="193"/>
      <c r="H110" s="193"/>
      <c r="I110" s="193"/>
      <c r="J110" s="194">
        <f>J306</f>
        <v>0</v>
      </c>
      <c r="K110" s="130"/>
      <c r="L110" s="19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1"/>
      <c r="C111" s="130"/>
      <c r="D111" s="192" t="s">
        <v>471</v>
      </c>
      <c r="E111" s="193"/>
      <c r="F111" s="193"/>
      <c r="G111" s="193"/>
      <c r="H111" s="193"/>
      <c r="I111" s="193"/>
      <c r="J111" s="194">
        <f>J308</f>
        <v>0</v>
      </c>
      <c r="K111" s="130"/>
      <c r="L111" s="19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1"/>
      <c r="C112" s="130"/>
      <c r="D112" s="192" t="s">
        <v>472</v>
      </c>
      <c r="E112" s="193"/>
      <c r="F112" s="193"/>
      <c r="G112" s="193"/>
      <c r="H112" s="193"/>
      <c r="I112" s="193"/>
      <c r="J112" s="194">
        <f>J319</f>
        <v>0</v>
      </c>
      <c r="K112" s="130"/>
      <c r="L112" s="19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1"/>
      <c r="C113" s="130"/>
      <c r="D113" s="192" t="s">
        <v>473</v>
      </c>
      <c r="E113" s="193"/>
      <c r="F113" s="193"/>
      <c r="G113" s="193"/>
      <c r="H113" s="193"/>
      <c r="I113" s="193"/>
      <c r="J113" s="194">
        <f>J323</f>
        <v>0</v>
      </c>
      <c r="K113" s="130"/>
      <c r="L113" s="19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1"/>
      <c r="C114" s="130"/>
      <c r="D114" s="192" t="s">
        <v>474</v>
      </c>
      <c r="E114" s="193"/>
      <c r="F114" s="193"/>
      <c r="G114" s="193"/>
      <c r="H114" s="193"/>
      <c r="I114" s="193"/>
      <c r="J114" s="194">
        <f>J326</f>
        <v>0</v>
      </c>
      <c r="K114" s="130"/>
      <c r="L114" s="19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1"/>
      <c r="C115" s="130"/>
      <c r="D115" s="192" t="s">
        <v>475</v>
      </c>
      <c r="E115" s="193"/>
      <c r="F115" s="193"/>
      <c r="G115" s="193"/>
      <c r="H115" s="193"/>
      <c r="I115" s="193"/>
      <c r="J115" s="194">
        <f>J360</f>
        <v>0</v>
      </c>
      <c r="K115" s="130"/>
      <c r="L115" s="19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1"/>
      <c r="C116" s="130"/>
      <c r="D116" s="192" t="s">
        <v>476</v>
      </c>
      <c r="E116" s="193"/>
      <c r="F116" s="193"/>
      <c r="G116" s="193"/>
      <c r="H116" s="193"/>
      <c r="I116" s="193"/>
      <c r="J116" s="194">
        <f>J376</f>
        <v>0</v>
      </c>
      <c r="K116" s="130"/>
      <c r="L116" s="19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1"/>
      <c r="C117" s="130"/>
      <c r="D117" s="192" t="s">
        <v>477</v>
      </c>
      <c r="E117" s="193"/>
      <c r="F117" s="193"/>
      <c r="G117" s="193"/>
      <c r="H117" s="193"/>
      <c r="I117" s="193"/>
      <c r="J117" s="194">
        <f>J404</f>
        <v>0</v>
      </c>
      <c r="K117" s="130"/>
      <c r="L117" s="19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1"/>
      <c r="C118" s="130"/>
      <c r="D118" s="192" t="s">
        <v>478</v>
      </c>
      <c r="E118" s="193"/>
      <c r="F118" s="193"/>
      <c r="G118" s="193"/>
      <c r="H118" s="193"/>
      <c r="I118" s="193"/>
      <c r="J118" s="194">
        <f>J419</f>
        <v>0</v>
      </c>
      <c r="K118" s="130"/>
      <c r="L118" s="19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1"/>
      <c r="C119" s="130"/>
      <c r="D119" s="192" t="s">
        <v>140</v>
      </c>
      <c r="E119" s="193"/>
      <c r="F119" s="193"/>
      <c r="G119" s="193"/>
      <c r="H119" s="193"/>
      <c r="I119" s="193"/>
      <c r="J119" s="194">
        <f>J459</f>
        <v>0</v>
      </c>
      <c r="K119" s="130"/>
      <c r="L119" s="19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1"/>
      <c r="C120" s="130"/>
      <c r="D120" s="192" t="s">
        <v>479</v>
      </c>
      <c r="E120" s="193"/>
      <c r="F120" s="193"/>
      <c r="G120" s="193"/>
      <c r="H120" s="193"/>
      <c r="I120" s="193"/>
      <c r="J120" s="194">
        <f>J475</f>
        <v>0</v>
      </c>
      <c r="K120" s="130"/>
      <c r="L120" s="19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1"/>
      <c r="C121" s="130"/>
      <c r="D121" s="192" t="s">
        <v>480</v>
      </c>
      <c r="E121" s="193"/>
      <c r="F121" s="193"/>
      <c r="G121" s="193"/>
      <c r="H121" s="193"/>
      <c r="I121" s="193"/>
      <c r="J121" s="194">
        <f>J493</f>
        <v>0</v>
      </c>
      <c r="K121" s="130"/>
      <c r="L121" s="19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1"/>
      <c r="C122" s="130"/>
      <c r="D122" s="192" t="s">
        <v>481</v>
      </c>
      <c r="E122" s="193"/>
      <c r="F122" s="193"/>
      <c r="G122" s="193"/>
      <c r="H122" s="193"/>
      <c r="I122" s="193"/>
      <c r="J122" s="194">
        <f>J497</f>
        <v>0</v>
      </c>
      <c r="K122" s="130"/>
      <c r="L122" s="19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1"/>
      <c r="C123" s="130"/>
      <c r="D123" s="192" t="s">
        <v>482</v>
      </c>
      <c r="E123" s="193"/>
      <c r="F123" s="193"/>
      <c r="G123" s="193"/>
      <c r="H123" s="193"/>
      <c r="I123" s="193"/>
      <c r="J123" s="194">
        <f>J500</f>
        <v>0</v>
      </c>
      <c r="K123" s="130"/>
      <c r="L123" s="19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1"/>
      <c r="C124" s="130"/>
      <c r="D124" s="192" t="s">
        <v>483</v>
      </c>
      <c r="E124" s="193"/>
      <c r="F124" s="193"/>
      <c r="G124" s="193"/>
      <c r="H124" s="193"/>
      <c r="I124" s="193"/>
      <c r="J124" s="194">
        <f>J513</f>
        <v>0</v>
      </c>
      <c r="K124" s="130"/>
      <c r="L124" s="19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1"/>
      <c r="C125" s="130"/>
      <c r="D125" s="192" t="s">
        <v>484</v>
      </c>
      <c r="E125" s="193"/>
      <c r="F125" s="193"/>
      <c r="G125" s="193"/>
      <c r="H125" s="193"/>
      <c r="I125" s="193"/>
      <c r="J125" s="194">
        <f>J519</f>
        <v>0</v>
      </c>
      <c r="K125" s="130"/>
      <c r="L125" s="19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1"/>
      <c r="C126" s="130"/>
      <c r="D126" s="192" t="s">
        <v>485</v>
      </c>
      <c r="E126" s="193"/>
      <c r="F126" s="193"/>
      <c r="G126" s="193"/>
      <c r="H126" s="193"/>
      <c r="I126" s="193"/>
      <c r="J126" s="194">
        <f>J528</f>
        <v>0</v>
      </c>
      <c r="K126" s="130"/>
      <c r="L126" s="19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32" spans="1:31" s="2" customFormat="1" ht="6.95" customHeight="1">
      <c r="A132" s="35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4.95" customHeight="1">
      <c r="A133" s="35"/>
      <c r="B133" s="36"/>
      <c r="C133" s="20" t="s">
        <v>141</v>
      </c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16</v>
      </c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180" t="str">
        <f>E7</f>
        <v>Vysoké Mýto ON-DSP,DPS oprava, stavební opravy objektu</v>
      </c>
      <c r="F136" s="29"/>
      <c r="G136" s="29"/>
      <c r="H136" s="29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2:12" s="1" customFormat="1" ht="12" customHeight="1">
      <c r="B137" s="18"/>
      <c r="C137" s="29" t="s">
        <v>119</v>
      </c>
      <c r="D137" s="19"/>
      <c r="E137" s="19"/>
      <c r="F137" s="19"/>
      <c r="G137" s="19"/>
      <c r="H137" s="19"/>
      <c r="I137" s="19"/>
      <c r="J137" s="19"/>
      <c r="K137" s="19"/>
      <c r="L137" s="17"/>
    </row>
    <row r="138" spans="1:31" s="2" customFormat="1" ht="16.5" customHeight="1">
      <c r="A138" s="35"/>
      <c r="B138" s="36"/>
      <c r="C138" s="37"/>
      <c r="D138" s="37"/>
      <c r="E138" s="180" t="s">
        <v>466</v>
      </c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29" t="s">
        <v>121</v>
      </c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7"/>
      <c r="D140" s="37"/>
      <c r="E140" s="73" t="str">
        <f>E11</f>
        <v>1.000 - Architektonicko - stavení řešení</v>
      </c>
      <c r="F140" s="37"/>
      <c r="G140" s="37"/>
      <c r="H140" s="37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29" t="s">
        <v>20</v>
      </c>
      <c r="D142" s="37"/>
      <c r="E142" s="37"/>
      <c r="F142" s="24" t="str">
        <f>F14</f>
        <v xml:space="preserve"> </v>
      </c>
      <c r="G142" s="37"/>
      <c r="H142" s="37"/>
      <c r="I142" s="29" t="s">
        <v>22</v>
      </c>
      <c r="J142" s="76" t="str">
        <f>IF(J14="","",J14)</f>
        <v>11. 3. 2020</v>
      </c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40.05" customHeight="1">
      <c r="A144" s="35"/>
      <c r="B144" s="36"/>
      <c r="C144" s="29" t="s">
        <v>24</v>
      </c>
      <c r="D144" s="37"/>
      <c r="E144" s="37"/>
      <c r="F144" s="24" t="str">
        <f>E17</f>
        <v>Správa železnic, s.o.,Rieg. nám.1660,500 02 HK</v>
      </c>
      <c r="G144" s="37"/>
      <c r="H144" s="37"/>
      <c r="I144" s="29" t="s">
        <v>30</v>
      </c>
      <c r="J144" s="33" t="str">
        <f>E23</f>
        <v>CODE,s.r.o.,Na Vrtálně 84,530 02 Pardubice</v>
      </c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5.15" customHeight="1">
      <c r="A145" s="35"/>
      <c r="B145" s="36"/>
      <c r="C145" s="29" t="s">
        <v>28</v>
      </c>
      <c r="D145" s="37"/>
      <c r="E145" s="37"/>
      <c r="F145" s="24" t="str">
        <f>IF(E20="","",E20)</f>
        <v>Vyplň údaj</v>
      </c>
      <c r="G145" s="37"/>
      <c r="H145" s="37"/>
      <c r="I145" s="29" t="s">
        <v>33</v>
      </c>
      <c r="J145" s="33" t="str">
        <f>E26</f>
        <v>CODE spol. s r.o.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0.3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11" customFormat="1" ht="29.25" customHeight="1">
      <c r="A147" s="196"/>
      <c r="B147" s="197"/>
      <c r="C147" s="198" t="s">
        <v>142</v>
      </c>
      <c r="D147" s="199" t="s">
        <v>61</v>
      </c>
      <c r="E147" s="199" t="s">
        <v>57</v>
      </c>
      <c r="F147" s="199" t="s">
        <v>58</v>
      </c>
      <c r="G147" s="199" t="s">
        <v>143</v>
      </c>
      <c r="H147" s="199" t="s">
        <v>144</v>
      </c>
      <c r="I147" s="199" t="s">
        <v>145</v>
      </c>
      <c r="J147" s="200" t="s">
        <v>126</v>
      </c>
      <c r="K147" s="201" t="s">
        <v>146</v>
      </c>
      <c r="L147" s="202"/>
      <c r="M147" s="97" t="s">
        <v>1</v>
      </c>
      <c r="N147" s="98" t="s">
        <v>40</v>
      </c>
      <c r="O147" s="98" t="s">
        <v>147</v>
      </c>
      <c r="P147" s="98" t="s">
        <v>148</v>
      </c>
      <c r="Q147" s="98" t="s">
        <v>149</v>
      </c>
      <c r="R147" s="98" t="s">
        <v>150</v>
      </c>
      <c r="S147" s="98" t="s">
        <v>151</v>
      </c>
      <c r="T147" s="99" t="s">
        <v>152</v>
      </c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</row>
    <row r="148" spans="1:63" s="2" customFormat="1" ht="22.8" customHeight="1">
      <c r="A148" s="35"/>
      <c r="B148" s="36"/>
      <c r="C148" s="104" t="s">
        <v>153</v>
      </c>
      <c r="D148" s="37"/>
      <c r="E148" s="37"/>
      <c r="F148" s="37"/>
      <c r="G148" s="37"/>
      <c r="H148" s="37"/>
      <c r="I148" s="37"/>
      <c r="J148" s="203">
        <f>BK148</f>
        <v>0</v>
      </c>
      <c r="K148" s="37"/>
      <c r="L148" s="41"/>
      <c r="M148" s="100"/>
      <c r="N148" s="204"/>
      <c r="O148" s="101"/>
      <c r="P148" s="205">
        <f>P149+P297</f>
        <v>0</v>
      </c>
      <c r="Q148" s="101"/>
      <c r="R148" s="205">
        <f>R149+R297</f>
        <v>0</v>
      </c>
      <c r="S148" s="101"/>
      <c r="T148" s="206">
        <f>T149+T297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75</v>
      </c>
      <c r="AU148" s="14" t="s">
        <v>128</v>
      </c>
      <c r="BK148" s="207">
        <f>BK149+BK297</f>
        <v>0</v>
      </c>
    </row>
    <row r="149" spans="1:63" s="12" customFormat="1" ht="25.9" customHeight="1">
      <c r="A149" s="12"/>
      <c r="B149" s="208"/>
      <c r="C149" s="209"/>
      <c r="D149" s="210" t="s">
        <v>75</v>
      </c>
      <c r="E149" s="211" t="s">
        <v>154</v>
      </c>
      <c r="F149" s="211" t="s">
        <v>155</v>
      </c>
      <c r="G149" s="209"/>
      <c r="H149" s="209"/>
      <c r="I149" s="212"/>
      <c r="J149" s="213">
        <f>BK149</f>
        <v>0</v>
      </c>
      <c r="K149" s="209"/>
      <c r="L149" s="214"/>
      <c r="M149" s="215"/>
      <c r="N149" s="216"/>
      <c r="O149" s="216"/>
      <c r="P149" s="217">
        <f>P150+P155+P158+P172+P174+P213+P283+P295</f>
        <v>0</v>
      </c>
      <c r="Q149" s="216"/>
      <c r="R149" s="217">
        <f>R150+R155+R158+R172+R174+R213+R283+R295</f>
        <v>0</v>
      </c>
      <c r="S149" s="216"/>
      <c r="T149" s="218">
        <f>T150+T155+T158+T172+T174+T213+T283+T295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9" t="s">
        <v>83</v>
      </c>
      <c r="AT149" s="220" t="s">
        <v>75</v>
      </c>
      <c r="AU149" s="220" t="s">
        <v>76</v>
      </c>
      <c r="AY149" s="219" t="s">
        <v>156</v>
      </c>
      <c r="BK149" s="221">
        <f>BK150+BK155+BK158+BK172+BK174+BK213+BK283+BK295</f>
        <v>0</v>
      </c>
    </row>
    <row r="150" spans="1:63" s="12" customFormat="1" ht="22.8" customHeight="1">
      <c r="A150" s="12"/>
      <c r="B150" s="208"/>
      <c r="C150" s="209"/>
      <c r="D150" s="210" t="s">
        <v>75</v>
      </c>
      <c r="E150" s="222" t="s">
        <v>83</v>
      </c>
      <c r="F150" s="222" t="s">
        <v>157</v>
      </c>
      <c r="G150" s="209"/>
      <c r="H150" s="209"/>
      <c r="I150" s="212"/>
      <c r="J150" s="223">
        <f>BK150</f>
        <v>0</v>
      </c>
      <c r="K150" s="209"/>
      <c r="L150" s="214"/>
      <c r="M150" s="215"/>
      <c r="N150" s="216"/>
      <c r="O150" s="216"/>
      <c r="P150" s="217">
        <f>SUM(P151:P154)</f>
        <v>0</v>
      </c>
      <c r="Q150" s="216"/>
      <c r="R150" s="217">
        <f>SUM(R151:R154)</f>
        <v>0</v>
      </c>
      <c r="S150" s="216"/>
      <c r="T150" s="218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9" t="s">
        <v>83</v>
      </c>
      <c r="AT150" s="220" t="s">
        <v>75</v>
      </c>
      <c r="AU150" s="220" t="s">
        <v>83</v>
      </c>
      <c r="AY150" s="219" t="s">
        <v>156</v>
      </c>
      <c r="BK150" s="221">
        <f>SUM(BK151:BK154)</f>
        <v>0</v>
      </c>
    </row>
    <row r="151" spans="1:65" s="2" customFormat="1" ht="24.15" customHeight="1">
      <c r="A151" s="35"/>
      <c r="B151" s="36"/>
      <c r="C151" s="224" t="s">
        <v>83</v>
      </c>
      <c r="D151" s="224" t="s">
        <v>158</v>
      </c>
      <c r="E151" s="225" t="s">
        <v>486</v>
      </c>
      <c r="F151" s="226" t="s">
        <v>487</v>
      </c>
      <c r="G151" s="227" t="s">
        <v>194</v>
      </c>
      <c r="H151" s="228">
        <v>7.836</v>
      </c>
      <c r="I151" s="229"/>
      <c r="J151" s="230">
        <f>ROUND(I151*H151,2)</f>
        <v>0</v>
      </c>
      <c r="K151" s="231"/>
      <c r="L151" s="41"/>
      <c r="M151" s="232" t="s">
        <v>1</v>
      </c>
      <c r="N151" s="233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162</v>
      </c>
      <c r="AT151" s="236" t="s">
        <v>158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162</v>
      </c>
      <c r="BM151" s="236" t="s">
        <v>85</v>
      </c>
    </row>
    <row r="152" spans="1:65" s="2" customFormat="1" ht="37.8" customHeight="1">
      <c r="A152" s="35"/>
      <c r="B152" s="36"/>
      <c r="C152" s="224" t="s">
        <v>488</v>
      </c>
      <c r="D152" s="224" t="s">
        <v>158</v>
      </c>
      <c r="E152" s="225" t="s">
        <v>489</v>
      </c>
      <c r="F152" s="226" t="s">
        <v>490</v>
      </c>
      <c r="G152" s="227" t="s">
        <v>194</v>
      </c>
      <c r="H152" s="228">
        <v>15.672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162</v>
      </c>
      <c r="AT152" s="236" t="s">
        <v>158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162</v>
      </c>
      <c r="BM152" s="236" t="s">
        <v>162</v>
      </c>
    </row>
    <row r="153" spans="1:65" s="2" customFormat="1" ht="24.15" customHeight="1">
      <c r="A153" s="35"/>
      <c r="B153" s="36"/>
      <c r="C153" s="224" t="s">
        <v>491</v>
      </c>
      <c r="D153" s="224" t="s">
        <v>158</v>
      </c>
      <c r="E153" s="225" t="s">
        <v>492</v>
      </c>
      <c r="F153" s="226" t="s">
        <v>493</v>
      </c>
      <c r="G153" s="227" t="s">
        <v>194</v>
      </c>
      <c r="H153" s="228">
        <v>7.836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162</v>
      </c>
      <c r="AT153" s="236" t="s">
        <v>158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162</v>
      </c>
      <c r="BM153" s="236" t="s">
        <v>168</v>
      </c>
    </row>
    <row r="154" spans="1:65" s="2" customFormat="1" ht="24.15" customHeight="1">
      <c r="A154" s="35"/>
      <c r="B154" s="36"/>
      <c r="C154" s="224" t="s">
        <v>85</v>
      </c>
      <c r="D154" s="224" t="s">
        <v>158</v>
      </c>
      <c r="E154" s="225" t="s">
        <v>494</v>
      </c>
      <c r="F154" s="226" t="s">
        <v>495</v>
      </c>
      <c r="G154" s="227" t="s">
        <v>194</v>
      </c>
      <c r="H154" s="228">
        <v>7.836</v>
      </c>
      <c r="I154" s="229"/>
      <c r="J154" s="230">
        <f>ROUND(I154*H154,2)</f>
        <v>0</v>
      </c>
      <c r="K154" s="231"/>
      <c r="L154" s="41"/>
      <c r="M154" s="232" t="s">
        <v>1</v>
      </c>
      <c r="N154" s="233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162</v>
      </c>
      <c r="AT154" s="236" t="s">
        <v>158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162</v>
      </c>
      <c r="BM154" s="236" t="s">
        <v>171</v>
      </c>
    </row>
    <row r="155" spans="1:63" s="12" customFormat="1" ht="22.8" customHeight="1">
      <c r="A155" s="12"/>
      <c r="B155" s="208"/>
      <c r="C155" s="209"/>
      <c r="D155" s="210" t="s">
        <v>75</v>
      </c>
      <c r="E155" s="222" t="s">
        <v>85</v>
      </c>
      <c r="F155" s="222" t="s">
        <v>248</v>
      </c>
      <c r="G155" s="209"/>
      <c r="H155" s="209"/>
      <c r="I155" s="212"/>
      <c r="J155" s="223">
        <f>BK155</f>
        <v>0</v>
      </c>
      <c r="K155" s="209"/>
      <c r="L155" s="214"/>
      <c r="M155" s="215"/>
      <c r="N155" s="216"/>
      <c r="O155" s="216"/>
      <c r="P155" s="217">
        <f>SUM(P156:P157)</f>
        <v>0</v>
      </c>
      <c r="Q155" s="216"/>
      <c r="R155" s="217">
        <f>SUM(R156:R157)</f>
        <v>0</v>
      </c>
      <c r="S155" s="216"/>
      <c r="T155" s="218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9" t="s">
        <v>83</v>
      </c>
      <c r="AT155" s="220" t="s">
        <v>75</v>
      </c>
      <c r="AU155" s="220" t="s">
        <v>83</v>
      </c>
      <c r="AY155" s="219" t="s">
        <v>156</v>
      </c>
      <c r="BK155" s="221">
        <f>SUM(BK156:BK157)</f>
        <v>0</v>
      </c>
    </row>
    <row r="156" spans="1:65" s="2" customFormat="1" ht="24.15" customHeight="1">
      <c r="A156" s="35"/>
      <c r="B156" s="36"/>
      <c r="C156" s="224" t="s">
        <v>259</v>
      </c>
      <c r="D156" s="224" t="s">
        <v>158</v>
      </c>
      <c r="E156" s="225" t="s">
        <v>496</v>
      </c>
      <c r="F156" s="226" t="s">
        <v>497</v>
      </c>
      <c r="G156" s="227" t="s">
        <v>194</v>
      </c>
      <c r="H156" s="228">
        <v>0.898</v>
      </c>
      <c r="I156" s="229"/>
      <c r="J156" s="230">
        <f>ROUND(I156*H156,2)</f>
        <v>0</v>
      </c>
      <c r="K156" s="231"/>
      <c r="L156" s="41"/>
      <c r="M156" s="232" t="s">
        <v>1</v>
      </c>
      <c r="N156" s="233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162</v>
      </c>
      <c r="AT156" s="236" t="s">
        <v>158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162</v>
      </c>
      <c r="BM156" s="236" t="s">
        <v>175</v>
      </c>
    </row>
    <row r="157" spans="1:65" s="2" customFormat="1" ht="14.4" customHeight="1">
      <c r="A157" s="35"/>
      <c r="B157" s="36"/>
      <c r="C157" s="224" t="s">
        <v>162</v>
      </c>
      <c r="D157" s="224" t="s">
        <v>158</v>
      </c>
      <c r="E157" s="225" t="s">
        <v>498</v>
      </c>
      <c r="F157" s="226" t="s">
        <v>499</v>
      </c>
      <c r="G157" s="227" t="s">
        <v>210</v>
      </c>
      <c r="H157" s="228">
        <v>0.026</v>
      </c>
      <c r="I157" s="229"/>
      <c r="J157" s="230">
        <f>ROUND(I157*H157,2)</f>
        <v>0</v>
      </c>
      <c r="K157" s="231"/>
      <c r="L157" s="41"/>
      <c r="M157" s="232" t="s">
        <v>1</v>
      </c>
      <c r="N157" s="233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162</v>
      </c>
      <c r="AT157" s="236" t="s">
        <v>158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162</v>
      </c>
      <c r="BM157" s="236" t="s">
        <v>178</v>
      </c>
    </row>
    <row r="158" spans="1:63" s="12" customFormat="1" ht="22.8" customHeight="1">
      <c r="A158" s="12"/>
      <c r="B158" s="208"/>
      <c r="C158" s="209"/>
      <c r="D158" s="210" t="s">
        <v>75</v>
      </c>
      <c r="E158" s="222" t="s">
        <v>259</v>
      </c>
      <c r="F158" s="222" t="s">
        <v>260</v>
      </c>
      <c r="G158" s="209"/>
      <c r="H158" s="209"/>
      <c r="I158" s="212"/>
      <c r="J158" s="223">
        <f>BK158</f>
        <v>0</v>
      </c>
      <c r="K158" s="209"/>
      <c r="L158" s="214"/>
      <c r="M158" s="215"/>
      <c r="N158" s="216"/>
      <c r="O158" s="216"/>
      <c r="P158" s="217">
        <f>SUM(P159:P171)</f>
        <v>0</v>
      </c>
      <c r="Q158" s="216"/>
      <c r="R158" s="217">
        <f>SUM(R159:R171)</f>
        <v>0</v>
      </c>
      <c r="S158" s="216"/>
      <c r="T158" s="218">
        <f>SUM(T159:T171)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9" t="s">
        <v>83</v>
      </c>
      <c r="AT158" s="220" t="s">
        <v>75</v>
      </c>
      <c r="AU158" s="220" t="s">
        <v>83</v>
      </c>
      <c r="AY158" s="219" t="s">
        <v>156</v>
      </c>
      <c r="BK158" s="221">
        <f>SUM(BK159:BK171)</f>
        <v>0</v>
      </c>
    </row>
    <row r="159" spans="1:65" s="2" customFormat="1" ht="24.15" customHeight="1">
      <c r="A159" s="35"/>
      <c r="B159" s="36"/>
      <c r="C159" s="224" t="s">
        <v>500</v>
      </c>
      <c r="D159" s="224" t="s">
        <v>158</v>
      </c>
      <c r="E159" s="225" t="s">
        <v>501</v>
      </c>
      <c r="F159" s="226" t="s">
        <v>502</v>
      </c>
      <c r="G159" s="227" t="s">
        <v>194</v>
      </c>
      <c r="H159" s="228">
        <v>10.614</v>
      </c>
      <c r="I159" s="229"/>
      <c r="J159" s="230">
        <f>ROUND(I159*H159,2)</f>
        <v>0</v>
      </c>
      <c r="K159" s="231"/>
      <c r="L159" s="41"/>
      <c r="M159" s="232" t="s">
        <v>1</v>
      </c>
      <c r="N159" s="233" t="s">
        <v>41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162</v>
      </c>
      <c r="AT159" s="236" t="s">
        <v>158</v>
      </c>
      <c r="AU159" s="236" t="s">
        <v>85</v>
      </c>
      <c r="AY159" s="14" t="s">
        <v>156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83</v>
      </c>
      <c r="BK159" s="237">
        <f>ROUND(I159*H159,2)</f>
        <v>0</v>
      </c>
      <c r="BL159" s="14" t="s">
        <v>162</v>
      </c>
      <c r="BM159" s="236" t="s">
        <v>182</v>
      </c>
    </row>
    <row r="160" spans="1:65" s="2" customFormat="1" ht="24.15" customHeight="1">
      <c r="A160" s="35"/>
      <c r="B160" s="36"/>
      <c r="C160" s="224" t="s">
        <v>191</v>
      </c>
      <c r="D160" s="224" t="s">
        <v>158</v>
      </c>
      <c r="E160" s="225" t="s">
        <v>503</v>
      </c>
      <c r="F160" s="226" t="s">
        <v>504</v>
      </c>
      <c r="G160" s="227" t="s">
        <v>194</v>
      </c>
      <c r="H160" s="228">
        <v>1.47</v>
      </c>
      <c r="I160" s="229"/>
      <c r="J160" s="230">
        <f>ROUND(I160*H160,2)</f>
        <v>0</v>
      </c>
      <c r="K160" s="231"/>
      <c r="L160" s="41"/>
      <c r="M160" s="232" t="s">
        <v>1</v>
      </c>
      <c r="N160" s="233" t="s">
        <v>41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162</v>
      </c>
      <c r="AT160" s="236" t="s">
        <v>158</v>
      </c>
      <c r="AU160" s="236" t="s">
        <v>85</v>
      </c>
      <c r="AY160" s="14" t="s">
        <v>156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4" t="s">
        <v>83</v>
      </c>
      <c r="BK160" s="237">
        <f>ROUND(I160*H160,2)</f>
        <v>0</v>
      </c>
      <c r="BL160" s="14" t="s">
        <v>162</v>
      </c>
      <c r="BM160" s="236" t="s">
        <v>187</v>
      </c>
    </row>
    <row r="161" spans="1:65" s="2" customFormat="1" ht="24.15" customHeight="1">
      <c r="A161" s="35"/>
      <c r="B161" s="36"/>
      <c r="C161" s="224" t="s">
        <v>505</v>
      </c>
      <c r="D161" s="224" t="s">
        <v>158</v>
      </c>
      <c r="E161" s="225" t="s">
        <v>506</v>
      </c>
      <c r="F161" s="226" t="s">
        <v>507</v>
      </c>
      <c r="G161" s="227" t="s">
        <v>186</v>
      </c>
      <c r="H161" s="228">
        <v>172.176</v>
      </c>
      <c r="I161" s="229"/>
      <c r="J161" s="230">
        <f>ROUND(I161*H161,2)</f>
        <v>0</v>
      </c>
      <c r="K161" s="231"/>
      <c r="L161" s="41"/>
      <c r="M161" s="232" t="s">
        <v>1</v>
      </c>
      <c r="N161" s="233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162</v>
      </c>
      <c r="AT161" s="236" t="s">
        <v>158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162</v>
      </c>
      <c r="BM161" s="236" t="s">
        <v>190</v>
      </c>
    </row>
    <row r="162" spans="1:65" s="2" customFormat="1" ht="24.15" customHeight="1">
      <c r="A162" s="35"/>
      <c r="B162" s="36"/>
      <c r="C162" s="224" t="s">
        <v>179</v>
      </c>
      <c r="D162" s="224" t="s">
        <v>158</v>
      </c>
      <c r="E162" s="225" t="s">
        <v>508</v>
      </c>
      <c r="F162" s="226" t="s">
        <v>509</v>
      </c>
      <c r="G162" s="227" t="s">
        <v>239</v>
      </c>
      <c r="H162" s="228">
        <v>2</v>
      </c>
      <c r="I162" s="229"/>
      <c r="J162" s="230">
        <f>ROUND(I162*H162,2)</f>
        <v>0</v>
      </c>
      <c r="K162" s="231"/>
      <c r="L162" s="41"/>
      <c r="M162" s="232" t="s">
        <v>1</v>
      </c>
      <c r="N162" s="233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162</v>
      </c>
      <c r="AT162" s="236" t="s">
        <v>158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162</v>
      </c>
      <c r="BM162" s="236" t="s">
        <v>195</v>
      </c>
    </row>
    <row r="163" spans="1:65" s="2" customFormat="1" ht="24.15" customHeight="1">
      <c r="A163" s="35"/>
      <c r="B163" s="36"/>
      <c r="C163" s="224" t="s">
        <v>175</v>
      </c>
      <c r="D163" s="224" t="s">
        <v>158</v>
      </c>
      <c r="E163" s="225" t="s">
        <v>510</v>
      </c>
      <c r="F163" s="226" t="s">
        <v>511</v>
      </c>
      <c r="G163" s="227" t="s">
        <v>239</v>
      </c>
      <c r="H163" s="228">
        <v>2</v>
      </c>
      <c r="I163" s="229"/>
      <c r="J163" s="230">
        <f>ROUND(I163*H163,2)</f>
        <v>0</v>
      </c>
      <c r="K163" s="231"/>
      <c r="L163" s="41"/>
      <c r="M163" s="232" t="s">
        <v>1</v>
      </c>
      <c r="N163" s="233" t="s">
        <v>41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162</v>
      </c>
      <c r="AT163" s="236" t="s">
        <v>158</v>
      </c>
      <c r="AU163" s="236" t="s">
        <v>85</v>
      </c>
      <c r="AY163" s="14" t="s">
        <v>156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83</v>
      </c>
      <c r="BK163" s="237">
        <f>ROUND(I163*H163,2)</f>
        <v>0</v>
      </c>
      <c r="BL163" s="14" t="s">
        <v>162</v>
      </c>
      <c r="BM163" s="236" t="s">
        <v>198</v>
      </c>
    </row>
    <row r="164" spans="1:65" s="2" customFormat="1" ht="14.4" customHeight="1">
      <c r="A164" s="35"/>
      <c r="B164" s="36"/>
      <c r="C164" s="224" t="s">
        <v>512</v>
      </c>
      <c r="D164" s="224" t="s">
        <v>158</v>
      </c>
      <c r="E164" s="225" t="s">
        <v>513</v>
      </c>
      <c r="F164" s="226" t="s">
        <v>514</v>
      </c>
      <c r="G164" s="227" t="s">
        <v>194</v>
      </c>
      <c r="H164" s="228">
        <v>0.616</v>
      </c>
      <c r="I164" s="229"/>
      <c r="J164" s="230">
        <f>ROUND(I164*H164,2)</f>
        <v>0</v>
      </c>
      <c r="K164" s="231"/>
      <c r="L164" s="41"/>
      <c r="M164" s="232" t="s">
        <v>1</v>
      </c>
      <c r="N164" s="233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162</v>
      </c>
      <c r="AT164" s="236" t="s">
        <v>158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162</v>
      </c>
      <c r="BM164" s="236" t="s">
        <v>201</v>
      </c>
    </row>
    <row r="165" spans="1:65" s="2" customFormat="1" ht="24.15" customHeight="1">
      <c r="A165" s="35"/>
      <c r="B165" s="36"/>
      <c r="C165" s="224" t="s">
        <v>182</v>
      </c>
      <c r="D165" s="224" t="s">
        <v>158</v>
      </c>
      <c r="E165" s="225" t="s">
        <v>515</v>
      </c>
      <c r="F165" s="226" t="s">
        <v>516</v>
      </c>
      <c r="G165" s="227" t="s">
        <v>210</v>
      </c>
      <c r="H165" s="228">
        <v>0.192</v>
      </c>
      <c r="I165" s="229"/>
      <c r="J165" s="230">
        <f>ROUND(I165*H165,2)</f>
        <v>0</v>
      </c>
      <c r="K165" s="231"/>
      <c r="L165" s="41"/>
      <c r="M165" s="232" t="s">
        <v>1</v>
      </c>
      <c r="N165" s="233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162</v>
      </c>
      <c r="AT165" s="236" t="s">
        <v>158</v>
      </c>
      <c r="AU165" s="236" t="s">
        <v>85</v>
      </c>
      <c r="AY165" s="14" t="s">
        <v>156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83</v>
      </c>
      <c r="BK165" s="237">
        <f>ROUND(I165*H165,2)</f>
        <v>0</v>
      </c>
      <c r="BL165" s="14" t="s">
        <v>162</v>
      </c>
      <c r="BM165" s="236" t="s">
        <v>205</v>
      </c>
    </row>
    <row r="166" spans="1:65" s="2" customFormat="1" ht="24.15" customHeight="1">
      <c r="A166" s="35"/>
      <c r="B166" s="36"/>
      <c r="C166" s="224" t="s">
        <v>8</v>
      </c>
      <c r="D166" s="224" t="s">
        <v>158</v>
      </c>
      <c r="E166" s="225" t="s">
        <v>517</v>
      </c>
      <c r="F166" s="226" t="s">
        <v>518</v>
      </c>
      <c r="G166" s="227" t="s">
        <v>210</v>
      </c>
      <c r="H166" s="228">
        <v>0.191</v>
      </c>
      <c r="I166" s="229"/>
      <c r="J166" s="230">
        <f>ROUND(I166*H166,2)</f>
        <v>0</v>
      </c>
      <c r="K166" s="231"/>
      <c r="L166" s="41"/>
      <c r="M166" s="232" t="s">
        <v>1</v>
      </c>
      <c r="N166" s="233" t="s">
        <v>41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162</v>
      </c>
      <c r="AT166" s="236" t="s">
        <v>158</v>
      </c>
      <c r="AU166" s="236" t="s">
        <v>85</v>
      </c>
      <c r="AY166" s="14" t="s">
        <v>156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83</v>
      </c>
      <c r="BK166" s="237">
        <f>ROUND(I166*H166,2)</f>
        <v>0</v>
      </c>
      <c r="BL166" s="14" t="s">
        <v>162</v>
      </c>
      <c r="BM166" s="236" t="s">
        <v>211</v>
      </c>
    </row>
    <row r="167" spans="1:65" s="2" customFormat="1" ht="24.15" customHeight="1">
      <c r="A167" s="35"/>
      <c r="B167" s="36"/>
      <c r="C167" s="224" t="s">
        <v>519</v>
      </c>
      <c r="D167" s="224" t="s">
        <v>158</v>
      </c>
      <c r="E167" s="225" t="s">
        <v>520</v>
      </c>
      <c r="F167" s="226" t="s">
        <v>521</v>
      </c>
      <c r="G167" s="227" t="s">
        <v>186</v>
      </c>
      <c r="H167" s="228">
        <v>9.8</v>
      </c>
      <c r="I167" s="229"/>
      <c r="J167" s="230">
        <f>ROUND(I167*H167,2)</f>
        <v>0</v>
      </c>
      <c r="K167" s="231"/>
      <c r="L167" s="41"/>
      <c r="M167" s="232" t="s">
        <v>1</v>
      </c>
      <c r="N167" s="233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162</v>
      </c>
      <c r="AT167" s="236" t="s">
        <v>158</v>
      </c>
      <c r="AU167" s="236" t="s">
        <v>85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162</v>
      </c>
      <c r="BM167" s="236" t="s">
        <v>215</v>
      </c>
    </row>
    <row r="168" spans="1:65" s="2" customFormat="1" ht="24.15" customHeight="1">
      <c r="A168" s="35"/>
      <c r="B168" s="36"/>
      <c r="C168" s="224" t="s">
        <v>165</v>
      </c>
      <c r="D168" s="224" t="s">
        <v>158</v>
      </c>
      <c r="E168" s="225" t="s">
        <v>522</v>
      </c>
      <c r="F168" s="226" t="s">
        <v>523</v>
      </c>
      <c r="G168" s="227" t="s">
        <v>239</v>
      </c>
      <c r="H168" s="228">
        <v>5</v>
      </c>
      <c r="I168" s="229"/>
      <c r="J168" s="230">
        <f>ROUND(I168*H168,2)</f>
        <v>0</v>
      </c>
      <c r="K168" s="231"/>
      <c r="L168" s="41"/>
      <c r="M168" s="232" t="s">
        <v>1</v>
      </c>
      <c r="N168" s="233" t="s">
        <v>41</v>
      </c>
      <c r="O168" s="88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162</v>
      </c>
      <c r="AT168" s="236" t="s">
        <v>158</v>
      </c>
      <c r="AU168" s="236" t="s">
        <v>85</v>
      </c>
      <c r="AY168" s="14" t="s">
        <v>156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4" t="s">
        <v>83</v>
      </c>
      <c r="BK168" s="237">
        <f>ROUND(I168*H168,2)</f>
        <v>0</v>
      </c>
      <c r="BL168" s="14" t="s">
        <v>162</v>
      </c>
      <c r="BM168" s="236" t="s">
        <v>218</v>
      </c>
    </row>
    <row r="169" spans="1:65" s="2" customFormat="1" ht="24.15" customHeight="1">
      <c r="A169" s="35"/>
      <c r="B169" s="36"/>
      <c r="C169" s="224" t="s">
        <v>524</v>
      </c>
      <c r="D169" s="224" t="s">
        <v>158</v>
      </c>
      <c r="E169" s="225" t="s">
        <v>525</v>
      </c>
      <c r="F169" s="226" t="s">
        <v>526</v>
      </c>
      <c r="G169" s="227" t="s">
        <v>161</v>
      </c>
      <c r="H169" s="228">
        <v>2.366</v>
      </c>
      <c r="I169" s="229"/>
      <c r="J169" s="230">
        <f>ROUND(I169*H169,2)</f>
        <v>0</v>
      </c>
      <c r="K169" s="231"/>
      <c r="L169" s="41"/>
      <c r="M169" s="232" t="s">
        <v>1</v>
      </c>
      <c r="N169" s="233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162</v>
      </c>
      <c r="AT169" s="236" t="s">
        <v>158</v>
      </c>
      <c r="AU169" s="236" t="s">
        <v>85</v>
      </c>
      <c r="AY169" s="14" t="s">
        <v>156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83</v>
      </c>
      <c r="BK169" s="237">
        <f>ROUND(I169*H169,2)</f>
        <v>0</v>
      </c>
      <c r="BL169" s="14" t="s">
        <v>162</v>
      </c>
      <c r="BM169" s="236" t="s">
        <v>222</v>
      </c>
    </row>
    <row r="170" spans="1:65" s="2" customFormat="1" ht="24.15" customHeight="1">
      <c r="A170" s="35"/>
      <c r="B170" s="36"/>
      <c r="C170" s="224" t="s">
        <v>527</v>
      </c>
      <c r="D170" s="224" t="s">
        <v>158</v>
      </c>
      <c r="E170" s="225" t="s">
        <v>528</v>
      </c>
      <c r="F170" s="226" t="s">
        <v>529</v>
      </c>
      <c r="G170" s="227" t="s">
        <v>186</v>
      </c>
      <c r="H170" s="228">
        <v>25.41</v>
      </c>
      <c r="I170" s="229"/>
      <c r="J170" s="230">
        <f>ROUND(I170*H170,2)</f>
        <v>0</v>
      </c>
      <c r="K170" s="231"/>
      <c r="L170" s="41"/>
      <c r="M170" s="232" t="s">
        <v>1</v>
      </c>
      <c r="N170" s="233" t="s">
        <v>41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162</v>
      </c>
      <c r="AT170" s="236" t="s">
        <v>158</v>
      </c>
      <c r="AU170" s="236" t="s">
        <v>85</v>
      </c>
      <c r="AY170" s="14" t="s">
        <v>156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4" t="s">
        <v>83</v>
      </c>
      <c r="BK170" s="237">
        <f>ROUND(I170*H170,2)</f>
        <v>0</v>
      </c>
      <c r="BL170" s="14" t="s">
        <v>162</v>
      </c>
      <c r="BM170" s="236" t="s">
        <v>225</v>
      </c>
    </row>
    <row r="171" spans="1:65" s="2" customFormat="1" ht="24.15" customHeight="1">
      <c r="A171" s="35"/>
      <c r="B171" s="36"/>
      <c r="C171" s="224" t="s">
        <v>530</v>
      </c>
      <c r="D171" s="224" t="s">
        <v>158</v>
      </c>
      <c r="E171" s="225" t="s">
        <v>531</v>
      </c>
      <c r="F171" s="226" t="s">
        <v>532</v>
      </c>
      <c r="G171" s="227" t="s">
        <v>161</v>
      </c>
      <c r="H171" s="228">
        <v>4.96</v>
      </c>
      <c r="I171" s="229"/>
      <c r="J171" s="230">
        <f>ROUND(I171*H171,2)</f>
        <v>0</v>
      </c>
      <c r="K171" s="231"/>
      <c r="L171" s="41"/>
      <c r="M171" s="232" t="s">
        <v>1</v>
      </c>
      <c r="N171" s="233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162</v>
      </c>
      <c r="AT171" s="236" t="s">
        <v>158</v>
      </c>
      <c r="AU171" s="236" t="s">
        <v>85</v>
      </c>
      <c r="AY171" s="14" t="s">
        <v>156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83</v>
      </c>
      <c r="BK171" s="237">
        <f>ROUND(I171*H171,2)</f>
        <v>0</v>
      </c>
      <c r="BL171" s="14" t="s">
        <v>162</v>
      </c>
      <c r="BM171" s="236" t="s">
        <v>228</v>
      </c>
    </row>
    <row r="172" spans="1:63" s="12" customFormat="1" ht="22.8" customHeight="1">
      <c r="A172" s="12"/>
      <c r="B172" s="208"/>
      <c r="C172" s="209"/>
      <c r="D172" s="210" t="s">
        <v>75</v>
      </c>
      <c r="E172" s="222" t="s">
        <v>162</v>
      </c>
      <c r="F172" s="222" t="s">
        <v>533</v>
      </c>
      <c r="G172" s="209"/>
      <c r="H172" s="209"/>
      <c r="I172" s="212"/>
      <c r="J172" s="223">
        <f>BK172</f>
        <v>0</v>
      </c>
      <c r="K172" s="209"/>
      <c r="L172" s="214"/>
      <c r="M172" s="215"/>
      <c r="N172" s="216"/>
      <c r="O172" s="216"/>
      <c r="P172" s="217">
        <f>P173</f>
        <v>0</v>
      </c>
      <c r="Q172" s="216"/>
      <c r="R172" s="217">
        <f>R173</f>
        <v>0</v>
      </c>
      <c r="S172" s="216"/>
      <c r="T172" s="218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9" t="s">
        <v>83</v>
      </c>
      <c r="AT172" s="220" t="s">
        <v>75</v>
      </c>
      <c r="AU172" s="220" t="s">
        <v>83</v>
      </c>
      <c r="AY172" s="219" t="s">
        <v>156</v>
      </c>
      <c r="BK172" s="221">
        <f>BK173</f>
        <v>0</v>
      </c>
    </row>
    <row r="173" spans="1:65" s="2" customFormat="1" ht="62.7" customHeight="1">
      <c r="A173" s="35"/>
      <c r="B173" s="36"/>
      <c r="C173" s="224" t="s">
        <v>534</v>
      </c>
      <c r="D173" s="224" t="s">
        <v>158</v>
      </c>
      <c r="E173" s="225" t="s">
        <v>535</v>
      </c>
      <c r="F173" s="226" t="s">
        <v>536</v>
      </c>
      <c r="G173" s="227" t="s">
        <v>239</v>
      </c>
      <c r="H173" s="228">
        <v>14</v>
      </c>
      <c r="I173" s="229"/>
      <c r="J173" s="230">
        <f>ROUND(I173*H173,2)</f>
        <v>0</v>
      </c>
      <c r="K173" s="231"/>
      <c r="L173" s="41"/>
      <c r="M173" s="232" t="s">
        <v>1</v>
      </c>
      <c r="N173" s="233" t="s">
        <v>41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162</v>
      </c>
      <c r="AT173" s="236" t="s">
        <v>158</v>
      </c>
      <c r="AU173" s="236" t="s">
        <v>85</v>
      </c>
      <c r="AY173" s="14" t="s">
        <v>156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4" t="s">
        <v>83</v>
      </c>
      <c r="BK173" s="237">
        <f>ROUND(I173*H173,2)</f>
        <v>0</v>
      </c>
      <c r="BL173" s="14" t="s">
        <v>162</v>
      </c>
      <c r="BM173" s="236" t="s">
        <v>232</v>
      </c>
    </row>
    <row r="174" spans="1:63" s="12" customFormat="1" ht="22.8" customHeight="1">
      <c r="A174" s="12"/>
      <c r="B174" s="208"/>
      <c r="C174" s="209"/>
      <c r="D174" s="210" t="s">
        <v>75</v>
      </c>
      <c r="E174" s="222" t="s">
        <v>168</v>
      </c>
      <c r="F174" s="222" t="s">
        <v>324</v>
      </c>
      <c r="G174" s="209"/>
      <c r="H174" s="209"/>
      <c r="I174" s="212"/>
      <c r="J174" s="223">
        <f>BK174</f>
        <v>0</v>
      </c>
      <c r="K174" s="209"/>
      <c r="L174" s="214"/>
      <c r="M174" s="215"/>
      <c r="N174" s="216"/>
      <c r="O174" s="216"/>
      <c r="P174" s="217">
        <f>SUM(P175:P212)</f>
        <v>0</v>
      </c>
      <c r="Q174" s="216"/>
      <c r="R174" s="217">
        <f>SUM(R175:R212)</f>
        <v>0</v>
      </c>
      <c r="S174" s="216"/>
      <c r="T174" s="218">
        <f>SUM(T175:T212)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9" t="s">
        <v>83</v>
      </c>
      <c r="AT174" s="220" t="s">
        <v>75</v>
      </c>
      <c r="AU174" s="220" t="s">
        <v>83</v>
      </c>
      <c r="AY174" s="219" t="s">
        <v>156</v>
      </c>
      <c r="BK174" s="221">
        <f>SUM(BK175:BK212)</f>
        <v>0</v>
      </c>
    </row>
    <row r="175" spans="1:65" s="2" customFormat="1" ht="24.15" customHeight="1">
      <c r="A175" s="35"/>
      <c r="B175" s="36"/>
      <c r="C175" s="224" t="s">
        <v>537</v>
      </c>
      <c r="D175" s="224" t="s">
        <v>158</v>
      </c>
      <c r="E175" s="225" t="s">
        <v>538</v>
      </c>
      <c r="F175" s="226" t="s">
        <v>539</v>
      </c>
      <c r="G175" s="227" t="s">
        <v>161</v>
      </c>
      <c r="H175" s="228">
        <v>62.203</v>
      </c>
      <c r="I175" s="229"/>
      <c r="J175" s="230">
        <f>ROUND(I175*H175,2)</f>
        <v>0</v>
      </c>
      <c r="K175" s="231"/>
      <c r="L175" s="41"/>
      <c r="M175" s="232" t="s">
        <v>1</v>
      </c>
      <c r="N175" s="233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162</v>
      </c>
      <c r="AT175" s="236" t="s">
        <v>158</v>
      </c>
      <c r="AU175" s="236" t="s">
        <v>85</v>
      </c>
      <c r="AY175" s="14" t="s">
        <v>156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83</v>
      </c>
      <c r="BK175" s="237">
        <f>ROUND(I175*H175,2)</f>
        <v>0</v>
      </c>
      <c r="BL175" s="14" t="s">
        <v>162</v>
      </c>
      <c r="BM175" s="236" t="s">
        <v>236</v>
      </c>
    </row>
    <row r="176" spans="1:65" s="2" customFormat="1" ht="24.15" customHeight="1">
      <c r="A176" s="35"/>
      <c r="B176" s="36"/>
      <c r="C176" s="224" t="s">
        <v>244</v>
      </c>
      <c r="D176" s="224" t="s">
        <v>158</v>
      </c>
      <c r="E176" s="225" t="s">
        <v>540</v>
      </c>
      <c r="F176" s="226" t="s">
        <v>541</v>
      </c>
      <c r="G176" s="227" t="s">
        <v>161</v>
      </c>
      <c r="H176" s="228">
        <v>13.559</v>
      </c>
      <c r="I176" s="229"/>
      <c r="J176" s="230">
        <f>ROUND(I176*H176,2)</f>
        <v>0</v>
      </c>
      <c r="K176" s="231"/>
      <c r="L176" s="41"/>
      <c r="M176" s="232" t="s">
        <v>1</v>
      </c>
      <c r="N176" s="233" t="s">
        <v>41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162</v>
      </c>
      <c r="AT176" s="236" t="s">
        <v>158</v>
      </c>
      <c r="AU176" s="236" t="s">
        <v>85</v>
      </c>
      <c r="AY176" s="14" t="s">
        <v>156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4" t="s">
        <v>83</v>
      </c>
      <c r="BK176" s="237">
        <f>ROUND(I176*H176,2)</f>
        <v>0</v>
      </c>
      <c r="BL176" s="14" t="s">
        <v>162</v>
      </c>
      <c r="BM176" s="236" t="s">
        <v>240</v>
      </c>
    </row>
    <row r="177" spans="1:65" s="2" customFormat="1" ht="24.15" customHeight="1">
      <c r="A177" s="35"/>
      <c r="B177" s="36"/>
      <c r="C177" s="224" t="s">
        <v>542</v>
      </c>
      <c r="D177" s="224" t="s">
        <v>158</v>
      </c>
      <c r="E177" s="225" t="s">
        <v>543</v>
      </c>
      <c r="F177" s="226" t="s">
        <v>544</v>
      </c>
      <c r="G177" s="227" t="s">
        <v>161</v>
      </c>
      <c r="H177" s="228">
        <v>640.605</v>
      </c>
      <c r="I177" s="229"/>
      <c r="J177" s="230">
        <f>ROUND(I177*H177,2)</f>
        <v>0</v>
      </c>
      <c r="K177" s="231"/>
      <c r="L177" s="41"/>
      <c r="M177" s="232" t="s">
        <v>1</v>
      </c>
      <c r="N177" s="233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162</v>
      </c>
      <c r="AT177" s="236" t="s">
        <v>158</v>
      </c>
      <c r="AU177" s="236" t="s">
        <v>85</v>
      </c>
      <c r="AY177" s="14" t="s">
        <v>156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83</v>
      </c>
      <c r="BK177" s="237">
        <f>ROUND(I177*H177,2)</f>
        <v>0</v>
      </c>
      <c r="BL177" s="14" t="s">
        <v>162</v>
      </c>
      <c r="BM177" s="236" t="s">
        <v>243</v>
      </c>
    </row>
    <row r="178" spans="1:65" s="2" customFormat="1" ht="14.4" customHeight="1">
      <c r="A178" s="35"/>
      <c r="B178" s="36"/>
      <c r="C178" s="224" t="s">
        <v>252</v>
      </c>
      <c r="D178" s="224" t="s">
        <v>158</v>
      </c>
      <c r="E178" s="225" t="s">
        <v>545</v>
      </c>
      <c r="F178" s="226" t="s">
        <v>546</v>
      </c>
      <c r="G178" s="227" t="s">
        <v>161</v>
      </c>
      <c r="H178" s="228">
        <v>640.605</v>
      </c>
      <c r="I178" s="229"/>
      <c r="J178" s="230">
        <f>ROUND(I178*H178,2)</f>
        <v>0</v>
      </c>
      <c r="K178" s="231"/>
      <c r="L178" s="41"/>
      <c r="M178" s="232" t="s">
        <v>1</v>
      </c>
      <c r="N178" s="233" t="s">
        <v>41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162</v>
      </c>
      <c r="AT178" s="236" t="s">
        <v>158</v>
      </c>
      <c r="AU178" s="236" t="s">
        <v>85</v>
      </c>
      <c r="AY178" s="14" t="s">
        <v>156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4" t="s">
        <v>83</v>
      </c>
      <c r="BK178" s="237">
        <f>ROUND(I178*H178,2)</f>
        <v>0</v>
      </c>
      <c r="BL178" s="14" t="s">
        <v>162</v>
      </c>
      <c r="BM178" s="236" t="s">
        <v>247</v>
      </c>
    </row>
    <row r="179" spans="1:65" s="2" customFormat="1" ht="24.15" customHeight="1">
      <c r="A179" s="35"/>
      <c r="B179" s="36"/>
      <c r="C179" s="224" t="s">
        <v>198</v>
      </c>
      <c r="D179" s="224" t="s">
        <v>158</v>
      </c>
      <c r="E179" s="225" t="s">
        <v>547</v>
      </c>
      <c r="F179" s="226" t="s">
        <v>548</v>
      </c>
      <c r="G179" s="227" t="s">
        <v>161</v>
      </c>
      <c r="H179" s="228">
        <v>0.38</v>
      </c>
      <c r="I179" s="229"/>
      <c r="J179" s="230">
        <f>ROUND(I179*H179,2)</f>
        <v>0</v>
      </c>
      <c r="K179" s="231"/>
      <c r="L179" s="41"/>
      <c r="M179" s="232" t="s">
        <v>1</v>
      </c>
      <c r="N179" s="233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162</v>
      </c>
      <c r="AT179" s="236" t="s">
        <v>158</v>
      </c>
      <c r="AU179" s="236" t="s">
        <v>85</v>
      </c>
      <c r="AY179" s="14" t="s">
        <v>156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83</v>
      </c>
      <c r="BK179" s="237">
        <f>ROUND(I179*H179,2)</f>
        <v>0</v>
      </c>
      <c r="BL179" s="14" t="s">
        <v>162</v>
      </c>
      <c r="BM179" s="236" t="s">
        <v>251</v>
      </c>
    </row>
    <row r="180" spans="1:65" s="2" customFormat="1" ht="24.15" customHeight="1">
      <c r="A180" s="35"/>
      <c r="B180" s="36"/>
      <c r="C180" s="224" t="s">
        <v>205</v>
      </c>
      <c r="D180" s="224" t="s">
        <v>158</v>
      </c>
      <c r="E180" s="225" t="s">
        <v>549</v>
      </c>
      <c r="F180" s="226" t="s">
        <v>550</v>
      </c>
      <c r="G180" s="227" t="s">
        <v>161</v>
      </c>
      <c r="H180" s="228">
        <v>640.605</v>
      </c>
      <c r="I180" s="229"/>
      <c r="J180" s="230">
        <f>ROUND(I180*H180,2)</f>
        <v>0</v>
      </c>
      <c r="K180" s="231"/>
      <c r="L180" s="41"/>
      <c r="M180" s="232" t="s">
        <v>1</v>
      </c>
      <c r="N180" s="233" t="s">
        <v>41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162</v>
      </c>
      <c r="AT180" s="236" t="s">
        <v>158</v>
      </c>
      <c r="AU180" s="236" t="s">
        <v>85</v>
      </c>
      <c r="AY180" s="14" t="s">
        <v>156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4" t="s">
        <v>83</v>
      </c>
      <c r="BK180" s="237">
        <f>ROUND(I180*H180,2)</f>
        <v>0</v>
      </c>
      <c r="BL180" s="14" t="s">
        <v>162</v>
      </c>
      <c r="BM180" s="236" t="s">
        <v>255</v>
      </c>
    </row>
    <row r="181" spans="1:65" s="2" customFormat="1" ht="24.15" customHeight="1">
      <c r="A181" s="35"/>
      <c r="B181" s="36"/>
      <c r="C181" s="224" t="s">
        <v>551</v>
      </c>
      <c r="D181" s="224" t="s">
        <v>158</v>
      </c>
      <c r="E181" s="225" t="s">
        <v>552</v>
      </c>
      <c r="F181" s="226" t="s">
        <v>553</v>
      </c>
      <c r="G181" s="227" t="s">
        <v>161</v>
      </c>
      <c r="H181" s="228">
        <v>320.303</v>
      </c>
      <c r="I181" s="229"/>
      <c r="J181" s="230">
        <f>ROUND(I181*H181,2)</f>
        <v>0</v>
      </c>
      <c r="K181" s="231"/>
      <c r="L181" s="41"/>
      <c r="M181" s="232" t="s">
        <v>1</v>
      </c>
      <c r="N181" s="233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162</v>
      </c>
      <c r="AT181" s="236" t="s">
        <v>158</v>
      </c>
      <c r="AU181" s="236" t="s">
        <v>85</v>
      </c>
      <c r="AY181" s="14" t="s">
        <v>156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83</v>
      </c>
      <c r="BK181" s="237">
        <f>ROUND(I181*H181,2)</f>
        <v>0</v>
      </c>
      <c r="BL181" s="14" t="s">
        <v>162</v>
      </c>
      <c r="BM181" s="236" t="s">
        <v>258</v>
      </c>
    </row>
    <row r="182" spans="1:65" s="2" customFormat="1" ht="24.15" customHeight="1">
      <c r="A182" s="35"/>
      <c r="B182" s="36"/>
      <c r="C182" s="224" t="s">
        <v>554</v>
      </c>
      <c r="D182" s="224" t="s">
        <v>158</v>
      </c>
      <c r="E182" s="225" t="s">
        <v>555</v>
      </c>
      <c r="F182" s="226" t="s">
        <v>556</v>
      </c>
      <c r="G182" s="227" t="s">
        <v>161</v>
      </c>
      <c r="H182" s="228">
        <v>33.121</v>
      </c>
      <c r="I182" s="229"/>
      <c r="J182" s="230">
        <f>ROUND(I182*H182,2)</f>
        <v>0</v>
      </c>
      <c r="K182" s="231"/>
      <c r="L182" s="41"/>
      <c r="M182" s="232" t="s">
        <v>1</v>
      </c>
      <c r="N182" s="233" t="s">
        <v>41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162</v>
      </c>
      <c r="AT182" s="236" t="s">
        <v>158</v>
      </c>
      <c r="AU182" s="236" t="s">
        <v>85</v>
      </c>
      <c r="AY182" s="14" t="s">
        <v>156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4" t="s">
        <v>83</v>
      </c>
      <c r="BK182" s="237">
        <f>ROUND(I182*H182,2)</f>
        <v>0</v>
      </c>
      <c r="BL182" s="14" t="s">
        <v>162</v>
      </c>
      <c r="BM182" s="236" t="s">
        <v>263</v>
      </c>
    </row>
    <row r="183" spans="1:65" s="2" customFormat="1" ht="24.15" customHeight="1">
      <c r="A183" s="35"/>
      <c r="B183" s="36"/>
      <c r="C183" s="224" t="s">
        <v>557</v>
      </c>
      <c r="D183" s="224" t="s">
        <v>158</v>
      </c>
      <c r="E183" s="225" t="s">
        <v>558</v>
      </c>
      <c r="F183" s="226" t="s">
        <v>559</v>
      </c>
      <c r="G183" s="227" t="s">
        <v>161</v>
      </c>
      <c r="H183" s="228">
        <v>33.121</v>
      </c>
      <c r="I183" s="229"/>
      <c r="J183" s="230">
        <f>ROUND(I183*H183,2)</f>
        <v>0</v>
      </c>
      <c r="K183" s="231"/>
      <c r="L183" s="41"/>
      <c r="M183" s="232" t="s">
        <v>1</v>
      </c>
      <c r="N183" s="233" t="s">
        <v>41</v>
      </c>
      <c r="O183" s="88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6" t="s">
        <v>162</v>
      </c>
      <c r="AT183" s="236" t="s">
        <v>158</v>
      </c>
      <c r="AU183" s="236" t="s">
        <v>85</v>
      </c>
      <c r="AY183" s="14" t="s">
        <v>156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4" t="s">
        <v>83</v>
      </c>
      <c r="BK183" s="237">
        <f>ROUND(I183*H183,2)</f>
        <v>0</v>
      </c>
      <c r="BL183" s="14" t="s">
        <v>162</v>
      </c>
      <c r="BM183" s="236" t="s">
        <v>267</v>
      </c>
    </row>
    <row r="184" spans="1:65" s="2" customFormat="1" ht="24.15" customHeight="1">
      <c r="A184" s="35"/>
      <c r="B184" s="36"/>
      <c r="C184" s="224" t="s">
        <v>560</v>
      </c>
      <c r="D184" s="224" t="s">
        <v>158</v>
      </c>
      <c r="E184" s="225" t="s">
        <v>561</v>
      </c>
      <c r="F184" s="226" t="s">
        <v>562</v>
      </c>
      <c r="G184" s="227" t="s">
        <v>161</v>
      </c>
      <c r="H184" s="228">
        <v>33.121</v>
      </c>
      <c r="I184" s="229"/>
      <c r="J184" s="230">
        <f>ROUND(I184*H184,2)</f>
        <v>0</v>
      </c>
      <c r="K184" s="231"/>
      <c r="L184" s="41"/>
      <c r="M184" s="232" t="s">
        <v>1</v>
      </c>
      <c r="N184" s="233" t="s">
        <v>41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162</v>
      </c>
      <c r="AT184" s="236" t="s">
        <v>158</v>
      </c>
      <c r="AU184" s="236" t="s">
        <v>85</v>
      </c>
      <c r="AY184" s="14" t="s">
        <v>156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4" t="s">
        <v>83</v>
      </c>
      <c r="BK184" s="237">
        <f>ROUND(I184*H184,2)</f>
        <v>0</v>
      </c>
      <c r="BL184" s="14" t="s">
        <v>162</v>
      </c>
      <c r="BM184" s="236" t="s">
        <v>270</v>
      </c>
    </row>
    <row r="185" spans="1:65" s="2" customFormat="1" ht="24.15" customHeight="1">
      <c r="A185" s="35"/>
      <c r="B185" s="36"/>
      <c r="C185" s="224" t="s">
        <v>225</v>
      </c>
      <c r="D185" s="224" t="s">
        <v>158</v>
      </c>
      <c r="E185" s="225" t="s">
        <v>563</v>
      </c>
      <c r="F185" s="226" t="s">
        <v>564</v>
      </c>
      <c r="G185" s="227" t="s">
        <v>161</v>
      </c>
      <c r="H185" s="228">
        <v>456.182</v>
      </c>
      <c r="I185" s="229"/>
      <c r="J185" s="230">
        <f>ROUND(I185*H185,2)</f>
        <v>0</v>
      </c>
      <c r="K185" s="231"/>
      <c r="L185" s="41"/>
      <c r="M185" s="232" t="s">
        <v>1</v>
      </c>
      <c r="N185" s="233" t="s">
        <v>41</v>
      </c>
      <c r="O185" s="88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6" t="s">
        <v>162</v>
      </c>
      <c r="AT185" s="236" t="s">
        <v>158</v>
      </c>
      <c r="AU185" s="236" t="s">
        <v>85</v>
      </c>
      <c r="AY185" s="14" t="s">
        <v>156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4" t="s">
        <v>83</v>
      </c>
      <c r="BK185" s="237">
        <f>ROUND(I185*H185,2)</f>
        <v>0</v>
      </c>
      <c r="BL185" s="14" t="s">
        <v>162</v>
      </c>
      <c r="BM185" s="236" t="s">
        <v>274</v>
      </c>
    </row>
    <row r="186" spans="1:65" s="2" customFormat="1" ht="24.15" customHeight="1">
      <c r="A186" s="35"/>
      <c r="B186" s="36"/>
      <c r="C186" s="224" t="s">
        <v>264</v>
      </c>
      <c r="D186" s="224" t="s">
        <v>158</v>
      </c>
      <c r="E186" s="225" t="s">
        <v>565</v>
      </c>
      <c r="F186" s="226" t="s">
        <v>566</v>
      </c>
      <c r="G186" s="227" t="s">
        <v>186</v>
      </c>
      <c r="H186" s="228">
        <v>386.417</v>
      </c>
      <c r="I186" s="229"/>
      <c r="J186" s="230">
        <f>ROUND(I186*H186,2)</f>
        <v>0</v>
      </c>
      <c r="K186" s="231"/>
      <c r="L186" s="41"/>
      <c r="M186" s="232" t="s">
        <v>1</v>
      </c>
      <c r="N186" s="233" t="s">
        <v>41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162</v>
      </c>
      <c r="AT186" s="236" t="s">
        <v>158</v>
      </c>
      <c r="AU186" s="236" t="s">
        <v>85</v>
      </c>
      <c r="AY186" s="14" t="s">
        <v>156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83</v>
      </c>
      <c r="BK186" s="237">
        <f>ROUND(I186*H186,2)</f>
        <v>0</v>
      </c>
      <c r="BL186" s="14" t="s">
        <v>162</v>
      </c>
      <c r="BM186" s="236" t="s">
        <v>277</v>
      </c>
    </row>
    <row r="187" spans="1:65" s="2" customFormat="1" ht="24.15" customHeight="1">
      <c r="A187" s="35"/>
      <c r="B187" s="36"/>
      <c r="C187" s="238" t="s">
        <v>218</v>
      </c>
      <c r="D187" s="238" t="s">
        <v>207</v>
      </c>
      <c r="E187" s="239" t="s">
        <v>567</v>
      </c>
      <c r="F187" s="240" t="s">
        <v>568</v>
      </c>
      <c r="G187" s="241" t="s">
        <v>186</v>
      </c>
      <c r="H187" s="242">
        <v>360.31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41</v>
      </c>
      <c r="O187" s="88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6" t="s">
        <v>171</v>
      </c>
      <c r="AT187" s="236" t="s">
        <v>207</v>
      </c>
      <c r="AU187" s="236" t="s">
        <v>85</v>
      </c>
      <c r="AY187" s="14" t="s">
        <v>156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4" t="s">
        <v>83</v>
      </c>
      <c r="BK187" s="237">
        <f>ROUND(I187*H187,2)</f>
        <v>0</v>
      </c>
      <c r="BL187" s="14" t="s">
        <v>162</v>
      </c>
      <c r="BM187" s="236" t="s">
        <v>282</v>
      </c>
    </row>
    <row r="188" spans="1:65" s="2" customFormat="1" ht="24.15" customHeight="1">
      <c r="A188" s="35"/>
      <c r="B188" s="36"/>
      <c r="C188" s="238" t="s">
        <v>569</v>
      </c>
      <c r="D188" s="238" t="s">
        <v>207</v>
      </c>
      <c r="E188" s="239" t="s">
        <v>570</v>
      </c>
      <c r="F188" s="240" t="s">
        <v>571</v>
      </c>
      <c r="G188" s="241" t="s">
        <v>186</v>
      </c>
      <c r="H188" s="242">
        <v>45.428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41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171</v>
      </c>
      <c r="AT188" s="236" t="s">
        <v>207</v>
      </c>
      <c r="AU188" s="236" t="s">
        <v>85</v>
      </c>
      <c r="AY188" s="14" t="s">
        <v>156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4" t="s">
        <v>83</v>
      </c>
      <c r="BK188" s="237">
        <f>ROUND(I188*H188,2)</f>
        <v>0</v>
      </c>
      <c r="BL188" s="14" t="s">
        <v>162</v>
      </c>
      <c r="BM188" s="236" t="s">
        <v>285</v>
      </c>
    </row>
    <row r="189" spans="1:65" s="2" customFormat="1" ht="24.15" customHeight="1">
      <c r="A189" s="35"/>
      <c r="B189" s="36"/>
      <c r="C189" s="224" t="s">
        <v>572</v>
      </c>
      <c r="D189" s="224" t="s">
        <v>158</v>
      </c>
      <c r="E189" s="225" t="s">
        <v>573</v>
      </c>
      <c r="F189" s="226" t="s">
        <v>574</v>
      </c>
      <c r="G189" s="227" t="s">
        <v>186</v>
      </c>
      <c r="H189" s="228">
        <v>120.099</v>
      </c>
      <c r="I189" s="229"/>
      <c r="J189" s="230">
        <f>ROUND(I189*H189,2)</f>
        <v>0</v>
      </c>
      <c r="K189" s="231"/>
      <c r="L189" s="41"/>
      <c r="M189" s="232" t="s">
        <v>1</v>
      </c>
      <c r="N189" s="233" t="s">
        <v>41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162</v>
      </c>
      <c r="AT189" s="236" t="s">
        <v>158</v>
      </c>
      <c r="AU189" s="236" t="s">
        <v>85</v>
      </c>
      <c r="AY189" s="14" t="s">
        <v>156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83</v>
      </c>
      <c r="BK189" s="237">
        <f>ROUND(I189*H189,2)</f>
        <v>0</v>
      </c>
      <c r="BL189" s="14" t="s">
        <v>162</v>
      </c>
      <c r="BM189" s="236" t="s">
        <v>289</v>
      </c>
    </row>
    <row r="190" spans="1:65" s="2" customFormat="1" ht="24.15" customHeight="1">
      <c r="A190" s="35"/>
      <c r="B190" s="36"/>
      <c r="C190" s="238" t="s">
        <v>215</v>
      </c>
      <c r="D190" s="238" t="s">
        <v>207</v>
      </c>
      <c r="E190" s="239" t="s">
        <v>575</v>
      </c>
      <c r="F190" s="240" t="s">
        <v>576</v>
      </c>
      <c r="G190" s="241" t="s">
        <v>186</v>
      </c>
      <c r="H190" s="242">
        <v>126.104</v>
      </c>
      <c r="I190" s="243"/>
      <c r="J190" s="244">
        <f>ROUND(I190*H190,2)</f>
        <v>0</v>
      </c>
      <c r="K190" s="245"/>
      <c r="L190" s="246"/>
      <c r="M190" s="247" t="s">
        <v>1</v>
      </c>
      <c r="N190" s="248" t="s">
        <v>41</v>
      </c>
      <c r="O190" s="88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6" t="s">
        <v>171</v>
      </c>
      <c r="AT190" s="236" t="s">
        <v>207</v>
      </c>
      <c r="AU190" s="236" t="s">
        <v>85</v>
      </c>
      <c r="AY190" s="14" t="s">
        <v>156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4" t="s">
        <v>83</v>
      </c>
      <c r="BK190" s="237">
        <f>ROUND(I190*H190,2)</f>
        <v>0</v>
      </c>
      <c r="BL190" s="14" t="s">
        <v>162</v>
      </c>
      <c r="BM190" s="236" t="s">
        <v>292</v>
      </c>
    </row>
    <row r="191" spans="1:65" s="2" customFormat="1" ht="24.15" customHeight="1">
      <c r="A191" s="35"/>
      <c r="B191" s="36"/>
      <c r="C191" s="224" t="s">
        <v>271</v>
      </c>
      <c r="D191" s="224" t="s">
        <v>158</v>
      </c>
      <c r="E191" s="225" t="s">
        <v>577</v>
      </c>
      <c r="F191" s="226" t="s">
        <v>578</v>
      </c>
      <c r="G191" s="227" t="s">
        <v>161</v>
      </c>
      <c r="H191" s="228">
        <v>456.182</v>
      </c>
      <c r="I191" s="229"/>
      <c r="J191" s="230">
        <f>ROUND(I191*H191,2)</f>
        <v>0</v>
      </c>
      <c r="K191" s="231"/>
      <c r="L191" s="41"/>
      <c r="M191" s="232" t="s">
        <v>1</v>
      </c>
      <c r="N191" s="233" t="s">
        <v>41</v>
      </c>
      <c r="O191" s="88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6" t="s">
        <v>162</v>
      </c>
      <c r="AT191" s="236" t="s">
        <v>158</v>
      </c>
      <c r="AU191" s="236" t="s">
        <v>85</v>
      </c>
      <c r="AY191" s="14" t="s">
        <v>156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4" t="s">
        <v>83</v>
      </c>
      <c r="BK191" s="237">
        <f>ROUND(I191*H191,2)</f>
        <v>0</v>
      </c>
      <c r="BL191" s="14" t="s">
        <v>162</v>
      </c>
      <c r="BM191" s="236" t="s">
        <v>297</v>
      </c>
    </row>
    <row r="192" spans="1:65" s="2" customFormat="1" ht="24.15" customHeight="1">
      <c r="A192" s="35"/>
      <c r="B192" s="36"/>
      <c r="C192" s="224" t="s">
        <v>278</v>
      </c>
      <c r="D192" s="224" t="s">
        <v>158</v>
      </c>
      <c r="E192" s="225" t="s">
        <v>579</v>
      </c>
      <c r="F192" s="226" t="s">
        <v>580</v>
      </c>
      <c r="G192" s="227" t="s">
        <v>161</v>
      </c>
      <c r="H192" s="228">
        <v>456.182</v>
      </c>
      <c r="I192" s="229"/>
      <c r="J192" s="230">
        <f>ROUND(I192*H192,2)</f>
        <v>0</v>
      </c>
      <c r="K192" s="231"/>
      <c r="L192" s="41"/>
      <c r="M192" s="232" t="s">
        <v>1</v>
      </c>
      <c r="N192" s="233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162</v>
      </c>
      <c r="AT192" s="236" t="s">
        <v>158</v>
      </c>
      <c r="AU192" s="236" t="s">
        <v>85</v>
      </c>
      <c r="AY192" s="14" t="s">
        <v>156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83</v>
      </c>
      <c r="BK192" s="237">
        <f>ROUND(I192*H192,2)</f>
        <v>0</v>
      </c>
      <c r="BL192" s="14" t="s">
        <v>162</v>
      </c>
      <c r="BM192" s="236" t="s">
        <v>300</v>
      </c>
    </row>
    <row r="193" spans="1:65" s="2" customFormat="1" ht="37.8" customHeight="1">
      <c r="A193" s="35"/>
      <c r="B193" s="36"/>
      <c r="C193" s="224" t="s">
        <v>581</v>
      </c>
      <c r="D193" s="224" t="s">
        <v>158</v>
      </c>
      <c r="E193" s="225" t="s">
        <v>582</v>
      </c>
      <c r="F193" s="226" t="s">
        <v>583</v>
      </c>
      <c r="G193" s="227" t="s">
        <v>161</v>
      </c>
      <c r="H193" s="228">
        <v>19.555</v>
      </c>
      <c r="I193" s="229"/>
      <c r="J193" s="230">
        <f>ROUND(I193*H193,2)</f>
        <v>0</v>
      </c>
      <c r="K193" s="231"/>
      <c r="L193" s="41"/>
      <c r="M193" s="232" t="s">
        <v>1</v>
      </c>
      <c r="N193" s="233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162</v>
      </c>
      <c r="AT193" s="236" t="s">
        <v>158</v>
      </c>
      <c r="AU193" s="236" t="s">
        <v>85</v>
      </c>
      <c r="AY193" s="14" t="s">
        <v>156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83</v>
      </c>
      <c r="BK193" s="237">
        <f>ROUND(I193*H193,2)</f>
        <v>0</v>
      </c>
      <c r="BL193" s="14" t="s">
        <v>162</v>
      </c>
      <c r="BM193" s="236" t="s">
        <v>304</v>
      </c>
    </row>
    <row r="194" spans="1:65" s="2" customFormat="1" ht="14.4" customHeight="1">
      <c r="A194" s="35"/>
      <c r="B194" s="36"/>
      <c r="C194" s="224" t="s">
        <v>286</v>
      </c>
      <c r="D194" s="224" t="s">
        <v>158</v>
      </c>
      <c r="E194" s="225" t="s">
        <v>584</v>
      </c>
      <c r="F194" s="226" t="s">
        <v>585</v>
      </c>
      <c r="G194" s="227" t="s">
        <v>161</v>
      </c>
      <c r="H194" s="228">
        <v>19.555</v>
      </c>
      <c r="I194" s="229"/>
      <c r="J194" s="230">
        <f>ROUND(I194*H194,2)</f>
        <v>0</v>
      </c>
      <c r="K194" s="231"/>
      <c r="L194" s="41"/>
      <c r="M194" s="232" t="s">
        <v>1</v>
      </c>
      <c r="N194" s="233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162</v>
      </c>
      <c r="AT194" s="236" t="s">
        <v>158</v>
      </c>
      <c r="AU194" s="236" t="s">
        <v>85</v>
      </c>
      <c r="AY194" s="14" t="s">
        <v>156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83</v>
      </c>
      <c r="BK194" s="237">
        <f>ROUND(I194*H194,2)</f>
        <v>0</v>
      </c>
      <c r="BL194" s="14" t="s">
        <v>162</v>
      </c>
      <c r="BM194" s="236" t="s">
        <v>308</v>
      </c>
    </row>
    <row r="195" spans="1:65" s="2" customFormat="1" ht="24.15" customHeight="1">
      <c r="A195" s="35"/>
      <c r="B195" s="36"/>
      <c r="C195" s="224" t="s">
        <v>232</v>
      </c>
      <c r="D195" s="224" t="s">
        <v>158</v>
      </c>
      <c r="E195" s="225" t="s">
        <v>586</v>
      </c>
      <c r="F195" s="226" t="s">
        <v>587</v>
      </c>
      <c r="G195" s="227" t="s">
        <v>194</v>
      </c>
      <c r="H195" s="228">
        <v>5.985</v>
      </c>
      <c r="I195" s="229"/>
      <c r="J195" s="230">
        <f>ROUND(I195*H195,2)</f>
        <v>0</v>
      </c>
      <c r="K195" s="231"/>
      <c r="L195" s="41"/>
      <c r="M195" s="232" t="s">
        <v>1</v>
      </c>
      <c r="N195" s="233" t="s">
        <v>41</v>
      </c>
      <c r="O195" s="88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6" t="s">
        <v>162</v>
      </c>
      <c r="AT195" s="236" t="s">
        <v>158</v>
      </c>
      <c r="AU195" s="236" t="s">
        <v>85</v>
      </c>
      <c r="AY195" s="14" t="s">
        <v>156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4" t="s">
        <v>83</v>
      </c>
      <c r="BK195" s="237">
        <f>ROUND(I195*H195,2)</f>
        <v>0</v>
      </c>
      <c r="BL195" s="14" t="s">
        <v>162</v>
      </c>
      <c r="BM195" s="236" t="s">
        <v>312</v>
      </c>
    </row>
    <row r="196" spans="1:65" s="2" customFormat="1" ht="24.15" customHeight="1">
      <c r="A196" s="35"/>
      <c r="B196" s="36"/>
      <c r="C196" s="224" t="s">
        <v>301</v>
      </c>
      <c r="D196" s="224" t="s">
        <v>158</v>
      </c>
      <c r="E196" s="225" t="s">
        <v>588</v>
      </c>
      <c r="F196" s="226" t="s">
        <v>589</v>
      </c>
      <c r="G196" s="227" t="s">
        <v>194</v>
      </c>
      <c r="H196" s="228">
        <v>5.52</v>
      </c>
      <c r="I196" s="229"/>
      <c r="J196" s="230">
        <f>ROUND(I196*H196,2)</f>
        <v>0</v>
      </c>
      <c r="K196" s="231"/>
      <c r="L196" s="41"/>
      <c r="M196" s="232" t="s">
        <v>1</v>
      </c>
      <c r="N196" s="233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162</v>
      </c>
      <c r="AT196" s="236" t="s">
        <v>158</v>
      </c>
      <c r="AU196" s="236" t="s">
        <v>85</v>
      </c>
      <c r="AY196" s="14" t="s">
        <v>156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83</v>
      </c>
      <c r="BK196" s="237">
        <f>ROUND(I196*H196,2)</f>
        <v>0</v>
      </c>
      <c r="BL196" s="14" t="s">
        <v>162</v>
      </c>
      <c r="BM196" s="236" t="s">
        <v>315</v>
      </c>
    </row>
    <row r="197" spans="1:65" s="2" customFormat="1" ht="24.15" customHeight="1">
      <c r="A197" s="35"/>
      <c r="B197" s="36"/>
      <c r="C197" s="224" t="s">
        <v>294</v>
      </c>
      <c r="D197" s="224" t="s">
        <v>158</v>
      </c>
      <c r="E197" s="225" t="s">
        <v>590</v>
      </c>
      <c r="F197" s="226" t="s">
        <v>591</v>
      </c>
      <c r="G197" s="227" t="s">
        <v>194</v>
      </c>
      <c r="H197" s="228">
        <v>1.234</v>
      </c>
      <c r="I197" s="229"/>
      <c r="J197" s="230">
        <f>ROUND(I197*H197,2)</f>
        <v>0</v>
      </c>
      <c r="K197" s="231"/>
      <c r="L197" s="41"/>
      <c r="M197" s="232" t="s">
        <v>1</v>
      </c>
      <c r="N197" s="233" t="s">
        <v>41</v>
      </c>
      <c r="O197" s="88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6" t="s">
        <v>162</v>
      </c>
      <c r="AT197" s="236" t="s">
        <v>158</v>
      </c>
      <c r="AU197" s="236" t="s">
        <v>85</v>
      </c>
      <c r="AY197" s="14" t="s">
        <v>156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4" t="s">
        <v>83</v>
      </c>
      <c r="BK197" s="237">
        <f>ROUND(I197*H197,2)</f>
        <v>0</v>
      </c>
      <c r="BL197" s="14" t="s">
        <v>162</v>
      </c>
      <c r="BM197" s="236" t="s">
        <v>206</v>
      </c>
    </row>
    <row r="198" spans="1:65" s="2" customFormat="1" ht="24.15" customHeight="1">
      <c r="A198" s="35"/>
      <c r="B198" s="36"/>
      <c r="C198" s="224" t="s">
        <v>592</v>
      </c>
      <c r="D198" s="224" t="s">
        <v>158</v>
      </c>
      <c r="E198" s="225" t="s">
        <v>593</v>
      </c>
      <c r="F198" s="226" t="s">
        <v>594</v>
      </c>
      <c r="G198" s="227" t="s">
        <v>194</v>
      </c>
      <c r="H198" s="228">
        <v>5.985</v>
      </c>
      <c r="I198" s="229"/>
      <c r="J198" s="230">
        <f>ROUND(I198*H198,2)</f>
        <v>0</v>
      </c>
      <c r="K198" s="231"/>
      <c r="L198" s="41"/>
      <c r="M198" s="232" t="s">
        <v>1</v>
      </c>
      <c r="N198" s="233" t="s">
        <v>41</v>
      </c>
      <c r="O198" s="88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6" t="s">
        <v>162</v>
      </c>
      <c r="AT198" s="236" t="s">
        <v>158</v>
      </c>
      <c r="AU198" s="236" t="s">
        <v>85</v>
      </c>
      <c r="AY198" s="14" t="s">
        <v>156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4" t="s">
        <v>83</v>
      </c>
      <c r="BK198" s="237">
        <f>ROUND(I198*H198,2)</f>
        <v>0</v>
      </c>
      <c r="BL198" s="14" t="s">
        <v>162</v>
      </c>
      <c r="BM198" s="236" t="s">
        <v>219</v>
      </c>
    </row>
    <row r="199" spans="1:65" s="2" customFormat="1" ht="24.15" customHeight="1">
      <c r="A199" s="35"/>
      <c r="B199" s="36"/>
      <c r="C199" s="224" t="s">
        <v>236</v>
      </c>
      <c r="D199" s="224" t="s">
        <v>158</v>
      </c>
      <c r="E199" s="225" t="s">
        <v>595</v>
      </c>
      <c r="F199" s="226" t="s">
        <v>596</v>
      </c>
      <c r="G199" s="227" t="s">
        <v>194</v>
      </c>
      <c r="H199" s="228">
        <v>5.985</v>
      </c>
      <c r="I199" s="229"/>
      <c r="J199" s="230">
        <f>ROUND(I199*H199,2)</f>
        <v>0</v>
      </c>
      <c r="K199" s="231"/>
      <c r="L199" s="41"/>
      <c r="M199" s="232" t="s">
        <v>1</v>
      </c>
      <c r="N199" s="233" t="s">
        <v>41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162</v>
      </c>
      <c r="AT199" s="236" t="s">
        <v>158</v>
      </c>
      <c r="AU199" s="236" t="s">
        <v>85</v>
      </c>
      <c r="AY199" s="14" t="s">
        <v>156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4" t="s">
        <v>83</v>
      </c>
      <c r="BK199" s="237">
        <f>ROUND(I199*H199,2)</f>
        <v>0</v>
      </c>
      <c r="BL199" s="14" t="s">
        <v>162</v>
      </c>
      <c r="BM199" s="236" t="s">
        <v>309</v>
      </c>
    </row>
    <row r="200" spans="1:65" s="2" customFormat="1" ht="24.15" customHeight="1">
      <c r="A200" s="35"/>
      <c r="B200" s="36"/>
      <c r="C200" s="224" t="s">
        <v>305</v>
      </c>
      <c r="D200" s="224" t="s">
        <v>158</v>
      </c>
      <c r="E200" s="225" t="s">
        <v>597</v>
      </c>
      <c r="F200" s="226" t="s">
        <v>598</v>
      </c>
      <c r="G200" s="227" t="s">
        <v>194</v>
      </c>
      <c r="H200" s="228">
        <v>6.563</v>
      </c>
      <c r="I200" s="229"/>
      <c r="J200" s="230">
        <f>ROUND(I200*H200,2)</f>
        <v>0</v>
      </c>
      <c r="K200" s="231"/>
      <c r="L200" s="41"/>
      <c r="M200" s="232" t="s">
        <v>1</v>
      </c>
      <c r="N200" s="233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162</v>
      </c>
      <c r="AT200" s="236" t="s">
        <v>158</v>
      </c>
      <c r="AU200" s="236" t="s">
        <v>85</v>
      </c>
      <c r="AY200" s="14" t="s">
        <v>156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83</v>
      </c>
      <c r="BK200" s="237">
        <f>ROUND(I200*H200,2)</f>
        <v>0</v>
      </c>
      <c r="BL200" s="14" t="s">
        <v>162</v>
      </c>
      <c r="BM200" s="236" t="s">
        <v>328</v>
      </c>
    </row>
    <row r="201" spans="1:65" s="2" customFormat="1" ht="14.4" customHeight="1">
      <c r="A201" s="35"/>
      <c r="B201" s="36"/>
      <c r="C201" s="224" t="s">
        <v>240</v>
      </c>
      <c r="D201" s="224" t="s">
        <v>158</v>
      </c>
      <c r="E201" s="225" t="s">
        <v>599</v>
      </c>
      <c r="F201" s="226" t="s">
        <v>600</v>
      </c>
      <c r="G201" s="227" t="s">
        <v>210</v>
      </c>
      <c r="H201" s="228">
        <v>0.796</v>
      </c>
      <c r="I201" s="229"/>
      <c r="J201" s="230">
        <f>ROUND(I201*H201,2)</f>
        <v>0</v>
      </c>
      <c r="K201" s="231"/>
      <c r="L201" s="41"/>
      <c r="M201" s="232" t="s">
        <v>1</v>
      </c>
      <c r="N201" s="233" t="s">
        <v>41</v>
      </c>
      <c r="O201" s="88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6" t="s">
        <v>162</v>
      </c>
      <c r="AT201" s="236" t="s">
        <v>158</v>
      </c>
      <c r="AU201" s="236" t="s">
        <v>85</v>
      </c>
      <c r="AY201" s="14" t="s">
        <v>156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4" t="s">
        <v>83</v>
      </c>
      <c r="BK201" s="237">
        <f>ROUND(I201*H201,2)</f>
        <v>0</v>
      </c>
      <c r="BL201" s="14" t="s">
        <v>162</v>
      </c>
      <c r="BM201" s="236" t="s">
        <v>333</v>
      </c>
    </row>
    <row r="202" spans="1:65" s="2" customFormat="1" ht="14.4" customHeight="1">
      <c r="A202" s="35"/>
      <c r="B202" s="36"/>
      <c r="C202" s="224" t="s">
        <v>601</v>
      </c>
      <c r="D202" s="224" t="s">
        <v>158</v>
      </c>
      <c r="E202" s="225" t="s">
        <v>602</v>
      </c>
      <c r="F202" s="226" t="s">
        <v>603</v>
      </c>
      <c r="G202" s="227" t="s">
        <v>161</v>
      </c>
      <c r="H202" s="228">
        <v>105.669</v>
      </c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162</v>
      </c>
      <c r="AT202" s="236" t="s">
        <v>158</v>
      </c>
      <c r="AU202" s="236" t="s">
        <v>85</v>
      </c>
      <c r="AY202" s="14" t="s">
        <v>156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83</v>
      </c>
      <c r="BK202" s="237">
        <f>ROUND(I202*H202,2)</f>
        <v>0</v>
      </c>
      <c r="BL202" s="14" t="s">
        <v>162</v>
      </c>
      <c r="BM202" s="236" t="s">
        <v>336</v>
      </c>
    </row>
    <row r="203" spans="1:65" s="2" customFormat="1" ht="24.15" customHeight="1">
      <c r="A203" s="35"/>
      <c r="B203" s="36"/>
      <c r="C203" s="224" t="s">
        <v>401</v>
      </c>
      <c r="D203" s="224" t="s">
        <v>158</v>
      </c>
      <c r="E203" s="225" t="s">
        <v>604</v>
      </c>
      <c r="F203" s="226" t="s">
        <v>605</v>
      </c>
      <c r="G203" s="227" t="s">
        <v>186</v>
      </c>
      <c r="H203" s="228">
        <v>124.009</v>
      </c>
      <c r="I203" s="229"/>
      <c r="J203" s="230">
        <f>ROUND(I203*H203,2)</f>
        <v>0</v>
      </c>
      <c r="K203" s="231"/>
      <c r="L203" s="41"/>
      <c r="M203" s="232" t="s">
        <v>1</v>
      </c>
      <c r="N203" s="233" t="s">
        <v>41</v>
      </c>
      <c r="O203" s="88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6" t="s">
        <v>162</v>
      </c>
      <c r="AT203" s="236" t="s">
        <v>158</v>
      </c>
      <c r="AU203" s="236" t="s">
        <v>85</v>
      </c>
      <c r="AY203" s="14" t="s">
        <v>156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4" t="s">
        <v>83</v>
      </c>
      <c r="BK203" s="237">
        <f>ROUND(I203*H203,2)</f>
        <v>0</v>
      </c>
      <c r="BL203" s="14" t="s">
        <v>162</v>
      </c>
      <c r="BM203" s="236" t="s">
        <v>340</v>
      </c>
    </row>
    <row r="204" spans="1:65" s="2" customFormat="1" ht="14.4" customHeight="1">
      <c r="A204" s="35"/>
      <c r="B204" s="36"/>
      <c r="C204" s="224" t="s">
        <v>228</v>
      </c>
      <c r="D204" s="224" t="s">
        <v>158</v>
      </c>
      <c r="E204" s="225" t="s">
        <v>606</v>
      </c>
      <c r="F204" s="226" t="s">
        <v>607</v>
      </c>
      <c r="G204" s="227" t="s">
        <v>194</v>
      </c>
      <c r="H204" s="228">
        <v>1.44</v>
      </c>
      <c r="I204" s="229"/>
      <c r="J204" s="230">
        <f>ROUND(I204*H204,2)</f>
        <v>0</v>
      </c>
      <c r="K204" s="231"/>
      <c r="L204" s="41"/>
      <c r="M204" s="232" t="s">
        <v>1</v>
      </c>
      <c r="N204" s="233" t="s">
        <v>41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162</v>
      </c>
      <c r="AT204" s="236" t="s">
        <v>158</v>
      </c>
      <c r="AU204" s="236" t="s">
        <v>85</v>
      </c>
      <c r="AY204" s="14" t="s">
        <v>156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4" t="s">
        <v>83</v>
      </c>
      <c r="BK204" s="237">
        <f>ROUND(I204*H204,2)</f>
        <v>0</v>
      </c>
      <c r="BL204" s="14" t="s">
        <v>162</v>
      </c>
      <c r="BM204" s="236" t="s">
        <v>343</v>
      </c>
    </row>
    <row r="205" spans="1:65" s="2" customFormat="1" ht="24.15" customHeight="1">
      <c r="A205" s="35"/>
      <c r="B205" s="36"/>
      <c r="C205" s="224" t="s">
        <v>608</v>
      </c>
      <c r="D205" s="224" t="s">
        <v>158</v>
      </c>
      <c r="E205" s="225" t="s">
        <v>609</v>
      </c>
      <c r="F205" s="226" t="s">
        <v>610</v>
      </c>
      <c r="G205" s="227" t="s">
        <v>239</v>
      </c>
      <c r="H205" s="228">
        <v>1</v>
      </c>
      <c r="I205" s="229"/>
      <c r="J205" s="230">
        <f>ROUND(I205*H205,2)</f>
        <v>0</v>
      </c>
      <c r="K205" s="231"/>
      <c r="L205" s="41"/>
      <c r="M205" s="232" t="s">
        <v>1</v>
      </c>
      <c r="N205" s="233" t="s">
        <v>41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162</v>
      </c>
      <c r="AT205" s="236" t="s">
        <v>158</v>
      </c>
      <c r="AU205" s="236" t="s">
        <v>85</v>
      </c>
      <c r="AY205" s="14" t="s">
        <v>156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4" t="s">
        <v>83</v>
      </c>
      <c r="BK205" s="237">
        <f>ROUND(I205*H205,2)</f>
        <v>0</v>
      </c>
      <c r="BL205" s="14" t="s">
        <v>162</v>
      </c>
      <c r="BM205" s="236" t="s">
        <v>347</v>
      </c>
    </row>
    <row r="206" spans="1:65" s="2" customFormat="1" ht="24.15" customHeight="1">
      <c r="A206" s="35"/>
      <c r="B206" s="36"/>
      <c r="C206" s="238" t="s">
        <v>611</v>
      </c>
      <c r="D206" s="238" t="s">
        <v>207</v>
      </c>
      <c r="E206" s="239" t="s">
        <v>612</v>
      </c>
      <c r="F206" s="240" t="s">
        <v>613</v>
      </c>
      <c r="G206" s="241" t="s">
        <v>239</v>
      </c>
      <c r="H206" s="242">
        <v>1</v>
      </c>
      <c r="I206" s="243"/>
      <c r="J206" s="244">
        <f>ROUND(I206*H206,2)</f>
        <v>0</v>
      </c>
      <c r="K206" s="245"/>
      <c r="L206" s="246"/>
      <c r="M206" s="247" t="s">
        <v>1</v>
      </c>
      <c r="N206" s="248" t="s">
        <v>41</v>
      </c>
      <c r="O206" s="88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6" t="s">
        <v>171</v>
      </c>
      <c r="AT206" s="236" t="s">
        <v>207</v>
      </c>
      <c r="AU206" s="236" t="s">
        <v>85</v>
      </c>
      <c r="AY206" s="14" t="s">
        <v>156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4" t="s">
        <v>83</v>
      </c>
      <c r="BK206" s="237">
        <f>ROUND(I206*H206,2)</f>
        <v>0</v>
      </c>
      <c r="BL206" s="14" t="s">
        <v>162</v>
      </c>
      <c r="BM206" s="236" t="s">
        <v>350</v>
      </c>
    </row>
    <row r="207" spans="1:65" s="2" customFormat="1" ht="14.4" customHeight="1">
      <c r="A207" s="35"/>
      <c r="B207" s="36"/>
      <c r="C207" s="224" t="s">
        <v>614</v>
      </c>
      <c r="D207" s="224" t="s">
        <v>158</v>
      </c>
      <c r="E207" s="225" t="s">
        <v>615</v>
      </c>
      <c r="F207" s="226" t="s">
        <v>616</v>
      </c>
      <c r="G207" s="227" t="s">
        <v>239</v>
      </c>
      <c r="H207" s="228">
        <v>10</v>
      </c>
      <c r="I207" s="229"/>
      <c r="J207" s="230">
        <f>ROUND(I207*H207,2)</f>
        <v>0</v>
      </c>
      <c r="K207" s="231"/>
      <c r="L207" s="41"/>
      <c r="M207" s="232" t="s">
        <v>1</v>
      </c>
      <c r="N207" s="233" t="s">
        <v>41</v>
      </c>
      <c r="O207" s="88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6" t="s">
        <v>162</v>
      </c>
      <c r="AT207" s="236" t="s">
        <v>158</v>
      </c>
      <c r="AU207" s="236" t="s">
        <v>85</v>
      </c>
      <c r="AY207" s="14" t="s">
        <v>156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4" t="s">
        <v>83</v>
      </c>
      <c r="BK207" s="237">
        <f>ROUND(I207*H207,2)</f>
        <v>0</v>
      </c>
      <c r="BL207" s="14" t="s">
        <v>162</v>
      </c>
      <c r="BM207" s="236" t="s">
        <v>353</v>
      </c>
    </row>
    <row r="208" spans="1:65" s="2" customFormat="1" ht="24.15" customHeight="1">
      <c r="A208" s="35"/>
      <c r="B208" s="36"/>
      <c r="C208" s="238" t="s">
        <v>617</v>
      </c>
      <c r="D208" s="238" t="s">
        <v>207</v>
      </c>
      <c r="E208" s="239" t="s">
        <v>618</v>
      </c>
      <c r="F208" s="240" t="s">
        <v>619</v>
      </c>
      <c r="G208" s="241" t="s">
        <v>239</v>
      </c>
      <c r="H208" s="242">
        <v>1</v>
      </c>
      <c r="I208" s="243"/>
      <c r="J208" s="244">
        <f>ROUND(I208*H208,2)</f>
        <v>0</v>
      </c>
      <c r="K208" s="245"/>
      <c r="L208" s="246"/>
      <c r="M208" s="247" t="s">
        <v>1</v>
      </c>
      <c r="N208" s="248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171</v>
      </c>
      <c r="AT208" s="236" t="s">
        <v>207</v>
      </c>
      <c r="AU208" s="236" t="s">
        <v>85</v>
      </c>
      <c r="AY208" s="14" t="s">
        <v>156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83</v>
      </c>
      <c r="BK208" s="237">
        <f>ROUND(I208*H208,2)</f>
        <v>0</v>
      </c>
      <c r="BL208" s="14" t="s">
        <v>162</v>
      </c>
      <c r="BM208" s="236" t="s">
        <v>357</v>
      </c>
    </row>
    <row r="209" spans="1:65" s="2" customFormat="1" ht="24.15" customHeight="1">
      <c r="A209" s="35"/>
      <c r="B209" s="36"/>
      <c r="C209" s="238" t="s">
        <v>620</v>
      </c>
      <c r="D209" s="238" t="s">
        <v>207</v>
      </c>
      <c r="E209" s="239" t="s">
        <v>621</v>
      </c>
      <c r="F209" s="240" t="s">
        <v>622</v>
      </c>
      <c r="G209" s="241" t="s">
        <v>239</v>
      </c>
      <c r="H209" s="242">
        <v>1</v>
      </c>
      <c r="I209" s="243"/>
      <c r="J209" s="244">
        <f>ROUND(I209*H209,2)</f>
        <v>0</v>
      </c>
      <c r="K209" s="245"/>
      <c r="L209" s="246"/>
      <c r="M209" s="247" t="s">
        <v>1</v>
      </c>
      <c r="N209" s="248" t="s">
        <v>41</v>
      </c>
      <c r="O209" s="88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6" t="s">
        <v>171</v>
      </c>
      <c r="AT209" s="236" t="s">
        <v>207</v>
      </c>
      <c r="AU209" s="236" t="s">
        <v>85</v>
      </c>
      <c r="AY209" s="14" t="s">
        <v>156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4" t="s">
        <v>83</v>
      </c>
      <c r="BK209" s="237">
        <f>ROUND(I209*H209,2)</f>
        <v>0</v>
      </c>
      <c r="BL209" s="14" t="s">
        <v>162</v>
      </c>
      <c r="BM209" s="236" t="s">
        <v>360</v>
      </c>
    </row>
    <row r="210" spans="1:65" s="2" customFormat="1" ht="24.15" customHeight="1">
      <c r="A210" s="35"/>
      <c r="B210" s="36"/>
      <c r="C210" s="238" t="s">
        <v>623</v>
      </c>
      <c r="D210" s="238" t="s">
        <v>207</v>
      </c>
      <c r="E210" s="239" t="s">
        <v>624</v>
      </c>
      <c r="F210" s="240" t="s">
        <v>625</v>
      </c>
      <c r="G210" s="241" t="s">
        <v>239</v>
      </c>
      <c r="H210" s="242">
        <v>2</v>
      </c>
      <c r="I210" s="243"/>
      <c r="J210" s="244">
        <f>ROUND(I210*H210,2)</f>
        <v>0</v>
      </c>
      <c r="K210" s="245"/>
      <c r="L210" s="246"/>
      <c r="M210" s="247" t="s">
        <v>1</v>
      </c>
      <c r="N210" s="248" t="s">
        <v>41</v>
      </c>
      <c r="O210" s="88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171</v>
      </c>
      <c r="AT210" s="236" t="s">
        <v>207</v>
      </c>
      <c r="AU210" s="236" t="s">
        <v>85</v>
      </c>
      <c r="AY210" s="14" t="s">
        <v>156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4" t="s">
        <v>83</v>
      </c>
      <c r="BK210" s="237">
        <f>ROUND(I210*H210,2)</f>
        <v>0</v>
      </c>
      <c r="BL210" s="14" t="s">
        <v>162</v>
      </c>
      <c r="BM210" s="236" t="s">
        <v>364</v>
      </c>
    </row>
    <row r="211" spans="1:65" s="2" customFormat="1" ht="24.15" customHeight="1">
      <c r="A211" s="35"/>
      <c r="B211" s="36"/>
      <c r="C211" s="238" t="s">
        <v>626</v>
      </c>
      <c r="D211" s="238" t="s">
        <v>207</v>
      </c>
      <c r="E211" s="239" t="s">
        <v>627</v>
      </c>
      <c r="F211" s="240" t="s">
        <v>628</v>
      </c>
      <c r="G211" s="241" t="s">
        <v>239</v>
      </c>
      <c r="H211" s="242">
        <v>3</v>
      </c>
      <c r="I211" s="243"/>
      <c r="J211" s="244">
        <f>ROUND(I211*H211,2)</f>
        <v>0</v>
      </c>
      <c r="K211" s="245"/>
      <c r="L211" s="246"/>
      <c r="M211" s="247" t="s">
        <v>1</v>
      </c>
      <c r="N211" s="248" t="s">
        <v>41</v>
      </c>
      <c r="O211" s="88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6" t="s">
        <v>171</v>
      </c>
      <c r="AT211" s="236" t="s">
        <v>207</v>
      </c>
      <c r="AU211" s="236" t="s">
        <v>85</v>
      </c>
      <c r="AY211" s="14" t="s">
        <v>156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4" t="s">
        <v>83</v>
      </c>
      <c r="BK211" s="237">
        <f>ROUND(I211*H211,2)</f>
        <v>0</v>
      </c>
      <c r="BL211" s="14" t="s">
        <v>162</v>
      </c>
      <c r="BM211" s="236" t="s">
        <v>367</v>
      </c>
    </row>
    <row r="212" spans="1:65" s="2" customFormat="1" ht="24.15" customHeight="1">
      <c r="A212" s="35"/>
      <c r="B212" s="36"/>
      <c r="C212" s="238" t="s">
        <v>629</v>
      </c>
      <c r="D212" s="238" t="s">
        <v>207</v>
      </c>
      <c r="E212" s="239" t="s">
        <v>630</v>
      </c>
      <c r="F212" s="240" t="s">
        <v>631</v>
      </c>
      <c r="G212" s="241" t="s">
        <v>239</v>
      </c>
      <c r="H212" s="242">
        <v>3</v>
      </c>
      <c r="I212" s="243"/>
      <c r="J212" s="244">
        <f>ROUND(I212*H212,2)</f>
        <v>0</v>
      </c>
      <c r="K212" s="245"/>
      <c r="L212" s="246"/>
      <c r="M212" s="247" t="s">
        <v>1</v>
      </c>
      <c r="N212" s="248" t="s">
        <v>41</v>
      </c>
      <c r="O212" s="88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6" t="s">
        <v>171</v>
      </c>
      <c r="AT212" s="236" t="s">
        <v>207</v>
      </c>
      <c r="AU212" s="236" t="s">
        <v>85</v>
      </c>
      <c r="AY212" s="14" t="s">
        <v>156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4" t="s">
        <v>83</v>
      </c>
      <c r="BK212" s="237">
        <f>ROUND(I212*H212,2)</f>
        <v>0</v>
      </c>
      <c r="BL212" s="14" t="s">
        <v>162</v>
      </c>
      <c r="BM212" s="236" t="s">
        <v>371</v>
      </c>
    </row>
    <row r="213" spans="1:63" s="12" customFormat="1" ht="22.8" customHeight="1">
      <c r="A213" s="12"/>
      <c r="B213" s="208"/>
      <c r="C213" s="209"/>
      <c r="D213" s="210" t="s">
        <v>75</v>
      </c>
      <c r="E213" s="222" t="s">
        <v>179</v>
      </c>
      <c r="F213" s="222" t="s">
        <v>632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SUM(P214:P282)</f>
        <v>0</v>
      </c>
      <c r="Q213" s="216"/>
      <c r="R213" s="217">
        <f>SUM(R214:R282)</f>
        <v>0</v>
      </c>
      <c r="S213" s="216"/>
      <c r="T213" s="218">
        <f>SUM(T214:T282)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9" t="s">
        <v>83</v>
      </c>
      <c r="AT213" s="220" t="s">
        <v>75</v>
      </c>
      <c r="AU213" s="220" t="s">
        <v>83</v>
      </c>
      <c r="AY213" s="219" t="s">
        <v>156</v>
      </c>
      <c r="BK213" s="221">
        <f>SUM(BK214:BK282)</f>
        <v>0</v>
      </c>
    </row>
    <row r="214" spans="1:65" s="2" customFormat="1" ht="24.15" customHeight="1">
      <c r="A214" s="35"/>
      <c r="B214" s="36"/>
      <c r="C214" s="224" t="s">
        <v>316</v>
      </c>
      <c r="D214" s="224" t="s">
        <v>158</v>
      </c>
      <c r="E214" s="225" t="s">
        <v>633</v>
      </c>
      <c r="F214" s="226" t="s">
        <v>634</v>
      </c>
      <c r="G214" s="227" t="s">
        <v>161</v>
      </c>
      <c r="H214" s="228">
        <v>379.727</v>
      </c>
      <c r="I214" s="229"/>
      <c r="J214" s="230">
        <f>ROUND(I214*H214,2)</f>
        <v>0</v>
      </c>
      <c r="K214" s="231"/>
      <c r="L214" s="41"/>
      <c r="M214" s="232" t="s">
        <v>1</v>
      </c>
      <c r="N214" s="233" t="s">
        <v>41</v>
      </c>
      <c r="O214" s="88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6" t="s">
        <v>162</v>
      </c>
      <c r="AT214" s="236" t="s">
        <v>158</v>
      </c>
      <c r="AU214" s="236" t="s">
        <v>85</v>
      </c>
      <c r="AY214" s="14" t="s">
        <v>156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4" t="s">
        <v>83</v>
      </c>
      <c r="BK214" s="237">
        <f>ROUND(I214*H214,2)</f>
        <v>0</v>
      </c>
      <c r="BL214" s="14" t="s">
        <v>162</v>
      </c>
      <c r="BM214" s="236" t="s">
        <v>377</v>
      </c>
    </row>
    <row r="215" spans="1:65" s="2" customFormat="1" ht="24.15" customHeight="1">
      <c r="A215" s="35"/>
      <c r="B215" s="36"/>
      <c r="C215" s="224" t="s">
        <v>243</v>
      </c>
      <c r="D215" s="224" t="s">
        <v>158</v>
      </c>
      <c r="E215" s="225" t="s">
        <v>635</v>
      </c>
      <c r="F215" s="226" t="s">
        <v>636</v>
      </c>
      <c r="G215" s="227" t="s">
        <v>161</v>
      </c>
      <c r="H215" s="228">
        <v>34175.426</v>
      </c>
      <c r="I215" s="229"/>
      <c r="J215" s="230">
        <f>ROUND(I215*H215,2)</f>
        <v>0</v>
      </c>
      <c r="K215" s="231"/>
      <c r="L215" s="41"/>
      <c r="M215" s="232" t="s">
        <v>1</v>
      </c>
      <c r="N215" s="233" t="s">
        <v>41</v>
      </c>
      <c r="O215" s="88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6" t="s">
        <v>162</v>
      </c>
      <c r="AT215" s="236" t="s">
        <v>158</v>
      </c>
      <c r="AU215" s="236" t="s">
        <v>85</v>
      </c>
      <c r="AY215" s="14" t="s">
        <v>156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4" t="s">
        <v>83</v>
      </c>
      <c r="BK215" s="237">
        <f>ROUND(I215*H215,2)</f>
        <v>0</v>
      </c>
      <c r="BL215" s="14" t="s">
        <v>162</v>
      </c>
      <c r="BM215" s="236" t="s">
        <v>380</v>
      </c>
    </row>
    <row r="216" spans="1:65" s="2" customFormat="1" ht="24.15" customHeight="1">
      <c r="A216" s="35"/>
      <c r="B216" s="36"/>
      <c r="C216" s="224" t="s">
        <v>321</v>
      </c>
      <c r="D216" s="224" t="s">
        <v>158</v>
      </c>
      <c r="E216" s="225" t="s">
        <v>637</v>
      </c>
      <c r="F216" s="226" t="s">
        <v>638</v>
      </c>
      <c r="G216" s="227" t="s">
        <v>161</v>
      </c>
      <c r="H216" s="228">
        <v>379.727</v>
      </c>
      <c r="I216" s="229"/>
      <c r="J216" s="230">
        <f>ROUND(I216*H216,2)</f>
        <v>0</v>
      </c>
      <c r="K216" s="231"/>
      <c r="L216" s="41"/>
      <c r="M216" s="232" t="s">
        <v>1</v>
      </c>
      <c r="N216" s="233" t="s">
        <v>41</v>
      </c>
      <c r="O216" s="88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6" t="s">
        <v>162</v>
      </c>
      <c r="AT216" s="236" t="s">
        <v>158</v>
      </c>
      <c r="AU216" s="236" t="s">
        <v>85</v>
      </c>
      <c r="AY216" s="14" t="s">
        <v>156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4" t="s">
        <v>83</v>
      </c>
      <c r="BK216" s="237">
        <f>ROUND(I216*H216,2)</f>
        <v>0</v>
      </c>
      <c r="BL216" s="14" t="s">
        <v>162</v>
      </c>
      <c r="BM216" s="236" t="s">
        <v>384</v>
      </c>
    </row>
    <row r="217" spans="1:65" s="2" customFormat="1" ht="24.15" customHeight="1">
      <c r="A217" s="35"/>
      <c r="B217" s="36"/>
      <c r="C217" s="224" t="s">
        <v>247</v>
      </c>
      <c r="D217" s="224" t="s">
        <v>158</v>
      </c>
      <c r="E217" s="225" t="s">
        <v>639</v>
      </c>
      <c r="F217" s="226" t="s">
        <v>640</v>
      </c>
      <c r="G217" s="227" t="s">
        <v>161</v>
      </c>
      <c r="H217" s="228">
        <v>72.246</v>
      </c>
      <c r="I217" s="229"/>
      <c r="J217" s="230">
        <f>ROUND(I217*H217,2)</f>
        <v>0</v>
      </c>
      <c r="K217" s="231"/>
      <c r="L217" s="41"/>
      <c r="M217" s="232" t="s">
        <v>1</v>
      </c>
      <c r="N217" s="233" t="s">
        <v>41</v>
      </c>
      <c r="O217" s="88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6" t="s">
        <v>162</v>
      </c>
      <c r="AT217" s="236" t="s">
        <v>158</v>
      </c>
      <c r="AU217" s="236" t="s">
        <v>85</v>
      </c>
      <c r="AY217" s="14" t="s">
        <v>156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4" t="s">
        <v>83</v>
      </c>
      <c r="BK217" s="237">
        <f>ROUND(I217*H217,2)</f>
        <v>0</v>
      </c>
      <c r="BL217" s="14" t="s">
        <v>162</v>
      </c>
      <c r="BM217" s="236" t="s">
        <v>387</v>
      </c>
    </row>
    <row r="218" spans="1:65" s="2" customFormat="1" ht="24.15" customHeight="1">
      <c r="A218" s="35"/>
      <c r="B218" s="36"/>
      <c r="C218" s="224" t="s">
        <v>641</v>
      </c>
      <c r="D218" s="224" t="s">
        <v>158</v>
      </c>
      <c r="E218" s="225" t="s">
        <v>642</v>
      </c>
      <c r="F218" s="226" t="s">
        <v>643</v>
      </c>
      <c r="G218" s="227" t="s">
        <v>161</v>
      </c>
      <c r="H218" s="228">
        <v>6502.153</v>
      </c>
      <c r="I218" s="229"/>
      <c r="J218" s="230">
        <f>ROUND(I218*H218,2)</f>
        <v>0</v>
      </c>
      <c r="K218" s="231"/>
      <c r="L218" s="41"/>
      <c r="M218" s="232" t="s">
        <v>1</v>
      </c>
      <c r="N218" s="233" t="s">
        <v>41</v>
      </c>
      <c r="O218" s="88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162</v>
      </c>
      <c r="AT218" s="236" t="s">
        <v>158</v>
      </c>
      <c r="AU218" s="236" t="s">
        <v>85</v>
      </c>
      <c r="AY218" s="14" t="s">
        <v>156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83</v>
      </c>
      <c r="BK218" s="237">
        <f>ROUND(I218*H218,2)</f>
        <v>0</v>
      </c>
      <c r="BL218" s="14" t="s">
        <v>162</v>
      </c>
      <c r="BM218" s="236" t="s">
        <v>390</v>
      </c>
    </row>
    <row r="219" spans="1:65" s="2" customFormat="1" ht="24.15" customHeight="1">
      <c r="A219" s="35"/>
      <c r="B219" s="36"/>
      <c r="C219" s="224" t="s">
        <v>251</v>
      </c>
      <c r="D219" s="224" t="s">
        <v>158</v>
      </c>
      <c r="E219" s="225" t="s">
        <v>644</v>
      </c>
      <c r="F219" s="226" t="s">
        <v>645</v>
      </c>
      <c r="G219" s="227" t="s">
        <v>161</v>
      </c>
      <c r="H219" s="228">
        <v>72.246</v>
      </c>
      <c r="I219" s="229"/>
      <c r="J219" s="230">
        <f>ROUND(I219*H219,2)</f>
        <v>0</v>
      </c>
      <c r="K219" s="231"/>
      <c r="L219" s="41"/>
      <c r="M219" s="232" t="s">
        <v>1</v>
      </c>
      <c r="N219" s="233" t="s">
        <v>41</v>
      </c>
      <c r="O219" s="88"/>
      <c r="P219" s="234">
        <f>O219*H219</f>
        <v>0</v>
      </c>
      <c r="Q219" s="234">
        <v>0</v>
      </c>
      <c r="R219" s="234">
        <f>Q219*H219</f>
        <v>0</v>
      </c>
      <c r="S219" s="234">
        <v>0</v>
      </c>
      <c r="T219" s="23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6" t="s">
        <v>162</v>
      </c>
      <c r="AT219" s="236" t="s">
        <v>158</v>
      </c>
      <c r="AU219" s="236" t="s">
        <v>85</v>
      </c>
      <c r="AY219" s="14" t="s">
        <v>156</v>
      </c>
      <c r="BE219" s="237">
        <f>IF(N219="základní",J219,0)</f>
        <v>0</v>
      </c>
      <c r="BF219" s="237">
        <f>IF(N219="snížená",J219,0)</f>
        <v>0</v>
      </c>
      <c r="BG219" s="237">
        <f>IF(N219="zákl. přenesená",J219,0)</f>
        <v>0</v>
      </c>
      <c r="BH219" s="237">
        <f>IF(N219="sníž. přenesená",J219,0)</f>
        <v>0</v>
      </c>
      <c r="BI219" s="237">
        <f>IF(N219="nulová",J219,0)</f>
        <v>0</v>
      </c>
      <c r="BJ219" s="14" t="s">
        <v>83</v>
      </c>
      <c r="BK219" s="237">
        <f>ROUND(I219*H219,2)</f>
        <v>0</v>
      </c>
      <c r="BL219" s="14" t="s">
        <v>162</v>
      </c>
      <c r="BM219" s="236" t="s">
        <v>394</v>
      </c>
    </row>
    <row r="220" spans="1:65" s="2" customFormat="1" ht="14.4" customHeight="1">
      <c r="A220" s="35"/>
      <c r="B220" s="36"/>
      <c r="C220" s="224" t="s">
        <v>646</v>
      </c>
      <c r="D220" s="224" t="s">
        <v>158</v>
      </c>
      <c r="E220" s="225" t="s">
        <v>647</v>
      </c>
      <c r="F220" s="226" t="s">
        <v>648</v>
      </c>
      <c r="G220" s="227" t="s">
        <v>161</v>
      </c>
      <c r="H220" s="228">
        <v>451.973</v>
      </c>
      <c r="I220" s="229"/>
      <c r="J220" s="230">
        <f>ROUND(I220*H220,2)</f>
        <v>0</v>
      </c>
      <c r="K220" s="231"/>
      <c r="L220" s="41"/>
      <c r="M220" s="232" t="s">
        <v>1</v>
      </c>
      <c r="N220" s="233" t="s">
        <v>41</v>
      </c>
      <c r="O220" s="88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6" t="s">
        <v>162</v>
      </c>
      <c r="AT220" s="236" t="s">
        <v>158</v>
      </c>
      <c r="AU220" s="236" t="s">
        <v>85</v>
      </c>
      <c r="AY220" s="14" t="s">
        <v>156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4" t="s">
        <v>83</v>
      </c>
      <c r="BK220" s="237">
        <f>ROUND(I220*H220,2)</f>
        <v>0</v>
      </c>
      <c r="BL220" s="14" t="s">
        <v>162</v>
      </c>
      <c r="BM220" s="236" t="s">
        <v>397</v>
      </c>
    </row>
    <row r="221" spans="1:65" s="2" customFormat="1" ht="14.4" customHeight="1">
      <c r="A221" s="35"/>
      <c r="B221" s="36"/>
      <c r="C221" s="224" t="s">
        <v>258</v>
      </c>
      <c r="D221" s="224" t="s">
        <v>158</v>
      </c>
      <c r="E221" s="225" t="s">
        <v>649</v>
      </c>
      <c r="F221" s="226" t="s">
        <v>650</v>
      </c>
      <c r="G221" s="227" t="s">
        <v>161</v>
      </c>
      <c r="H221" s="228">
        <v>40677.579</v>
      </c>
      <c r="I221" s="229"/>
      <c r="J221" s="230">
        <f>ROUND(I221*H221,2)</f>
        <v>0</v>
      </c>
      <c r="K221" s="231"/>
      <c r="L221" s="41"/>
      <c r="M221" s="232" t="s">
        <v>1</v>
      </c>
      <c r="N221" s="233" t="s">
        <v>41</v>
      </c>
      <c r="O221" s="88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6" t="s">
        <v>162</v>
      </c>
      <c r="AT221" s="236" t="s">
        <v>158</v>
      </c>
      <c r="AU221" s="236" t="s">
        <v>85</v>
      </c>
      <c r="AY221" s="14" t="s">
        <v>156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4" t="s">
        <v>83</v>
      </c>
      <c r="BK221" s="237">
        <f>ROUND(I221*H221,2)</f>
        <v>0</v>
      </c>
      <c r="BL221" s="14" t="s">
        <v>162</v>
      </c>
      <c r="BM221" s="236" t="s">
        <v>401</v>
      </c>
    </row>
    <row r="222" spans="1:65" s="2" customFormat="1" ht="14.4" customHeight="1">
      <c r="A222" s="35"/>
      <c r="B222" s="36"/>
      <c r="C222" s="224" t="s">
        <v>651</v>
      </c>
      <c r="D222" s="224" t="s">
        <v>158</v>
      </c>
      <c r="E222" s="225" t="s">
        <v>652</v>
      </c>
      <c r="F222" s="226" t="s">
        <v>653</v>
      </c>
      <c r="G222" s="227" t="s">
        <v>161</v>
      </c>
      <c r="H222" s="228">
        <v>451.973</v>
      </c>
      <c r="I222" s="229"/>
      <c r="J222" s="230">
        <f>ROUND(I222*H222,2)</f>
        <v>0</v>
      </c>
      <c r="K222" s="231"/>
      <c r="L222" s="41"/>
      <c r="M222" s="232" t="s">
        <v>1</v>
      </c>
      <c r="N222" s="233" t="s">
        <v>41</v>
      </c>
      <c r="O222" s="88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6" t="s">
        <v>162</v>
      </c>
      <c r="AT222" s="236" t="s">
        <v>158</v>
      </c>
      <c r="AU222" s="236" t="s">
        <v>85</v>
      </c>
      <c r="AY222" s="14" t="s">
        <v>156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4" t="s">
        <v>83</v>
      </c>
      <c r="BK222" s="237">
        <f>ROUND(I222*H222,2)</f>
        <v>0</v>
      </c>
      <c r="BL222" s="14" t="s">
        <v>162</v>
      </c>
      <c r="BM222" s="236" t="s">
        <v>407</v>
      </c>
    </row>
    <row r="223" spans="1:65" s="2" customFormat="1" ht="14.4" customHeight="1">
      <c r="A223" s="35"/>
      <c r="B223" s="36"/>
      <c r="C223" s="224" t="s">
        <v>354</v>
      </c>
      <c r="D223" s="224" t="s">
        <v>158</v>
      </c>
      <c r="E223" s="225" t="s">
        <v>654</v>
      </c>
      <c r="F223" s="226" t="s">
        <v>655</v>
      </c>
      <c r="G223" s="227" t="s">
        <v>186</v>
      </c>
      <c r="H223" s="228">
        <v>1.67</v>
      </c>
      <c r="I223" s="229"/>
      <c r="J223" s="230">
        <f>ROUND(I223*H223,2)</f>
        <v>0</v>
      </c>
      <c r="K223" s="231"/>
      <c r="L223" s="41"/>
      <c r="M223" s="232" t="s">
        <v>1</v>
      </c>
      <c r="N223" s="233" t="s">
        <v>41</v>
      </c>
      <c r="O223" s="88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6" t="s">
        <v>162</v>
      </c>
      <c r="AT223" s="236" t="s">
        <v>158</v>
      </c>
      <c r="AU223" s="236" t="s">
        <v>85</v>
      </c>
      <c r="AY223" s="14" t="s">
        <v>156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4" t="s">
        <v>83</v>
      </c>
      <c r="BK223" s="237">
        <f>ROUND(I223*H223,2)</f>
        <v>0</v>
      </c>
      <c r="BL223" s="14" t="s">
        <v>162</v>
      </c>
      <c r="BM223" s="236" t="s">
        <v>414</v>
      </c>
    </row>
    <row r="224" spans="1:65" s="2" customFormat="1" ht="14.4" customHeight="1">
      <c r="A224" s="35"/>
      <c r="B224" s="36"/>
      <c r="C224" s="224" t="s">
        <v>263</v>
      </c>
      <c r="D224" s="224" t="s">
        <v>158</v>
      </c>
      <c r="E224" s="225" t="s">
        <v>656</v>
      </c>
      <c r="F224" s="226" t="s">
        <v>657</v>
      </c>
      <c r="G224" s="227" t="s">
        <v>186</v>
      </c>
      <c r="H224" s="228">
        <v>2.65</v>
      </c>
      <c r="I224" s="229"/>
      <c r="J224" s="230">
        <f>ROUND(I224*H224,2)</f>
        <v>0</v>
      </c>
      <c r="K224" s="231"/>
      <c r="L224" s="41"/>
      <c r="M224" s="232" t="s">
        <v>1</v>
      </c>
      <c r="N224" s="233" t="s">
        <v>41</v>
      </c>
      <c r="O224" s="88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6" t="s">
        <v>162</v>
      </c>
      <c r="AT224" s="236" t="s">
        <v>158</v>
      </c>
      <c r="AU224" s="236" t="s">
        <v>85</v>
      </c>
      <c r="AY224" s="14" t="s">
        <v>156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4" t="s">
        <v>83</v>
      </c>
      <c r="BK224" s="237">
        <f>ROUND(I224*H224,2)</f>
        <v>0</v>
      </c>
      <c r="BL224" s="14" t="s">
        <v>162</v>
      </c>
      <c r="BM224" s="236" t="s">
        <v>418</v>
      </c>
    </row>
    <row r="225" spans="1:65" s="2" customFormat="1" ht="24.15" customHeight="1">
      <c r="A225" s="35"/>
      <c r="B225" s="36"/>
      <c r="C225" s="224" t="s">
        <v>658</v>
      </c>
      <c r="D225" s="224" t="s">
        <v>158</v>
      </c>
      <c r="E225" s="225" t="s">
        <v>659</v>
      </c>
      <c r="F225" s="226" t="s">
        <v>660</v>
      </c>
      <c r="G225" s="227" t="s">
        <v>186</v>
      </c>
      <c r="H225" s="228">
        <v>150.3</v>
      </c>
      <c r="I225" s="229"/>
      <c r="J225" s="230">
        <f>ROUND(I225*H225,2)</f>
        <v>0</v>
      </c>
      <c r="K225" s="231"/>
      <c r="L225" s="41"/>
      <c r="M225" s="232" t="s">
        <v>1</v>
      </c>
      <c r="N225" s="233" t="s">
        <v>41</v>
      </c>
      <c r="O225" s="88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6" t="s">
        <v>162</v>
      </c>
      <c r="AT225" s="236" t="s">
        <v>158</v>
      </c>
      <c r="AU225" s="236" t="s">
        <v>85</v>
      </c>
      <c r="AY225" s="14" t="s">
        <v>156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4" t="s">
        <v>83</v>
      </c>
      <c r="BK225" s="237">
        <f>ROUND(I225*H225,2)</f>
        <v>0</v>
      </c>
      <c r="BL225" s="14" t="s">
        <v>162</v>
      </c>
      <c r="BM225" s="236" t="s">
        <v>421</v>
      </c>
    </row>
    <row r="226" spans="1:65" s="2" customFormat="1" ht="24.15" customHeight="1">
      <c r="A226" s="35"/>
      <c r="B226" s="36"/>
      <c r="C226" s="224" t="s">
        <v>267</v>
      </c>
      <c r="D226" s="224" t="s">
        <v>158</v>
      </c>
      <c r="E226" s="225" t="s">
        <v>661</v>
      </c>
      <c r="F226" s="226" t="s">
        <v>662</v>
      </c>
      <c r="G226" s="227" t="s">
        <v>186</v>
      </c>
      <c r="H226" s="228">
        <v>238.5</v>
      </c>
      <c r="I226" s="229"/>
      <c r="J226" s="230">
        <f>ROUND(I226*H226,2)</f>
        <v>0</v>
      </c>
      <c r="K226" s="231"/>
      <c r="L226" s="41"/>
      <c r="M226" s="232" t="s">
        <v>1</v>
      </c>
      <c r="N226" s="233" t="s">
        <v>41</v>
      </c>
      <c r="O226" s="88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6" t="s">
        <v>162</v>
      </c>
      <c r="AT226" s="236" t="s">
        <v>158</v>
      </c>
      <c r="AU226" s="236" t="s">
        <v>85</v>
      </c>
      <c r="AY226" s="14" t="s">
        <v>156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4" t="s">
        <v>83</v>
      </c>
      <c r="BK226" s="237">
        <f>ROUND(I226*H226,2)</f>
        <v>0</v>
      </c>
      <c r="BL226" s="14" t="s">
        <v>162</v>
      </c>
      <c r="BM226" s="236" t="s">
        <v>425</v>
      </c>
    </row>
    <row r="227" spans="1:65" s="2" customFormat="1" ht="14.4" customHeight="1">
      <c r="A227" s="35"/>
      <c r="B227" s="36"/>
      <c r="C227" s="224" t="s">
        <v>663</v>
      </c>
      <c r="D227" s="224" t="s">
        <v>158</v>
      </c>
      <c r="E227" s="225" t="s">
        <v>664</v>
      </c>
      <c r="F227" s="226" t="s">
        <v>665</v>
      </c>
      <c r="G227" s="227" t="s">
        <v>186</v>
      </c>
      <c r="H227" s="228">
        <v>1.67</v>
      </c>
      <c r="I227" s="229"/>
      <c r="J227" s="230">
        <f>ROUND(I227*H227,2)</f>
        <v>0</v>
      </c>
      <c r="K227" s="231"/>
      <c r="L227" s="41"/>
      <c r="M227" s="232" t="s">
        <v>1</v>
      </c>
      <c r="N227" s="233" t="s">
        <v>41</v>
      </c>
      <c r="O227" s="88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6" t="s">
        <v>162</v>
      </c>
      <c r="AT227" s="236" t="s">
        <v>158</v>
      </c>
      <c r="AU227" s="236" t="s">
        <v>85</v>
      </c>
      <c r="AY227" s="14" t="s">
        <v>156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4" t="s">
        <v>83</v>
      </c>
      <c r="BK227" s="237">
        <f>ROUND(I227*H227,2)</f>
        <v>0</v>
      </c>
      <c r="BL227" s="14" t="s">
        <v>162</v>
      </c>
      <c r="BM227" s="236" t="s">
        <v>428</v>
      </c>
    </row>
    <row r="228" spans="1:65" s="2" customFormat="1" ht="14.4" customHeight="1">
      <c r="A228" s="35"/>
      <c r="B228" s="36"/>
      <c r="C228" s="224" t="s">
        <v>666</v>
      </c>
      <c r="D228" s="224" t="s">
        <v>158</v>
      </c>
      <c r="E228" s="225" t="s">
        <v>667</v>
      </c>
      <c r="F228" s="226" t="s">
        <v>668</v>
      </c>
      <c r="G228" s="227" t="s">
        <v>186</v>
      </c>
      <c r="H228" s="228">
        <v>2.65</v>
      </c>
      <c r="I228" s="229"/>
      <c r="J228" s="230">
        <f>ROUND(I228*H228,2)</f>
        <v>0</v>
      </c>
      <c r="K228" s="231"/>
      <c r="L228" s="41"/>
      <c r="M228" s="232" t="s">
        <v>1</v>
      </c>
      <c r="N228" s="233" t="s">
        <v>41</v>
      </c>
      <c r="O228" s="88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6" t="s">
        <v>162</v>
      </c>
      <c r="AT228" s="236" t="s">
        <v>158</v>
      </c>
      <c r="AU228" s="236" t="s">
        <v>85</v>
      </c>
      <c r="AY228" s="14" t="s">
        <v>156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4" t="s">
        <v>83</v>
      </c>
      <c r="BK228" s="237">
        <f>ROUND(I228*H228,2)</f>
        <v>0</v>
      </c>
      <c r="BL228" s="14" t="s">
        <v>162</v>
      </c>
      <c r="BM228" s="236" t="s">
        <v>434</v>
      </c>
    </row>
    <row r="229" spans="1:65" s="2" customFormat="1" ht="24.15" customHeight="1">
      <c r="A229" s="35"/>
      <c r="B229" s="36"/>
      <c r="C229" s="224" t="s">
        <v>669</v>
      </c>
      <c r="D229" s="224" t="s">
        <v>158</v>
      </c>
      <c r="E229" s="225" t="s">
        <v>670</v>
      </c>
      <c r="F229" s="226" t="s">
        <v>671</v>
      </c>
      <c r="G229" s="227" t="s">
        <v>161</v>
      </c>
      <c r="H229" s="228">
        <v>286.01</v>
      </c>
      <c r="I229" s="229"/>
      <c r="J229" s="230">
        <f>ROUND(I229*H229,2)</f>
        <v>0</v>
      </c>
      <c r="K229" s="231"/>
      <c r="L229" s="41"/>
      <c r="M229" s="232" t="s">
        <v>1</v>
      </c>
      <c r="N229" s="233" t="s">
        <v>41</v>
      </c>
      <c r="O229" s="88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6" t="s">
        <v>162</v>
      </c>
      <c r="AT229" s="236" t="s">
        <v>158</v>
      </c>
      <c r="AU229" s="236" t="s">
        <v>85</v>
      </c>
      <c r="AY229" s="14" t="s">
        <v>156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4" t="s">
        <v>83</v>
      </c>
      <c r="BK229" s="237">
        <f>ROUND(I229*H229,2)</f>
        <v>0</v>
      </c>
      <c r="BL229" s="14" t="s">
        <v>162</v>
      </c>
      <c r="BM229" s="236" t="s">
        <v>438</v>
      </c>
    </row>
    <row r="230" spans="1:65" s="2" customFormat="1" ht="24.15" customHeight="1">
      <c r="A230" s="35"/>
      <c r="B230" s="36"/>
      <c r="C230" s="224" t="s">
        <v>255</v>
      </c>
      <c r="D230" s="224" t="s">
        <v>158</v>
      </c>
      <c r="E230" s="225" t="s">
        <v>672</v>
      </c>
      <c r="F230" s="226" t="s">
        <v>673</v>
      </c>
      <c r="G230" s="227" t="s">
        <v>161</v>
      </c>
      <c r="H230" s="228">
        <v>25.704</v>
      </c>
      <c r="I230" s="229"/>
      <c r="J230" s="230">
        <f>ROUND(I230*H230,2)</f>
        <v>0</v>
      </c>
      <c r="K230" s="231"/>
      <c r="L230" s="41"/>
      <c r="M230" s="232" t="s">
        <v>1</v>
      </c>
      <c r="N230" s="233" t="s">
        <v>41</v>
      </c>
      <c r="O230" s="88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6" t="s">
        <v>162</v>
      </c>
      <c r="AT230" s="236" t="s">
        <v>158</v>
      </c>
      <c r="AU230" s="236" t="s">
        <v>85</v>
      </c>
      <c r="AY230" s="14" t="s">
        <v>156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4" t="s">
        <v>83</v>
      </c>
      <c r="BK230" s="237">
        <f>ROUND(I230*H230,2)</f>
        <v>0</v>
      </c>
      <c r="BL230" s="14" t="s">
        <v>162</v>
      </c>
      <c r="BM230" s="236" t="s">
        <v>674</v>
      </c>
    </row>
    <row r="231" spans="1:65" s="2" customFormat="1" ht="24.15" customHeight="1">
      <c r="A231" s="35"/>
      <c r="B231" s="36"/>
      <c r="C231" s="224" t="s">
        <v>270</v>
      </c>
      <c r="D231" s="224" t="s">
        <v>158</v>
      </c>
      <c r="E231" s="225" t="s">
        <v>675</v>
      </c>
      <c r="F231" s="226" t="s">
        <v>676</v>
      </c>
      <c r="G231" s="227" t="s">
        <v>161</v>
      </c>
      <c r="H231" s="228">
        <v>236.124</v>
      </c>
      <c r="I231" s="229"/>
      <c r="J231" s="230">
        <f>ROUND(I231*H231,2)</f>
        <v>0</v>
      </c>
      <c r="K231" s="231"/>
      <c r="L231" s="41"/>
      <c r="M231" s="232" t="s">
        <v>1</v>
      </c>
      <c r="N231" s="233" t="s">
        <v>41</v>
      </c>
      <c r="O231" s="88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6" t="s">
        <v>162</v>
      </c>
      <c r="AT231" s="236" t="s">
        <v>158</v>
      </c>
      <c r="AU231" s="236" t="s">
        <v>85</v>
      </c>
      <c r="AY231" s="14" t="s">
        <v>156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4" t="s">
        <v>83</v>
      </c>
      <c r="BK231" s="237">
        <f>ROUND(I231*H231,2)</f>
        <v>0</v>
      </c>
      <c r="BL231" s="14" t="s">
        <v>162</v>
      </c>
      <c r="BM231" s="236" t="s">
        <v>677</v>
      </c>
    </row>
    <row r="232" spans="1:65" s="2" customFormat="1" ht="24.15" customHeight="1">
      <c r="A232" s="35"/>
      <c r="B232" s="36"/>
      <c r="C232" s="224" t="s">
        <v>368</v>
      </c>
      <c r="D232" s="224" t="s">
        <v>158</v>
      </c>
      <c r="E232" s="225" t="s">
        <v>678</v>
      </c>
      <c r="F232" s="226" t="s">
        <v>679</v>
      </c>
      <c r="G232" s="227" t="s">
        <v>161</v>
      </c>
      <c r="H232" s="228">
        <v>100.947</v>
      </c>
      <c r="I232" s="229"/>
      <c r="J232" s="230">
        <f>ROUND(I232*H232,2)</f>
        <v>0</v>
      </c>
      <c r="K232" s="231"/>
      <c r="L232" s="41"/>
      <c r="M232" s="232" t="s">
        <v>1</v>
      </c>
      <c r="N232" s="233" t="s">
        <v>41</v>
      </c>
      <c r="O232" s="88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6" t="s">
        <v>162</v>
      </c>
      <c r="AT232" s="236" t="s">
        <v>158</v>
      </c>
      <c r="AU232" s="236" t="s">
        <v>85</v>
      </c>
      <c r="AY232" s="14" t="s">
        <v>156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4" t="s">
        <v>83</v>
      </c>
      <c r="BK232" s="237">
        <f>ROUND(I232*H232,2)</f>
        <v>0</v>
      </c>
      <c r="BL232" s="14" t="s">
        <v>162</v>
      </c>
      <c r="BM232" s="236" t="s">
        <v>680</v>
      </c>
    </row>
    <row r="233" spans="1:65" s="2" customFormat="1" ht="14.4" customHeight="1">
      <c r="A233" s="35"/>
      <c r="B233" s="36"/>
      <c r="C233" s="224" t="s">
        <v>361</v>
      </c>
      <c r="D233" s="224" t="s">
        <v>158</v>
      </c>
      <c r="E233" s="225" t="s">
        <v>681</v>
      </c>
      <c r="F233" s="226" t="s">
        <v>682</v>
      </c>
      <c r="G233" s="227" t="s">
        <v>161</v>
      </c>
      <c r="H233" s="228">
        <v>6.448</v>
      </c>
      <c r="I233" s="229"/>
      <c r="J233" s="230">
        <f>ROUND(I233*H233,2)</f>
        <v>0</v>
      </c>
      <c r="K233" s="231"/>
      <c r="L233" s="41"/>
      <c r="M233" s="232" t="s">
        <v>1</v>
      </c>
      <c r="N233" s="233" t="s">
        <v>41</v>
      </c>
      <c r="O233" s="88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6" t="s">
        <v>162</v>
      </c>
      <c r="AT233" s="236" t="s">
        <v>158</v>
      </c>
      <c r="AU233" s="236" t="s">
        <v>85</v>
      </c>
      <c r="AY233" s="14" t="s">
        <v>156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4" t="s">
        <v>83</v>
      </c>
      <c r="BK233" s="237">
        <f>ROUND(I233*H233,2)</f>
        <v>0</v>
      </c>
      <c r="BL233" s="14" t="s">
        <v>162</v>
      </c>
      <c r="BM233" s="236" t="s">
        <v>683</v>
      </c>
    </row>
    <row r="234" spans="1:65" s="2" customFormat="1" ht="14.4" customHeight="1">
      <c r="A234" s="35"/>
      <c r="B234" s="36"/>
      <c r="C234" s="224" t="s">
        <v>274</v>
      </c>
      <c r="D234" s="224" t="s">
        <v>158</v>
      </c>
      <c r="E234" s="225" t="s">
        <v>684</v>
      </c>
      <c r="F234" s="226" t="s">
        <v>685</v>
      </c>
      <c r="G234" s="227" t="s">
        <v>239</v>
      </c>
      <c r="H234" s="228">
        <v>4</v>
      </c>
      <c r="I234" s="229"/>
      <c r="J234" s="230">
        <f>ROUND(I234*H234,2)</f>
        <v>0</v>
      </c>
      <c r="K234" s="231"/>
      <c r="L234" s="41"/>
      <c r="M234" s="232" t="s">
        <v>1</v>
      </c>
      <c r="N234" s="233" t="s">
        <v>41</v>
      </c>
      <c r="O234" s="88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6" t="s">
        <v>162</v>
      </c>
      <c r="AT234" s="236" t="s">
        <v>158</v>
      </c>
      <c r="AU234" s="236" t="s">
        <v>85</v>
      </c>
      <c r="AY234" s="14" t="s">
        <v>156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4" t="s">
        <v>83</v>
      </c>
      <c r="BK234" s="237">
        <f>ROUND(I234*H234,2)</f>
        <v>0</v>
      </c>
      <c r="BL234" s="14" t="s">
        <v>162</v>
      </c>
      <c r="BM234" s="236" t="s">
        <v>686</v>
      </c>
    </row>
    <row r="235" spans="1:65" s="2" customFormat="1" ht="14.4" customHeight="1">
      <c r="A235" s="35"/>
      <c r="B235" s="36"/>
      <c r="C235" s="224" t="s">
        <v>374</v>
      </c>
      <c r="D235" s="224" t="s">
        <v>158</v>
      </c>
      <c r="E235" s="225" t="s">
        <v>687</v>
      </c>
      <c r="F235" s="226" t="s">
        <v>688</v>
      </c>
      <c r="G235" s="227" t="s">
        <v>239</v>
      </c>
      <c r="H235" s="228">
        <v>1</v>
      </c>
      <c r="I235" s="229"/>
      <c r="J235" s="230">
        <f>ROUND(I235*H235,2)</f>
        <v>0</v>
      </c>
      <c r="K235" s="231"/>
      <c r="L235" s="41"/>
      <c r="M235" s="232" t="s">
        <v>1</v>
      </c>
      <c r="N235" s="233" t="s">
        <v>41</v>
      </c>
      <c r="O235" s="88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6" t="s">
        <v>162</v>
      </c>
      <c r="AT235" s="236" t="s">
        <v>158</v>
      </c>
      <c r="AU235" s="236" t="s">
        <v>85</v>
      </c>
      <c r="AY235" s="14" t="s">
        <v>156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4" t="s">
        <v>83</v>
      </c>
      <c r="BK235" s="237">
        <f>ROUND(I235*H235,2)</f>
        <v>0</v>
      </c>
      <c r="BL235" s="14" t="s">
        <v>162</v>
      </c>
      <c r="BM235" s="236" t="s">
        <v>689</v>
      </c>
    </row>
    <row r="236" spans="1:65" s="2" customFormat="1" ht="14.4" customHeight="1">
      <c r="A236" s="35"/>
      <c r="B236" s="36"/>
      <c r="C236" s="224" t="s">
        <v>404</v>
      </c>
      <c r="D236" s="224" t="s">
        <v>158</v>
      </c>
      <c r="E236" s="225" t="s">
        <v>690</v>
      </c>
      <c r="F236" s="226" t="s">
        <v>691</v>
      </c>
      <c r="G236" s="227" t="s">
        <v>161</v>
      </c>
      <c r="H236" s="228">
        <v>15.147</v>
      </c>
      <c r="I236" s="229"/>
      <c r="J236" s="230">
        <f>ROUND(I236*H236,2)</f>
        <v>0</v>
      </c>
      <c r="K236" s="231"/>
      <c r="L236" s="41"/>
      <c r="M236" s="232" t="s">
        <v>1</v>
      </c>
      <c r="N236" s="233" t="s">
        <v>41</v>
      </c>
      <c r="O236" s="88"/>
      <c r="P236" s="234">
        <f>O236*H236</f>
        <v>0</v>
      </c>
      <c r="Q236" s="234">
        <v>0</v>
      </c>
      <c r="R236" s="234">
        <f>Q236*H236</f>
        <v>0</v>
      </c>
      <c r="S236" s="234">
        <v>0</v>
      </c>
      <c r="T236" s="23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6" t="s">
        <v>162</v>
      </c>
      <c r="AT236" s="236" t="s">
        <v>158</v>
      </c>
      <c r="AU236" s="236" t="s">
        <v>85</v>
      </c>
      <c r="AY236" s="14" t="s">
        <v>156</v>
      </c>
      <c r="BE236" s="237">
        <f>IF(N236="základní",J236,0)</f>
        <v>0</v>
      </c>
      <c r="BF236" s="237">
        <f>IF(N236="snížená",J236,0)</f>
        <v>0</v>
      </c>
      <c r="BG236" s="237">
        <f>IF(N236="zákl. přenesená",J236,0)</f>
        <v>0</v>
      </c>
      <c r="BH236" s="237">
        <f>IF(N236="sníž. přenesená",J236,0)</f>
        <v>0</v>
      </c>
      <c r="BI236" s="237">
        <f>IF(N236="nulová",J236,0)</f>
        <v>0</v>
      </c>
      <c r="BJ236" s="14" t="s">
        <v>83</v>
      </c>
      <c r="BK236" s="237">
        <f>ROUND(I236*H236,2)</f>
        <v>0</v>
      </c>
      <c r="BL236" s="14" t="s">
        <v>162</v>
      </c>
      <c r="BM236" s="236" t="s">
        <v>692</v>
      </c>
    </row>
    <row r="237" spans="1:65" s="2" customFormat="1" ht="24.15" customHeight="1">
      <c r="A237" s="35"/>
      <c r="B237" s="36"/>
      <c r="C237" s="224" t="s">
        <v>289</v>
      </c>
      <c r="D237" s="224" t="s">
        <v>158</v>
      </c>
      <c r="E237" s="225" t="s">
        <v>693</v>
      </c>
      <c r="F237" s="226" t="s">
        <v>694</v>
      </c>
      <c r="G237" s="227" t="s">
        <v>194</v>
      </c>
      <c r="H237" s="228">
        <v>10.786</v>
      </c>
      <c r="I237" s="229"/>
      <c r="J237" s="230">
        <f>ROUND(I237*H237,2)</f>
        <v>0</v>
      </c>
      <c r="K237" s="231"/>
      <c r="L237" s="41"/>
      <c r="M237" s="232" t="s">
        <v>1</v>
      </c>
      <c r="N237" s="233" t="s">
        <v>41</v>
      </c>
      <c r="O237" s="88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6" t="s">
        <v>162</v>
      </c>
      <c r="AT237" s="236" t="s">
        <v>158</v>
      </c>
      <c r="AU237" s="236" t="s">
        <v>85</v>
      </c>
      <c r="AY237" s="14" t="s">
        <v>156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4" t="s">
        <v>83</v>
      </c>
      <c r="BK237" s="237">
        <f>ROUND(I237*H237,2)</f>
        <v>0</v>
      </c>
      <c r="BL237" s="14" t="s">
        <v>162</v>
      </c>
      <c r="BM237" s="236" t="s">
        <v>695</v>
      </c>
    </row>
    <row r="238" spans="1:65" s="2" customFormat="1" ht="24.15" customHeight="1">
      <c r="A238" s="35"/>
      <c r="B238" s="36"/>
      <c r="C238" s="224" t="s">
        <v>696</v>
      </c>
      <c r="D238" s="224" t="s">
        <v>158</v>
      </c>
      <c r="E238" s="225" t="s">
        <v>697</v>
      </c>
      <c r="F238" s="226" t="s">
        <v>698</v>
      </c>
      <c r="G238" s="227" t="s">
        <v>186</v>
      </c>
      <c r="H238" s="228">
        <v>23.5</v>
      </c>
      <c r="I238" s="229"/>
      <c r="J238" s="230">
        <f>ROUND(I238*H238,2)</f>
        <v>0</v>
      </c>
      <c r="K238" s="231"/>
      <c r="L238" s="41"/>
      <c r="M238" s="232" t="s">
        <v>1</v>
      </c>
      <c r="N238" s="233" t="s">
        <v>41</v>
      </c>
      <c r="O238" s="88"/>
      <c r="P238" s="234">
        <f>O238*H238</f>
        <v>0</v>
      </c>
      <c r="Q238" s="234">
        <v>0</v>
      </c>
      <c r="R238" s="234">
        <f>Q238*H238</f>
        <v>0</v>
      </c>
      <c r="S238" s="234">
        <v>0</v>
      </c>
      <c r="T238" s="23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6" t="s">
        <v>162</v>
      </c>
      <c r="AT238" s="236" t="s">
        <v>158</v>
      </c>
      <c r="AU238" s="236" t="s">
        <v>85</v>
      </c>
      <c r="AY238" s="14" t="s">
        <v>156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4" t="s">
        <v>83</v>
      </c>
      <c r="BK238" s="237">
        <f>ROUND(I238*H238,2)</f>
        <v>0</v>
      </c>
      <c r="BL238" s="14" t="s">
        <v>162</v>
      </c>
      <c r="BM238" s="236" t="s">
        <v>699</v>
      </c>
    </row>
    <row r="239" spans="1:65" s="2" customFormat="1" ht="24.15" customHeight="1">
      <c r="A239" s="35"/>
      <c r="B239" s="36"/>
      <c r="C239" s="224" t="s">
        <v>292</v>
      </c>
      <c r="D239" s="224" t="s">
        <v>158</v>
      </c>
      <c r="E239" s="225" t="s">
        <v>700</v>
      </c>
      <c r="F239" s="226" t="s">
        <v>701</v>
      </c>
      <c r="G239" s="227" t="s">
        <v>194</v>
      </c>
      <c r="H239" s="228">
        <v>1.353</v>
      </c>
      <c r="I239" s="229"/>
      <c r="J239" s="230">
        <f>ROUND(I239*H239,2)</f>
        <v>0</v>
      </c>
      <c r="K239" s="231"/>
      <c r="L239" s="41"/>
      <c r="M239" s="232" t="s">
        <v>1</v>
      </c>
      <c r="N239" s="233" t="s">
        <v>41</v>
      </c>
      <c r="O239" s="88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6" t="s">
        <v>162</v>
      </c>
      <c r="AT239" s="236" t="s">
        <v>158</v>
      </c>
      <c r="AU239" s="236" t="s">
        <v>85</v>
      </c>
      <c r="AY239" s="14" t="s">
        <v>156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4" t="s">
        <v>83</v>
      </c>
      <c r="BK239" s="237">
        <f>ROUND(I239*H239,2)</f>
        <v>0</v>
      </c>
      <c r="BL239" s="14" t="s">
        <v>162</v>
      </c>
      <c r="BM239" s="236" t="s">
        <v>702</v>
      </c>
    </row>
    <row r="240" spans="1:65" s="2" customFormat="1" ht="24.15" customHeight="1">
      <c r="A240" s="35"/>
      <c r="B240" s="36"/>
      <c r="C240" s="224" t="s">
        <v>415</v>
      </c>
      <c r="D240" s="224" t="s">
        <v>158</v>
      </c>
      <c r="E240" s="225" t="s">
        <v>703</v>
      </c>
      <c r="F240" s="226" t="s">
        <v>704</v>
      </c>
      <c r="G240" s="227" t="s">
        <v>239</v>
      </c>
      <c r="H240" s="228">
        <v>14</v>
      </c>
      <c r="I240" s="229"/>
      <c r="J240" s="230">
        <f>ROUND(I240*H240,2)</f>
        <v>0</v>
      </c>
      <c r="K240" s="231"/>
      <c r="L240" s="41"/>
      <c r="M240" s="232" t="s">
        <v>1</v>
      </c>
      <c r="N240" s="233" t="s">
        <v>41</v>
      </c>
      <c r="O240" s="88"/>
      <c r="P240" s="234">
        <f>O240*H240</f>
        <v>0</v>
      </c>
      <c r="Q240" s="234">
        <v>0</v>
      </c>
      <c r="R240" s="234">
        <f>Q240*H240</f>
        <v>0</v>
      </c>
      <c r="S240" s="234">
        <v>0</v>
      </c>
      <c r="T240" s="23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6" t="s">
        <v>162</v>
      </c>
      <c r="AT240" s="236" t="s">
        <v>158</v>
      </c>
      <c r="AU240" s="236" t="s">
        <v>85</v>
      </c>
      <c r="AY240" s="14" t="s">
        <v>156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4" t="s">
        <v>83</v>
      </c>
      <c r="BK240" s="237">
        <f>ROUND(I240*H240,2)</f>
        <v>0</v>
      </c>
      <c r="BL240" s="14" t="s">
        <v>162</v>
      </c>
      <c r="BM240" s="236" t="s">
        <v>705</v>
      </c>
    </row>
    <row r="241" spans="1:65" s="2" customFormat="1" ht="24.15" customHeight="1">
      <c r="A241" s="35"/>
      <c r="B241" s="36"/>
      <c r="C241" s="224" t="s">
        <v>706</v>
      </c>
      <c r="D241" s="224" t="s">
        <v>158</v>
      </c>
      <c r="E241" s="225" t="s">
        <v>707</v>
      </c>
      <c r="F241" s="226" t="s">
        <v>708</v>
      </c>
      <c r="G241" s="227" t="s">
        <v>449</v>
      </c>
      <c r="H241" s="228">
        <v>1</v>
      </c>
      <c r="I241" s="229"/>
      <c r="J241" s="230">
        <f>ROUND(I241*H241,2)</f>
        <v>0</v>
      </c>
      <c r="K241" s="231"/>
      <c r="L241" s="41"/>
      <c r="M241" s="232" t="s">
        <v>1</v>
      </c>
      <c r="N241" s="233" t="s">
        <v>41</v>
      </c>
      <c r="O241" s="88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6" t="s">
        <v>162</v>
      </c>
      <c r="AT241" s="236" t="s">
        <v>158</v>
      </c>
      <c r="AU241" s="236" t="s">
        <v>85</v>
      </c>
      <c r="AY241" s="14" t="s">
        <v>156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4" t="s">
        <v>83</v>
      </c>
      <c r="BK241" s="237">
        <f>ROUND(I241*H241,2)</f>
        <v>0</v>
      </c>
      <c r="BL241" s="14" t="s">
        <v>162</v>
      </c>
      <c r="BM241" s="236" t="s">
        <v>709</v>
      </c>
    </row>
    <row r="242" spans="1:65" s="2" customFormat="1" ht="37.8" customHeight="1">
      <c r="A242" s="35"/>
      <c r="B242" s="36"/>
      <c r="C242" s="224" t="s">
        <v>297</v>
      </c>
      <c r="D242" s="224" t="s">
        <v>158</v>
      </c>
      <c r="E242" s="225" t="s">
        <v>710</v>
      </c>
      <c r="F242" s="226" t="s">
        <v>711</v>
      </c>
      <c r="G242" s="227" t="s">
        <v>194</v>
      </c>
      <c r="H242" s="228">
        <v>0.898</v>
      </c>
      <c r="I242" s="229"/>
      <c r="J242" s="230">
        <f>ROUND(I242*H242,2)</f>
        <v>0</v>
      </c>
      <c r="K242" s="231"/>
      <c r="L242" s="41"/>
      <c r="M242" s="232" t="s">
        <v>1</v>
      </c>
      <c r="N242" s="233" t="s">
        <v>41</v>
      </c>
      <c r="O242" s="88"/>
      <c r="P242" s="234">
        <f>O242*H242</f>
        <v>0</v>
      </c>
      <c r="Q242" s="234">
        <v>0</v>
      </c>
      <c r="R242" s="234">
        <f>Q242*H242</f>
        <v>0</v>
      </c>
      <c r="S242" s="234">
        <v>0</v>
      </c>
      <c r="T242" s="23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6" t="s">
        <v>162</v>
      </c>
      <c r="AT242" s="236" t="s">
        <v>158</v>
      </c>
      <c r="AU242" s="236" t="s">
        <v>85</v>
      </c>
      <c r="AY242" s="14" t="s">
        <v>156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4" t="s">
        <v>83</v>
      </c>
      <c r="BK242" s="237">
        <f>ROUND(I242*H242,2)</f>
        <v>0</v>
      </c>
      <c r="BL242" s="14" t="s">
        <v>162</v>
      </c>
      <c r="BM242" s="236" t="s">
        <v>712</v>
      </c>
    </row>
    <row r="243" spans="1:65" s="2" customFormat="1" ht="37.8" customHeight="1">
      <c r="A243" s="35"/>
      <c r="B243" s="36"/>
      <c r="C243" s="224" t="s">
        <v>713</v>
      </c>
      <c r="D243" s="224" t="s">
        <v>158</v>
      </c>
      <c r="E243" s="225" t="s">
        <v>714</v>
      </c>
      <c r="F243" s="226" t="s">
        <v>715</v>
      </c>
      <c r="G243" s="227" t="s">
        <v>194</v>
      </c>
      <c r="H243" s="228">
        <v>0.441</v>
      </c>
      <c r="I243" s="229"/>
      <c r="J243" s="230">
        <f>ROUND(I243*H243,2)</f>
        <v>0</v>
      </c>
      <c r="K243" s="231"/>
      <c r="L243" s="41"/>
      <c r="M243" s="232" t="s">
        <v>1</v>
      </c>
      <c r="N243" s="233" t="s">
        <v>41</v>
      </c>
      <c r="O243" s="88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6" t="s">
        <v>162</v>
      </c>
      <c r="AT243" s="236" t="s">
        <v>158</v>
      </c>
      <c r="AU243" s="236" t="s">
        <v>85</v>
      </c>
      <c r="AY243" s="14" t="s">
        <v>156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4" t="s">
        <v>83</v>
      </c>
      <c r="BK243" s="237">
        <f>ROUND(I243*H243,2)</f>
        <v>0</v>
      </c>
      <c r="BL243" s="14" t="s">
        <v>162</v>
      </c>
      <c r="BM243" s="236" t="s">
        <v>716</v>
      </c>
    </row>
    <row r="244" spans="1:65" s="2" customFormat="1" ht="37.8" customHeight="1">
      <c r="A244" s="35"/>
      <c r="B244" s="36"/>
      <c r="C244" s="224" t="s">
        <v>422</v>
      </c>
      <c r="D244" s="224" t="s">
        <v>158</v>
      </c>
      <c r="E244" s="225" t="s">
        <v>717</v>
      </c>
      <c r="F244" s="226" t="s">
        <v>718</v>
      </c>
      <c r="G244" s="227" t="s">
        <v>194</v>
      </c>
      <c r="H244" s="228">
        <v>6.386</v>
      </c>
      <c r="I244" s="229"/>
      <c r="J244" s="230">
        <f>ROUND(I244*H244,2)</f>
        <v>0</v>
      </c>
      <c r="K244" s="231"/>
      <c r="L244" s="41"/>
      <c r="M244" s="232" t="s">
        <v>1</v>
      </c>
      <c r="N244" s="233" t="s">
        <v>41</v>
      </c>
      <c r="O244" s="88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6" t="s">
        <v>162</v>
      </c>
      <c r="AT244" s="236" t="s">
        <v>158</v>
      </c>
      <c r="AU244" s="236" t="s">
        <v>85</v>
      </c>
      <c r="AY244" s="14" t="s">
        <v>156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4" t="s">
        <v>83</v>
      </c>
      <c r="BK244" s="237">
        <f>ROUND(I244*H244,2)</f>
        <v>0</v>
      </c>
      <c r="BL244" s="14" t="s">
        <v>162</v>
      </c>
      <c r="BM244" s="236" t="s">
        <v>719</v>
      </c>
    </row>
    <row r="245" spans="1:65" s="2" customFormat="1" ht="24.15" customHeight="1">
      <c r="A245" s="35"/>
      <c r="B245" s="36"/>
      <c r="C245" s="224" t="s">
        <v>300</v>
      </c>
      <c r="D245" s="224" t="s">
        <v>158</v>
      </c>
      <c r="E245" s="225" t="s">
        <v>720</v>
      </c>
      <c r="F245" s="226" t="s">
        <v>721</v>
      </c>
      <c r="G245" s="227" t="s">
        <v>161</v>
      </c>
      <c r="H245" s="228">
        <v>58.05</v>
      </c>
      <c r="I245" s="229"/>
      <c r="J245" s="230">
        <f>ROUND(I245*H245,2)</f>
        <v>0</v>
      </c>
      <c r="K245" s="231"/>
      <c r="L245" s="41"/>
      <c r="M245" s="232" t="s">
        <v>1</v>
      </c>
      <c r="N245" s="233" t="s">
        <v>41</v>
      </c>
      <c r="O245" s="88"/>
      <c r="P245" s="234">
        <f>O245*H245</f>
        <v>0</v>
      </c>
      <c r="Q245" s="234">
        <v>0</v>
      </c>
      <c r="R245" s="234">
        <f>Q245*H245</f>
        <v>0</v>
      </c>
      <c r="S245" s="234">
        <v>0</v>
      </c>
      <c r="T245" s="23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6" t="s">
        <v>162</v>
      </c>
      <c r="AT245" s="236" t="s">
        <v>158</v>
      </c>
      <c r="AU245" s="236" t="s">
        <v>85</v>
      </c>
      <c r="AY245" s="14" t="s">
        <v>156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4" t="s">
        <v>83</v>
      </c>
      <c r="BK245" s="237">
        <f>ROUND(I245*H245,2)</f>
        <v>0</v>
      </c>
      <c r="BL245" s="14" t="s">
        <v>162</v>
      </c>
      <c r="BM245" s="236" t="s">
        <v>722</v>
      </c>
    </row>
    <row r="246" spans="1:65" s="2" customFormat="1" ht="24.15" customHeight="1">
      <c r="A246" s="35"/>
      <c r="B246" s="36"/>
      <c r="C246" s="224" t="s">
        <v>723</v>
      </c>
      <c r="D246" s="224" t="s">
        <v>158</v>
      </c>
      <c r="E246" s="225" t="s">
        <v>724</v>
      </c>
      <c r="F246" s="226" t="s">
        <v>725</v>
      </c>
      <c r="G246" s="227" t="s">
        <v>194</v>
      </c>
      <c r="H246" s="228">
        <v>7.725</v>
      </c>
      <c r="I246" s="229"/>
      <c r="J246" s="230">
        <f>ROUND(I246*H246,2)</f>
        <v>0</v>
      </c>
      <c r="K246" s="231"/>
      <c r="L246" s="41"/>
      <c r="M246" s="232" t="s">
        <v>1</v>
      </c>
      <c r="N246" s="233" t="s">
        <v>41</v>
      </c>
      <c r="O246" s="88"/>
      <c r="P246" s="234">
        <f>O246*H246</f>
        <v>0</v>
      </c>
      <c r="Q246" s="234">
        <v>0</v>
      </c>
      <c r="R246" s="234">
        <f>Q246*H246</f>
        <v>0</v>
      </c>
      <c r="S246" s="234">
        <v>0</v>
      </c>
      <c r="T246" s="23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6" t="s">
        <v>162</v>
      </c>
      <c r="AT246" s="236" t="s">
        <v>158</v>
      </c>
      <c r="AU246" s="236" t="s">
        <v>85</v>
      </c>
      <c r="AY246" s="14" t="s">
        <v>156</v>
      </c>
      <c r="BE246" s="237">
        <f>IF(N246="základní",J246,0)</f>
        <v>0</v>
      </c>
      <c r="BF246" s="237">
        <f>IF(N246="snížená",J246,0)</f>
        <v>0</v>
      </c>
      <c r="BG246" s="237">
        <f>IF(N246="zákl. přenesená",J246,0)</f>
        <v>0</v>
      </c>
      <c r="BH246" s="237">
        <f>IF(N246="sníž. přenesená",J246,0)</f>
        <v>0</v>
      </c>
      <c r="BI246" s="237">
        <f>IF(N246="nulová",J246,0)</f>
        <v>0</v>
      </c>
      <c r="BJ246" s="14" t="s">
        <v>83</v>
      </c>
      <c r="BK246" s="237">
        <f>ROUND(I246*H246,2)</f>
        <v>0</v>
      </c>
      <c r="BL246" s="14" t="s">
        <v>162</v>
      </c>
      <c r="BM246" s="236" t="s">
        <v>726</v>
      </c>
    </row>
    <row r="247" spans="1:65" s="2" customFormat="1" ht="24.15" customHeight="1">
      <c r="A247" s="35"/>
      <c r="B247" s="36"/>
      <c r="C247" s="224" t="s">
        <v>304</v>
      </c>
      <c r="D247" s="224" t="s">
        <v>158</v>
      </c>
      <c r="E247" s="225" t="s">
        <v>727</v>
      </c>
      <c r="F247" s="226" t="s">
        <v>728</v>
      </c>
      <c r="G247" s="227" t="s">
        <v>194</v>
      </c>
      <c r="H247" s="228">
        <v>1.372</v>
      </c>
      <c r="I247" s="229"/>
      <c r="J247" s="230">
        <f>ROUND(I247*H247,2)</f>
        <v>0</v>
      </c>
      <c r="K247" s="231"/>
      <c r="L247" s="41"/>
      <c r="M247" s="232" t="s">
        <v>1</v>
      </c>
      <c r="N247" s="233" t="s">
        <v>41</v>
      </c>
      <c r="O247" s="88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6" t="s">
        <v>162</v>
      </c>
      <c r="AT247" s="236" t="s">
        <v>158</v>
      </c>
      <c r="AU247" s="236" t="s">
        <v>85</v>
      </c>
      <c r="AY247" s="14" t="s">
        <v>156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4" t="s">
        <v>83</v>
      </c>
      <c r="BK247" s="237">
        <f>ROUND(I247*H247,2)</f>
        <v>0</v>
      </c>
      <c r="BL247" s="14" t="s">
        <v>162</v>
      </c>
      <c r="BM247" s="236" t="s">
        <v>729</v>
      </c>
    </row>
    <row r="248" spans="1:65" s="2" customFormat="1" ht="24.15" customHeight="1">
      <c r="A248" s="35"/>
      <c r="B248" s="36"/>
      <c r="C248" s="224" t="s">
        <v>435</v>
      </c>
      <c r="D248" s="224" t="s">
        <v>158</v>
      </c>
      <c r="E248" s="225" t="s">
        <v>730</v>
      </c>
      <c r="F248" s="226" t="s">
        <v>731</v>
      </c>
      <c r="G248" s="227" t="s">
        <v>194</v>
      </c>
      <c r="H248" s="228">
        <v>4.78</v>
      </c>
      <c r="I248" s="229"/>
      <c r="J248" s="230">
        <f>ROUND(I248*H248,2)</f>
        <v>0</v>
      </c>
      <c r="K248" s="231"/>
      <c r="L248" s="41"/>
      <c r="M248" s="232" t="s">
        <v>1</v>
      </c>
      <c r="N248" s="233" t="s">
        <v>41</v>
      </c>
      <c r="O248" s="88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6" t="s">
        <v>162</v>
      </c>
      <c r="AT248" s="236" t="s">
        <v>158</v>
      </c>
      <c r="AU248" s="236" t="s">
        <v>85</v>
      </c>
      <c r="AY248" s="14" t="s">
        <v>156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4" t="s">
        <v>83</v>
      </c>
      <c r="BK248" s="237">
        <f>ROUND(I248*H248,2)</f>
        <v>0</v>
      </c>
      <c r="BL248" s="14" t="s">
        <v>162</v>
      </c>
      <c r="BM248" s="236" t="s">
        <v>732</v>
      </c>
    </row>
    <row r="249" spans="1:65" s="2" customFormat="1" ht="24.15" customHeight="1">
      <c r="A249" s="35"/>
      <c r="B249" s="36"/>
      <c r="C249" s="224" t="s">
        <v>733</v>
      </c>
      <c r="D249" s="224" t="s">
        <v>158</v>
      </c>
      <c r="E249" s="225" t="s">
        <v>734</v>
      </c>
      <c r="F249" s="226" t="s">
        <v>735</v>
      </c>
      <c r="G249" s="227" t="s">
        <v>161</v>
      </c>
      <c r="H249" s="228">
        <v>0.142</v>
      </c>
      <c r="I249" s="229"/>
      <c r="J249" s="230">
        <f>ROUND(I249*H249,2)</f>
        <v>0</v>
      </c>
      <c r="K249" s="231"/>
      <c r="L249" s="41"/>
      <c r="M249" s="232" t="s">
        <v>1</v>
      </c>
      <c r="N249" s="233" t="s">
        <v>41</v>
      </c>
      <c r="O249" s="88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6" t="s">
        <v>162</v>
      </c>
      <c r="AT249" s="236" t="s">
        <v>158</v>
      </c>
      <c r="AU249" s="236" t="s">
        <v>85</v>
      </c>
      <c r="AY249" s="14" t="s">
        <v>156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4" t="s">
        <v>83</v>
      </c>
      <c r="BK249" s="237">
        <f>ROUND(I249*H249,2)</f>
        <v>0</v>
      </c>
      <c r="BL249" s="14" t="s">
        <v>162</v>
      </c>
      <c r="BM249" s="236" t="s">
        <v>736</v>
      </c>
    </row>
    <row r="250" spans="1:65" s="2" customFormat="1" ht="24.15" customHeight="1">
      <c r="A250" s="35"/>
      <c r="B250" s="36"/>
      <c r="C250" s="224" t="s">
        <v>737</v>
      </c>
      <c r="D250" s="224" t="s">
        <v>158</v>
      </c>
      <c r="E250" s="225" t="s">
        <v>738</v>
      </c>
      <c r="F250" s="226" t="s">
        <v>739</v>
      </c>
      <c r="G250" s="227" t="s">
        <v>161</v>
      </c>
      <c r="H250" s="228">
        <v>16.458</v>
      </c>
      <c r="I250" s="229"/>
      <c r="J250" s="230">
        <f>ROUND(I250*H250,2)</f>
        <v>0</v>
      </c>
      <c r="K250" s="231"/>
      <c r="L250" s="41"/>
      <c r="M250" s="232" t="s">
        <v>1</v>
      </c>
      <c r="N250" s="233" t="s">
        <v>41</v>
      </c>
      <c r="O250" s="88"/>
      <c r="P250" s="234">
        <f>O250*H250</f>
        <v>0</v>
      </c>
      <c r="Q250" s="234">
        <v>0</v>
      </c>
      <c r="R250" s="234">
        <f>Q250*H250</f>
        <v>0</v>
      </c>
      <c r="S250" s="234">
        <v>0</v>
      </c>
      <c r="T250" s="23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6" t="s">
        <v>162</v>
      </c>
      <c r="AT250" s="236" t="s">
        <v>158</v>
      </c>
      <c r="AU250" s="236" t="s">
        <v>85</v>
      </c>
      <c r="AY250" s="14" t="s">
        <v>156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4" t="s">
        <v>83</v>
      </c>
      <c r="BK250" s="237">
        <f>ROUND(I250*H250,2)</f>
        <v>0</v>
      </c>
      <c r="BL250" s="14" t="s">
        <v>162</v>
      </c>
      <c r="BM250" s="236" t="s">
        <v>740</v>
      </c>
    </row>
    <row r="251" spans="1:65" s="2" customFormat="1" ht="24.15" customHeight="1">
      <c r="A251" s="35"/>
      <c r="B251" s="36"/>
      <c r="C251" s="224" t="s">
        <v>312</v>
      </c>
      <c r="D251" s="224" t="s">
        <v>158</v>
      </c>
      <c r="E251" s="225" t="s">
        <v>741</v>
      </c>
      <c r="F251" s="226" t="s">
        <v>742</v>
      </c>
      <c r="G251" s="227" t="s">
        <v>161</v>
      </c>
      <c r="H251" s="228">
        <v>3.776</v>
      </c>
      <c r="I251" s="229"/>
      <c r="J251" s="230">
        <f>ROUND(I251*H251,2)</f>
        <v>0</v>
      </c>
      <c r="K251" s="231"/>
      <c r="L251" s="41"/>
      <c r="M251" s="232" t="s">
        <v>1</v>
      </c>
      <c r="N251" s="233" t="s">
        <v>41</v>
      </c>
      <c r="O251" s="88"/>
      <c r="P251" s="234">
        <f>O251*H251</f>
        <v>0</v>
      </c>
      <c r="Q251" s="234">
        <v>0</v>
      </c>
      <c r="R251" s="234">
        <f>Q251*H251</f>
        <v>0</v>
      </c>
      <c r="S251" s="234">
        <v>0</v>
      </c>
      <c r="T251" s="23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6" t="s">
        <v>162</v>
      </c>
      <c r="AT251" s="236" t="s">
        <v>158</v>
      </c>
      <c r="AU251" s="236" t="s">
        <v>85</v>
      </c>
      <c r="AY251" s="14" t="s">
        <v>156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4" t="s">
        <v>83</v>
      </c>
      <c r="BK251" s="237">
        <f>ROUND(I251*H251,2)</f>
        <v>0</v>
      </c>
      <c r="BL251" s="14" t="s">
        <v>162</v>
      </c>
      <c r="BM251" s="236" t="s">
        <v>743</v>
      </c>
    </row>
    <row r="252" spans="1:65" s="2" customFormat="1" ht="24.15" customHeight="1">
      <c r="A252" s="35"/>
      <c r="B252" s="36"/>
      <c r="C252" s="224" t="s">
        <v>744</v>
      </c>
      <c r="D252" s="224" t="s">
        <v>158</v>
      </c>
      <c r="E252" s="225" t="s">
        <v>745</v>
      </c>
      <c r="F252" s="226" t="s">
        <v>746</v>
      </c>
      <c r="G252" s="227" t="s">
        <v>161</v>
      </c>
      <c r="H252" s="228">
        <v>8.361</v>
      </c>
      <c r="I252" s="229"/>
      <c r="J252" s="230">
        <f>ROUND(I252*H252,2)</f>
        <v>0</v>
      </c>
      <c r="K252" s="231"/>
      <c r="L252" s="41"/>
      <c r="M252" s="232" t="s">
        <v>1</v>
      </c>
      <c r="N252" s="233" t="s">
        <v>41</v>
      </c>
      <c r="O252" s="88"/>
      <c r="P252" s="234">
        <f>O252*H252</f>
        <v>0</v>
      </c>
      <c r="Q252" s="234">
        <v>0</v>
      </c>
      <c r="R252" s="234">
        <f>Q252*H252</f>
        <v>0</v>
      </c>
      <c r="S252" s="234">
        <v>0</v>
      </c>
      <c r="T252" s="23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6" t="s">
        <v>162</v>
      </c>
      <c r="AT252" s="236" t="s">
        <v>158</v>
      </c>
      <c r="AU252" s="236" t="s">
        <v>85</v>
      </c>
      <c r="AY252" s="14" t="s">
        <v>156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4" t="s">
        <v>83</v>
      </c>
      <c r="BK252" s="237">
        <f>ROUND(I252*H252,2)</f>
        <v>0</v>
      </c>
      <c r="BL252" s="14" t="s">
        <v>162</v>
      </c>
      <c r="BM252" s="236" t="s">
        <v>747</v>
      </c>
    </row>
    <row r="253" spans="1:65" s="2" customFormat="1" ht="24.15" customHeight="1">
      <c r="A253" s="35"/>
      <c r="B253" s="36"/>
      <c r="C253" s="224" t="s">
        <v>315</v>
      </c>
      <c r="D253" s="224" t="s">
        <v>158</v>
      </c>
      <c r="E253" s="225" t="s">
        <v>748</v>
      </c>
      <c r="F253" s="226" t="s">
        <v>749</v>
      </c>
      <c r="G253" s="227" t="s">
        <v>161</v>
      </c>
      <c r="H253" s="228">
        <v>43.087</v>
      </c>
      <c r="I253" s="229"/>
      <c r="J253" s="230">
        <f>ROUND(I253*H253,2)</f>
        <v>0</v>
      </c>
      <c r="K253" s="231"/>
      <c r="L253" s="41"/>
      <c r="M253" s="232" t="s">
        <v>1</v>
      </c>
      <c r="N253" s="233" t="s">
        <v>41</v>
      </c>
      <c r="O253" s="88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6" t="s">
        <v>162</v>
      </c>
      <c r="AT253" s="236" t="s">
        <v>158</v>
      </c>
      <c r="AU253" s="236" t="s">
        <v>85</v>
      </c>
      <c r="AY253" s="14" t="s">
        <v>156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4" t="s">
        <v>83</v>
      </c>
      <c r="BK253" s="237">
        <f>ROUND(I253*H253,2)</f>
        <v>0</v>
      </c>
      <c r="BL253" s="14" t="s">
        <v>162</v>
      </c>
      <c r="BM253" s="236" t="s">
        <v>750</v>
      </c>
    </row>
    <row r="254" spans="1:65" s="2" customFormat="1" ht="14.4" customHeight="1">
      <c r="A254" s="35"/>
      <c r="B254" s="36"/>
      <c r="C254" s="224" t="s">
        <v>751</v>
      </c>
      <c r="D254" s="224" t="s">
        <v>158</v>
      </c>
      <c r="E254" s="225" t="s">
        <v>752</v>
      </c>
      <c r="F254" s="226" t="s">
        <v>753</v>
      </c>
      <c r="G254" s="227" t="s">
        <v>161</v>
      </c>
      <c r="H254" s="228">
        <v>12.766</v>
      </c>
      <c r="I254" s="229"/>
      <c r="J254" s="230">
        <f>ROUND(I254*H254,2)</f>
        <v>0</v>
      </c>
      <c r="K254" s="231"/>
      <c r="L254" s="41"/>
      <c r="M254" s="232" t="s">
        <v>1</v>
      </c>
      <c r="N254" s="233" t="s">
        <v>41</v>
      </c>
      <c r="O254" s="88"/>
      <c r="P254" s="234">
        <f>O254*H254</f>
        <v>0</v>
      </c>
      <c r="Q254" s="234">
        <v>0</v>
      </c>
      <c r="R254" s="234">
        <f>Q254*H254</f>
        <v>0</v>
      </c>
      <c r="S254" s="234">
        <v>0</v>
      </c>
      <c r="T254" s="23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6" t="s">
        <v>162</v>
      </c>
      <c r="AT254" s="236" t="s">
        <v>158</v>
      </c>
      <c r="AU254" s="236" t="s">
        <v>85</v>
      </c>
      <c r="AY254" s="14" t="s">
        <v>156</v>
      </c>
      <c r="BE254" s="237">
        <f>IF(N254="základní",J254,0)</f>
        <v>0</v>
      </c>
      <c r="BF254" s="237">
        <f>IF(N254="snížená",J254,0)</f>
        <v>0</v>
      </c>
      <c r="BG254" s="237">
        <f>IF(N254="zákl. přenesená",J254,0)</f>
        <v>0</v>
      </c>
      <c r="BH254" s="237">
        <f>IF(N254="sníž. přenesená",J254,0)</f>
        <v>0</v>
      </c>
      <c r="BI254" s="237">
        <f>IF(N254="nulová",J254,0)</f>
        <v>0</v>
      </c>
      <c r="BJ254" s="14" t="s">
        <v>83</v>
      </c>
      <c r="BK254" s="237">
        <f>ROUND(I254*H254,2)</f>
        <v>0</v>
      </c>
      <c r="BL254" s="14" t="s">
        <v>162</v>
      </c>
      <c r="BM254" s="236" t="s">
        <v>754</v>
      </c>
    </row>
    <row r="255" spans="1:65" s="2" customFormat="1" ht="14.4" customHeight="1">
      <c r="A255" s="35"/>
      <c r="B255" s="36"/>
      <c r="C255" s="224" t="s">
        <v>755</v>
      </c>
      <c r="D255" s="224" t="s">
        <v>158</v>
      </c>
      <c r="E255" s="225" t="s">
        <v>756</v>
      </c>
      <c r="F255" s="226" t="s">
        <v>757</v>
      </c>
      <c r="G255" s="227" t="s">
        <v>161</v>
      </c>
      <c r="H255" s="228">
        <v>8.017</v>
      </c>
      <c r="I255" s="229"/>
      <c r="J255" s="230">
        <f>ROUND(I255*H255,2)</f>
        <v>0</v>
      </c>
      <c r="K255" s="231"/>
      <c r="L255" s="41"/>
      <c r="M255" s="232" t="s">
        <v>1</v>
      </c>
      <c r="N255" s="233" t="s">
        <v>41</v>
      </c>
      <c r="O255" s="88"/>
      <c r="P255" s="234">
        <f>O255*H255</f>
        <v>0</v>
      </c>
      <c r="Q255" s="234">
        <v>0</v>
      </c>
      <c r="R255" s="234">
        <f>Q255*H255</f>
        <v>0</v>
      </c>
      <c r="S255" s="234">
        <v>0</v>
      </c>
      <c r="T255" s="23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6" t="s">
        <v>162</v>
      </c>
      <c r="AT255" s="236" t="s">
        <v>158</v>
      </c>
      <c r="AU255" s="236" t="s">
        <v>85</v>
      </c>
      <c r="AY255" s="14" t="s">
        <v>156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4" t="s">
        <v>83</v>
      </c>
      <c r="BK255" s="237">
        <f>ROUND(I255*H255,2)</f>
        <v>0</v>
      </c>
      <c r="BL255" s="14" t="s">
        <v>162</v>
      </c>
      <c r="BM255" s="236" t="s">
        <v>758</v>
      </c>
    </row>
    <row r="256" spans="1:65" s="2" customFormat="1" ht="24.15" customHeight="1">
      <c r="A256" s="35"/>
      <c r="B256" s="36"/>
      <c r="C256" s="224" t="s">
        <v>202</v>
      </c>
      <c r="D256" s="224" t="s">
        <v>158</v>
      </c>
      <c r="E256" s="225" t="s">
        <v>759</v>
      </c>
      <c r="F256" s="226" t="s">
        <v>760</v>
      </c>
      <c r="G256" s="227" t="s">
        <v>161</v>
      </c>
      <c r="H256" s="228">
        <v>0.887</v>
      </c>
      <c r="I256" s="229"/>
      <c r="J256" s="230">
        <f>ROUND(I256*H256,2)</f>
        <v>0</v>
      </c>
      <c r="K256" s="231"/>
      <c r="L256" s="41"/>
      <c r="M256" s="232" t="s">
        <v>1</v>
      </c>
      <c r="N256" s="233" t="s">
        <v>41</v>
      </c>
      <c r="O256" s="88"/>
      <c r="P256" s="234">
        <f>O256*H256</f>
        <v>0</v>
      </c>
      <c r="Q256" s="234">
        <v>0</v>
      </c>
      <c r="R256" s="234">
        <f>Q256*H256</f>
        <v>0</v>
      </c>
      <c r="S256" s="234">
        <v>0</v>
      </c>
      <c r="T256" s="23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6" t="s">
        <v>162</v>
      </c>
      <c r="AT256" s="236" t="s">
        <v>158</v>
      </c>
      <c r="AU256" s="236" t="s">
        <v>85</v>
      </c>
      <c r="AY256" s="14" t="s">
        <v>156</v>
      </c>
      <c r="BE256" s="237">
        <f>IF(N256="základní",J256,0)</f>
        <v>0</v>
      </c>
      <c r="BF256" s="237">
        <f>IF(N256="snížená",J256,0)</f>
        <v>0</v>
      </c>
      <c r="BG256" s="237">
        <f>IF(N256="zákl. přenesená",J256,0)</f>
        <v>0</v>
      </c>
      <c r="BH256" s="237">
        <f>IF(N256="sníž. přenesená",J256,0)</f>
        <v>0</v>
      </c>
      <c r="BI256" s="237">
        <f>IF(N256="nulová",J256,0)</f>
        <v>0</v>
      </c>
      <c r="BJ256" s="14" t="s">
        <v>83</v>
      </c>
      <c r="BK256" s="237">
        <f>ROUND(I256*H256,2)</f>
        <v>0</v>
      </c>
      <c r="BL256" s="14" t="s">
        <v>162</v>
      </c>
      <c r="BM256" s="236" t="s">
        <v>761</v>
      </c>
    </row>
    <row r="257" spans="1:65" s="2" customFormat="1" ht="14.4" customHeight="1">
      <c r="A257" s="35"/>
      <c r="B257" s="36"/>
      <c r="C257" s="224" t="s">
        <v>219</v>
      </c>
      <c r="D257" s="224" t="s">
        <v>158</v>
      </c>
      <c r="E257" s="225" t="s">
        <v>762</v>
      </c>
      <c r="F257" s="226" t="s">
        <v>763</v>
      </c>
      <c r="G257" s="227" t="s">
        <v>161</v>
      </c>
      <c r="H257" s="228">
        <v>18.922</v>
      </c>
      <c r="I257" s="229"/>
      <c r="J257" s="230">
        <f>ROUND(I257*H257,2)</f>
        <v>0</v>
      </c>
      <c r="K257" s="231"/>
      <c r="L257" s="41"/>
      <c r="M257" s="232" t="s">
        <v>1</v>
      </c>
      <c r="N257" s="233" t="s">
        <v>41</v>
      </c>
      <c r="O257" s="88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6" t="s">
        <v>162</v>
      </c>
      <c r="AT257" s="236" t="s">
        <v>158</v>
      </c>
      <c r="AU257" s="236" t="s">
        <v>85</v>
      </c>
      <c r="AY257" s="14" t="s">
        <v>156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4" t="s">
        <v>83</v>
      </c>
      <c r="BK257" s="237">
        <f>ROUND(I257*H257,2)</f>
        <v>0</v>
      </c>
      <c r="BL257" s="14" t="s">
        <v>162</v>
      </c>
      <c r="BM257" s="236" t="s">
        <v>764</v>
      </c>
    </row>
    <row r="258" spans="1:65" s="2" customFormat="1" ht="14.4" customHeight="1">
      <c r="A258" s="35"/>
      <c r="B258" s="36"/>
      <c r="C258" s="224" t="s">
        <v>233</v>
      </c>
      <c r="D258" s="224" t="s">
        <v>158</v>
      </c>
      <c r="E258" s="225" t="s">
        <v>765</v>
      </c>
      <c r="F258" s="226" t="s">
        <v>766</v>
      </c>
      <c r="G258" s="227" t="s">
        <v>161</v>
      </c>
      <c r="H258" s="228">
        <v>7.904</v>
      </c>
      <c r="I258" s="229"/>
      <c r="J258" s="230">
        <f>ROUND(I258*H258,2)</f>
        <v>0</v>
      </c>
      <c r="K258" s="231"/>
      <c r="L258" s="41"/>
      <c r="M258" s="232" t="s">
        <v>1</v>
      </c>
      <c r="N258" s="233" t="s">
        <v>41</v>
      </c>
      <c r="O258" s="88"/>
      <c r="P258" s="234">
        <f>O258*H258</f>
        <v>0</v>
      </c>
      <c r="Q258" s="234">
        <v>0</v>
      </c>
      <c r="R258" s="234">
        <f>Q258*H258</f>
        <v>0</v>
      </c>
      <c r="S258" s="234">
        <v>0</v>
      </c>
      <c r="T258" s="23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6" t="s">
        <v>162</v>
      </c>
      <c r="AT258" s="236" t="s">
        <v>158</v>
      </c>
      <c r="AU258" s="236" t="s">
        <v>85</v>
      </c>
      <c r="AY258" s="14" t="s">
        <v>156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4" t="s">
        <v>83</v>
      </c>
      <c r="BK258" s="237">
        <f>ROUND(I258*H258,2)</f>
        <v>0</v>
      </c>
      <c r="BL258" s="14" t="s">
        <v>162</v>
      </c>
      <c r="BM258" s="236" t="s">
        <v>767</v>
      </c>
    </row>
    <row r="259" spans="1:65" s="2" customFormat="1" ht="24.15" customHeight="1">
      <c r="A259" s="35"/>
      <c r="B259" s="36"/>
      <c r="C259" s="224" t="s">
        <v>309</v>
      </c>
      <c r="D259" s="224" t="s">
        <v>158</v>
      </c>
      <c r="E259" s="225" t="s">
        <v>768</v>
      </c>
      <c r="F259" s="226" t="s">
        <v>769</v>
      </c>
      <c r="G259" s="227" t="s">
        <v>161</v>
      </c>
      <c r="H259" s="228">
        <v>3.036</v>
      </c>
      <c r="I259" s="229"/>
      <c r="J259" s="230">
        <f>ROUND(I259*H259,2)</f>
        <v>0</v>
      </c>
      <c r="K259" s="231"/>
      <c r="L259" s="41"/>
      <c r="M259" s="232" t="s">
        <v>1</v>
      </c>
      <c r="N259" s="233" t="s">
        <v>41</v>
      </c>
      <c r="O259" s="88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6" t="s">
        <v>162</v>
      </c>
      <c r="AT259" s="236" t="s">
        <v>158</v>
      </c>
      <c r="AU259" s="236" t="s">
        <v>85</v>
      </c>
      <c r="AY259" s="14" t="s">
        <v>156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4" t="s">
        <v>83</v>
      </c>
      <c r="BK259" s="237">
        <f>ROUND(I259*H259,2)</f>
        <v>0</v>
      </c>
      <c r="BL259" s="14" t="s">
        <v>162</v>
      </c>
      <c r="BM259" s="236" t="s">
        <v>770</v>
      </c>
    </row>
    <row r="260" spans="1:65" s="2" customFormat="1" ht="24.15" customHeight="1">
      <c r="A260" s="35"/>
      <c r="B260" s="36"/>
      <c r="C260" s="224" t="s">
        <v>325</v>
      </c>
      <c r="D260" s="224" t="s">
        <v>158</v>
      </c>
      <c r="E260" s="225" t="s">
        <v>771</v>
      </c>
      <c r="F260" s="226" t="s">
        <v>772</v>
      </c>
      <c r="G260" s="227" t="s">
        <v>194</v>
      </c>
      <c r="H260" s="228">
        <v>2.065</v>
      </c>
      <c r="I260" s="229"/>
      <c r="J260" s="230">
        <f>ROUND(I260*H260,2)</f>
        <v>0</v>
      </c>
      <c r="K260" s="231"/>
      <c r="L260" s="41"/>
      <c r="M260" s="232" t="s">
        <v>1</v>
      </c>
      <c r="N260" s="233" t="s">
        <v>41</v>
      </c>
      <c r="O260" s="88"/>
      <c r="P260" s="234">
        <f>O260*H260</f>
        <v>0</v>
      </c>
      <c r="Q260" s="234">
        <v>0</v>
      </c>
      <c r="R260" s="234">
        <f>Q260*H260</f>
        <v>0</v>
      </c>
      <c r="S260" s="234">
        <v>0</v>
      </c>
      <c r="T260" s="23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6" t="s">
        <v>162</v>
      </c>
      <c r="AT260" s="236" t="s">
        <v>158</v>
      </c>
      <c r="AU260" s="236" t="s">
        <v>85</v>
      </c>
      <c r="AY260" s="14" t="s">
        <v>156</v>
      </c>
      <c r="BE260" s="237">
        <f>IF(N260="základní",J260,0)</f>
        <v>0</v>
      </c>
      <c r="BF260" s="237">
        <f>IF(N260="snížená",J260,0)</f>
        <v>0</v>
      </c>
      <c r="BG260" s="237">
        <f>IF(N260="zákl. přenesená",J260,0)</f>
        <v>0</v>
      </c>
      <c r="BH260" s="237">
        <f>IF(N260="sníž. přenesená",J260,0)</f>
        <v>0</v>
      </c>
      <c r="BI260" s="237">
        <f>IF(N260="nulová",J260,0)</f>
        <v>0</v>
      </c>
      <c r="BJ260" s="14" t="s">
        <v>83</v>
      </c>
      <c r="BK260" s="237">
        <f>ROUND(I260*H260,2)</f>
        <v>0</v>
      </c>
      <c r="BL260" s="14" t="s">
        <v>162</v>
      </c>
      <c r="BM260" s="236" t="s">
        <v>773</v>
      </c>
    </row>
    <row r="261" spans="1:65" s="2" customFormat="1" ht="24.15" customHeight="1">
      <c r="A261" s="35"/>
      <c r="B261" s="36"/>
      <c r="C261" s="224" t="s">
        <v>328</v>
      </c>
      <c r="D261" s="224" t="s">
        <v>158</v>
      </c>
      <c r="E261" s="225" t="s">
        <v>774</v>
      </c>
      <c r="F261" s="226" t="s">
        <v>775</v>
      </c>
      <c r="G261" s="227" t="s">
        <v>239</v>
      </c>
      <c r="H261" s="228">
        <v>4</v>
      </c>
      <c r="I261" s="229"/>
      <c r="J261" s="230">
        <f>ROUND(I261*H261,2)</f>
        <v>0</v>
      </c>
      <c r="K261" s="231"/>
      <c r="L261" s="41"/>
      <c r="M261" s="232" t="s">
        <v>1</v>
      </c>
      <c r="N261" s="233" t="s">
        <v>41</v>
      </c>
      <c r="O261" s="88"/>
      <c r="P261" s="234">
        <f>O261*H261</f>
        <v>0</v>
      </c>
      <c r="Q261" s="234">
        <v>0</v>
      </c>
      <c r="R261" s="234">
        <f>Q261*H261</f>
        <v>0</v>
      </c>
      <c r="S261" s="234">
        <v>0</v>
      </c>
      <c r="T261" s="23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6" t="s">
        <v>162</v>
      </c>
      <c r="AT261" s="236" t="s">
        <v>158</v>
      </c>
      <c r="AU261" s="236" t="s">
        <v>85</v>
      </c>
      <c r="AY261" s="14" t="s">
        <v>156</v>
      </c>
      <c r="BE261" s="237">
        <f>IF(N261="základní",J261,0)</f>
        <v>0</v>
      </c>
      <c r="BF261" s="237">
        <f>IF(N261="snížená",J261,0)</f>
        <v>0</v>
      </c>
      <c r="BG261" s="237">
        <f>IF(N261="zákl. přenesená",J261,0)</f>
        <v>0</v>
      </c>
      <c r="BH261" s="237">
        <f>IF(N261="sníž. přenesená",J261,0)</f>
        <v>0</v>
      </c>
      <c r="BI261" s="237">
        <f>IF(N261="nulová",J261,0)</f>
        <v>0</v>
      </c>
      <c r="BJ261" s="14" t="s">
        <v>83</v>
      </c>
      <c r="BK261" s="237">
        <f>ROUND(I261*H261,2)</f>
        <v>0</v>
      </c>
      <c r="BL261" s="14" t="s">
        <v>162</v>
      </c>
      <c r="BM261" s="236" t="s">
        <v>776</v>
      </c>
    </row>
    <row r="262" spans="1:65" s="2" customFormat="1" ht="24.15" customHeight="1">
      <c r="A262" s="35"/>
      <c r="B262" s="36"/>
      <c r="C262" s="224" t="s">
        <v>330</v>
      </c>
      <c r="D262" s="224" t="s">
        <v>158</v>
      </c>
      <c r="E262" s="225" t="s">
        <v>777</v>
      </c>
      <c r="F262" s="226" t="s">
        <v>778</v>
      </c>
      <c r="G262" s="227" t="s">
        <v>194</v>
      </c>
      <c r="H262" s="228">
        <v>2.876</v>
      </c>
      <c r="I262" s="229"/>
      <c r="J262" s="230">
        <f>ROUND(I262*H262,2)</f>
        <v>0</v>
      </c>
      <c r="K262" s="231"/>
      <c r="L262" s="41"/>
      <c r="M262" s="232" t="s">
        <v>1</v>
      </c>
      <c r="N262" s="233" t="s">
        <v>41</v>
      </c>
      <c r="O262" s="88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6" t="s">
        <v>162</v>
      </c>
      <c r="AT262" s="236" t="s">
        <v>158</v>
      </c>
      <c r="AU262" s="236" t="s">
        <v>85</v>
      </c>
      <c r="AY262" s="14" t="s">
        <v>156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4" t="s">
        <v>83</v>
      </c>
      <c r="BK262" s="237">
        <f>ROUND(I262*H262,2)</f>
        <v>0</v>
      </c>
      <c r="BL262" s="14" t="s">
        <v>162</v>
      </c>
      <c r="BM262" s="236" t="s">
        <v>779</v>
      </c>
    </row>
    <row r="263" spans="1:65" s="2" customFormat="1" ht="24.15" customHeight="1">
      <c r="A263" s="35"/>
      <c r="B263" s="36"/>
      <c r="C263" s="224" t="s">
        <v>333</v>
      </c>
      <c r="D263" s="224" t="s">
        <v>158</v>
      </c>
      <c r="E263" s="225" t="s">
        <v>780</v>
      </c>
      <c r="F263" s="226" t="s">
        <v>781</v>
      </c>
      <c r="G263" s="227" t="s">
        <v>239</v>
      </c>
      <c r="H263" s="228">
        <v>14</v>
      </c>
      <c r="I263" s="229"/>
      <c r="J263" s="230">
        <f>ROUND(I263*H263,2)</f>
        <v>0</v>
      </c>
      <c r="K263" s="231"/>
      <c r="L263" s="41"/>
      <c r="M263" s="232" t="s">
        <v>1</v>
      </c>
      <c r="N263" s="233" t="s">
        <v>41</v>
      </c>
      <c r="O263" s="88"/>
      <c r="P263" s="234">
        <f>O263*H263</f>
        <v>0</v>
      </c>
      <c r="Q263" s="234">
        <v>0</v>
      </c>
      <c r="R263" s="234">
        <f>Q263*H263</f>
        <v>0</v>
      </c>
      <c r="S263" s="234">
        <v>0</v>
      </c>
      <c r="T263" s="23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6" t="s">
        <v>162</v>
      </c>
      <c r="AT263" s="236" t="s">
        <v>158</v>
      </c>
      <c r="AU263" s="236" t="s">
        <v>85</v>
      </c>
      <c r="AY263" s="14" t="s">
        <v>156</v>
      </c>
      <c r="BE263" s="237">
        <f>IF(N263="základní",J263,0)</f>
        <v>0</v>
      </c>
      <c r="BF263" s="237">
        <f>IF(N263="snížená",J263,0)</f>
        <v>0</v>
      </c>
      <c r="BG263" s="237">
        <f>IF(N263="zákl. přenesená",J263,0)</f>
        <v>0</v>
      </c>
      <c r="BH263" s="237">
        <f>IF(N263="sníž. přenesená",J263,0)</f>
        <v>0</v>
      </c>
      <c r="BI263" s="237">
        <f>IF(N263="nulová",J263,0)</f>
        <v>0</v>
      </c>
      <c r="BJ263" s="14" t="s">
        <v>83</v>
      </c>
      <c r="BK263" s="237">
        <f>ROUND(I263*H263,2)</f>
        <v>0</v>
      </c>
      <c r="BL263" s="14" t="s">
        <v>162</v>
      </c>
      <c r="BM263" s="236" t="s">
        <v>782</v>
      </c>
    </row>
    <row r="264" spans="1:65" s="2" customFormat="1" ht="24.15" customHeight="1">
      <c r="A264" s="35"/>
      <c r="B264" s="36"/>
      <c r="C264" s="224" t="s">
        <v>337</v>
      </c>
      <c r="D264" s="224" t="s">
        <v>158</v>
      </c>
      <c r="E264" s="225" t="s">
        <v>783</v>
      </c>
      <c r="F264" s="226" t="s">
        <v>784</v>
      </c>
      <c r="G264" s="227" t="s">
        <v>186</v>
      </c>
      <c r="H264" s="228">
        <v>39.907</v>
      </c>
      <c r="I264" s="229"/>
      <c r="J264" s="230">
        <f>ROUND(I264*H264,2)</f>
        <v>0</v>
      </c>
      <c r="K264" s="231"/>
      <c r="L264" s="41"/>
      <c r="M264" s="232" t="s">
        <v>1</v>
      </c>
      <c r="N264" s="233" t="s">
        <v>41</v>
      </c>
      <c r="O264" s="88"/>
      <c r="P264" s="234">
        <f>O264*H264</f>
        <v>0</v>
      </c>
      <c r="Q264" s="234">
        <v>0</v>
      </c>
      <c r="R264" s="234">
        <f>Q264*H264</f>
        <v>0</v>
      </c>
      <c r="S264" s="234">
        <v>0</v>
      </c>
      <c r="T264" s="23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6" t="s">
        <v>162</v>
      </c>
      <c r="AT264" s="236" t="s">
        <v>158</v>
      </c>
      <c r="AU264" s="236" t="s">
        <v>85</v>
      </c>
      <c r="AY264" s="14" t="s">
        <v>156</v>
      </c>
      <c r="BE264" s="237">
        <f>IF(N264="základní",J264,0)</f>
        <v>0</v>
      </c>
      <c r="BF264" s="237">
        <f>IF(N264="snížená",J264,0)</f>
        <v>0</v>
      </c>
      <c r="BG264" s="237">
        <f>IF(N264="zákl. přenesená",J264,0)</f>
        <v>0</v>
      </c>
      <c r="BH264" s="237">
        <f>IF(N264="sníž. přenesená",J264,0)</f>
        <v>0</v>
      </c>
      <c r="BI264" s="237">
        <f>IF(N264="nulová",J264,0)</f>
        <v>0</v>
      </c>
      <c r="BJ264" s="14" t="s">
        <v>83</v>
      </c>
      <c r="BK264" s="237">
        <f>ROUND(I264*H264,2)</f>
        <v>0</v>
      </c>
      <c r="BL264" s="14" t="s">
        <v>162</v>
      </c>
      <c r="BM264" s="236" t="s">
        <v>785</v>
      </c>
    </row>
    <row r="265" spans="1:65" s="2" customFormat="1" ht="24.15" customHeight="1">
      <c r="A265" s="35"/>
      <c r="B265" s="36"/>
      <c r="C265" s="224" t="s">
        <v>336</v>
      </c>
      <c r="D265" s="224" t="s">
        <v>158</v>
      </c>
      <c r="E265" s="225" t="s">
        <v>786</v>
      </c>
      <c r="F265" s="226" t="s">
        <v>787</v>
      </c>
      <c r="G265" s="227" t="s">
        <v>186</v>
      </c>
      <c r="H265" s="228">
        <v>39.907</v>
      </c>
      <c r="I265" s="229"/>
      <c r="J265" s="230">
        <f>ROUND(I265*H265,2)</f>
        <v>0</v>
      </c>
      <c r="K265" s="231"/>
      <c r="L265" s="41"/>
      <c r="M265" s="232" t="s">
        <v>1</v>
      </c>
      <c r="N265" s="233" t="s">
        <v>41</v>
      </c>
      <c r="O265" s="88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6" t="s">
        <v>162</v>
      </c>
      <c r="AT265" s="236" t="s">
        <v>158</v>
      </c>
      <c r="AU265" s="236" t="s">
        <v>85</v>
      </c>
      <c r="AY265" s="14" t="s">
        <v>156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4" t="s">
        <v>83</v>
      </c>
      <c r="BK265" s="237">
        <f>ROUND(I265*H265,2)</f>
        <v>0</v>
      </c>
      <c r="BL265" s="14" t="s">
        <v>162</v>
      </c>
      <c r="BM265" s="236" t="s">
        <v>788</v>
      </c>
    </row>
    <row r="266" spans="1:65" s="2" customFormat="1" ht="24.15" customHeight="1">
      <c r="A266" s="35"/>
      <c r="B266" s="36"/>
      <c r="C266" s="224" t="s">
        <v>344</v>
      </c>
      <c r="D266" s="224" t="s">
        <v>158</v>
      </c>
      <c r="E266" s="225" t="s">
        <v>789</v>
      </c>
      <c r="F266" s="226" t="s">
        <v>790</v>
      </c>
      <c r="G266" s="227" t="s">
        <v>186</v>
      </c>
      <c r="H266" s="228">
        <v>17.481</v>
      </c>
      <c r="I266" s="229"/>
      <c r="J266" s="230">
        <f>ROUND(I266*H266,2)</f>
        <v>0</v>
      </c>
      <c r="K266" s="231"/>
      <c r="L266" s="41"/>
      <c r="M266" s="232" t="s">
        <v>1</v>
      </c>
      <c r="N266" s="233" t="s">
        <v>41</v>
      </c>
      <c r="O266" s="88"/>
      <c r="P266" s="234">
        <f>O266*H266</f>
        <v>0</v>
      </c>
      <c r="Q266" s="234">
        <v>0</v>
      </c>
      <c r="R266" s="234">
        <f>Q266*H266</f>
        <v>0</v>
      </c>
      <c r="S266" s="234">
        <v>0</v>
      </c>
      <c r="T266" s="23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6" t="s">
        <v>162</v>
      </c>
      <c r="AT266" s="236" t="s">
        <v>158</v>
      </c>
      <c r="AU266" s="236" t="s">
        <v>85</v>
      </c>
      <c r="AY266" s="14" t="s">
        <v>156</v>
      </c>
      <c r="BE266" s="237">
        <f>IF(N266="základní",J266,0)</f>
        <v>0</v>
      </c>
      <c r="BF266" s="237">
        <f>IF(N266="snížená",J266,0)</f>
        <v>0</v>
      </c>
      <c r="BG266" s="237">
        <f>IF(N266="zákl. přenesená",J266,0)</f>
        <v>0</v>
      </c>
      <c r="BH266" s="237">
        <f>IF(N266="sníž. přenesená",J266,0)</f>
        <v>0</v>
      </c>
      <c r="BI266" s="237">
        <f>IF(N266="nulová",J266,0)</f>
        <v>0</v>
      </c>
      <c r="BJ266" s="14" t="s">
        <v>83</v>
      </c>
      <c r="BK266" s="237">
        <f>ROUND(I266*H266,2)</f>
        <v>0</v>
      </c>
      <c r="BL266" s="14" t="s">
        <v>162</v>
      </c>
      <c r="BM266" s="236" t="s">
        <v>791</v>
      </c>
    </row>
    <row r="267" spans="1:65" s="2" customFormat="1" ht="24.15" customHeight="1">
      <c r="A267" s="35"/>
      <c r="B267" s="36"/>
      <c r="C267" s="224" t="s">
        <v>792</v>
      </c>
      <c r="D267" s="224" t="s">
        <v>158</v>
      </c>
      <c r="E267" s="225" t="s">
        <v>793</v>
      </c>
      <c r="F267" s="226" t="s">
        <v>794</v>
      </c>
      <c r="G267" s="227" t="s">
        <v>186</v>
      </c>
      <c r="H267" s="228">
        <v>0.69</v>
      </c>
      <c r="I267" s="229"/>
      <c r="J267" s="230">
        <f>ROUND(I267*H267,2)</f>
        <v>0</v>
      </c>
      <c r="K267" s="231"/>
      <c r="L267" s="41"/>
      <c r="M267" s="232" t="s">
        <v>1</v>
      </c>
      <c r="N267" s="233" t="s">
        <v>41</v>
      </c>
      <c r="O267" s="88"/>
      <c r="P267" s="234">
        <f>O267*H267</f>
        <v>0</v>
      </c>
      <c r="Q267" s="234">
        <v>0</v>
      </c>
      <c r="R267" s="234">
        <f>Q267*H267</f>
        <v>0</v>
      </c>
      <c r="S267" s="234">
        <v>0</v>
      </c>
      <c r="T267" s="23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6" t="s">
        <v>162</v>
      </c>
      <c r="AT267" s="236" t="s">
        <v>158</v>
      </c>
      <c r="AU267" s="236" t="s">
        <v>85</v>
      </c>
      <c r="AY267" s="14" t="s">
        <v>156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4" t="s">
        <v>83</v>
      </c>
      <c r="BK267" s="237">
        <f>ROUND(I267*H267,2)</f>
        <v>0</v>
      </c>
      <c r="BL267" s="14" t="s">
        <v>162</v>
      </c>
      <c r="BM267" s="236" t="s">
        <v>795</v>
      </c>
    </row>
    <row r="268" spans="1:65" s="2" customFormat="1" ht="24.15" customHeight="1">
      <c r="A268" s="35"/>
      <c r="B268" s="36"/>
      <c r="C268" s="224" t="s">
        <v>340</v>
      </c>
      <c r="D268" s="224" t="s">
        <v>158</v>
      </c>
      <c r="E268" s="225" t="s">
        <v>796</v>
      </c>
      <c r="F268" s="226" t="s">
        <v>797</v>
      </c>
      <c r="G268" s="227" t="s">
        <v>161</v>
      </c>
      <c r="H268" s="228">
        <v>82.754</v>
      </c>
      <c r="I268" s="229"/>
      <c r="J268" s="230">
        <f>ROUND(I268*H268,2)</f>
        <v>0</v>
      </c>
      <c r="K268" s="231"/>
      <c r="L268" s="41"/>
      <c r="M268" s="232" t="s">
        <v>1</v>
      </c>
      <c r="N268" s="233" t="s">
        <v>41</v>
      </c>
      <c r="O268" s="88"/>
      <c r="P268" s="234">
        <f>O268*H268</f>
        <v>0</v>
      </c>
      <c r="Q268" s="234">
        <v>0</v>
      </c>
      <c r="R268" s="234">
        <f>Q268*H268</f>
        <v>0</v>
      </c>
      <c r="S268" s="234">
        <v>0</v>
      </c>
      <c r="T268" s="23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6" t="s">
        <v>162</v>
      </c>
      <c r="AT268" s="236" t="s">
        <v>158</v>
      </c>
      <c r="AU268" s="236" t="s">
        <v>85</v>
      </c>
      <c r="AY268" s="14" t="s">
        <v>156</v>
      </c>
      <c r="BE268" s="237">
        <f>IF(N268="základní",J268,0)</f>
        <v>0</v>
      </c>
      <c r="BF268" s="237">
        <f>IF(N268="snížená",J268,0)</f>
        <v>0</v>
      </c>
      <c r="BG268" s="237">
        <f>IF(N268="zákl. přenesená",J268,0)</f>
        <v>0</v>
      </c>
      <c r="BH268" s="237">
        <f>IF(N268="sníž. přenesená",J268,0)</f>
        <v>0</v>
      </c>
      <c r="BI268" s="237">
        <f>IF(N268="nulová",J268,0)</f>
        <v>0</v>
      </c>
      <c r="BJ268" s="14" t="s">
        <v>83</v>
      </c>
      <c r="BK268" s="237">
        <f>ROUND(I268*H268,2)</f>
        <v>0</v>
      </c>
      <c r="BL268" s="14" t="s">
        <v>162</v>
      </c>
      <c r="BM268" s="236" t="s">
        <v>798</v>
      </c>
    </row>
    <row r="269" spans="1:65" s="2" customFormat="1" ht="37.8" customHeight="1">
      <c r="A269" s="35"/>
      <c r="B269" s="36"/>
      <c r="C269" s="224" t="s">
        <v>398</v>
      </c>
      <c r="D269" s="224" t="s">
        <v>158</v>
      </c>
      <c r="E269" s="225" t="s">
        <v>799</v>
      </c>
      <c r="F269" s="226" t="s">
        <v>800</v>
      </c>
      <c r="G269" s="227" t="s">
        <v>161</v>
      </c>
      <c r="H269" s="228">
        <v>175.761</v>
      </c>
      <c r="I269" s="229"/>
      <c r="J269" s="230">
        <f>ROUND(I269*H269,2)</f>
        <v>0</v>
      </c>
      <c r="K269" s="231"/>
      <c r="L269" s="41"/>
      <c r="M269" s="232" t="s">
        <v>1</v>
      </c>
      <c r="N269" s="233" t="s">
        <v>41</v>
      </c>
      <c r="O269" s="88"/>
      <c r="P269" s="234">
        <f>O269*H269</f>
        <v>0</v>
      </c>
      <c r="Q269" s="234">
        <v>0</v>
      </c>
      <c r="R269" s="234">
        <f>Q269*H269</f>
        <v>0</v>
      </c>
      <c r="S269" s="234">
        <v>0</v>
      </c>
      <c r="T269" s="23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6" t="s">
        <v>162</v>
      </c>
      <c r="AT269" s="236" t="s">
        <v>158</v>
      </c>
      <c r="AU269" s="236" t="s">
        <v>85</v>
      </c>
      <c r="AY269" s="14" t="s">
        <v>156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4" t="s">
        <v>83</v>
      </c>
      <c r="BK269" s="237">
        <f>ROUND(I269*H269,2)</f>
        <v>0</v>
      </c>
      <c r="BL269" s="14" t="s">
        <v>162</v>
      </c>
      <c r="BM269" s="236" t="s">
        <v>801</v>
      </c>
    </row>
    <row r="270" spans="1:65" s="2" customFormat="1" ht="24.15" customHeight="1">
      <c r="A270" s="35"/>
      <c r="B270" s="36"/>
      <c r="C270" s="224" t="s">
        <v>343</v>
      </c>
      <c r="D270" s="224" t="s">
        <v>158</v>
      </c>
      <c r="E270" s="225" t="s">
        <v>802</v>
      </c>
      <c r="F270" s="226" t="s">
        <v>803</v>
      </c>
      <c r="G270" s="227" t="s">
        <v>161</v>
      </c>
      <c r="H270" s="228">
        <v>870.433</v>
      </c>
      <c r="I270" s="229"/>
      <c r="J270" s="230">
        <f>ROUND(I270*H270,2)</f>
        <v>0</v>
      </c>
      <c r="K270" s="231"/>
      <c r="L270" s="41"/>
      <c r="M270" s="232" t="s">
        <v>1</v>
      </c>
      <c r="N270" s="233" t="s">
        <v>41</v>
      </c>
      <c r="O270" s="88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6" t="s">
        <v>162</v>
      </c>
      <c r="AT270" s="236" t="s">
        <v>158</v>
      </c>
      <c r="AU270" s="236" t="s">
        <v>85</v>
      </c>
      <c r="AY270" s="14" t="s">
        <v>156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4" t="s">
        <v>83</v>
      </c>
      <c r="BK270" s="237">
        <f>ROUND(I270*H270,2)</f>
        <v>0</v>
      </c>
      <c r="BL270" s="14" t="s">
        <v>162</v>
      </c>
      <c r="BM270" s="236" t="s">
        <v>804</v>
      </c>
    </row>
    <row r="271" spans="1:65" s="2" customFormat="1" ht="24.15" customHeight="1">
      <c r="A271" s="35"/>
      <c r="B271" s="36"/>
      <c r="C271" s="224" t="s">
        <v>805</v>
      </c>
      <c r="D271" s="224" t="s">
        <v>158</v>
      </c>
      <c r="E271" s="225" t="s">
        <v>806</v>
      </c>
      <c r="F271" s="226" t="s">
        <v>807</v>
      </c>
      <c r="G271" s="227" t="s">
        <v>161</v>
      </c>
      <c r="H271" s="228">
        <v>145.456</v>
      </c>
      <c r="I271" s="229"/>
      <c r="J271" s="230">
        <f>ROUND(I271*H271,2)</f>
        <v>0</v>
      </c>
      <c r="K271" s="231"/>
      <c r="L271" s="41"/>
      <c r="M271" s="232" t="s">
        <v>1</v>
      </c>
      <c r="N271" s="233" t="s">
        <v>41</v>
      </c>
      <c r="O271" s="88"/>
      <c r="P271" s="234">
        <f>O271*H271</f>
        <v>0</v>
      </c>
      <c r="Q271" s="234">
        <v>0</v>
      </c>
      <c r="R271" s="234">
        <f>Q271*H271</f>
        <v>0</v>
      </c>
      <c r="S271" s="234">
        <v>0</v>
      </c>
      <c r="T271" s="23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6" t="s">
        <v>162</v>
      </c>
      <c r="AT271" s="236" t="s">
        <v>158</v>
      </c>
      <c r="AU271" s="236" t="s">
        <v>85</v>
      </c>
      <c r="AY271" s="14" t="s">
        <v>156</v>
      </c>
      <c r="BE271" s="237">
        <f>IF(N271="základní",J271,0)</f>
        <v>0</v>
      </c>
      <c r="BF271" s="237">
        <f>IF(N271="snížená",J271,0)</f>
        <v>0</v>
      </c>
      <c r="BG271" s="237">
        <f>IF(N271="zákl. přenesená",J271,0)</f>
        <v>0</v>
      </c>
      <c r="BH271" s="237">
        <f>IF(N271="sníž. přenesená",J271,0)</f>
        <v>0</v>
      </c>
      <c r="BI271" s="237">
        <f>IF(N271="nulová",J271,0)</f>
        <v>0</v>
      </c>
      <c r="BJ271" s="14" t="s">
        <v>83</v>
      </c>
      <c r="BK271" s="237">
        <f>ROUND(I271*H271,2)</f>
        <v>0</v>
      </c>
      <c r="BL271" s="14" t="s">
        <v>162</v>
      </c>
      <c r="BM271" s="236" t="s">
        <v>808</v>
      </c>
    </row>
    <row r="272" spans="1:65" s="2" customFormat="1" ht="14.4" customHeight="1">
      <c r="A272" s="35"/>
      <c r="B272" s="36"/>
      <c r="C272" s="224" t="s">
        <v>809</v>
      </c>
      <c r="D272" s="224" t="s">
        <v>158</v>
      </c>
      <c r="E272" s="225" t="s">
        <v>810</v>
      </c>
      <c r="F272" s="226" t="s">
        <v>811</v>
      </c>
      <c r="G272" s="227" t="s">
        <v>161</v>
      </c>
      <c r="H272" s="228">
        <v>19.555</v>
      </c>
      <c r="I272" s="229"/>
      <c r="J272" s="230">
        <f>ROUND(I272*H272,2)</f>
        <v>0</v>
      </c>
      <c r="K272" s="231"/>
      <c r="L272" s="41"/>
      <c r="M272" s="232" t="s">
        <v>1</v>
      </c>
      <c r="N272" s="233" t="s">
        <v>41</v>
      </c>
      <c r="O272" s="88"/>
      <c r="P272" s="234">
        <f>O272*H272</f>
        <v>0</v>
      </c>
      <c r="Q272" s="234">
        <v>0</v>
      </c>
      <c r="R272" s="234">
        <f>Q272*H272</f>
        <v>0</v>
      </c>
      <c r="S272" s="234">
        <v>0</v>
      </c>
      <c r="T272" s="23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6" t="s">
        <v>162</v>
      </c>
      <c r="AT272" s="236" t="s">
        <v>158</v>
      </c>
      <c r="AU272" s="236" t="s">
        <v>85</v>
      </c>
      <c r="AY272" s="14" t="s">
        <v>156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4" t="s">
        <v>83</v>
      </c>
      <c r="BK272" s="237">
        <f>ROUND(I272*H272,2)</f>
        <v>0</v>
      </c>
      <c r="BL272" s="14" t="s">
        <v>162</v>
      </c>
      <c r="BM272" s="236" t="s">
        <v>812</v>
      </c>
    </row>
    <row r="273" spans="1:65" s="2" customFormat="1" ht="14.4" customHeight="1">
      <c r="A273" s="35"/>
      <c r="B273" s="36"/>
      <c r="C273" s="224" t="s">
        <v>813</v>
      </c>
      <c r="D273" s="224" t="s">
        <v>158</v>
      </c>
      <c r="E273" s="225" t="s">
        <v>814</v>
      </c>
      <c r="F273" s="226" t="s">
        <v>815</v>
      </c>
      <c r="G273" s="227" t="s">
        <v>161</v>
      </c>
      <c r="H273" s="228">
        <v>145.456</v>
      </c>
      <c r="I273" s="229"/>
      <c r="J273" s="230">
        <f>ROUND(I273*H273,2)</f>
        <v>0</v>
      </c>
      <c r="K273" s="231"/>
      <c r="L273" s="41"/>
      <c r="M273" s="232" t="s">
        <v>1</v>
      </c>
      <c r="N273" s="233" t="s">
        <v>41</v>
      </c>
      <c r="O273" s="88"/>
      <c r="P273" s="234">
        <f>O273*H273</f>
        <v>0</v>
      </c>
      <c r="Q273" s="234">
        <v>0</v>
      </c>
      <c r="R273" s="234">
        <f>Q273*H273</f>
        <v>0</v>
      </c>
      <c r="S273" s="234">
        <v>0</v>
      </c>
      <c r="T273" s="23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6" t="s">
        <v>162</v>
      </c>
      <c r="AT273" s="236" t="s">
        <v>158</v>
      </c>
      <c r="AU273" s="236" t="s">
        <v>85</v>
      </c>
      <c r="AY273" s="14" t="s">
        <v>156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4" t="s">
        <v>83</v>
      </c>
      <c r="BK273" s="237">
        <f>ROUND(I273*H273,2)</f>
        <v>0</v>
      </c>
      <c r="BL273" s="14" t="s">
        <v>162</v>
      </c>
      <c r="BM273" s="236" t="s">
        <v>816</v>
      </c>
    </row>
    <row r="274" spans="1:65" s="2" customFormat="1" ht="24.15" customHeight="1">
      <c r="A274" s="35"/>
      <c r="B274" s="36"/>
      <c r="C274" s="224" t="s">
        <v>817</v>
      </c>
      <c r="D274" s="224" t="s">
        <v>158</v>
      </c>
      <c r="E274" s="225" t="s">
        <v>818</v>
      </c>
      <c r="F274" s="226" t="s">
        <v>819</v>
      </c>
      <c r="G274" s="227" t="s">
        <v>161</v>
      </c>
      <c r="H274" s="228">
        <v>435.334</v>
      </c>
      <c r="I274" s="229"/>
      <c r="J274" s="230">
        <f>ROUND(I274*H274,2)</f>
        <v>0</v>
      </c>
      <c r="K274" s="231"/>
      <c r="L274" s="41"/>
      <c r="M274" s="232" t="s">
        <v>1</v>
      </c>
      <c r="N274" s="233" t="s">
        <v>41</v>
      </c>
      <c r="O274" s="88"/>
      <c r="P274" s="234">
        <f>O274*H274</f>
        <v>0</v>
      </c>
      <c r="Q274" s="234">
        <v>0</v>
      </c>
      <c r="R274" s="234">
        <f>Q274*H274</f>
        <v>0</v>
      </c>
      <c r="S274" s="234">
        <v>0</v>
      </c>
      <c r="T274" s="23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6" t="s">
        <v>162</v>
      </c>
      <c r="AT274" s="236" t="s">
        <v>158</v>
      </c>
      <c r="AU274" s="236" t="s">
        <v>85</v>
      </c>
      <c r="AY274" s="14" t="s">
        <v>156</v>
      </c>
      <c r="BE274" s="237">
        <f>IF(N274="základní",J274,0)</f>
        <v>0</v>
      </c>
      <c r="BF274" s="237">
        <f>IF(N274="snížená",J274,0)</f>
        <v>0</v>
      </c>
      <c r="BG274" s="237">
        <f>IF(N274="zákl. přenesená",J274,0)</f>
        <v>0</v>
      </c>
      <c r="BH274" s="237">
        <f>IF(N274="sníž. přenesená",J274,0)</f>
        <v>0</v>
      </c>
      <c r="BI274" s="237">
        <f>IF(N274="nulová",J274,0)</f>
        <v>0</v>
      </c>
      <c r="BJ274" s="14" t="s">
        <v>83</v>
      </c>
      <c r="BK274" s="237">
        <f>ROUND(I274*H274,2)</f>
        <v>0</v>
      </c>
      <c r="BL274" s="14" t="s">
        <v>162</v>
      </c>
      <c r="BM274" s="236" t="s">
        <v>820</v>
      </c>
    </row>
    <row r="275" spans="1:65" s="2" customFormat="1" ht="24.15" customHeight="1">
      <c r="A275" s="35"/>
      <c r="B275" s="36"/>
      <c r="C275" s="224" t="s">
        <v>347</v>
      </c>
      <c r="D275" s="224" t="s">
        <v>158</v>
      </c>
      <c r="E275" s="225" t="s">
        <v>821</v>
      </c>
      <c r="F275" s="226" t="s">
        <v>822</v>
      </c>
      <c r="G275" s="227" t="s">
        <v>161</v>
      </c>
      <c r="H275" s="228">
        <v>30.826</v>
      </c>
      <c r="I275" s="229"/>
      <c r="J275" s="230">
        <f>ROUND(I275*H275,2)</f>
        <v>0</v>
      </c>
      <c r="K275" s="231"/>
      <c r="L275" s="41"/>
      <c r="M275" s="232" t="s">
        <v>1</v>
      </c>
      <c r="N275" s="233" t="s">
        <v>41</v>
      </c>
      <c r="O275" s="88"/>
      <c r="P275" s="234">
        <f>O275*H275</f>
        <v>0</v>
      </c>
      <c r="Q275" s="234">
        <v>0</v>
      </c>
      <c r="R275" s="234">
        <f>Q275*H275</f>
        <v>0</v>
      </c>
      <c r="S275" s="234">
        <v>0</v>
      </c>
      <c r="T275" s="23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6" t="s">
        <v>162</v>
      </c>
      <c r="AT275" s="236" t="s">
        <v>158</v>
      </c>
      <c r="AU275" s="236" t="s">
        <v>85</v>
      </c>
      <c r="AY275" s="14" t="s">
        <v>156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4" t="s">
        <v>83</v>
      </c>
      <c r="BK275" s="237">
        <f>ROUND(I275*H275,2)</f>
        <v>0</v>
      </c>
      <c r="BL275" s="14" t="s">
        <v>162</v>
      </c>
      <c r="BM275" s="236" t="s">
        <v>823</v>
      </c>
    </row>
    <row r="276" spans="1:65" s="2" customFormat="1" ht="24.15" customHeight="1">
      <c r="A276" s="35"/>
      <c r="B276" s="36"/>
      <c r="C276" s="224" t="s">
        <v>364</v>
      </c>
      <c r="D276" s="224" t="s">
        <v>158</v>
      </c>
      <c r="E276" s="225" t="s">
        <v>824</v>
      </c>
      <c r="F276" s="226" t="s">
        <v>825</v>
      </c>
      <c r="G276" s="227" t="s">
        <v>194</v>
      </c>
      <c r="H276" s="228">
        <v>398.128</v>
      </c>
      <c r="I276" s="229"/>
      <c r="J276" s="230">
        <f>ROUND(I276*H276,2)</f>
        <v>0</v>
      </c>
      <c r="K276" s="231"/>
      <c r="L276" s="41"/>
      <c r="M276" s="232" t="s">
        <v>1</v>
      </c>
      <c r="N276" s="233" t="s">
        <v>41</v>
      </c>
      <c r="O276" s="88"/>
      <c r="P276" s="234">
        <f>O276*H276</f>
        <v>0</v>
      </c>
      <c r="Q276" s="234">
        <v>0</v>
      </c>
      <c r="R276" s="234">
        <f>Q276*H276</f>
        <v>0</v>
      </c>
      <c r="S276" s="234">
        <v>0</v>
      </c>
      <c r="T276" s="23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6" t="s">
        <v>162</v>
      </c>
      <c r="AT276" s="236" t="s">
        <v>158</v>
      </c>
      <c r="AU276" s="236" t="s">
        <v>85</v>
      </c>
      <c r="AY276" s="14" t="s">
        <v>156</v>
      </c>
      <c r="BE276" s="237">
        <f>IF(N276="základní",J276,0)</f>
        <v>0</v>
      </c>
      <c r="BF276" s="237">
        <f>IF(N276="snížená",J276,0)</f>
        <v>0</v>
      </c>
      <c r="BG276" s="237">
        <f>IF(N276="zákl. přenesená",J276,0)</f>
        <v>0</v>
      </c>
      <c r="BH276" s="237">
        <f>IF(N276="sníž. přenesená",J276,0)</f>
        <v>0</v>
      </c>
      <c r="BI276" s="237">
        <f>IF(N276="nulová",J276,0)</f>
        <v>0</v>
      </c>
      <c r="BJ276" s="14" t="s">
        <v>83</v>
      </c>
      <c r="BK276" s="237">
        <f>ROUND(I276*H276,2)</f>
        <v>0</v>
      </c>
      <c r="BL276" s="14" t="s">
        <v>162</v>
      </c>
      <c r="BM276" s="236" t="s">
        <v>826</v>
      </c>
    </row>
    <row r="277" spans="1:65" s="2" customFormat="1" ht="24.15" customHeight="1">
      <c r="A277" s="35"/>
      <c r="B277" s="36"/>
      <c r="C277" s="224" t="s">
        <v>827</v>
      </c>
      <c r="D277" s="224" t="s">
        <v>158</v>
      </c>
      <c r="E277" s="225" t="s">
        <v>828</v>
      </c>
      <c r="F277" s="226" t="s">
        <v>829</v>
      </c>
      <c r="G277" s="227" t="s">
        <v>194</v>
      </c>
      <c r="H277" s="228">
        <v>46.039</v>
      </c>
      <c r="I277" s="229"/>
      <c r="J277" s="230">
        <f>ROUND(I277*H277,2)</f>
        <v>0</v>
      </c>
      <c r="K277" s="231"/>
      <c r="L277" s="41"/>
      <c r="M277" s="232" t="s">
        <v>1</v>
      </c>
      <c r="N277" s="233" t="s">
        <v>41</v>
      </c>
      <c r="O277" s="88"/>
      <c r="P277" s="234">
        <f>O277*H277</f>
        <v>0</v>
      </c>
      <c r="Q277" s="234">
        <v>0</v>
      </c>
      <c r="R277" s="234">
        <f>Q277*H277</f>
        <v>0</v>
      </c>
      <c r="S277" s="234">
        <v>0</v>
      </c>
      <c r="T277" s="23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6" t="s">
        <v>162</v>
      </c>
      <c r="AT277" s="236" t="s">
        <v>158</v>
      </c>
      <c r="AU277" s="236" t="s">
        <v>85</v>
      </c>
      <c r="AY277" s="14" t="s">
        <v>156</v>
      </c>
      <c r="BE277" s="237">
        <f>IF(N277="základní",J277,0)</f>
        <v>0</v>
      </c>
      <c r="BF277" s="237">
        <f>IF(N277="snížená",J277,0)</f>
        <v>0</v>
      </c>
      <c r="BG277" s="237">
        <f>IF(N277="zákl. přenesená",J277,0)</f>
        <v>0</v>
      </c>
      <c r="BH277" s="237">
        <f>IF(N277="sníž. přenesená",J277,0)</f>
        <v>0</v>
      </c>
      <c r="BI277" s="237">
        <f>IF(N277="nulová",J277,0)</f>
        <v>0</v>
      </c>
      <c r="BJ277" s="14" t="s">
        <v>83</v>
      </c>
      <c r="BK277" s="237">
        <f>ROUND(I277*H277,2)</f>
        <v>0</v>
      </c>
      <c r="BL277" s="14" t="s">
        <v>162</v>
      </c>
      <c r="BM277" s="236" t="s">
        <v>830</v>
      </c>
    </row>
    <row r="278" spans="1:65" s="2" customFormat="1" ht="24.15" customHeight="1">
      <c r="A278" s="35"/>
      <c r="B278" s="36"/>
      <c r="C278" s="224" t="s">
        <v>831</v>
      </c>
      <c r="D278" s="224" t="s">
        <v>158</v>
      </c>
      <c r="E278" s="225" t="s">
        <v>832</v>
      </c>
      <c r="F278" s="226" t="s">
        <v>833</v>
      </c>
      <c r="G278" s="227" t="s">
        <v>161</v>
      </c>
      <c r="H278" s="228">
        <v>19.555</v>
      </c>
      <c r="I278" s="229"/>
      <c r="J278" s="230">
        <f>ROUND(I278*H278,2)</f>
        <v>0</v>
      </c>
      <c r="K278" s="231"/>
      <c r="L278" s="41"/>
      <c r="M278" s="232" t="s">
        <v>1</v>
      </c>
      <c r="N278" s="233" t="s">
        <v>41</v>
      </c>
      <c r="O278" s="88"/>
      <c r="P278" s="234">
        <f>O278*H278</f>
        <v>0</v>
      </c>
      <c r="Q278" s="234">
        <v>0</v>
      </c>
      <c r="R278" s="234">
        <f>Q278*H278</f>
        <v>0</v>
      </c>
      <c r="S278" s="234">
        <v>0</v>
      </c>
      <c r="T278" s="23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6" t="s">
        <v>162</v>
      </c>
      <c r="AT278" s="236" t="s">
        <v>158</v>
      </c>
      <c r="AU278" s="236" t="s">
        <v>85</v>
      </c>
      <c r="AY278" s="14" t="s">
        <v>156</v>
      </c>
      <c r="BE278" s="237">
        <f>IF(N278="základní",J278,0)</f>
        <v>0</v>
      </c>
      <c r="BF278" s="237">
        <f>IF(N278="snížená",J278,0)</f>
        <v>0</v>
      </c>
      <c r="BG278" s="237">
        <f>IF(N278="zákl. přenesená",J278,0)</f>
        <v>0</v>
      </c>
      <c r="BH278" s="237">
        <f>IF(N278="sníž. přenesená",J278,0)</f>
        <v>0</v>
      </c>
      <c r="BI278" s="237">
        <f>IF(N278="nulová",J278,0)</f>
        <v>0</v>
      </c>
      <c r="BJ278" s="14" t="s">
        <v>83</v>
      </c>
      <c r="BK278" s="237">
        <f>ROUND(I278*H278,2)</f>
        <v>0</v>
      </c>
      <c r="BL278" s="14" t="s">
        <v>162</v>
      </c>
      <c r="BM278" s="236" t="s">
        <v>834</v>
      </c>
    </row>
    <row r="279" spans="1:65" s="2" customFormat="1" ht="14.4" customHeight="1">
      <c r="A279" s="35"/>
      <c r="B279" s="36"/>
      <c r="C279" s="224" t="s">
        <v>835</v>
      </c>
      <c r="D279" s="224" t="s">
        <v>158</v>
      </c>
      <c r="E279" s="225" t="s">
        <v>836</v>
      </c>
      <c r="F279" s="226" t="s">
        <v>837</v>
      </c>
      <c r="G279" s="227" t="s">
        <v>194</v>
      </c>
      <c r="H279" s="228">
        <v>1</v>
      </c>
      <c r="I279" s="229"/>
      <c r="J279" s="230">
        <f>ROUND(I279*H279,2)</f>
        <v>0</v>
      </c>
      <c r="K279" s="231"/>
      <c r="L279" s="41"/>
      <c r="M279" s="232" t="s">
        <v>1</v>
      </c>
      <c r="N279" s="233" t="s">
        <v>41</v>
      </c>
      <c r="O279" s="88"/>
      <c r="P279" s="234">
        <f>O279*H279</f>
        <v>0</v>
      </c>
      <c r="Q279" s="234">
        <v>0</v>
      </c>
      <c r="R279" s="234">
        <f>Q279*H279</f>
        <v>0</v>
      </c>
      <c r="S279" s="234">
        <v>0</v>
      </c>
      <c r="T279" s="23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6" t="s">
        <v>162</v>
      </c>
      <c r="AT279" s="236" t="s">
        <v>158</v>
      </c>
      <c r="AU279" s="236" t="s">
        <v>85</v>
      </c>
      <c r="AY279" s="14" t="s">
        <v>156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4" t="s">
        <v>83</v>
      </c>
      <c r="BK279" s="237">
        <f>ROUND(I279*H279,2)</f>
        <v>0</v>
      </c>
      <c r="BL279" s="14" t="s">
        <v>162</v>
      </c>
      <c r="BM279" s="236" t="s">
        <v>838</v>
      </c>
    </row>
    <row r="280" spans="1:65" s="2" customFormat="1" ht="14.4" customHeight="1">
      <c r="A280" s="35"/>
      <c r="B280" s="36"/>
      <c r="C280" s="238" t="s">
        <v>839</v>
      </c>
      <c r="D280" s="238" t="s">
        <v>207</v>
      </c>
      <c r="E280" s="239" t="s">
        <v>840</v>
      </c>
      <c r="F280" s="240" t="s">
        <v>841</v>
      </c>
      <c r="G280" s="241" t="s">
        <v>239</v>
      </c>
      <c r="H280" s="242">
        <v>300</v>
      </c>
      <c r="I280" s="243"/>
      <c r="J280" s="244">
        <f>ROUND(I280*H280,2)</f>
        <v>0</v>
      </c>
      <c r="K280" s="245"/>
      <c r="L280" s="246"/>
      <c r="M280" s="247" t="s">
        <v>1</v>
      </c>
      <c r="N280" s="248" t="s">
        <v>41</v>
      </c>
      <c r="O280" s="88"/>
      <c r="P280" s="234">
        <f>O280*H280</f>
        <v>0</v>
      </c>
      <c r="Q280" s="234">
        <v>0</v>
      </c>
      <c r="R280" s="234">
        <f>Q280*H280</f>
        <v>0</v>
      </c>
      <c r="S280" s="234">
        <v>0</v>
      </c>
      <c r="T280" s="23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6" t="s">
        <v>171</v>
      </c>
      <c r="AT280" s="236" t="s">
        <v>207</v>
      </c>
      <c r="AU280" s="236" t="s">
        <v>85</v>
      </c>
      <c r="AY280" s="14" t="s">
        <v>156</v>
      </c>
      <c r="BE280" s="237">
        <f>IF(N280="základní",J280,0)</f>
        <v>0</v>
      </c>
      <c r="BF280" s="237">
        <f>IF(N280="snížená",J280,0)</f>
        <v>0</v>
      </c>
      <c r="BG280" s="237">
        <f>IF(N280="zákl. přenesená",J280,0)</f>
        <v>0</v>
      </c>
      <c r="BH280" s="237">
        <f>IF(N280="sníž. přenesená",J280,0)</f>
        <v>0</v>
      </c>
      <c r="BI280" s="237">
        <f>IF(N280="nulová",J280,0)</f>
        <v>0</v>
      </c>
      <c r="BJ280" s="14" t="s">
        <v>83</v>
      </c>
      <c r="BK280" s="237">
        <f>ROUND(I280*H280,2)</f>
        <v>0</v>
      </c>
      <c r="BL280" s="14" t="s">
        <v>162</v>
      </c>
      <c r="BM280" s="236" t="s">
        <v>842</v>
      </c>
    </row>
    <row r="281" spans="1:65" s="2" customFormat="1" ht="14.4" customHeight="1">
      <c r="A281" s="35"/>
      <c r="B281" s="36"/>
      <c r="C281" s="224" t="s">
        <v>843</v>
      </c>
      <c r="D281" s="224" t="s">
        <v>158</v>
      </c>
      <c r="E281" s="225" t="s">
        <v>844</v>
      </c>
      <c r="F281" s="226" t="s">
        <v>845</v>
      </c>
      <c r="G281" s="227" t="s">
        <v>161</v>
      </c>
      <c r="H281" s="228">
        <v>39.112</v>
      </c>
      <c r="I281" s="229"/>
      <c r="J281" s="230">
        <f>ROUND(I281*H281,2)</f>
        <v>0</v>
      </c>
      <c r="K281" s="231"/>
      <c r="L281" s="41"/>
      <c r="M281" s="232" t="s">
        <v>1</v>
      </c>
      <c r="N281" s="233" t="s">
        <v>41</v>
      </c>
      <c r="O281" s="88"/>
      <c r="P281" s="234">
        <f>O281*H281</f>
        <v>0</v>
      </c>
      <c r="Q281" s="234">
        <v>0</v>
      </c>
      <c r="R281" s="234">
        <f>Q281*H281</f>
        <v>0</v>
      </c>
      <c r="S281" s="234">
        <v>0</v>
      </c>
      <c r="T281" s="23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6" t="s">
        <v>162</v>
      </c>
      <c r="AT281" s="236" t="s">
        <v>158</v>
      </c>
      <c r="AU281" s="236" t="s">
        <v>85</v>
      </c>
      <c r="AY281" s="14" t="s">
        <v>156</v>
      </c>
      <c r="BE281" s="237">
        <f>IF(N281="základní",J281,0)</f>
        <v>0</v>
      </c>
      <c r="BF281" s="237">
        <f>IF(N281="snížená",J281,0)</f>
        <v>0</v>
      </c>
      <c r="BG281" s="237">
        <f>IF(N281="zákl. přenesená",J281,0)</f>
        <v>0</v>
      </c>
      <c r="BH281" s="237">
        <f>IF(N281="sníž. přenesená",J281,0)</f>
        <v>0</v>
      </c>
      <c r="BI281" s="237">
        <f>IF(N281="nulová",J281,0)</f>
        <v>0</v>
      </c>
      <c r="BJ281" s="14" t="s">
        <v>83</v>
      </c>
      <c r="BK281" s="237">
        <f>ROUND(I281*H281,2)</f>
        <v>0</v>
      </c>
      <c r="BL281" s="14" t="s">
        <v>162</v>
      </c>
      <c r="BM281" s="236" t="s">
        <v>846</v>
      </c>
    </row>
    <row r="282" spans="1:65" s="2" customFormat="1" ht="24.15" customHeight="1">
      <c r="A282" s="35"/>
      <c r="B282" s="36"/>
      <c r="C282" s="224" t="s">
        <v>847</v>
      </c>
      <c r="D282" s="224" t="s">
        <v>158</v>
      </c>
      <c r="E282" s="225" t="s">
        <v>848</v>
      </c>
      <c r="F282" s="226" t="s">
        <v>849</v>
      </c>
      <c r="G282" s="227" t="s">
        <v>161</v>
      </c>
      <c r="H282" s="228">
        <v>19.555</v>
      </c>
      <c r="I282" s="229"/>
      <c r="J282" s="230">
        <f>ROUND(I282*H282,2)</f>
        <v>0</v>
      </c>
      <c r="K282" s="231"/>
      <c r="L282" s="41"/>
      <c r="M282" s="232" t="s">
        <v>1</v>
      </c>
      <c r="N282" s="233" t="s">
        <v>41</v>
      </c>
      <c r="O282" s="88"/>
      <c r="P282" s="234">
        <f>O282*H282</f>
        <v>0</v>
      </c>
      <c r="Q282" s="234">
        <v>0</v>
      </c>
      <c r="R282" s="234">
        <f>Q282*H282</f>
        <v>0</v>
      </c>
      <c r="S282" s="234">
        <v>0</v>
      </c>
      <c r="T282" s="23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6" t="s">
        <v>162</v>
      </c>
      <c r="AT282" s="236" t="s">
        <v>158</v>
      </c>
      <c r="AU282" s="236" t="s">
        <v>85</v>
      </c>
      <c r="AY282" s="14" t="s">
        <v>156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4" t="s">
        <v>83</v>
      </c>
      <c r="BK282" s="237">
        <f>ROUND(I282*H282,2)</f>
        <v>0</v>
      </c>
      <c r="BL282" s="14" t="s">
        <v>162</v>
      </c>
      <c r="BM282" s="236" t="s">
        <v>850</v>
      </c>
    </row>
    <row r="283" spans="1:63" s="12" customFormat="1" ht="22.8" customHeight="1">
      <c r="A283" s="12"/>
      <c r="B283" s="208"/>
      <c r="C283" s="209"/>
      <c r="D283" s="210" t="s">
        <v>75</v>
      </c>
      <c r="E283" s="222" t="s">
        <v>372</v>
      </c>
      <c r="F283" s="222" t="s">
        <v>373</v>
      </c>
      <c r="G283" s="209"/>
      <c r="H283" s="209"/>
      <c r="I283" s="212"/>
      <c r="J283" s="223">
        <f>BK283</f>
        <v>0</v>
      </c>
      <c r="K283" s="209"/>
      <c r="L283" s="214"/>
      <c r="M283" s="215"/>
      <c r="N283" s="216"/>
      <c r="O283" s="216"/>
      <c r="P283" s="217">
        <f>SUM(P284:P294)</f>
        <v>0</v>
      </c>
      <c r="Q283" s="216"/>
      <c r="R283" s="217">
        <f>SUM(R284:R294)</f>
        <v>0</v>
      </c>
      <c r="S283" s="216"/>
      <c r="T283" s="218">
        <f>SUM(T284:T294)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9" t="s">
        <v>83</v>
      </c>
      <c r="AT283" s="220" t="s">
        <v>75</v>
      </c>
      <c r="AU283" s="220" t="s">
        <v>83</v>
      </c>
      <c r="AY283" s="219" t="s">
        <v>156</v>
      </c>
      <c r="BK283" s="221">
        <f>SUM(BK284:BK294)</f>
        <v>0</v>
      </c>
    </row>
    <row r="284" spans="1:65" s="2" customFormat="1" ht="24.15" customHeight="1">
      <c r="A284" s="35"/>
      <c r="B284" s="36"/>
      <c r="C284" s="224" t="s">
        <v>851</v>
      </c>
      <c r="D284" s="224" t="s">
        <v>158</v>
      </c>
      <c r="E284" s="225" t="s">
        <v>852</v>
      </c>
      <c r="F284" s="226" t="s">
        <v>853</v>
      </c>
      <c r="G284" s="227" t="s">
        <v>210</v>
      </c>
      <c r="H284" s="228">
        <v>541.729</v>
      </c>
      <c r="I284" s="229"/>
      <c r="J284" s="230">
        <f>ROUND(I284*H284,2)</f>
        <v>0</v>
      </c>
      <c r="K284" s="231"/>
      <c r="L284" s="41"/>
      <c r="M284" s="232" t="s">
        <v>1</v>
      </c>
      <c r="N284" s="233" t="s">
        <v>41</v>
      </c>
      <c r="O284" s="88"/>
      <c r="P284" s="234">
        <f>O284*H284</f>
        <v>0</v>
      </c>
      <c r="Q284" s="234">
        <v>0</v>
      </c>
      <c r="R284" s="234">
        <f>Q284*H284</f>
        <v>0</v>
      </c>
      <c r="S284" s="234">
        <v>0</v>
      </c>
      <c r="T284" s="23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6" t="s">
        <v>162</v>
      </c>
      <c r="AT284" s="236" t="s">
        <v>158</v>
      </c>
      <c r="AU284" s="236" t="s">
        <v>85</v>
      </c>
      <c r="AY284" s="14" t="s">
        <v>156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4" t="s">
        <v>83</v>
      </c>
      <c r="BK284" s="237">
        <f>ROUND(I284*H284,2)</f>
        <v>0</v>
      </c>
      <c r="BL284" s="14" t="s">
        <v>162</v>
      </c>
      <c r="BM284" s="236" t="s">
        <v>854</v>
      </c>
    </row>
    <row r="285" spans="1:65" s="2" customFormat="1" ht="24.15" customHeight="1">
      <c r="A285" s="35"/>
      <c r="B285" s="36"/>
      <c r="C285" s="224" t="s">
        <v>350</v>
      </c>
      <c r="D285" s="224" t="s">
        <v>158</v>
      </c>
      <c r="E285" s="225" t="s">
        <v>855</v>
      </c>
      <c r="F285" s="226" t="s">
        <v>856</v>
      </c>
      <c r="G285" s="227" t="s">
        <v>210</v>
      </c>
      <c r="H285" s="228">
        <v>541.729</v>
      </c>
      <c r="I285" s="229"/>
      <c r="J285" s="230">
        <f>ROUND(I285*H285,2)</f>
        <v>0</v>
      </c>
      <c r="K285" s="231"/>
      <c r="L285" s="41"/>
      <c r="M285" s="232" t="s">
        <v>1</v>
      </c>
      <c r="N285" s="233" t="s">
        <v>41</v>
      </c>
      <c r="O285" s="88"/>
      <c r="P285" s="234">
        <f>O285*H285</f>
        <v>0</v>
      </c>
      <c r="Q285" s="234">
        <v>0</v>
      </c>
      <c r="R285" s="234">
        <f>Q285*H285</f>
        <v>0</v>
      </c>
      <c r="S285" s="234">
        <v>0</v>
      </c>
      <c r="T285" s="23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6" t="s">
        <v>162</v>
      </c>
      <c r="AT285" s="236" t="s">
        <v>158</v>
      </c>
      <c r="AU285" s="236" t="s">
        <v>85</v>
      </c>
      <c r="AY285" s="14" t="s">
        <v>156</v>
      </c>
      <c r="BE285" s="237">
        <f>IF(N285="základní",J285,0)</f>
        <v>0</v>
      </c>
      <c r="BF285" s="237">
        <f>IF(N285="snížená",J285,0)</f>
        <v>0</v>
      </c>
      <c r="BG285" s="237">
        <f>IF(N285="zákl. přenesená",J285,0)</f>
        <v>0</v>
      </c>
      <c r="BH285" s="237">
        <f>IF(N285="sníž. přenesená",J285,0)</f>
        <v>0</v>
      </c>
      <c r="BI285" s="237">
        <f>IF(N285="nulová",J285,0)</f>
        <v>0</v>
      </c>
      <c r="BJ285" s="14" t="s">
        <v>83</v>
      </c>
      <c r="BK285" s="237">
        <f>ROUND(I285*H285,2)</f>
        <v>0</v>
      </c>
      <c r="BL285" s="14" t="s">
        <v>162</v>
      </c>
      <c r="BM285" s="236" t="s">
        <v>857</v>
      </c>
    </row>
    <row r="286" spans="1:65" s="2" customFormat="1" ht="24.15" customHeight="1">
      <c r="A286" s="35"/>
      <c r="B286" s="36"/>
      <c r="C286" s="224" t="s">
        <v>858</v>
      </c>
      <c r="D286" s="224" t="s">
        <v>158</v>
      </c>
      <c r="E286" s="225" t="s">
        <v>385</v>
      </c>
      <c r="F286" s="226" t="s">
        <v>386</v>
      </c>
      <c r="G286" s="227" t="s">
        <v>210</v>
      </c>
      <c r="H286" s="228">
        <v>15710.138</v>
      </c>
      <c r="I286" s="229"/>
      <c r="J286" s="230">
        <f>ROUND(I286*H286,2)</f>
        <v>0</v>
      </c>
      <c r="K286" s="231"/>
      <c r="L286" s="41"/>
      <c r="M286" s="232" t="s">
        <v>1</v>
      </c>
      <c r="N286" s="233" t="s">
        <v>41</v>
      </c>
      <c r="O286" s="88"/>
      <c r="P286" s="234">
        <f>O286*H286</f>
        <v>0</v>
      </c>
      <c r="Q286" s="234">
        <v>0</v>
      </c>
      <c r="R286" s="234">
        <f>Q286*H286</f>
        <v>0</v>
      </c>
      <c r="S286" s="234">
        <v>0</v>
      </c>
      <c r="T286" s="23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6" t="s">
        <v>162</v>
      </c>
      <c r="AT286" s="236" t="s">
        <v>158</v>
      </c>
      <c r="AU286" s="236" t="s">
        <v>85</v>
      </c>
      <c r="AY286" s="14" t="s">
        <v>156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4" t="s">
        <v>83</v>
      </c>
      <c r="BK286" s="237">
        <f>ROUND(I286*H286,2)</f>
        <v>0</v>
      </c>
      <c r="BL286" s="14" t="s">
        <v>162</v>
      </c>
      <c r="BM286" s="236" t="s">
        <v>859</v>
      </c>
    </row>
    <row r="287" spans="1:65" s="2" customFormat="1" ht="24.15" customHeight="1">
      <c r="A287" s="35"/>
      <c r="B287" s="36"/>
      <c r="C287" s="224" t="s">
        <v>860</v>
      </c>
      <c r="D287" s="224" t="s">
        <v>158</v>
      </c>
      <c r="E287" s="225" t="s">
        <v>388</v>
      </c>
      <c r="F287" s="226" t="s">
        <v>389</v>
      </c>
      <c r="G287" s="227" t="s">
        <v>210</v>
      </c>
      <c r="H287" s="228">
        <v>130.009</v>
      </c>
      <c r="I287" s="229"/>
      <c r="J287" s="230">
        <f>ROUND(I287*H287,2)</f>
        <v>0</v>
      </c>
      <c r="K287" s="231"/>
      <c r="L287" s="41"/>
      <c r="M287" s="232" t="s">
        <v>1</v>
      </c>
      <c r="N287" s="233" t="s">
        <v>41</v>
      </c>
      <c r="O287" s="88"/>
      <c r="P287" s="234">
        <f>O287*H287</f>
        <v>0</v>
      </c>
      <c r="Q287" s="234">
        <v>0</v>
      </c>
      <c r="R287" s="234">
        <f>Q287*H287</f>
        <v>0</v>
      </c>
      <c r="S287" s="234">
        <v>0</v>
      </c>
      <c r="T287" s="23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6" t="s">
        <v>162</v>
      </c>
      <c r="AT287" s="236" t="s">
        <v>158</v>
      </c>
      <c r="AU287" s="236" t="s">
        <v>85</v>
      </c>
      <c r="AY287" s="14" t="s">
        <v>156</v>
      </c>
      <c r="BE287" s="237">
        <f>IF(N287="základní",J287,0)</f>
        <v>0</v>
      </c>
      <c r="BF287" s="237">
        <f>IF(N287="snížená",J287,0)</f>
        <v>0</v>
      </c>
      <c r="BG287" s="237">
        <f>IF(N287="zákl. přenesená",J287,0)</f>
        <v>0</v>
      </c>
      <c r="BH287" s="237">
        <f>IF(N287="sníž. přenesená",J287,0)</f>
        <v>0</v>
      </c>
      <c r="BI287" s="237">
        <f>IF(N287="nulová",J287,0)</f>
        <v>0</v>
      </c>
      <c r="BJ287" s="14" t="s">
        <v>83</v>
      </c>
      <c r="BK287" s="237">
        <f>ROUND(I287*H287,2)</f>
        <v>0</v>
      </c>
      <c r="BL287" s="14" t="s">
        <v>162</v>
      </c>
      <c r="BM287" s="236" t="s">
        <v>861</v>
      </c>
    </row>
    <row r="288" spans="1:65" s="2" customFormat="1" ht="24.15" customHeight="1">
      <c r="A288" s="35"/>
      <c r="B288" s="36"/>
      <c r="C288" s="224" t="s">
        <v>862</v>
      </c>
      <c r="D288" s="224" t="s">
        <v>158</v>
      </c>
      <c r="E288" s="225" t="s">
        <v>863</v>
      </c>
      <c r="F288" s="226" t="s">
        <v>864</v>
      </c>
      <c r="G288" s="227" t="s">
        <v>210</v>
      </c>
      <c r="H288" s="228">
        <v>309.549</v>
      </c>
      <c r="I288" s="229"/>
      <c r="J288" s="230">
        <f>ROUND(I288*H288,2)</f>
        <v>0</v>
      </c>
      <c r="K288" s="231"/>
      <c r="L288" s="41"/>
      <c r="M288" s="232" t="s">
        <v>1</v>
      </c>
      <c r="N288" s="233" t="s">
        <v>41</v>
      </c>
      <c r="O288" s="88"/>
      <c r="P288" s="234">
        <f>O288*H288</f>
        <v>0</v>
      </c>
      <c r="Q288" s="234">
        <v>0</v>
      </c>
      <c r="R288" s="234">
        <f>Q288*H288</f>
        <v>0</v>
      </c>
      <c r="S288" s="234">
        <v>0</v>
      </c>
      <c r="T288" s="23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6" t="s">
        <v>162</v>
      </c>
      <c r="AT288" s="236" t="s">
        <v>158</v>
      </c>
      <c r="AU288" s="236" t="s">
        <v>85</v>
      </c>
      <c r="AY288" s="14" t="s">
        <v>156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4" t="s">
        <v>83</v>
      </c>
      <c r="BK288" s="237">
        <f>ROUND(I288*H288,2)</f>
        <v>0</v>
      </c>
      <c r="BL288" s="14" t="s">
        <v>162</v>
      </c>
      <c r="BM288" s="236" t="s">
        <v>865</v>
      </c>
    </row>
    <row r="289" spans="1:65" s="2" customFormat="1" ht="24.15" customHeight="1">
      <c r="A289" s="35"/>
      <c r="B289" s="36"/>
      <c r="C289" s="224" t="s">
        <v>357</v>
      </c>
      <c r="D289" s="224" t="s">
        <v>158</v>
      </c>
      <c r="E289" s="225" t="s">
        <v>392</v>
      </c>
      <c r="F289" s="226" t="s">
        <v>393</v>
      </c>
      <c r="G289" s="227" t="s">
        <v>210</v>
      </c>
      <c r="H289" s="228">
        <v>2.994</v>
      </c>
      <c r="I289" s="229"/>
      <c r="J289" s="230">
        <f>ROUND(I289*H289,2)</f>
        <v>0</v>
      </c>
      <c r="K289" s="231"/>
      <c r="L289" s="41"/>
      <c r="M289" s="232" t="s">
        <v>1</v>
      </c>
      <c r="N289" s="233" t="s">
        <v>41</v>
      </c>
      <c r="O289" s="88"/>
      <c r="P289" s="234">
        <f>O289*H289</f>
        <v>0</v>
      </c>
      <c r="Q289" s="234">
        <v>0</v>
      </c>
      <c r="R289" s="234">
        <f>Q289*H289</f>
        <v>0</v>
      </c>
      <c r="S289" s="234">
        <v>0</v>
      </c>
      <c r="T289" s="23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6" t="s">
        <v>162</v>
      </c>
      <c r="AT289" s="236" t="s">
        <v>158</v>
      </c>
      <c r="AU289" s="236" t="s">
        <v>85</v>
      </c>
      <c r="AY289" s="14" t="s">
        <v>156</v>
      </c>
      <c r="BE289" s="237">
        <f>IF(N289="základní",J289,0)</f>
        <v>0</v>
      </c>
      <c r="BF289" s="237">
        <f>IF(N289="snížená",J289,0)</f>
        <v>0</v>
      </c>
      <c r="BG289" s="237">
        <f>IF(N289="zákl. přenesená",J289,0)</f>
        <v>0</v>
      </c>
      <c r="BH289" s="237">
        <f>IF(N289="sníž. přenesená",J289,0)</f>
        <v>0</v>
      </c>
      <c r="BI289" s="237">
        <f>IF(N289="nulová",J289,0)</f>
        <v>0</v>
      </c>
      <c r="BJ289" s="14" t="s">
        <v>83</v>
      </c>
      <c r="BK289" s="237">
        <f>ROUND(I289*H289,2)</f>
        <v>0</v>
      </c>
      <c r="BL289" s="14" t="s">
        <v>162</v>
      </c>
      <c r="BM289" s="236" t="s">
        <v>866</v>
      </c>
    </row>
    <row r="290" spans="1:65" s="2" customFormat="1" ht="24.15" customHeight="1">
      <c r="A290" s="35"/>
      <c r="B290" s="36"/>
      <c r="C290" s="224" t="s">
        <v>867</v>
      </c>
      <c r="D290" s="224" t="s">
        <v>158</v>
      </c>
      <c r="E290" s="225" t="s">
        <v>399</v>
      </c>
      <c r="F290" s="226" t="s">
        <v>400</v>
      </c>
      <c r="G290" s="227" t="s">
        <v>210</v>
      </c>
      <c r="H290" s="228">
        <v>46.515</v>
      </c>
      <c r="I290" s="229"/>
      <c r="J290" s="230">
        <f>ROUND(I290*H290,2)</f>
        <v>0</v>
      </c>
      <c r="K290" s="231"/>
      <c r="L290" s="41"/>
      <c r="M290" s="232" t="s">
        <v>1</v>
      </c>
      <c r="N290" s="233" t="s">
        <v>41</v>
      </c>
      <c r="O290" s="88"/>
      <c r="P290" s="234">
        <f>O290*H290</f>
        <v>0</v>
      </c>
      <c r="Q290" s="234">
        <v>0</v>
      </c>
      <c r="R290" s="234">
        <f>Q290*H290</f>
        <v>0</v>
      </c>
      <c r="S290" s="234">
        <v>0</v>
      </c>
      <c r="T290" s="23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6" t="s">
        <v>162</v>
      </c>
      <c r="AT290" s="236" t="s">
        <v>158</v>
      </c>
      <c r="AU290" s="236" t="s">
        <v>85</v>
      </c>
      <c r="AY290" s="14" t="s">
        <v>156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4" t="s">
        <v>83</v>
      </c>
      <c r="BK290" s="237">
        <f>ROUND(I290*H290,2)</f>
        <v>0</v>
      </c>
      <c r="BL290" s="14" t="s">
        <v>162</v>
      </c>
      <c r="BM290" s="236" t="s">
        <v>868</v>
      </c>
    </row>
    <row r="291" spans="1:65" s="2" customFormat="1" ht="24.15" customHeight="1">
      <c r="A291" s="35"/>
      <c r="B291" s="36"/>
      <c r="C291" s="224" t="s">
        <v>869</v>
      </c>
      <c r="D291" s="224" t="s">
        <v>158</v>
      </c>
      <c r="E291" s="225" t="s">
        <v>870</v>
      </c>
      <c r="F291" s="226" t="s">
        <v>871</v>
      </c>
      <c r="G291" s="227" t="s">
        <v>210</v>
      </c>
      <c r="H291" s="228">
        <v>41.34</v>
      </c>
      <c r="I291" s="229"/>
      <c r="J291" s="230">
        <f>ROUND(I291*H291,2)</f>
        <v>0</v>
      </c>
      <c r="K291" s="231"/>
      <c r="L291" s="41"/>
      <c r="M291" s="232" t="s">
        <v>1</v>
      </c>
      <c r="N291" s="233" t="s">
        <v>41</v>
      </c>
      <c r="O291" s="88"/>
      <c r="P291" s="234">
        <f>O291*H291</f>
        <v>0</v>
      </c>
      <c r="Q291" s="234">
        <v>0</v>
      </c>
      <c r="R291" s="234">
        <f>Q291*H291</f>
        <v>0</v>
      </c>
      <c r="S291" s="234">
        <v>0</v>
      </c>
      <c r="T291" s="23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6" t="s">
        <v>162</v>
      </c>
      <c r="AT291" s="236" t="s">
        <v>158</v>
      </c>
      <c r="AU291" s="236" t="s">
        <v>85</v>
      </c>
      <c r="AY291" s="14" t="s">
        <v>156</v>
      </c>
      <c r="BE291" s="237">
        <f>IF(N291="základní",J291,0)</f>
        <v>0</v>
      </c>
      <c r="BF291" s="237">
        <f>IF(N291="snížená",J291,0)</f>
        <v>0</v>
      </c>
      <c r="BG291" s="237">
        <f>IF(N291="zákl. přenesená",J291,0)</f>
        <v>0</v>
      </c>
      <c r="BH291" s="237">
        <f>IF(N291="sníž. přenesená",J291,0)</f>
        <v>0</v>
      </c>
      <c r="BI291" s="237">
        <f>IF(N291="nulová",J291,0)</f>
        <v>0</v>
      </c>
      <c r="BJ291" s="14" t="s">
        <v>83</v>
      </c>
      <c r="BK291" s="237">
        <f>ROUND(I291*H291,2)</f>
        <v>0</v>
      </c>
      <c r="BL291" s="14" t="s">
        <v>162</v>
      </c>
      <c r="BM291" s="236" t="s">
        <v>608</v>
      </c>
    </row>
    <row r="292" spans="1:65" s="2" customFormat="1" ht="37.8" customHeight="1">
      <c r="A292" s="35"/>
      <c r="B292" s="36"/>
      <c r="C292" s="224" t="s">
        <v>872</v>
      </c>
      <c r="D292" s="224" t="s">
        <v>158</v>
      </c>
      <c r="E292" s="225" t="s">
        <v>873</v>
      </c>
      <c r="F292" s="226" t="s">
        <v>874</v>
      </c>
      <c r="G292" s="227" t="s">
        <v>210</v>
      </c>
      <c r="H292" s="228">
        <v>0.501</v>
      </c>
      <c r="I292" s="229"/>
      <c r="J292" s="230">
        <f>ROUND(I292*H292,2)</f>
        <v>0</v>
      </c>
      <c r="K292" s="231"/>
      <c r="L292" s="41"/>
      <c r="M292" s="232" t="s">
        <v>1</v>
      </c>
      <c r="N292" s="233" t="s">
        <v>41</v>
      </c>
      <c r="O292" s="88"/>
      <c r="P292" s="234">
        <f>O292*H292</f>
        <v>0</v>
      </c>
      <c r="Q292" s="234">
        <v>0</v>
      </c>
      <c r="R292" s="234">
        <f>Q292*H292</f>
        <v>0</v>
      </c>
      <c r="S292" s="234">
        <v>0</v>
      </c>
      <c r="T292" s="23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6" t="s">
        <v>162</v>
      </c>
      <c r="AT292" s="236" t="s">
        <v>158</v>
      </c>
      <c r="AU292" s="236" t="s">
        <v>85</v>
      </c>
      <c r="AY292" s="14" t="s">
        <v>156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4" t="s">
        <v>83</v>
      </c>
      <c r="BK292" s="237">
        <f>ROUND(I292*H292,2)</f>
        <v>0</v>
      </c>
      <c r="BL292" s="14" t="s">
        <v>162</v>
      </c>
      <c r="BM292" s="236" t="s">
        <v>617</v>
      </c>
    </row>
    <row r="293" spans="1:65" s="2" customFormat="1" ht="24.15" customHeight="1">
      <c r="A293" s="35"/>
      <c r="B293" s="36"/>
      <c r="C293" s="224" t="s">
        <v>875</v>
      </c>
      <c r="D293" s="224" t="s">
        <v>158</v>
      </c>
      <c r="E293" s="225" t="s">
        <v>876</v>
      </c>
      <c r="F293" s="226" t="s">
        <v>877</v>
      </c>
      <c r="G293" s="227" t="s">
        <v>210</v>
      </c>
      <c r="H293" s="228">
        <v>2.73</v>
      </c>
      <c r="I293" s="229"/>
      <c r="J293" s="230">
        <f>ROUND(I293*H293,2)</f>
        <v>0</v>
      </c>
      <c r="K293" s="231"/>
      <c r="L293" s="41"/>
      <c r="M293" s="232" t="s">
        <v>1</v>
      </c>
      <c r="N293" s="233" t="s">
        <v>41</v>
      </c>
      <c r="O293" s="88"/>
      <c r="P293" s="234">
        <f>O293*H293</f>
        <v>0</v>
      </c>
      <c r="Q293" s="234">
        <v>0</v>
      </c>
      <c r="R293" s="234">
        <f>Q293*H293</f>
        <v>0</v>
      </c>
      <c r="S293" s="234">
        <v>0</v>
      </c>
      <c r="T293" s="23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6" t="s">
        <v>162</v>
      </c>
      <c r="AT293" s="236" t="s">
        <v>158</v>
      </c>
      <c r="AU293" s="236" t="s">
        <v>85</v>
      </c>
      <c r="AY293" s="14" t="s">
        <v>156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4" t="s">
        <v>83</v>
      </c>
      <c r="BK293" s="237">
        <f>ROUND(I293*H293,2)</f>
        <v>0</v>
      </c>
      <c r="BL293" s="14" t="s">
        <v>162</v>
      </c>
      <c r="BM293" s="236" t="s">
        <v>623</v>
      </c>
    </row>
    <row r="294" spans="1:65" s="2" customFormat="1" ht="37.8" customHeight="1">
      <c r="A294" s="35"/>
      <c r="B294" s="36"/>
      <c r="C294" s="224" t="s">
        <v>878</v>
      </c>
      <c r="D294" s="224" t="s">
        <v>158</v>
      </c>
      <c r="E294" s="225" t="s">
        <v>879</v>
      </c>
      <c r="F294" s="226" t="s">
        <v>880</v>
      </c>
      <c r="G294" s="227" t="s">
        <v>210</v>
      </c>
      <c r="H294" s="228">
        <v>8.091</v>
      </c>
      <c r="I294" s="229"/>
      <c r="J294" s="230">
        <f>ROUND(I294*H294,2)</f>
        <v>0</v>
      </c>
      <c r="K294" s="231"/>
      <c r="L294" s="41"/>
      <c r="M294" s="232" t="s">
        <v>1</v>
      </c>
      <c r="N294" s="233" t="s">
        <v>41</v>
      </c>
      <c r="O294" s="88"/>
      <c r="P294" s="234">
        <f>O294*H294</f>
        <v>0</v>
      </c>
      <c r="Q294" s="234">
        <v>0</v>
      </c>
      <c r="R294" s="234">
        <f>Q294*H294</f>
        <v>0</v>
      </c>
      <c r="S294" s="234">
        <v>0</v>
      </c>
      <c r="T294" s="23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6" t="s">
        <v>162</v>
      </c>
      <c r="AT294" s="236" t="s">
        <v>158</v>
      </c>
      <c r="AU294" s="236" t="s">
        <v>85</v>
      </c>
      <c r="AY294" s="14" t="s">
        <v>156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4" t="s">
        <v>83</v>
      </c>
      <c r="BK294" s="237">
        <f>ROUND(I294*H294,2)</f>
        <v>0</v>
      </c>
      <c r="BL294" s="14" t="s">
        <v>162</v>
      </c>
      <c r="BM294" s="236" t="s">
        <v>629</v>
      </c>
    </row>
    <row r="295" spans="1:63" s="12" customFormat="1" ht="22.8" customHeight="1">
      <c r="A295" s="12"/>
      <c r="B295" s="208"/>
      <c r="C295" s="209"/>
      <c r="D295" s="210" t="s">
        <v>75</v>
      </c>
      <c r="E295" s="222" t="s">
        <v>402</v>
      </c>
      <c r="F295" s="222" t="s">
        <v>403</v>
      </c>
      <c r="G295" s="209"/>
      <c r="H295" s="209"/>
      <c r="I295" s="212"/>
      <c r="J295" s="223">
        <f>BK295</f>
        <v>0</v>
      </c>
      <c r="K295" s="209"/>
      <c r="L295" s="214"/>
      <c r="M295" s="215"/>
      <c r="N295" s="216"/>
      <c r="O295" s="216"/>
      <c r="P295" s="217">
        <f>P296</f>
        <v>0</v>
      </c>
      <c r="Q295" s="216"/>
      <c r="R295" s="217">
        <f>R296</f>
        <v>0</v>
      </c>
      <c r="S295" s="216"/>
      <c r="T295" s="218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9" t="s">
        <v>83</v>
      </c>
      <c r="AT295" s="220" t="s">
        <v>75</v>
      </c>
      <c r="AU295" s="220" t="s">
        <v>83</v>
      </c>
      <c r="AY295" s="219" t="s">
        <v>156</v>
      </c>
      <c r="BK295" s="221">
        <f>BK296</f>
        <v>0</v>
      </c>
    </row>
    <row r="296" spans="1:65" s="2" customFormat="1" ht="24.15" customHeight="1">
      <c r="A296" s="35"/>
      <c r="B296" s="36"/>
      <c r="C296" s="224" t="s">
        <v>881</v>
      </c>
      <c r="D296" s="224" t="s">
        <v>158</v>
      </c>
      <c r="E296" s="225" t="s">
        <v>882</v>
      </c>
      <c r="F296" s="226" t="s">
        <v>883</v>
      </c>
      <c r="G296" s="227" t="s">
        <v>210</v>
      </c>
      <c r="H296" s="228">
        <v>98.325</v>
      </c>
      <c r="I296" s="229"/>
      <c r="J296" s="230">
        <f>ROUND(I296*H296,2)</f>
        <v>0</v>
      </c>
      <c r="K296" s="231"/>
      <c r="L296" s="41"/>
      <c r="M296" s="232" t="s">
        <v>1</v>
      </c>
      <c r="N296" s="233" t="s">
        <v>41</v>
      </c>
      <c r="O296" s="88"/>
      <c r="P296" s="234">
        <f>O296*H296</f>
        <v>0</v>
      </c>
      <c r="Q296" s="234">
        <v>0</v>
      </c>
      <c r="R296" s="234">
        <f>Q296*H296</f>
        <v>0</v>
      </c>
      <c r="S296" s="234">
        <v>0</v>
      </c>
      <c r="T296" s="23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6" t="s">
        <v>162</v>
      </c>
      <c r="AT296" s="236" t="s">
        <v>158</v>
      </c>
      <c r="AU296" s="236" t="s">
        <v>85</v>
      </c>
      <c r="AY296" s="14" t="s">
        <v>156</v>
      </c>
      <c r="BE296" s="237">
        <f>IF(N296="základní",J296,0)</f>
        <v>0</v>
      </c>
      <c r="BF296" s="237">
        <f>IF(N296="snížená",J296,0)</f>
        <v>0</v>
      </c>
      <c r="BG296" s="237">
        <f>IF(N296="zákl. přenesená",J296,0)</f>
        <v>0</v>
      </c>
      <c r="BH296" s="237">
        <f>IF(N296="sníž. přenesená",J296,0)</f>
        <v>0</v>
      </c>
      <c r="BI296" s="237">
        <f>IF(N296="nulová",J296,0)</f>
        <v>0</v>
      </c>
      <c r="BJ296" s="14" t="s">
        <v>83</v>
      </c>
      <c r="BK296" s="237">
        <f>ROUND(I296*H296,2)</f>
        <v>0</v>
      </c>
      <c r="BL296" s="14" t="s">
        <v>162</v>
      </c>
      <c r="BM296" s="236" t="s">
        <v>884</v>
      </c>
    </row>
    <row r="297" spans="1:63" s="12" customFormat="1" ht="25.9" customHeight="1">
      <c r="A297" s="12"/>
      <c r="B297" s="208"/>
      <c r="C297" s="209"/>
      <c r="D297" s="210" t="s">
        <v>75</v>
      </c>
      <c r="E297" s="211" t="s">
        <v>408</v>
      </c>
      <c r="F297" s="211" t="s">
        <v>409</v>
      </c>
      <c r="G297" s="209"/>
      <c r="H297" s="209"/>
      <c r="I297" s="212"/>
      <c r="J297" s="213">
        <f>BK297</f>
        <v>0</v>
      </c>
      <c r="K297" s="209"/>
      <c r="L297" s="214"/>
      <c r="M297" s="215"/>
      <c r="N297" s="216"/>
      <c r="O297" s="216"/>
      <c r="P297" s="217">
        <f>P298+P306+P308+P319+P323+P326+P360+P376+P404+P419+P459+P475+P493+P497+P500+P513+P519+P528</f>
        <v>0</v>
      </c>
      <c r="Q297" s="216"/>
      <c r="R297" s="217">
        <f>R298+R306+R308+R319+R323+R326+R360+R376+R404+R419+R459+R475+R493+R497+R500+R513+R519+R528</f>
        <v>0</v>
      </c>
      <c r="S297" s="216"/>
      <c r="T297" s="218">
        <f>T298+T306+T308+T319+T323+T326+T360+T376+T404+T419+T459+T475+T493+T497+T500+T513+T519+T528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9" t="s">
        <v>85</v>
      </c>
      <c r="AT297" s="220" t="s">
        <v>75</v>
      </c>
      <c r="AU297" s="220" t="s">
        <v>76</v>
      </c>
      <c r="AY297" s="219" t="s">
        <v>156</v>
      </c>
      <c r="BK297" s="221">
        <f>BK298+BK306+BK308+BK319+BK323+BK326+BK360+BK376+BK404+BK419+BK459+BK475+BK493+BK497+BK500+BK513+BK519+BK528</f>
        <v>0</v>
      </c>
    </row>
    <row r="298" spans="1:63" s="12" customFormat="1" ht="22.8" customHeight="1">
      <c r="A298" s="12"/>
      <c r="B298" s="208"/>
      <c r="C298" s="209"/>
      <c r="D298" s="210" t="s">
        <v>75</v>
      </c>
      <c r="E298" s="222" t="s">
        <v>410</v>
      </c>
      <c r="F298" s="222" t="s">
        <v>411</v>
      </c>
      <c r="G298" s="209"/>
      <c r="H298" s="209"/>
      <c r="I298" s="212"/>
      <c r="J298" s="223">
        <f>BK298</f>
        <v>0</v>
      </c>
      <c r="K298" s="209"/>
      <c r="L298" s="214"/>
      <c r="M298" s="215"/>
      <c r="N298" s="216"/>
      <c r="O298" s="216"/>
      <c r="P298" s="217">
        <f>SUM(P299:P305)</f>
        <v>0</v>
      </c>
      <c r="Q298" s="216"/>
      <c r="R298" s="217">
        <f>SUM(R299:R305)</f>
        <v>0</v>
      </c>
      <c r="S298" s="216"/>
      <c r="T298" s="218">
        <f>SUM(T299:T305)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9" t="s">
        <v>85</v>
      </c>
      <c r="AT298" s="220" t="s">
        <v>75</v>
      </c>
      <c r="AU298" s="220" t="s">
        <v>83</v>
      </c>
      <c r="AY298" s="219" t="s">
        <v>156</v>
      </c>
      <c r="BK298" s="221">
        <f>SUM(BK299:BK305)</f>
        <v>0</v>
      </c>
    </row>
    <row r="299" spans="1:65" s="2" customFormat="1" ht="24.15" customHeight="1">
      <c r="A299" s="35"/>
      <c r="B299" s="36"/>
      <c r="C299" s="224" t="s">
        <v>377</v>
      </c>
      <c r="D299" s="224" t="s">
        <v>158</v>
      </c>
      <c r="E299" s="225" t="s">
        <v>885</v>
      </c>
      <c r="F299" s="226" t="s">
        <v>886</v>
      </c>
      <c r="G299" s="227" t="s">
        <v>161</v>
      </c>
      <c r="H299" s="228">
        <v>105.669</v>
      </c>
      <c r="I299" s="229"/>
      <c r="J299" s="230">
        <f>ROUND(I299*H299,2)</f>
        <v>0</v>
      </c>
      <c r="K299" s="231"/>
      <c r="L299" s="41"/>
      <c r="M299" s="232" t="s">
        <v>1</v>
      </c>
      <c r="N299" s="233" t="s">
        <v>41</v>
      </c>
      <c r="O299" s="88"/>
      <c r="P299" s="234">
        <f>O299*H299</f>
        <v>0</v>
      </c>
      <c r="Q299" s="234">
        <v>0</v>
      </c>
      <c r="R299" s="234">
        <f>Q299*H299</f>
        <v>0</v>
      </c>
      <c r="S299" s="234">
        <v>0</v>
      </c>
      <c r="T299" s="23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6" t="s">
        <v>187</v>
      </c>
      <c r="AT299" s="236" t="s">
        <v>158</v>
      </c>
      <c r="AU299" s="236" t="s">
        <v>85</v>
      </c>
      <c r="AY299" s="14" t="s">
        <v>156</v>
      </c>
      <c r="BE299" s="237">
        <f>IF(N299="základní",J299,0)</f>
        <v>0</v>
      </c>
      <c r="BF299" s="237">
        <f>IF(N299="snížená",J299,0)</f>
        <v>0</v>
      </c>
      <c r="BG299" s="237">
        <f>IF(N299="zákl. přenesená",J299,0)</f>
        <v>0</v>
      </c>
      <c r="BH299" s="237">
        <f>IF(N299="sníž. přenesená",J299,0)</f>
        <v>0</v>
      </c>
      <c r="BI299" s="237">
        <f>IF(N299="nulová",J299,0)</f>
        <v>0</v>
      </c>
      <c r="BJ299" s="14" t="s">
        <v>83</v>
      </c>
      <c r="BK299" s="237">
        <f>ROUND(I299*H299,2)</f>
        <v>0</v>
      </c>
      <c r="BL299" s="14" t="s">
        <v>187</v>
      </c>
      <c r="BM299" s="236" t="s">
        <v>887</v>
      </c>
    </row>
    <row r="300" spans="1:65" s="2" customFormat="1" ht="14.4" customHeight="1">
      <c r="A300" s="35"/>
      <c r="B300" s="36"/>
      <c r="C300" s="238" t="s">
        <v>888</v>
      </c>
      <c r="D300" s="238" t="s">
        <v>207</v>
      </c>
      <c r="E300" s="239" t="s">
        <v>889</v>
      </c>
      <c r="F300" s="240" t="s">
        <v>890</v>
      </c>
      <c r="G300" s="241" t="s">
        <v>210</v>
      </c>
      <c r="H300" s="242">
        <v>0.032</v>
      </c>
      <c r="I300" s="243"/>
      <c r="J300" s="244">
        <f>ROUND(I300*H300,2)</f>
        <v>0</v>
      </c>
      <c r="K300" s="245"/>
      <c r="L300" s="246"/>
      <c r="M300" s="247" t="s">
        <v>1</v>
      </c>
      <c r="N300" s="248" t="s">
        <v>41</v>
      </c>
      <c r="O300" s="88"/>
      <c r="P300" s="234">
        <f>O300*H300</f>
        <v>0</v>
      </c>
      <c r="Q300" s="234">
        <v>0</v>
      </c>
      <c r="R300" s="234">
        <f>Q300*H300</f>
        <v>0</v>
      </c>
      <c r="S300" s="234">
        <v>0</v>
      </c>
      <c r="T300" s="23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6" t="s">
        <v>218</v>
      </c>
      <c r="AT300" s="236" t="s">
        <v>207</v>
      </c>
      <c r="AU300" s="236" t="s">
        <v>85</v>
      </c>
      <c r="AY300" s="14" t="s">
        <v>156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4" t="s">
        <v>83</v>
      </c>
      <c r="BK300" s="237">
        <f>ROUND(I300*H300,2)</f>
        <v>0</v>
      </c>
      <c r="BL300" s="14" t="s">
        <v>187</v>
      </c>
      <c r="BM300" s="236" t="s">
        <v>891</v>
      </c>
    </row>
    <row r="301" spans="1:65" s="2" customFormat="1" ht="24.15" customHeight="1">
      <c r="A301" s="35"/>
      <c r="B301" s="36"/>
      <c r="C301" s="224" t="s">
        <v>367</v>
      </c>
      <c r="D301" s="224" t="s">
        <v>158</v>
      </c>
      <c r="E301" s="225" t="s">
        <v>892</v>
      </c>
      <c r="F301" s="226" t="s">
        <v>893</v>
      </c>
      <c r="G301" s="227" t="s">
        <v>161</v>
      </c>
      <c r="H301" s="228">
        <v>105.669</v>
      </c>
      <c r="I301" s="229"/>
      <c r="J301" s="230">
        <f>ROUND(I301*H301,2)</f>
        <v>0</v>
      </c>
      <c r="K301" s="231"/>
      <c r="L301" s="41"/>
      <c r="M301" s="232" t="s">
        <v>1</v>
      </c>
      <c r="N301" s="233" t="s">
        <v>41</v>
      </c>
      <c r="O301" s="88"/>
      <c r="P301" s="234">
        <f>O301*H301</f>
        <v>0</v>
      </c>
      <c r="Q301" s="234">
        <v>0</v>
      </c>
      <c r="R301" s="234">
        <f>Q301*H301</f>
        <v>0</v>
      </c>
      <c r="S301" s="234">
        <v>0</v>
      </c>
      <c r="T301" s="23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6" t="s">
        <v>187</v>
      </c>
      <c r="AT301" s="236" t="s">
        <v>158</v>
      </c>
      <c r="AU301" s="236" t="s">
        <v>85</v>
      </c>
      <c r="AY301" s="14" t="s">
        <v>156</v>
      </c>
      <c r="BE301" s="237">
        <f>IF(N301="základní",J301,0)</f>
        <v>0</v>
      </c>
      <c r="BF301" s="237">
        <f>IF(N301="snížená",J301,0)</f>
        <v>0</v>
      </c>
      <c r="BG301" s="237">
        <f>IF(N301="zákl. přenesená",J301,0)</f>
        <v>0</v>
      </c>
      <c r="BH301" s="237">
        <f>IF(N301="sníž. přenesená",J301,0)</f>
        <v>0</v>
      </c>
      <c r="BI301" s="237">
        <f>IF(N301="nulová",J301,0)</f>
        <v>0</v>
      </c>
      <c r="BJ301" s="14" t="s">
        <v>83</v>
      </c>
      <c r="BK301" s="237">
        <f>ROUND(I301*H301,2)</f>
        <v>0</v>
      </c>
      <c r="BL301" s="14" t="s">
        <v>187</v>
      </c>
      <c r="BM301" s="236" t="s">
        <v>894</v>
      </c>
    </row>
    <row r="302" spans="1:65" s="2" customFormat="1" ht="37.8" customHeight="1">
      <c r="A302" s="35"/>
      <c r="B302" s="36"/>
      <c r="C302" s="238" t="s">
        <v>895</v>
      </c>
      <c r="D302" s="238" t="s">
        <v>207</v>
      </c>
      <c r="E302" s="239" t="s">
        <v>896</v>
      </c>
      <c r="F302" s="240" t="s">
        <v>897</v>
      </c>
      <c r="G302" s="241" t="s">
        <v>161</v>
      </c>
      <c r="H302" s="242">
        <v>121.519</v>
      </c>
      <c r="I302" s="243"/>
      <c r="J302" s="244">
        <f>ROUND(I302*H302,2)</f>
        <v>0</v>
      </c>
      <c r="K302" s="245"/>
      <c r="L302" s="246"/>
      <c r="M302" s="247" t="s">
        <v>1</v>
      </c>
      <c r="N302" s="248" t="s">
        <v>41</v>
      </c>
      <c r="O302" s="88"/>
      <c r="P302" s="234">
        <f>O302*H302</f>
        <v>0</v>
      </c>
      <c r="Q302" s="234">
        <v>0</v>
      </c>
      <c r="R302" s="234">
        <f>Q302*H302</f>
        <v>0</v>
      </c>
      <c r="S302" s="234">
        <v>0</v>
      </c>
      <c r="T302" s="23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6" t="s">
        <v>218</v>
      </c>
      <c r="AT302" s="236" t="s">
        <v>207</v>
      </c>
      <c r="AU302" s="236" t="s">
        <v>85</v>
      </c>
      <c r="AY302" s="14" t="s">
        <v>156</v>
      </c>
      <c r="BE302" s="237">
        <f>IF(N302="základní",J302,0)</f>
        <v>0</v>
      </c>
      <c r="BF302" s="237">
        <f>IF(N302="snížená",J302,0)</f>
        <v>0</v>
      </c>
      <c r="BG302" s="237">
        <f>IF(N302="zákl. přenesená",J302,0)</f>
        <v>0</v>
      </c>
      <c r="BH302" s="237">
        <f>IF(N302="sníž. přenesená",J302,0)</f>
        <v>0</v>
      </c>
      <c r="BI302" s="237">
        <f>IF(N302="nulová",J302,0)</f>
        <v>0</v>
      </c>
      <c r="BJ302" s="14" t="s">
        <v>83</v>
      </c>
      <c r="BK302" s="237">
        <f>ROUND(I302*H302,2)</f>
        <v>0</v>
      </c>
      <c r="BL302" s="14" t="s">
        <v>187</v>
      </c>
      <c r="BM302" s="236" t="s">
        <v>898</v>
      </c>
    </row>
    <row r="303" spans="1:65" s="2" customFormat="1" ht="24.15" customHeight="1">
      <c r="A303" s="35"/>
      <c r="B303" s="36"/>
      <c r="C303" s="224" t="s">
        <v>371</v>
      </c>
      <c r="D303" s="224" t="s">
        <v>158</v>
      </c>
      <c r="E303" s="225" t="s">
        <v>899</v>
      </c>
      <c r="F303" s="226" t="s">
        <v>900</v>
      </c>
      <c r="G303" s="227" t="s">
        <v>161</v>
      </c>
      <c r="H303" s="228">
        <v>105.669</v>
      </c>
      <c r="I303" s="229"/>
      <c r="J303" s="230">
        <f>ROUND(I303*H303,2)</f>
        <v>0</v>
      </c>
      <c r="K303" s="231"/>
      <c r="L303" s="41"/>
      <c r="M303" s="232" t="s">
        <v>1</v>
      </c>
      <c r="N303" s="233" t="s">
        <v>41</v>
      </c>
      <c r="O303" s="88"/>
      <c r="P303" s="234">
        <f>O303*H303</f>
        <v>0</v>
      </c>
      <c r="Q303" s="234">
        <v>0</v>
      </c>
      <c r="R303" s="234">
        <f>Q303*H303</f>
        <v>0</v>
      </c>
      <c r="S303" s="234">
        <v>0</v>
      </c>
      <c r="T303" s="23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6" t="s">
        <v>187</v>
      </c>
      <c r="AT303" s="236" t="s">
        <v>158</v>
      </c>
      <c r="AU303" s="236" t="s">
        <v>85</v>
      </c>
      <c r="AY303" s="14" t="s">
        <v>156</v>
      </c>
      <c r="BE303" s="237">
        <f>IF(N303="základní",J303,0)</f>
        <v>0</v>
      </c>
      <c r="BF303" s="237">
        <f>IF(N303="snížená",J303,0)</f>
        <v>0</v>
      </c>
      <c r="BG303" s="237">
        <f>IF(N303="zákl. přenesená",J303,0)</f>
        <v>0</v>
      </c>
      <c r="BH303" s="237">
        <f>IF(N303="sníž. přenesená",J303,0)</f>
        <v>0</v>
      </c>
      <c r="BI303" s="237">
        <f>IF(N303="nulová",J303,0)</f>
        <v>0</v>
      </c>
      <c r="BJ303" s="14" t="s">
        <v>83</v>
      </c>
      <c r="BK303" s="237">
        <f>ROUND(I303*H303,2)</f>
        <v>0</v>
      </c>
      <c r="BL303" s="14" t="s">
        <v>187</v>
      </c>
      <c r="BM303" s="236" t="s">
        <v>901</v>
      </c>
    </row>
    <row r="304" spans="1:65" s="2" customFormat="1" ht="24.15" customHeight="1">
      <c r="A304" s="35"/>
      <c r="B304" s="36"/>
      <c r="C304" s="238" t="s">
        <v>902</v>
      </c>
      <c r="D304" s="238" t="s">
        <v>207</v>
      </c>
      <c r="E304" s="239" t="s">
        <v>903</v>
      </c>
      <c r="F304" s="240" t="s">
        <v>904</v>
      </c>
      <c r="G304" s="241" t="s">
        <v>161</v>
      </c>
      <c r="H304" s="242">
        <v>110.952</v>
      </c>
      <c r="I304" s="243"/>
      <c r="J304" s="244">
        <f>ROUND(I304*H304,2)</f>
        <v>0</v>
      </c>
      <c r="K304" s="245"/>
      <c r="L304" s="246"/>
      <c r="M304" s="247" t="s">
        <v>1</v>
      </c>
      <c r="N304" s="248" t="s">
        <v>41</v>
      </c>
      <c r="O304" s="88"/>
      <c r="P304" s="234">
        <f>O304*H304</f>
        <v>0</v>
      </c>
      <c r="Q304" s="234">
        <v>0</v>
      </c>
      <c r="R304" s="234">
        <f>Q304*H304</f>
        <v>0</v>
      </c>
      <c r="S304" s="234">
        <v>0</v>
      </c>
      <c r="T304" s="23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6" t="s">
        <v>218</v>
      </c>
      <c r="AT304" s="236" t="s">
        <v>207</v>
      </c>
      <c r="AU304" s="236" t="s">
        <v>85</v>
      </c>
      <c r="AY304" s="14" t="s">
        <v>156</v>
      </c>
      <c r="BE304" s="237">
        <f>IF(N304="základní",J304,0)</f>
        <v>0</v>
      </c>
      <c r="BF304" s="237">
        <f>IF(N304="snížená",J304,0)</f>
        <v>0</v>
      </c>
      <c r="BG304" s="237">
        <f>IF(N304="zákl. přenesená",J304,0)</f>
        <v>0</v>
      </c>
      <c r="BH304" s="237">
        <f>IF(N304="sníž. přenesená",J304,0)</f>
        <v>0</v>
      </c>
      <c r="BI304" s="237">
        <f>IF(N304="nulová",J304,0)</f>
        <v>0</v>
      </c>
      <c r="BJ304" s="14" t="s">
        <v>83</v>
      </c>
      <c r="BK304" s="237">
        <f>ROUND(I304*H304,2)</f>
        <v>0</v>
      </c>
      <c r="BL304" s="14" t="s">
        <v>187</v>
      </c>
      <c r="BM304" s="236" t="s">
        <v>905</v>
      </c>
    </row>
    <row r="305" spans="1:65" s="2" customFormat="1" ht="24.15" customHeight="1">
      <c r="A305" s="35"/>
      <c r="B305" s="36"/>
      <c r="C305" s="224" t="s">
        <v>380</v>
      </c>
      <c r="D305" s="224" t="s">
        <v>158</v>
      </c>
      <c r="E305" s="225" t="s">
        <v>906</v>
      </c>
      <c r="F305" s="226" t="s">
        <v>907</v>
      </c>
      <c r="G305" s="227" t="s">
        <v>210</v>
      </c>
      <c r="H305" s="228">
        <v>0.764</v>
      </c>
      <c r="I305" s="229"/>
      <c r="J305" s="230">
        <f>ROUND(I305*H305,2)</f>
        <v>0</v>
      </c>
      <c r="K305" s="231"/>
      <c r="L305" s="41"/>
      <c r="M305" s="232" t="s">
        <v>1</v>
      </c>
      <c r="N305" s="233" t="s">
        <v>41</v>
      </c>
      <c r="O305" s="88"/>
      <c r="P305" s="234">
        <f>O305*H305</f>
        <v>0</v>
      </c>
      <c r="Q305" s="234">
        <v>0</v>
      </c>
      <c r="R305" s="234">
        <f>Q305*H305</f>
        <v>0</v>
      </c>
      <c r="S305" s="234">
        <v>0</v>
      </c>
      <c r="T305" s="23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6" t="s">
        <v>187</v>
      </c>
      <c r="AT305" s="236" t="s">
        <v>158</v>
      </c>
      <c r="AU305" s="236" t="s">
        <v>85</v>
      </c>
      <c r="AY305" s="14" t="s">
        <v>156</v>
      </c>
      <c r="BE305" s="237">
        <f>IF(N305="základní",J305,0)</f>
        <v>0</v>
      </c>
      <c r="BF305" s="237">
        <f>IF(N305="snížená",J305,0)</f>
        <v>0</v>
      </c>
      <c r="BG305" s="237">
        <f>IF(N305="zákl. přenesená",J305,0)</f>
        <v>0</v>
      </c>
      <c r="BH305" s="237">
        <f>IF(N305="sníž. přenesená",J305,0)</f>
        <v>0</v>
      </c>
      <c r="BI305" s="237">
        <f>IF(N305="nulová",J305,0)</f>
        <v>0</v>
      </c>
      <c r="BJ305" s="14" t="s">
        <v>83</v>
      </c>
      <c r="BK305" s="237">
        <f>ROUND(I305*H305,2)</f>
        <v>0</v>
      </c>
      <c r="BL305" s="14" t="s">
        <v>187</v>
      </c>
      <c r="BM305" s="236" t="s">
        <v>908</v>
      </c>
    </row>
    <row r="306" spans="1:63" s="12" customFormat="1" ht="22.8" customHeight="1">
      <c r="A306" s="12"/>
      <c r="B306" s="208"/>
      <c r="C306" s="209"/>
      <c r="D306" s="210" t="s">
        <v>75</v>
      </c>
      <c r="E306" s="222" t="s">
        <v>909</v>
      </c>
      <c r="F306" s="222" t="s">
        <v>910</v>
      </c>
      <c r="G306" s="209"/>
      <c r="H306" s="209"/>
      <c r="I306" s="212"/>
      <c r="J306" s="223">
        <f>BK306</f>
        <v>0</v>
      </c>
      <c r="K306" s="209"/>
      <c r="L306" s="214"/>
      <c r="M306" s="215"/>
      <c r="N306" s="216"/>
      <c r="O306" s="216"/>
      <c r="P306" s="217">
        <f>P307</f>
        <v>0</v>
      </c>
      <c r="Q306" s="216"/>
      <c r="R306" s="217">
        <f>R307</f>
        <v>0</v>
      </c>
      <c r="S306" s="216"/>
      <c r="T306" s="218">
        <f>T307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9" t="s">
        <v>85</v>
      </c>
      <c r="AT306" s="220" t="s">
        <v>75</v>
      </c>
      <c r="AU306" s="220" t="s">
        <v>83</v>
      </c>
      <c r="AY306" s="219" t="s">
        <v>156</v>
      </c>
      <c r="BK306" s="221">
        <f>BK307</f>
        <v>0</v>
      </c>
    </row>
    <row r="307" spans="1:65" s="2" customFormat="1" ht="24.15" customHeight="1">
      <c r="A307" s="35"/>
      <c r="B307" s="36"/>
      <c r="C307" s="224" t="s">
        <v>911</v>
      </c>
      <c r="D307" s="224" t="s">
        <v>158</v>
      </c>
      <c r="E307" s="225" t="s">
        <v>912</v>
      </c>
      <c r="F307" s="226" t="s">
        <v>913</v>
      </c>
      <c r="G307" s="227" t="s">
        <v>161</v>
      </c>
      <c r="H307" s="228">
        <v>455.047</v>
      </c>
      <c r="I307" s="229"/>
      <c r="J307" s="230">
        <f>ROUND(I307*H307,2)</f>
        <v>0</v>
      </c>
      <c r="K307" s="231"/>
      <c r="L307" s="41"/>
      <c r="M307" s="232" t="s">
        <v>1</v>
      </c>
      <c r="N307" s="233" t="s">
        <v>41</v>
      </c>
      <c r="O307" s="88"/>
      <c r="P307" s="234">
        <f>O307*H307</f>
        <v>0</v>
      </c>
      <c r="Q307" s="234">
        <v>0</v>
      </c>
      <c r="R307" s="234">
        <f>Q307*H307</f>
        <v>0</v>
      </c>
      <c r="S307" s="234">
        <v>0</v>
      </c>
      <c r="T307" s="23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6" t="s">
        <v>187</v>
      </c>
      <c r="AT307" s="236" t="s">
        <v>158</v>
      </c>
      <c r="AU307" s="236" t="s">
        <v>85</v>
      </c>
      <c r="AY307" s="14" t="s">
        <v>156</v>
      </c>
      <c r="BE307" s="237">
        <f>IF(N307="základní",J307,0)</f>
        <v>0</v>
      </c>
      <c r="BF307" s="237">
        <f>IF(N307="snížená",J307,0)</f>
        <v>0</v>
      </c>
      <c r="BG307" s="237">
        <f>IF(N307="zákl. přenesená",J307,0)</f>
        <v>0</v>
      </c>
      <c r="BH307" s="237">
        <f>IF(N307="sníž. přenesená",J307,0)</f>
        <v>0</v>
      </c>
      <c r="BI307" s="237">
        <f>IF(N307="nulová",J307,0)</f>
        <v>0</v>
      </c>
      <c r="BJ307" s="14" t="s">
        <v>83</v>
      </c>
      <c r="BK307" s="237">
        <f>ROUND(I307*H307,2)</f>
        <v>0</v>
      </c>
      <c r="BL307" s="14" t="s">
        <v>187</v>
      </c>
      <c r="BM307" s="236" t="s">
        <v>914</v>
      </c>
    </row>
    <row r="308" spans="1:63" s="12" customFormat="1" ht="22.8" customHeight="1">
      <c r="A308" s="12"/>
      <c r="B308" s="208"/>
      <c r="C308" s="209"/>
      <c r="D308" s="210" t="s">
        <v>75</v>
      </c>
      <c r="E308" s="222" t="s">
        <v>915</v>
      </c>
      <c r="F308" s="222" t="s">
        <v>916</v>
      </c>
      <c r="G308" s="209"/>
      <c r="H308" s="209"/>
      <c r="I308" s="212"/>
      <c r="J308" s="223">
        <f>BK308</f>
        <v>0</v>
      </c>
      <c r="K308" s="209"/>
      <c r="L308" s="214"/>
      <c r="M308" s="215"/>
      <c r="N308" s="216"/>
      <c r="O308" s="216"/>
      <c r="P308" s="217">
        <f>SUM(P309:P318)</f>
        <v>0</v>
      </c>
      <c r="Q308" s="216"/>
      <c r="R308" s="217">
        <f>SUM(R309:R318)</f>
        <v>0</v>
      </c>
      <c r="S308" s="216"/>
      <c r="T308" s="218">
        <f>SUM(T309:T318)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9" t="s">
        <v>85</v>
      </c>
      <c r="AT308" s="220" t="s">
        <v>75</v>
      </c>
      <c r="AU308" s="220" t="s">
        <v>83</v>
      </c>
      <c r="AY308" s="219" t="s">
        <v>156</v>
      </c>
      <c r="BK308" s="221">
        <f>SUM(BK309:BK318)</f>
        <v>0</v>
      </c>
    </row>
    <row r="309" spans="1:65" s="2" customFormat="1" ht="24.15" customHeight="1">
      <c r="A309" s="35"/>
      <c r="B309" s="36"/>
      <c r="C309" s="224" t="s">
        <v>397</v>
      </c>
      <c r="D309" s="224" t="s">
        <v>158</v>
      </c>
      <c r="E309" s="225" t="s">
        <v>917</v>
      </c>
      <c r="F309" s="226" t="s">
        <v>918</v>
      </c>
      <c r="G309" s="227" t="s">
        <v>161</v>
      </c>
      <c r="H309" s="228">
        <v>212.658</v>
      </c>
      <c r="I309" s="229"/>
      <c r="J309" s="230">
        <f>ROUND(I309*H309,2)</f>
        <v>0</v>
      </c>
      <c r="K309" s="231"/>
      <c r="L309" s="41"/>
      <c r="M309" s="232" t="s">
        <v>1</v>
      </c>
      <c r="N309" s="233" t="s">
        <v>41</v>
      </c>
      <c r="O309" s="88"/>
      <c r="P309" s="234">
        <f>O309*H309</f>
        <v>0</v>
      </c>
      <c r="Q309" s="234">
        <v>0</v>
      </c>
      <c r="R309" s="234">
        <f>Q309*H309</f>
        <v>0</v>
      </c>
      <c r="S309" s="234">
        <v>0</v>
      </c>
      <c r="T309" s="23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6" t="s">
        <v>187</v>
      </c>
      <c r="AT309" s="236" t="s">
        <v>158</v>
      </c>
      <c r="AU309" s="236" t="s">
        <v>85</v>
      </c>
      <c r="AY309" s="14" t="s">
        <v>156</v>
      </c>
      <c r="BE309" s="237">
        <f>IF(N309="základní",J309,0)</f>
        <v>0</v>
      </c>
      <c r="BF309" s="237">
        <f>IF(N309="snížená",J309,0)</f>
        <v>0</v>
      </c>
      <c r="BG309" s="237">
        <f>IF(N309="zákl. přenesená",J309,0)</f>
        <v>0</v>
      </c>
      <c r="BH309" s="237">
        <f>IF(N309="sníž. přenesená",J309,0)</f>
        <v>0</v>
      </c>
      <c r="BI309" s="237">
        <f>IF(N309="nulová",J309,0)</f>
        <v>0</v>
      </c>
      <c r="BJ309" s="14" t="s">
        <v>83</v>
      </c>
      <c r="BK309" s="237">
        <f>ROUND(I309*H309,2)</f>
        <v>0</v>
      </c>
      <c r="BL309" s="14" t="s">
        <v>187</v>
      </c>
      <c r="BM309" s="236" t="s">
        <v>919</v>
      </c>
    </row>
    <row r="310" spans="1:65" s="2" customFormat="1" ht="24.15" customHeight="1">
      <c r="A310" s="35"/>
      <c r="B310" s="36"/>
      <c r="C310" s="238" t="s">
        <v>920</v>
      </c>
      <c r="D310" s="238" t="s">
        <v>207</v>
      </c>
      <c r="E310" s="239" t="s">
        <v>921</v>
      </c>
      <c r="F310" s="240" t="s">
        <v>922</v>
      </c>
      <c r="G310" s="241" t="s">
        <v>161</v>
      </c>
      <c r="H310" s="242">
        <v>103.096</v>
      </c>
      <c r="I310" s="243"/>
      <c r="J310" s="244">
        <f>ROUND(I310*H310,2)</f>
        <v>0</v>
      </c>
      <c r="K310" s="245"/>
      <c r="L310" s="246"/>
      <c r="M310" s="247" t="s">
        <v>1</v>
      </c>
      <c r="N310" s="248" t="s">
        <v>41</v>
      </c>
      <c r="O310" s="88"/>
      <c r="P310" s="234">
        <f>O310*H310</f>
        <v>0</v>
      </c>
      <c r="Q310" s="234">
        <v>0</v>
      </c>
      <c r="R310" s="234">
        <f>Q310*H310</f>
        <v>0</v>
      </c>
      <c r="S310" s="234">
        <v>0</v>
      </c>
      <c r="T310" s="23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6" t="s">
        <v>218</v>
      </c>
      <c r="AT310" s="236" t="s">
        <v>207</v>
      </c>
      <c r="AU310" s="236" t="s">
        <v>85</v>
      </c>
      <c r="AY310" s="14" t="s">
        <v>156</v>
      </c>
      <c r="BE310" s="237">
        <f>IF(N310="základní",J310,0)</f>
        <v>0</v>
      </c>
      <c r="BF310" s="237">
        <f>IF(N310="snížená",J310,0)</f>
        <v>0</v>
      </c>
      <c r="BG310" s="237">
        <f>IF(N310="zákl. přenesená",J310,0)</f>
        <v>0</v>
      </c>
      <c r="BH310" s="237">
        <f>IF(N310="sníž. přenesená",J310,0)</f>
        <v>0</v>
      </c>
      <c r="BI310" s="237">
        <f>IF(N310="nulová",J310,0)</f>
        <v>0</v>
      </c>
      <c r="BJ310" s="14" t="s">
        <v>83</v>
      </c>
      <c r="BK310" s="237">
        <f>ROUND(I310*H310,2)</f>
        <v>0</v>
      </c>
      <c r="BL310" s="14" t="s">
        <v>187</v>
      </c>
      <c r="BM310" s="236" t="s">
        <v>923</v>
      </c>
    </row>
    <row r="311" spans="1:65" s="2" customFormat="1" ht="24.15" customHeight="1">
      <c r="A311" s="35"/>
      <c r="B311" s="36"/>
      <c r="C311" s="238" t="s">
        <v>924</v>
      </c>
      <c r="D311" s="238" t="s">
        <v>207</v>
      </c>
      <c r="E311" s="239" t="s">
        <v>925</v>
      </c>
      <c r="F311" s="240" t="s">
        <v>926</v>
      </c>
      <c r="G311" s="241" t="s">
        <v>161</v>
      </c>
      <c r="H311" s="242">
        <v>111.584</v>
      </c>
      <c r="I311" s="243"/>
      <c r="J311" s="244">
        <f>ROUND(I311*H311,2)</f>
        <v>0</v>
      </c>
      <c r="K311" s="245"/>
      <c r="L311" s="246"/>
      <c r="M311" s="247" t="s">
        <v>1</v>
      </c>
      <c r="N311" s="248" t="s">
        <v>41</v>
      </c>
      <c r="O311" s="88"/>
      <c r="P311" s="234">
        <f>O311*H311</f>
        <v>0</v>
      </c>
      <c r="Q311" s="234">
        <v>0</v>
      </c>
      <c r="R311" s="234">
        <f>Q311*H311</f>
        <v>0</v>
      </c>
      <c r="S311" s="234">
        <v>0</v>
      </c>
      <c r="T311" s="23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6" t="s">
        <v>218</v>
      </c>
      <c r="AT311" s="236" t="s">
        <v>207</v>
      </c>
      <c r="AU311" s="236" t="s">
        <v>85</v>
      </c>
      <c r="AY311" s="14" t="s">
        <v>156</v>
      </c>
      <c r="BE311" s="237">
        <f>IF(N311="základní",J311,0)</f>
        <v>0</v>
      </c>
      <c r="BF311" s="237">
        <f>IF(N311="snížená",J311,0)</f>
        <v>0</v>
      </c>
      <c r="BG311" s="237">
        <f>IF(N311="zákl. přenesená",J311,0)</f>
        <v>0</v>
      </c>
      <c r="BH311" s="237">
        <f>IF(N311="sníž. přenesená",J311,0)</f>
        <v>0</v>
      </c>
      <c r="BI311" s="237">
        <f>IF(N311="nulová",J311,0)</f>
        <v>0</v>
      </c>
      <c r="BJ311" s="14" t="s">
        <v>83</v>
      </c>
      <c r="BK311" s="237">
        <f>ROUND(I311*H311,2)</f>
        <v>0</v>
      </c>
      <c r="BL311" s="14" t="s">
        <v>187</v>
      </c>
      <c r="BM311" s="236" t="s">
        <v>927</v>
      </c>
    </row>
    <row r="312" spans="1:65" s="2" customFormat="1" ht="24.15" customHeight="1">
      <c r="A312" s="35"/>
      <c r="B312" s="36"/>
      <c r="C312" s="224" t="s">
        <v>390</v>
      </c>
      <c r="D312" s="224" t="s">
        <v>158</v>
      </c>
      <c r="E312" s="225" t="s">
        <v>928</v>
      </c>
      <c r="F312" s="226" t="s">
        <v>929</v>
      </c>
      <c r="G312" s="227" t="s">
        <v>161</v>
      </c>
      <c r="H312" s="228">
        <v>0.785</v>
      </c>
      <c r="I312" s="229"/>
      <c r="J312" s="230">
        <f>ROUND(I312*H312,2)</f>
        <v>0</v>
      </c>
      <c r="K312" s="231"/>
      <c r="L312" s="41"/>
      <c r="M312" s="232" t="s">
        <v>1</v>
      </c>
      <c r="N312" s="233" t="s">
        <v>41</v>
      </c>
      <c r="O312" s="88"/>
      <c r="P312" s="234">
        <f>O312*H312</f>
        <v>0</v>
      </c>
      <c r="Q312" s="234">
        <v>0</v>
      </c>
      <c r="R312" s="234">
        <f>Q312*H312</f>
        <v>0</v>
      </c>
      <c r="S312" s="234">
        <v>0</v>
      </c>
      <c r="T312" s="23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6" t="s">
        <v>187</v>
      </c>
      <c r="AT312" s="236" t="s">
        <v>158</v>
      </c>
      <c r="AU312" s="236" t="s">
        <v>85</v>
      </c>
      <c r="AY312" s="14" t="s">
        <v>156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4" t="s">
        <v>83</v>
      </c>
      <c r="BK312" s="237">
        <f>ROUND(I312*H312,2)</f>
        <v>0</v>
      </c>
      <c r="BL312" s="14" t="s">
        <v>187</v>
      </c>
      <c r="BM312" s="236" t="s">
        <v>930</v>
      </c>
    </row>
    <row r="313" spans="1:65" s="2" customFormat="1" ht="24.15" customHeight="1">
      <c r="A313" s="35"/>
      <c r="B313" s="36"/>
      <c r="C313" s="238" t="s">
        <v>931</v>
      </c>
      <c r="D313" s="238" t="s">
        <v>207</v>
      </c>
      <c r="E313" s="239" t="s">
        <v>932</v>
      </c>
      <c r="F313" s="240" t="s">
        <v>933</v>
      </c>
      <c r="G313" s="241" t="s">
        <v>161</v>
      </c>
      <c r="H313" s="242">
        <v>0.825</v>
      </c>
      <c r="I313" s="243"/>
      <c r="J313" s="244">
        <f>ROUND(I313*H313,2)</f>
        <v>0</v>
      </c>
      <c r="K313" s="245"/>
      <c r="L313" s="246"/>
      <c r="M313" s="247" t="s">
        <v>1</v>
      </c>
      <c r="N313" s="248" t="s">
        <v>41</v>
      </c>
      <c r="O313" s="88"/>
      <c r="P313" s="234">
        <f>O313*H313</f>
        <v>0</v>
      </c>
      <c r="Q313" s="234">
        <v>0</v>
      </c>
      <c r="R313" s="234">
        <f>Q313*H313</f>
        <v>0</v>
      </c>
      <c r="S313" s="234">
        <v>0</v>
      </c>
      <c r="T313" s="23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6" t="s">
        <v>218</v>
      </c>
      <c r="AT313" s="236" t="s">
        <v>207</v>
      </c>
      <c r="AU313" s="236" t="s">
        <v>85</v>
      </c>
      <c r="AY313" s="14" t="s">
        <v>156</v>
      </c>
      <c r="BE313" s="237">
        <f>IF(N313="základní",J313,0)</f>
        <v>0</v>
      </c>
      <c r="BF313" s="237">
        <f>IF(N313="snížená",J313,0)</f>
        <v>0</v>
      </c>
      <c r="BG313" s="237">
        <f>IF(N313="zákl. přenesená",J313,0)</f>
        <v>0</v>
      </c>
      <c r="BH313" s="237">
        <f>IF(N313="sníž. přenesená",J313,0)</f>
        <v>0</v>
      </c>
      <c r="BI313" s="237">
        <f>IF(N313="nulová",J313,0)</f>
        <v>0</v>
      </c>
      <c r="BJ313" s="14" t="s">
        <v>83</v>
      </c>
      <c r="BK313" s="237">
        <f>ROUND(I313*H313,2)</f>
        <v>0</v>
      </c>
      <c r="BL313" s="14" t="s">
        <v>187</v>
      </c>
      <c r="BM313" s="236" t="s">
        <v>934</v>
      </c>
    </row>
    <row r="314" spans="1:65" s="2" customFormat="1" ht="24.15" customHeight="1">
      <c r="A314" s="35"/>
      <c r="B314" s="36"/>
      <c r="C314" s="224" t="s">
        <v>384</v>
      </c>
      <c r="D314" s="224" t="s">
        <v>158</v>
      </c>
      <c r="E314" s="225" t="s">
        <v>935</v>
      </c>
      <c r="F314" s="226" t="s">
        <v>936</v>
      </c>
      <c r="G314" s="227" t="s">
        <v>161</v>
      </c>
      <c r="H314" s="228">
        <v>23.625</v>
      </c>
      <c r="I314" s="229"/>
      <c r="J314" s="230">
        <f>ROUND(I314*H314,2)</f>
        <v>0</v>
      </c>
      <c r="K314" s="231"/>
      <c r="L314" s="41"/>
      <c r="M314" s="232" t="s">
        <v>1</v>
      </c>
      <c r="N314" s="233" t="s">
        <v>41</v>
      </c>
      <c r="O314" s="88"/>
      <c r="P314" s="234">
        <f>O314*H314</f>
        <v>0</v>
      </c>
      <c r="Q314" s="234">
        <v>0</v>
      </c>
      <c r="R314" s="234">
        <f>Q314*H314</f>
        <v>0</v>
      </c>
      <c r="S314" s="234">
        <v>0</v>
      </c>
      <c r="T314" s="23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6" t="s">
        <v>187</v>
      </c>
      <c r="AT314" s="236" t="s">
        <v>158</v>
      </c>
      <c r="AU314" s="236" t="s">
        <v>85</v>
      </c>
      <c r="AY314" s="14" t="s">
        <v>156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4" t="s">
        <v>83</v>
      </c>
      <c r="BK314" s="237">
        <f>ROUND(I314*H314,2)</f>
        <v>0</v>
      </c>
      <c r="BL314" s="14" t="s">
        <v>187</v>
      </c>
      <c r="BM314" s="236" t="s">
        <v>937</v>
      </c>
    </row>
    <row r="315" spans="1:65" s="2" customFormat="1" ht="24.15" customHeight="1">
      <c r="A315" s="35"/>
      <c r="B315" s="36"/>
      <c r="C315" s="238" t="s">
        <v>938</v>
      </c>
      <c r="D315" s="238" t="s">
        <v>207</v>
      </c>
      <c r="E315" s="239" t="s">
        <v>939</v>
      </c>
      <c r="F315" s="240" t="s">
        <v>940</v>
      </c>
      <c r="G315" s="241" t="s">
        <v>161</v>
      </c>
      <c r="H315" s="242">
        <v>24.098</v>
      </c>
      <c r="I315" s="243"/>
      <c r="J315" s="244">
        <f>ROUND(I315*H315,2)</f>
        <v>0</v>
      </c>
      <c r="K315" s="245"/>
      <c r="L315" s="246"/>
      <c r="M315" s="247" t="s">
        <v>1</v>
      </c>
      <c r="N315" s="248" t="s">
        <v>41</v>
      </c>
      <c r="O315" s="88"/>
      <c r="P315" s="234">
        <f>O315*H315</f>
        <v>0</v>
      </c>
      <c r="Q315" s="234">
        <v>0</v>
      </c>
      <c r="R315" s="234">
        <f>Q315*H315</f>
        <v>0</v>
      </c>
      <c r="S315" s="234">
        <v>0</v>
      </c>
      <c r="T315" s="23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6" t="s">
        <v>218</v>
      </c>
      <c r="AT315" s="236" t="s">
        <v>207</v>
      </c>
      <c r="AU315" s="236" t="s">
        <v>85</v>
      </c>
      <c r="AY315" s="14" t="s">
        <v>156</v>
      </c>
      <c r="BE315" s="237">
        <f>IF(N315="základní",J315,0)</f>
        <v>0</v>
      </c>
      <c r="BF315" s="237">
        <f>IF(N315="snížená",J315,0)</f>
        <v>0</v>
      </c>
      <c r="BG315" s="237">
        <f>IF(N315="zákl. přenesená",J315,0)</f>
        <v>0</v>
      </c>
      <c r="BH315" s="237">
        <f>IF(N315="sníž. přenesená",J315,0)</f>
        <v>0</v>
      </c>
      <c r="BI315" s="237">
        <f>IF(N315="nulová",J315,0)</f>
        <v>0</v>
      </c>
      <c r="BJ315" s="14" t="s">
        <v>83</v>
      </c>
      <c r="BK315" s="237">
        <f>ROUND(I315*H315,2)</f>
        <v>0</v>
      </c>
      <c r="BL315" s="14" t="s">
        <v>187</v>
      </c>
      <c r="BM315" s="236" t="s">
        <v>941</v>
      </c>
    </row>
    <row r="316" spans="1:65" s="2" customFormat="1" ht="24.15" customHeight="1">
      <c r="A316" s="35"/>
      <c r="B316" s="36"/>
      <c r="C316" s="224" t="s">
        <v>387</v>
      </c>
      <c r="D316" s="224" t="s">
        <v>158</v>
      </c>
      <c r="E316" s="225" t="s">
        <v>942</v>
      </c>
      <c r="F316" s="226" t="s">
        <v>943</v>
      </c>
      <c r="G316" s="227" t="s">
        <v>161</v>
      </c>
      <c r="H316" s="228">
        <v>145.841</v>
      </c>
      <c r="I316" s="229"/>
      <c r="J316" s="230">
        <f>ROUND(I316*H316,2)</f>
        <v>0</v>
      </c>
      <c r="K316" s="231"/>
      <c r="L316" s="41"/>
      <c r="M316" s="232" t="s">
        <v>1</v>
      </c>
      <c r="N316" s="233" t="s">
        <v>41</v>
      </c>
      <c r="O316" s="88"/>
      <c r="P316" s="234">
        <f>O316*H316</f>
        <v>0</v>
      </c>
      <c r="Q316" s="234">
        <v>0</v>
      </c>
      <c r="R316" s="234">
        <f>Q316*H316</f>
        <v>0</v>
      </c>
      <c r="S316" s="234">
        <v>0</v>
      </c>
      <c r="T316" s="23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6" t="s">
        <v>187</v>
      </c>
      <c r="AT316" s="236" t="s">
        <v>158</v>
      </c>
      <c r="AU316" s="236" t="s">
        <v>85</v>
      </c>
      <c r="AY316" s="14" t="s">
        <v>156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4" t="s">
        <v>83</v>
      </c>
      <c r="BK316" s="237">
        <f>ROUND(I316*H316,2)</f>
        <v>0</v>
      </c>
      <c r="BL316" s="14" t="s">
        <v>187</v>
      </c>
      <c r="BM316" s="236" t="s">
        <v>944</v>
      </c>
    </row>
    <row r="317" spans="1:65" s="2" customFormat="1" ht="24.15" customHeight="1">
      <c r="A317" s="35"/>
      <c r="B317" s="36"/>
      <c r="C317" s="238" t="s">
        <v>945</v>
      </c>
      <c r="D317" s="238" t="s">
        <v>207</v>
      </c>
      <c r="E317" s="239" t="s">
        <v>946</v>
      </c>
      <c r="F317" s="240" t="s">
        <v>947</v>
      </c>
      <c r="G317" s="241" t="s">
        <v>161</v>
      </c>
      <c r="H317" s="242">
        <v>153.133</v>
      </c>
      <c r="I317" s="243"/>
      <c r="J317" s="244">
        <f>ROUND(I317*H317,2)</f>
        <v>0</v>
      </c>
      <c r="K317" s="245"/>
      <c r="L317" s="246"/>
      <c r="M317" s="247" t="s">
        <v>1</v>
      </c>
      <c r="N317" s="248" t="s">
        <v>41</v>
      </c>
      <c r="O317" s="88"/>
      <c r="P317" s="234">
        <f>O317*H317</f>
        <v>0</v>
      </c>
      <c r="Q317" s="234">
        <v>0</v>
      </c>
      <c r="R317" s="234">
        <f>Q317*H317</f>
        <v>0</v>
      </c>
      <c r="S317" s="234">
        <v>0</v>
      </c>
      <c r="T317" s="23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6" t="s">
        <v>218</v>
      </c>
      <c r="AT317" s="236" t="s">
        <v>207</v>
      </c>
      <c r="AU317" s="236" t="s">
        <v>85</v>
      </c>
      <c r="AY317" s="14" t="s">
        <v>156</v>
      </c>
      <c r="BE317" s="237">
        <f>IF(N317="základní",J317,0)</f>
        <v>0</v>
      </c>
      <c r="BF317" s="237">
        <f>IF(N317="snížená",J317,0)</f>
        <v>0</v>
      </c>
      <c r="BG317" s="237">
        <f>IF(N317="zákl. přenesená",J317,0)</f>
        <v>0</v>
      </c>
      <c r="BH317" s="237">
        <f>IF(N317="sníž. přenesená",J317,0)</f>
        <v>0</v>
      </c>
      <c r="BI317" s="237">
        <f>IF(N317="nulová",J317,0)</f>
        <v>0</v>
      </c>
      <c r="BJ317" s="14" t="s">
        <v>83</v>
      </c>
      <c r="BK317" s="237">
        <f>ROUND(I317*H317,2)</f>
        <v>0</v>
      </c>
      <c r="BL317" s="14" t="s">
        <v>187</v>
      </c>
      <c r="BM317" s="236" t="s">
        <v>948</v>
      </c>
    </row>
    <row r="318" spans="1:65" s="2" customFormat="1" ht="24.15" customHeight="1">
      <c r="A318" s="35"/>
      <c r="B318" s="36"/>
      <c r="C318" s="224" t="s">
        <v>418</v>
      </c>
      <c r="D318" s="224" t="s">
        <v>158</v>
      </c>
      <c r="E318" s="225" t="s">
        <v>949</v>
      </c>
      <c r="F318" s="226" t="s">
        <v>950</v>
      </c>
      <c r="G318" s="227" t="s">
        <v>210</v>
      </c>
      <c r="H318" s="228">
        <v>0.766</v>
      </c>
      <c r="I318" s="229"/>
      <c r="J318" s="230">
        <f>ROUND(I318*H318,2)</f>
        <v>0</v>
      </c>
      <c r="K318" s="231"/>
      <c r="L318" s="41"/>
      <c r="M318" s="232" t="s">
        <v>1</v>
      </c>
      <c r="N318" s="233" t="s">
        <v>41</v>
      </c>
      <c r="O318" s="88"/>
      <c r="P318" s="234">
        <f>O318*H318</f>
        <v>0</v>
      </c>
      <c r="Q318" s="234">
        <v>0</v>
      </c>
      <c r="R318" s="234">
        <f>Q318*H318</f>
        <v>0</v>
      </c>
      <c r="S318" s="234">
        <v>0</v>
      </c>
      <c r="T318" s="23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6" t="s">
        <v>187</v>
      </c>
      <c r="AT318" s="236" t="s">
        <v>158</v>
      </c>
      <c r="AU318" s="236" t="s">
        <v>85</v>
      </c>
      <c r="AY318" s="14" t="s">
        <v>156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4" t="s">
        <v>83</v>
      </c>
      <c r="BK318" s="237">
        <f>ROUND(I318*H318,2)</f>
        <v>0</v>
      </c>
      <c r="BL318" s="14" t="s">
        <v>187</v>
      </c>
      <c r="BM318" s="236" t="s">
        <v>951</v>
      </c>
    </row>
    <row r="319" spans="1:63" s="12" customFormat="1" ht="22.8" customHeight="1">
      <c r="A319" s="12"/>
      <c r="B319" s="208"/>
      <c r="C319" s="209"/>
      <c r="D319" s="210" t="s">
        <v>75</v>
      </c>
      <c r="E319" s="222" t="s">
        <v>952</v>
      </c>
      <c r="F319" s="222" t="s">
        <v>953</v>
      </c>
      <c r="G319" s="209"/>
      <c r="H319" s="209"/>
      <c r="I319" s="212"/>
      <c r="J319" s="223">
        <f>BK319</f>
        <v>0</v>
      </c>
      <c r="K319" s="209"/>
      <c r="L319" s="214"/>
      <c r="M319" s="215"/>
      <c r="N319" s="216"/>
      <c r="O319" s="216"/>
      <c r="P319" s="217">
        <f>SUM(P320:P322)</f>
        <v>0</v>
      </c>
      <c r="Q319" s="216"/>
      <c r="R319" s="217">
        <f>SUM(R320:R322)</f>
        <v>0</v>
      </c>
      <c r="S319" s="216"/>
      <c r="T319" s="218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9" t="s">
        <v>85</v>
      </c>
      <c r="AT319" s="220" t="s">
        <v>75</v>
      </c>
      <c r="AU319" s="220" t="s">
        <v>83</v>
      </c>
      <c r="AY319" s="219" t="s">
        <v>156</v>
      </c>
      <c r="BK319" s="221">
        <f>SUM(BK320:BK322)</f>
        <v>0</v>
      </c>
    </row>
    <row r="320" spans="1:65" s="2" customFormat="1" ht="24.15" customHeight="1">
      <c r="A320" s="35"/>
      <c r="B320" s="36"/>
      <c r="C320" s="224" t="s">
        <v>954</v>
      </c>
      <c r="D320" s="224" t="s">
        <v>158</v>
      </c>
      <c r="E320" s="225" t="s">
        <v>955</v>
      </c>
      <c r="F320" s="226" t="s">
        <v>956</v>
      </c>
      <c r="G320" s="227" t="s">
        <v>281</v>
      </c>
      <c r="H320" s="228">
        <v>4</v>
      </c>
      <c r="I320" s="229"/>
      <c r="J320" s="230">
        <f>ROUND(I320*H320,2)</f>
        <v>0</v>
      </c>
      <c r="K320" s="231"/>
      <c r="L320" s="41"/>
      <c r="M320" s="232" t="s">
        <v>1</v>
      </c>
      <c r="N320" s="233" t="s">
        <v>41</v>
      </c>
      <c r="O320" s="88"/>
      <c r="P320" s="234">
        <f>O320*H320</f>
        <v>0</v>
      </c>
      <c r="Q320" s="234">
        <v>0</v>
      </c>
      <c r="R320" s="234">
        <f>Q320*H320</f>
        <v>0</v>
      </c>
      <c r="S320" s="234">
        <v>0</v>
      </c>
      <c r="T320" s="23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6" t="s">
        <v>187</v>
      </c>
      <c r="AT320" s="236" t="s">
        <v>158</v>
      </c>
      <c r="AU320" s="236" t="s">
        <v>85</v>
      </c>
      <c r="AY320" s="14" t="s">
        <v>156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4" t="s">
        <v>83</v>
      </c>
      <c r="BK320" s="237">
        <f>ROUND(I320*H320,2)</f>
        <v>0</v>
      </c>
      <c r="BL320" s="14" t="s">
        <v>187</v>
      </c>
      <c r="BM320" s="236" t="s">
        <v>957</v>
      </c>
    </row>
    <row r="321" spans="1:65" s="2" customFormat="1" ht="24.15" customHeight="1">
      <c r="A321" s="35"/>
      <c r="B321" s="36"/>
      <c r="C321" s="224" t="s">
        <v>958</v>
      </c>
      <c r="D321" s="224" t="s">
        <v>158</v>
      </c>
      <c r="E321" s="225" t="s">
        <v>959</v>
      </c>
      <c r="F321" s="226" t="s">
        <v>960</v>
      </c>
      <c r="G321" s="227" t="s">
        <v>281</v>
      </c>
      <c r="H321" s="228">
        <v>1</v>
      </c>
      <c r="I321" s="229"/>
      <c r="J321" s="230">
        <f>ROUND(I321*H321,2)</f>
        <v>0</v>
      </c>
      <c r="K321" s="231"/>
      <c r="L321" s="41"/>
      <c r="M321" s="232" t="s">
        <v>1</v>
      </c>
      <c r="N321" s="233" t="s">
        <v>41</v>
      </c>
      <c r="O321" s="88"/>
      <c r="P321" s="234">
        <f>O321*H321</f>
        <v>0</v>
      </c>
      <c r="Q321" s="234">
        <v>0</v>
      </c>
      <c r="R321" s="234">
        <f>Q321*H321</f>
        <v>0</v>
      </c>
      <c r="S321" s="234">
        <v>0</v>
      </c>
      <c r="T321" s="23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6" t="s">
        <v>187</v>
      </c>
      <c r="AT321" s="236" t="s">
        <v>158</v>
      </c>
      <c r="AU321" s="236" t="s">
        <v>85</v>
      </c>
      <c r="AY321" s="14" t="s">
        <v>156</v>
      </c>
      <c r="BE321" s="237">
        <f>IF(N321="základní",J321,0)</f>
        <v>0</v>
      </c>
      <c r="BF321" s="237">
        <f>IF(N321="snížená",J321,0)</f>
        <v>0</v>
      </c>
      <c r="BG321" s="237">
        <f>IF(N321="zákl. přenesená",J321,0)</f>
        <v>0</v>
      </c>
      <c r="BH321" s="237">
        <f>IF(N321="sníž. přenesená",J321,0)</f>
        <v>0</v>
      </c>
      <c r="BI321" s="237">
        <f>IF(N321="nulová",J321,0)</f>
        <v>0</v>
      </c>
      <c r="BJ321" s="14" t="s">
        <v>83</v>
      </c>
      <c r="BK321" s="237">
        <f>ROUND(I321*H321,2)</f>
        <v>0</v>
      </c>
      <c r="BL321" s="14" t="s">
        <v>187</v>
      </c>
      <c r="BM321" s="236" t="s">
        <v>961</v>
      </c>
    </row>
    <row r="322" spans="1:65" s="2" customFormat="1" ht="24.15" customHeight="1">
      <c r="A322" s="35"/>
      <c r="B322" s="36"/>
      <c r="C322" s="224" t="s">
        <v>421</v>
      </c>
      <c r="D322" s="224" t="s">
        <v>158</v>
      </c>
      <c r="E322" s="225" t="s">
        <v>962</v>
      </c>
      <c r="F322" s="226" t="s">
        <v>963</v>
      </c>
      <c r="G322" s="227" t="s">
        <v>210</v>
      </c>
      <c r="H322" s="228">
        <v>0.014</v>
      </c>
      <c r="I322" s="229"/>
      <c r="J322" s="230">
        <f>ROUND(I322*H322,2)</f>
        <v>0</v>
      </c>
      <c r="K322" s="231"/>
      <c r="L322" s="41"/>
      <c r="M322" s="232" t="s">
        <v>1</v>
      </c>
      <c r="N322" s="233" t="s">
        <v>41</v>
      </c>
      <c r="O322" s="88"/>
      <c r="P322" s="234">
        <f>O322*H322</f>
        <v>0</v>
      </c>
      <c r="Q322" s="234">
        <v>0</v>
      </c>
      <c r="R322" s="234">
        <f>Q322*H322</f>
        <v>0</v>
      </c>
      <c r="S322" s="234">
        <v>0</v>
      </c>
      <c r="T322" s="23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6" t="s">
        <v>187</v>
      </c>
      <c r="AT322" s="236" t="s">
        <v>158</v>
      </c>
      <c r="AU322" s="236" t="s">
        <v>85</v>
      </c>
      <c r="AY322" s="14" t="s">
        <v>156</v>
      </c>
      <c r="BE322" s="237">
        <f>IF(N322="základní",J322,0)</f>
        <v>0</v>
      </c>
      <c r="BF322" s="237">
        <f>IF(N322="snížená",J322,0)</f>
        <v>0</v>
      </c>
      <c r="BG322" s="237">
        <f>IF(N322="zákl. přenesená",J322,0)</f>
        <v>0</v>
      </c>
      <c r="BH322" s="237">
        <f>IF(N322="sníž. přenesená",J322,0)</f>
        <v>0</v>
      </c>
      <c r="BI322" s="237">
        <f>IF(N322="nulová",J322,0)</f>
        <v>0</v>
      </c>
      <c r="BJ322" s="14" t="s">
        <v>83</v>
      </c>
      <c r="BK322" s="237">
        <f>ROUND(I322*H322,2)</f>
        <v>0</v>
      </c>
      <c r="BL322" s="14" t="s">
        <v>187</v>
      </c>
      <c r="BM322" s="236" t="s">
        <v>964</v>
      </c>
    </row>
    <row r="323" spans="1:63" s="12" customFormat="1" ht="22.8" customHeight="1">
      <c r="A323" s="12"/>
      <c r="B323" s="208"/>
      <c r="C323" s="209"/>
      <c r="D323" s="210" t="s">
        <v>75</v>
      </c>
      <c r="E323" s="222" t="s">
        <v>965</v>
      </c>
      <c r="F323" s="222" t="s">
        <v>966</v>
      </c>
      <c r="G323" s="209"/>
      <c r="H323" s="209"/>
      <c r="I323" s="212"/>
      <c r="J323" s="223">
        <f>BK323</f>
        <v>0</v>
      </c>
      <c r="K323" s="209"/>
      <c r="L323" s="214"/>
      <c r="M323" s="215"/>
      <c r="N323" s="216"/>
      <c r="O323" s="216"/>
      <c r="P323" s="217">
        <f>SUM(P324:P325)</f>
        <v>0</v>
      </c>
      <c r="Q323" s="216"/>
      <c r="R323" s="217">
        <f>SUM(R324:R325)</f>
        <v>0</v>
      </c>
      <c r="S323" s="216"/>
      <c r="T323" s="218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9" t="s">
        <v>85</v>
      </c>
      <c r="AT323" s="220" t="s">
        <v>75</v>
      </c>
      <c r="AU323" s="220" t="s">
        <v>83</v>
      </c>
      <c r="AY323" s="219" t="s">
        <v>156</v>
      </c>
      <c r="BK323" s="221">
        <f>SUM(BK324:BK325)</f>
        <v>0</v>
      </c>
    </row>
    <row r="324" spans="1:65" s="2" customFormat="1" ht="24.15" customHeight="1">
      <c r="A324" s="35"/>
      <c r="B324" s="36"/>
      <c r="C324" s="224" t="s">
        <v>967</v>
      </c>
      <c r="D324" s="224" t="s">
        <v>158</v>
      </c>
      <c r="E324" s="225" t="s">
        <v>968</v>
      </c>
      <c r="F324" s="226" t="s">
        <v>969</v>
      </c>
      <c r="G324" s="227" t="s">
        <v>239</v>
      </c>
      <c r="H324" s="228">
        <v>2</v>
      </c>
      <c r="I324" s="229"/>
      <c r="J324" s="230">
        <f>ROUND(I324*H324,2)</f>
        <v>0</v>
      </c>
      <c r="K324" s="231"/>
      <c r="L324" s="41"/>
      <c r="M324" s="232" t="s">
        <v>1</v>
      </c>
      <c r="N324" s="233" t="s">
        <v>41</v>
      </c>
      <c r="O324" s="88"/>
      <c r="P324" s="234">
        <f>O324*H324</f>
        <v>0</v>
      </c>
      <c r="Q324" s="234">
        <v>0</v>
      </c>
      <c r="R324" s="234">
        <f>Q324*H324</f>
        <v>0</v>
      </c>
      <c r="S324" s="234">
        <v>0</v>
      </c>
      <c r="T324" s="23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6" t="s">
        <v>187</v>
      </c>
      <c r="AT324" s="236" t="s">
        <v>158</v>
      </c>
      <c r="AU324" s="236" t="s">
        <v>85</v>
      </c>
      <c r="AY324" s="14" t="s">
        <v>156</v>
      </c>
      <c r="BE324" s="237">
        <f>IF(N324="základní",J324,0)</f>
        <v>0</v>
      </c>
      <c r="BF324" s="237">
        <f>IF(N324="snížená",J324,0)</f>
        <v>0</v>
      </c>
      <c r="BG324" s="237">
        <f>IF(N324="zákl. přenesená",J324,0)</f>
        <v>0</v>
      </c>
      <c r="BH324" s="237">
        <f>IF(N324="sníž. přenesená",J324,0)</f>
        <v>0</v>
      </c>
      <c r="BI324" s="237">
        <f>IF(N324="nulová",J324,0)</f>
        <v>0</v>
      </c>
      <c r="BJ324" s="14" t="s">
        <v>83</v>
      </c>
      <c r="BK324" s="237">
        <f>ROUND(I324*H324,2)</f>
        <v>0</v>
      </c>
      <c r="BL324" s="14" t="s">
        <v>187</v>
      </c>
      <c r="BM324" s="236" t="s">
        <v>970</v>
      </c>
    </row>
    <row r="325" spans="1:65" s="2" customFormat="1" ht="24.15" customHeight="1">
      <c r="A325" s="35"/>
      <c r="B325" s="36"/>
      <c r="C325" s="224" t="s">
        <v>971</v>
      </c>
      <c r="D325" s="224" t="s">
        <v>158</v>
      </c>
      <c r="E325" s="225" t="s">
        <v>972</v>
      </c>
      <c r="F325" s="226" t="s">
        <v>973</v>
      </c>
      <c r="G325" s="227" t="s">
        <v>210</v>
      </c>
      <c r="H325" s="228">
        <v>0.02</v>
      </c>
      <c r="I325" s="229"/>
      <c r="J325" s="230">
        <f>ROUND(I325*H325,2)</f>
        <v>0</v>
      </c>
      <c r="K325" s="231"/>
      <c r="L325" s="41"/>
      <c r="M325" s="232" t="s">
        <v>1</v>
      </c>
      <c r="N325" s="233" t="s">
        <v>41</v>
      </c>
      <c r="O325" s="88"/>
      <c r="P325" s="234">
        <f>O325*H325</f>
        <v>0</v>
      </c>
      <c r="Q325" s="234">
        <v>0</v>
      </c>
      <c r="R325" s="234">
        <f>Q325*H325</f>
        <v>0</v>
      </c>
      <c r="S325" s="234">
        <v>0</v>
      </c>
      <c r="T325" s="23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6" t="s">
        <v>187</v>
      </c>
      <c r="AT325" s="236" t="s">
        <v>158</v>
      </c>
      <c r="AU325" s="236" t="s">
        <v>85</v>
      </c>
      <c r="AY325" s="14" t="s">
        <v>156</v>
      </c>
      <c r="BE325" s="237">
        <f>IF(N325="základní",J325,0)</f>
        <v>0</v>
      </c>
      <c r="BF325" s="237">
        <f>IF(N325="snížená",J325,0)</f>
        <v>0</v>
      </c>
      <c r="BG325" s="237">
        <f>IF(N325="zákl. přenesená",J325,0)</f>
        <v>0</v>
      </c>
      <c r="BH325" s="237">
        <f>IF(N325="sníž. přenesená",J325,0)</f>
        <v>0</v>
      </c>
      <c r="BI325" s="237">
        <f>IF(N325="nulová",J325,0)</f>
        <v>0</v>
      </c>
      <c r="BJ325" s="14" t="s">
        <v>83</v>
      </c>
      <c r="BK325" s="237">
        <f>ROUND(I325*H325,2)</f>
        <v>0</v>
      </c>
      <c r="BL325" s="14" t="s">
        <v>187</v>
      </c>
      <c r="BM325" s="236" t="s">
        <v>974</v>
      </c>
    </row>
    <row r="326" spans="1:63" s="12" customFormat="1" ht="22.8" customHeight="1">
      <c r="A326" s="12"/>
      <c r="B326" s="208"/>
      <c r="C326" s="209"/>
      <c r="D326" s="210" t="s">
        <v>75</v>
      </c>
      <c r="E326" s="222" t="s">
        <v>975</v>
      </c>
      <c r="F326" s="222" t="s">
        <v>976</v>
      </c>
      <c r="G326" s="209"/>
      <c r="H326" s="209"/>
      <c r="I326" s="212"/>
      <c r="J326" s="223">
        <f>BK326</f>
        <v>0</v>
      </c>
      <c r="K326" s="209"/>
      <c r="L326" s="214"/>
      <c r="M326" s="215"/>
      <c r="N326" s="216"/>
      <c r="O326" s="216"/>
      <c r="P326" s="217">
        <f>SUM(P327:P359)</f>
        <v>0</v>
      </c>
      <c r="Q326" s="216"/>
      <c r="R326" s="217">
        <f>SUM(R327:R359)</f>
        <v>0</v>
      </c>
      <c r="S326" s="216"/>
      <c r="T326" s="218">
        <f>SUM(T327:T359)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9" t="s">
        <v>85</v>
      </c>
      <c r="AT326" s="220" t="s">
        <v>75</v>
      </c>
      <c r="AU326" s="220" t="s">
        <v>83</v>
      </c>
      <c r="AY326" s="219" t="s">
        <v>156</v>
      </c>
      <c r="BK326" s="221">
        <f>SUM(BK327:BK359)</f>
        <v>0</v>
      </c>
    </row>
    <row r="327" spans="1:65" s="2" customFormat="1" ht="14.4" customHeight="1">
      <c r="A327" s="35"/>
      <c r="B327" s="36"/>
      <c r="C327" s="224" t="s">
        <v>705</v>
      </c>
      <c r="D327" s="224" t="s">
        <v>158</v>
      </c>
      <c r="E327" s="225" t="s">
        <v>977</v>
      </c>
      <c r="F327" s="226" t="s">
        <v>978</v>
      </c>
      <c r="G327" s="227" t="s">
        <v>161</v>
      </c>
      <c r="H327" s="228">
        <v>18.778</v>
      </c>
      <c r="I327" s="229"/>
      <c r="J327" s="230">
        <f>ROUND(I327*H327,2)</f>
        <v>0</v>
      </c>
      <c r="K327" s="231"/>
      <c r="L327" s="41"/>
      <c r="M327" s="232" t="s">
        <v>1</v>
      </c>
      <c r="N327" s="233" t="s">
        <v>41</v>
      </c>
      <c r="O327" s="88"/>
      <c r="P327" s="234">
        <f>O327*H327</f>
        <v>0</v>
      </c>
      <c r="Q327" s="234">
        <v>0</v>
      </c>
      <c r="R327" s="234">
        <f>Q327*H327</f>
        <v>0</v>
      </c>
      <c r="S327" s="234">
        <v>0</v>
      </c>
      <c r="T327" s="23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6" t="s">
        <v>187</v>
      </c>
      <c r="AT327" s="236" t="s">
        <v>158</v>
      </c>
      <c r="AU327" s="236" t="s">
        <v>85</v>
      </c>
      <c r="AY327" s="14" t="s">
        <v>156</v>
      </c>
      <c r="BE327" s="237">
        <f>IF(N327="základní",J327,0)</f>
        <v>0</v>
      </c>
      <c r="BF327" s="237">
        <f>IF(N327="snížená",J327,0)</f>
        <v>0</v>
      </c>
      <c r="BG327" s="237">
        <f>IF(N327="zákl. přenesená",J327,0)</f>
        <v>0</v>
      </c>
      <c r="BH327" s="237">
        <f>IF(N327="sníž. přenesená",J327,0)</f>
        <v>0</v>
      </c>
      <c r="BI327" s="237">
        <f>IF(N327="nulová",J327,0)</f>
        <v>0</v>
      </c>
      <c r="BJ327" s="14" t="s">
        <v>83</v>
      </c>
      <c r="BK327" s="237">
        <f>ROUND(I327*H327,2)</f>
        <v>0</v>
      </c>
      <c r="BL327" s="14" t="s">
        <v>187</v>
      </c>
      <c r="BM327" s="236" t="s">
        <v>979</v>
      </c>
    </row>
    <row r="328" spans="1:65" s="2" customFormat="1" ht="24.15" customHeight="1">
      <c r="A328" s="35"/>
      <c r="B328" s="36"/>
      <c r="C328" s="224" t="s">
        <v>980</v>
      </c>
      <c r="D328" s="224" t="s">
        <v>158</v>
      </c>
      <c r="E328" s="225" t="s">
        <v>981</v>
      </c>
      <c r="F328" s="226" t="s">
        <v>982</v>
      </c>
      <c r="G328" s="227" t="s">
        <v>194</v>
      </c>
      <c r="H328" s="228">
        <v>12.994</v>
      </c>
      <c r="I328" s="229"/>
      <c r="J328" s="230">
        <f>ROUND(I328*H328,2)</f>
        <v>0</v>
      </c>
      <c r="K328" s="231"/>
      <c r="L328" s="41"/>
      <c r="M328" s="232" t="s">
        <v>1</v>
      </c>
      <c r="N328" s="233" t="s">
        <v>41</v>
      </c>
      <c r="O328" s="88"/>
      <c r="P328" s="234">
        <f>O328*H328</f>
        <v>0</v>
      </c>
      <c r="Q328" s="234">
        <v>0</v>
      </c>
      <c r="R328" s="234">
        <f>Q328*H328</f>
        <v>0</v>
      </c>
      <c r="S328" s="234">
        <v>0</v>
      </c>
      <c r="T328" s="23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6" t="s">
        <v>187</v>
      </c>
      <c r="AT328" s="236" t="s">
        <v>158</v>
      </c>
      <c r="AU328" s="236" t="s">
        <v>85</v>
      </c>
      <c r="AY328" s="14" t="s">
        <v>156</v>
      </c>
      <c r="BE328" s="237">
        <f>IF(N328="základní",J328,0)</f>
        <v>0</v>
      </c>
      <c r="BF328" s="237">
        <f>IF(N328="snížená",J328,0)</f>
        <v>0</v>
      </c>
      <c r="BG328" s="237">
        <f>IF(N328="zákl. přenesená",J328,0)</f>
        <v>0</v>
      </c>
      <c r="BH328" s="237">
        <f>IF(N328="sníž. přenesená",J328,0)</f>
        <v>0</v>
      </c>
      <c r="BI328" s="237">
        <f>IF(N328="nulová",J328,0)</f>
        <v>0</v>
      </c>
      <c r="BJ328" s="14" t="s">
        <v>83</v>
      </c>
      <c r="BK328" s="237">
        <f>ROUND(I328*H328,2)</f>
        <v>0</v>
      </c>
      <c r="BL328" s="14" t="s">
        <v>187</v>
      </c>
      <c r="BM328" s="236" t="s">
        <v>983</v>
      </c>
    </row>
    <row r="329" spans="1:65" s="2" customFormat="1" ht="24.15" customHeight="1">
      <c r="A329" s="35"/>
      <c r="B329" s="36"/>
      <c r="C329" s="224" t="s">
        <v>984</v>
      </c>
      <c r="D329" s="224" t="s">
        <v>158</v>
      </c>
      <c r="E329" s="225" t="s">
        <v>985</v>
      </c>
      <c r="F329" s="226" t="s">
        <v>986</v>
      </c>
      <c r="G329" s="227" t="s">
        <v>186</v>
      </c>
      <c r="H329" s="228">
        <v>274.688</v>
      </c>
      <c r="I329" s="229"/>
      <c r="J329" s="230">
        <f>ROUND(I329*H329,2)</f>
        <v>0</v>
      </c>
      <c r="K329" s="231"/>
      <c r="L329" s="41"/>
      <c r="M329" s="232" t="s">
        <v>1</v>
      </c>
      <c r="N329" s="233" t="s">
        <v>41</v>
      </c>
      <c r="O329" s="88"/>
      <c r="P329" s="234">
        <f>O329*H329</f>
        <v>0</v>
      </c>
      <c r="Q329" s="234">
        <v>0</v>
      </c>
      <c r="R329" s="234">
        <f>Q329*H329</f>
        <v>0</v>
      </c>
      <c r="S329" s="234">
        <v>0</v>
      </c>
      <c r="T329" s="23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6" t="s">
        <v>187</v>
      </c>
      <c r="AT329" s="236" t="s">
        <v>158</v>
      </c>
      <c r="AU329" s="236" t="s">
        <v>85</v>
      </c>
      <c r="AY329" s="14" t="s">
        <v>156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4" t="s">
        <v>83</v>
      </c>
      <c r="BK329" s="237">
        <f>ROUND(I329*H329,2)</f>
        <v>0</v>
      </c>
      <c r="BL329" s="14" t="s">
        <v>187</v>
      </c>
      <c r="BM329" s="236" t="s">
        <v>987</v>
      </c>
    </row>
    <row r="330" spans="1:65" s="2" customFormat="1" ht="24.15" customHeight="1">
      <c r="A330" s="35"/>
      <c r="B330" s="36"/>
      <c r="C330" s="224" t="s">
        <v>988</v>
      </c>
      <c r="D330" s="224" t="s">
        <v>158</v>
      </c>
      <c r="E330" s="225" t="s">
        <v>989</v>
      </c>
      <c r="F330" s="226" t="s">
        <v>990</v>
      </c>
      <c r="G330" s="227" t="s">
        <v>186</v>
      </c>
      <c r="H330" s="228">
        <v>231.89</v>
      </c>
      <c r="I330" s="229"/>
      <c r="J330" s="230">
        <f>ROUND(I330*H330,2)</f>
        <v>0</v>
      </c>
      <c r="K330" s="231"/>
      <c r="L330" s="41"/>
      <c r="M330" s="232" t="s">
        <v>1</v>
      </c>
      <c r="N330" s="233" t="s">
        <v>41</v>
      </c>
      <c r="O330" s="88"/>
      <c r="P330" s="234">
        <f>O330*H330</f>
        <v>0</v>
      </c>
      <c r="Q330" s="234">
        <v>0</v>
      </c>
      <c r="R330" s="234">
        <f>Q330*H330</f>
        <v>0</v>
      </c>
      <c r="S330" s="234">
        <v>0</v>
      </c>
      <c r="T330" s="23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6" t="s">
        <v>187</v>
      </c>
      <c r="AT330" s="236" t="s">
        <v>158</v>
      </c>
      <c r="AU330" s="236" t="s">
        <v>85</v>
      </c>
      <c r="AY330" s="14" t="s">
        <v>156</v>
      </c>
      <c r="BE330" s="237">
        <f>IF(N330="základní",J330,0)</f>
        <v>0</v>
      </c>
      <c r="BF330" s="237">
        <f>IF(N330="snížená",J330,0)</f>
        <v>0</v>
      </c>
      <c r="BG330" s="237">
        <f>IF(N330="zákl. přenesená",J330,0)</f>
        <v>0</v>
      </c>
      <c r="BH330" s="237">
        <f>IF(N330="sníž. přenesená",J330,0)</f>
        <v>0</v>
      </c>
      <c r="BI330" s="237">
        <f>IF(N330="nulová",J330,0)</f>
        <v>0</v>
      </c>
      <c r="BJ330" s="14" t="s">
        <v>83</v>
      </c>
      <c r="BK330" s="237">
        <f>ROUND(I330*H330,2)</f>
        <v>0</v>
      </c>
      <c r="BL330" s="14" t="s">
        <v>187</v>
      </c>
      <c r="BM330" s="236" t="s">
        <v>958</v>
      </c>
    </row>
    <row r="331" spans="1:65" s="2" customFormat="1" ht="24.15" customHeight="1">
      <c r="A331" s="35"/>
      <c r="B331" s="36"/>
      <c r="C331" s="224" t="s">
        <v>434</v>
      </c>
      <c r="D331" s="224" t="s">
        <v>158</v>
      </c>
      <c r="E331" s="225" t="s">
        <v>991</v>
      </c>
      <c r="F331" s="226" t="s">
        <v>992</v>
      </c>
      <c r="G331" s="227" t="s">
        <v>186</v>
      </c>
      <c r="H331" s="228">
        <v>2.3</v>
      </c>
      <c r="I331" s="229"/>
      <c r="J331" s="230">
        <f>ROUND(I331*H331,2)</f>
        <v>0</v>
      </c>
      <c r="K331" s="231"/>
      <c r="L331" s="41"/>
      <c r="M331" s="232" t="s">
        <v>1</v>
      </c>
      <c r="N331" s="233" t="s">
        <v>41</v>
      </c>
      <c r="O331" s="88"/>
      <c r="P331" s="234">
        <f>O331*H331</f>
        <v>0</v>
      </c>
      <c r="Q331" s="234">
        <v>0</v>
      </c>
      <c r="R331" s="234">
        <f>Q331*H331</f>
        <v>0</v>
      </c>
      <c r="S331" s="234">
        <v>0</v>
      </c>
      <c r="T331" s="23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6" t="s">
        <v>187</v>
      </c>
      <c r="AT331" s="236" t="s">
        <v>158</v>
      </c>
      <c r="AU331" s="236" t="s">
        <v>85</v>
      </c>
      <c r="AY331" s="14" t="s">
        <v>156</v>
      </c>
      <c r="BE331" s="237">
        <f>IF(N331="základní",J331,0)</f>
        <v>0</v>
      </c>
      <c r="BF331" s="237">
        <f>IF(N331="snížená",J331,0)</f>
        <v>0</v>
      </c>
      <c r="BG331" s="237">
        <f>IF(N331="zákl. přenesená",J331,0)</f>
        <v>0</v>
      </c>
      <c r="BH331" s="237">
        <f>IF(N331="sníž. přenesená",J331,0)</f>
        <v>0</v>
      </c>
      <c r="BI331" s="237">
        <f>IF(N331="nulová",J331,0)</f>
        <v>0</v>
      </c>
      <c r="BJ331" s="14" t="s">
        <v>83</v>
      </c>
      <c r="BK331" s="237">
        <f>ROUND(I331*H331,2)</f>
        <v>0</v>
      </c>
      <c r="BL331" s="14" t="s">
        <v>187</v>
      </c>
      <c r="BM331" s="236" t="s">
        <v>993</v>
      </c>
    </row>
    <row r="332" spans="1:65" s="2" customFormat="1" ht="24.15" customHeight="1">
      <c r="A332" s="35"/>
      <c r="B332" s="36"/>
      <c r="C332" s="224" t="s">
        <v>994</v>
      </c>
      <c r="D332" s="224" t="s">
        <v>158</v>
      </c>
      <c r="E332" s="225" t="s">
        <v>995</v>
      </c>
      <c r="F332" s="226" t="s">
        <v>996</v>
      </c>
      <c r="G332" s="227" t="s">
        <v>186</v>
      </c>
      <c r="H332" s="228">
        <v>240.447</v>
      </c>
      <c r="I332" s="229"/>
      <c r="J332" s="230">
        <f>ROUND(I332*H332,2)</f>
        <v>0</v>
      </c>
      <c r="K332" s="231"/>
      <c r="L332" s="41"/>
      <c r="M332" s="232" t="s">
        <v>1</v>
      </c>
      <c r="N332" s="233" t="s">
        <v>41</v>
      </c>
      <c r="O332" s="88"/>
      <c r="P332" s="234">
        <f>O332*H332</f>
        <v>0</v>
      </c>
      <c r="Q332" s="234">
        <v>0</v>
      </c>
      <c r="R332" s="234">
        <f>Q332*H332</f>
        <v>0</v>
      </c>
      <c r="S332" s="234">
        <v>0</v>
      </c>
      <c r="T332" s="23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6" t="s">
        <v>187</v>
      </c>
      <c r="AT332" s="236" t="s">
        <v>158</v>
      </c>
      <c r="AU332" s="236" t="s">
        <v>85</v>
      </c>
      <c r="AY332" s="14" t="s">
        <v>156</v>
      </c>
      <c r="BE332" s="237">
        <f>IF(N332="základní",J332,0)</f>
        <v>0</v>
      </c>
      <c r="BF332" s="237">
        <f>IF(N332="snížená",J332,0)</f>
        <v>0</v>
      </c>
      <c r="BG332" s="237">
        <f>IF(N332="zákl. přenesená",J332,0)</f>
        <v>0</v>
      </c>
      <c r="BH332" s="237">
        <f>IF(N332="sníž. přenesená",J332,0)</f>
        <v>0</v>
      </c>
      <c r="BI332" s="237">
        <f>IF(N332="nulová",J332,0)</f>
        <v>0</v>
      </c>
      <c r="BJ332" s="14" t="s">
        <v>83</v>
      </c>
      <c r="BK332" s="237">
        <f>ROUND(I332*H332,2)</f>
        <v>0</v>
      </c>
      <c r="BL332" s="14" t="s">
        <v>187</v>
      </c>
      <c r="BM332" s="236" t="s">
        <v>488</v>
      </c>
    </row>
    <row r="333" spans="1:65" s="2" customFormat="1" ht="24.15" customHeight="1">
      <c r="A333" s="35"/>
      <c r="B333" s="36"/>
      <c r="C333" s="224" t="s">
        <v>438</v>
      </c>
      <c r="D333" s="224" t="s">
        <v>158</v>
      </c>
      <c r="E333" s="225" t="s">
        <v>997</v>
      </c>
      <c r="F333" s="226" t="s">
        <v>998</v>
      </c>
      <c r="G333" s="227" t="s">
        <v>186</v>
      </c>
      <c r="H333" s="228">
        <v>50.142</v>
      </c>
      <c r="I333" s="229"/>
      <c r="J333" s="230">
        <f>ROUND(I333*H333,2)</f>
        <v>0</v>
      </c>
      <c r="K333" s="231"/>
      <c r="L333" s="41"/>
      <c r="M333" s="232" t="s">
        <v>1</v>
      </c>
      <c r="N333" s="233" t="s">
        <v>41</v>
      </c>
      <c r="O333" s="88"/>
      <c r="P333" s="234">
        <f>O333*H333</f>
        <v>0</v>
      </c>
      <c r="Q333" s="234">
        <v>0</v>
      </c>
      <c r="R333" s="234">
        <f>Q333*H333</f>
        <v>0</v>
      </c>
      <c r="S333" s="234">
        <v>0</v>
      </c>
      <c r="T333" s="235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6" t="s">
        <v>187</v>
      </c>
      <c r="AT333" s="236" t="s">
        <v>158</v>
      </c>
      <c r="AU333" s="236" t="s">
        <v>85</v>
      </c>
      <c r="AY333" s="14" t="s">
        <v>156</v>
      </c>
      <c r="BE333" s="237">
        <f>IF(N333="základní",J333,0)</f>
        <v>0</v>
      </c>
      <c r="BF333" s="237">
        <f>IF(N333="snížená",J333,0)</f>
        <v>0</v>
      </c>
      <c r="BG333" s="237">
        <f>IF(N333="zákl. přenesená",J333,0)</f>
        <v>0</v>
      </c>
      <c r="BH333" s="237">
        <f>IF(N333="sníž. přenesená",J333,0)</f>
        <v>0</v>
      </c>
      <c r="BI333" s="237">
        <f>IF(N333="nulová",J333,0)</f>
        <v>0</v>
      </c>
      <c r="BJ333" s="14" t="s">
        <v>83</v>
      </c>
      <c r="BK333" s="237">
        <f>ROUND(I333*H333,2)</f>
        <v>0</v>
      </c>
      <c r="BL333" s="14" t="s">
        <v>187</v>
      </c>
      <c r="BM333" s="236" t="s">
        <v>500</v>
      </c>
    </row>
    <row r="334" spans="1:65" s="2" customFormat="1" ht="24.15" customHeight="1">
      <c r="A334" s="35"/>
      <c r="B334" s="36"/>
      <c r="C334" s="224" t="s">
        <v>999</v>
      </c>
      <c r="D334" s="224" t="s">
        <v>158</v>
      </c>
      <c r="E334" s="225" t="s">
        <v>1000</v>
      </c>
      <c r="F334" s="226" t="s">
        <v>1001</v>
      </c>
      <c r="G334" s="227" t="s">
        <v>186</v>
      </c>
      <c r="H334" s="228">
        <v>18.631</v>
      </c>
      <c r="I334" s="229"/>
      <c r="J334" s="230">
        <f>ROUND(I334*H334,2)</f>
        <v>0</v>
      </c>
      <c r="K334" s="231"/>
      <c r="L334" s="41"/>
      <c r="M334" s="232" t="s">
        <v>1</v>
      </c>
      <c r="N334" s="233" t="s">
        <v>41</v>
      </c>
      <c r="O334" s="88"/>
      <c r="P334" s="234">
        <f>O334*H334</f>
        <v>0</v>
      </c>
      <c r="Q334" s="234">
        <v>0</v>
      </c>
      <c r="R334" s="234">
        <f>Q334*H334</f>
        <v>0</v>
      </c>
      <c r="S334" s="234">
        <v>0</v>
      </c>
      <c r="T334" s="23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6" t="s">
        <v>187</v>
      </c>
      <c r="AT334" s="236" t="s">
        <v>158</v>
      </c>
      <c r="AU334" s="236" t="s">
        <v>85</v>
      </c>
      <c r="AY334" s="14" t="s">
        <v>156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4" t="s">
        <v>83</v>
      </c>
      <c r="BK334" s="237">
        <f>ROUND(I334*H334,2)</f>
        <v>0</v>
      </c>
      <c r="BL334" s="14" t="s">
        <v>187</v>
      </c>
      <c r="BM334" s="236" t="s">
        <v>530</v>
      </c>
    </row>
    <row r="335" spans="1:65" s="2" customFormat="1" ht="24.15" customHeight="1">
      <c r="A335" s="35"/>
      <c r="B335" s="36"/>
      <c r="C335" s="224" t="s">
        <v>674</v>
      </c>
      <c r="D335" s="224" t="s">
        <v>158</v>
      </c>
      <c r="E335" s="225" t="s">
        <v>1002</v>
      </c>
      <c r="F335" s="226" t="s">
        <v>1003</v>
      </c>
      <c r="G335" s="227" t="s">
        <v>186</v>
      </c>
      <c r="H335" s="228">
        <v>2.3</v>
      </c>
      <c r="I335" s="229"/>
      <c r="J335" s="230">
        <f>ROUND(I335*H335,2)</f>
        <v>0</v>
      </c>
      <c r="K335" s="231"/>
      <c r="L335" s="41"/>
      <c r="M335" s="232" t="s">
        <v>1</v>
      </c>
      <c r="N335" s="233" t="s">
        <v>41</v>
      </c>
      <c r="O335" s="88"/>
      <c r="P335" s="234">
        <f>O335*H335</f>
        <v>0</v>
      </c>
      <c r="Q335" s="234">
        <v>0</v>
      </c>
      <c r="R335" s="234">
        <f>Q335*H335</f>
        <v>0</v>
      </c>
      <c r="S335" s="234">
        <v>0</v>
      </c>
      <c r="T335" s="23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6" t="s">
        <v>187</v>
      </c>
      <c r="AT335" s="236" t="s">
        <v>158</v>
      </c>
      <c r="AU335" s="236" t="s">
        <v>85</v>
      </c>
      <c r="AY335" s="14" t="s">
        <v>156</v>
      </c>
      <c r="BE335" s="237">
        <f>IF(N335="základní",J335,0)</f>
        <v>0</v>
      </c>
      <c r="BF335" s="237">
        <f>IF(N335="snížená",J335,0)</f>
        <v>0</v>
      </c>
      <c r="BG335" s="237">
        <f>IF(N335="zákl. přenesená",J335,0)</f>
        <v>0</v>
      </c>
      <c r="BH335" s="237">
        <f>IF(N335="sníž. přenesená",J335,0)</f>
        <v>0</v>
      </c>
      <c r="BI335" s="237">
        <f>IF(N335="nulová",J335,0)</f>
        <v>0</v>
      </c>
      <c r="BJ335" s="14" t="s">
        <v>83</v>
      </c>
      <c r="BK335" s="237">
        <f>ROUND(I335*H335,2)</f>
        <v>0</v>
      </c>
      <c r="BL335" s="14" t="s">
        <v>187</v>
      </c>
      <c r="BM335" s="236" t="s">
        <v>542</v>
      </c>
    </row>
    <row r="336" spans="1:65" s="2" customFormat="1" ht="24.15" customHeight="1">
      <c r="A336" s="35"/>
      <c r="B336" s="36"/>
      <c r="C336" s="224" t="s">
        <v>677</v>
      </c>
      <c r="D336" s="224" t="s">
        <v>158</v>
      </c>
      <c r="E336" s="225" t="s">
        <v>1004</v>
      </c>
      <c r="F336" s="226" t="s">
        <v>1005</v>
      </c>
      <c r="G336" s="227" t="s">
        <v>186</v>
      </c>
      <c r="H336" s="228">
        <v>240.447</v>
      </c>
      <c r="I336" s="229"/>
      <c r="J336" s="230">
        <f>ROUND(I336*H336,2)</f>
        <v>0</v>
      </c>
      <c r="K336" s="231"/>
      <c r="L336" s="41"/>
      <c r="M336" s="232" t="s">
        <v>1</v>
      </c>
      <c r="N336" s="233" t="s">
        <v>41</v>
      </c>
      <c r="O336" s="88"/>
      <c r="P336" s="234">
        <f>O336*H336</f>
        <v>0</v>
      </c>
      <c r="Q336" s="234">
        <v>0</v>
      </c>
      <c r="R336" s="234">
        <f>Q336*H336</f>
        <v>0</v>
      </c>
      <c r="S336" s="234">
        <v>0</v>
      </c>
      <c r="T336" s="23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6" t="s">
        <v>187</v>
      </c>
      <c r="AT336" s="236" t="s">
        <v>158</v>
      </c>
      <c r="AU336" s="236" t="s">
        <v>85</v>
      </c>
      <c r="AY336" s="14" t="s">
        <v>156</v>
      </c>
      <c r="BE336" s="237">
        <f>IF(N336="základní",J336,0)</f>
        <v>0</v>
      </c>
      <c r="BF336" s="237">
        <f>IF(N336="snížená",J336,0)</f>
        <v>0</v>
      </c>
      <c r="BG336" s="237">
        <f>IF(N336="zákl. přenesená",J336,0)</f>
        <v>0</v>
      </c>
      <c r="BH336" s="237">
        <f>IF(N336="sníž. přenesená",J336,0)</f>
        <v>0</v>
      </c>
      <c r="BI336" s="237">
        <f>IF(N336="nulová",J336,0)</f>
        <v>0</v>
      </c>
      <c r="BJ336" s="14" t="s">
        <v>83</v>
      </c>
      <c r="BK336" s="237">
        <f>ROUND(I336*H336,2)</f>
        <v>0</v>
      </c>
      <c r="BL336" s="14" t="s">
        <v>187</v>
      </c>
      <c r="BM336" s="236" t="s">
        <v>737</v>
      </c>
    </row>
    <row r="337" spans="1:65" s="2" customFormat="1" ht="24.15" customHeight="1">
      <c r="A337" s="35"/>
      <c r="B337" s="36"/>
      <c r="C337" s="224" t="s">
        <v>680</v>
      </c>
      <c r="D337" s="224" t="s">
        <v>158</v>
      </c>
      <c r="E337" s="225" t="s">
        <v>1006</v>
      </c>
      <c r="F337" s="226" t="s">
        <v>1007</v>
      </c>
      <c r="G337" s="227" t="s">
        <v>186</v>
      </c>
      <c r="H337" s="228">
        <v>50.142</v>
      </c>
      <c r="I337" s="229"/>
      <c r="J337" s="230">
        <f>ROUND(I337*H337,2)</f>
        <v>0</v>
      </c>
      <c r="K337" s="231"/>
      <c r="L337" s="41"/>
      <c r="M337" s="232" t="s">
        <v>1</v>
      </c>
      <c r="N337" s="233" t="s">
        <v>41</v>
      </c>
      <c r="O337" s="88"/>
      <c r="P337" s="234">
        <f>O337*H337</f>
        <v>0</v>
      </c>
      <c r="Q337" s="234">
        <v>0</v>
      </c>
      <c r="R337" s="234">
        <f>Q337*H337</f>
        <v>0</v>
      </c>
      <c r="S337" s="234">
        <v>0</v>
      </c>
      <c r="T337" s="23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6" t="s">
        <v>187</v>
      </c>
      <c r="AT337" s="236" t="s">
        <v>158</v>
      </c>
      <c r="AU337" s="236" t="s">
        <v>85</v>
      </c>
      <c r="AY337" s="14" t="s">
        <v>156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4" t="s">
        <v>83</v>
      </c>
      <c r="BK337" s="237">
        <f>ROUND(I337*H337,2)</f>
        <v>0</v>
      </c>
      <c r="BL337" s="14" t="s">
        <v>187</v>
      </c>
      <c r="BM337" s="236" t="s">
        <v>839</v>
      </c>
    </row>
    <row r="338" spans="1:65" s="2" customFormat="1" ht="24.15" customHeight="1">
      <c r="A338" s="35"/>
      <c r="B338" s="36"/>
      <c r="C338" s="224" t="s">
        <v>683</v>
      </c>
      <c r="D338" s="224" t="s">
        <v>158</v>
      </c>
      <c r="E338" s="225" t="s">
        <v>1008</v>
      </c>
      <c r="F338" s="226" t="s">
        <v>1009</v>
      </c>
      <c r="G338" s="227" t="s">
        <v>186</v>
      </c>
      <c r="H338" s="228">
        <v>18.631</v>
      </c>
      <c r="I338" s="229"/>
      <c r="J338" s="230">
        <f>ROUND(I338*H338,2)</f>
        <v>0</v>
      </c>
      <c r="K338" s="231"/>
      <c r="L338" s="41"/>
      <c r="M338" s="232" t="s">
        <v>1</v>
      </c>
      <c r="N338" s="233" t="s">
        <v>41</v>
      </c>
      <c r="O338" s="88"/>
      <c r="P338" s="234">
        <f>O338*H338</f>
        <v>0</v>
      </c>
      <c r="Q338" s="234">
        <v>0</v>
      </c>
      <c r="R338" s="234">
        <f>Q338*H338</f>
        <v>0</v>
      </c>
      <c r="S338" s="234">
        <v>0</v>
      </c>
      <c r="T338" s="23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6" t="s">
        <v>187</v>
      </c>
      <c r="AT338" s="236" t="s">
        <v>158</v>
      </c>
      <c r="AU338" s="236" t="s">
        <v>85</v>
      </c>
      <c r="AY338" s="14" t="s">
        <v>156</v>
      </c>
      <c r="BE338" s="237">
        <f>IF(N338="základní",J338,0)</f>
        <v>0</v>
      </c>
      <c r="BF338" s="237">
        <f>IF(N338="snížená",J338,0)</f>
        <v>0</v>
      </c>
      <c r="BG338" s="237">
        <f>IF(N338="zákl. přenesená",J338,0)</f>
        <v>0</v>
      </c>
      <c r="BH338" s="237">
        <f>IF(N338="sníž. přenesená",J338,0)</f>
        <v>0</v>
      </c>
      <c r="BI338" s="237">
        <f>IF(N338="nulová",J338,0)</f>
        <v>0</v>
      </c>
      <c r="BJ338" s="14" t="s">
        <v>83</v>
      </c>
      <c r="BK338" s="237">
        <f>ROUND(I338*H338,2)</f>
        <v>0</v>
      </c>
      <c r="BL338" s="14" t="s">
        <v>187</v>
      </c>
      <c r="BM338" s="236" t="s">
        <v>831</v>
      </c>
    </row>
    <row r="339" spans="1:65" s="2" customFormat="1" ht="24.15" customHeight="1">
      <c r="A339" s="35"/>
      <c r="B339" s="36"/>
      <c r="C339" s="224" t="s">
        <v>1010</v>
      </c>
      <c r="D339" s="224" t="s">
        <v>158</v>
      </c>
      <c r="E339" s="225" t="s">
        <v>1011</v>
      </c>
      <c r="F339" s="226" t="s">
        <v>1012</v>
      </c>
      <c r="G339" s="227" t="s">
        <v>161</v>
      </c>
      <c r="H339" s="228">
        <v>240</v>
      </c>
      <c r="I339" s="229"/>
      <c r="J339" s="230">
        <f>ROUND(I339*H339,2)</f>
        <v>0</v>
      </c>
      <c r="K339" s="231"/>
      <c r="L339" s="41"/>
      <c r="M339" s="232" t="s">
        <v>1</v>
      </c>
      <c r="N339" s="233" t="s">
        <v>41</v>
      </c>
      <c r="O339" s="88"/>
      <c r="P339" s="234">
        <f>O339*H339</f>
        <v>0</v>
      </c>
      <c r="Q339" s="234">
        <v>0</v>
      </c>
      <c r="R339" s="234">
        <f>Q339*H339</f>
        <v>0</v>
      </c>
      <c r="S339" s="234">
        <v>0</v>
      </c>
      <c r="T339" s="23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6" t="s">
        <v>187</v>
      </c>
      <c r="AT339" s="236" t="s">
        <v>158</v>
      </c>
      <c r="AU339" s="236" t="s">
        <v>85</v>
      </c>
      <c r="AY339" s="14" t="s">
        <v>156</v>
      </c>
      <c r="BE339" s="237">
        <f>IF(N339="základní",J339,0)</f>
        <v>0</v>
      </c>
      <c r="BF339" s="237">
        <f>IF(N339="snížená",J339,0)</f>
        <v>0</v>
      </c>
      <c r="BG339" s="237">
        <f>IF(N339="zákl. přenesená",J339,0)</f>
        <v>0</v>
      </c>
      <c r="BH339" s="237">
        <f>IF(N339="sníž. přenesená",J339,0)</f>
        <v>0</v>
      </c>
      <c r="BI339" s="237">
        <f>IF(N339="nulová",J339,0)</f>
        <v>0</v>
      </c>
      <c r="BJ339" s="14" t="s">
        <v>83</v>
      </c>
      <c r="BK339" s="237">
        <f>ROUND(I339*H339,2)</f>
        <v>0</v>
      </c>
      <c r="BL339" s="14" t="s">
        <v>187</v>
      </c>
      <c r="BM339" s="236" t="s">
        <v>847</v>
      </c>
    </row>
    <row r="340" spans="1:65" s="2" customFormat="1" ht="24.15" customHeight="1">
      <c r="A340" s="35"/>
      <c r="B340" s="36"/>
      <c r="C340" s="238" t="s">
        <v>689</v>
      </c>
      <c r="D340" s="238" t="s">
        <v>207</v>
      </c>
      <c r="E340" s="239" t="s">
        <v>1013</v>
      </c>
      <c r="F340" s="240" t="s">
        <v>1014</v>
      </c>
      <c r="G340" s="241" t="s">
        <v>194</v>
      </c>
      <c r="H340" s="242">
        <v>8.448</v>
      </c>
      <c r="I340" s="243"/>
      <c r="J340" s="244">
        <f>ROUND(I340*H340,2)</f>
        <v>0</v>
      </c>
      <c r="K340" s="245"/>
      <c r="L340" s="246"/>
      <c r="M340" s="247" t="s">
        <v>1</v>
      </c>
      <c r="N340" s="248" t="s">
        <v>41</v>
      </c>
      <c r="O340" s="88"/>
      <c r="P340" s="234">
        <f>O340*H340</f>
        <v>0</v>
      </c>
      <c r="Q340" s="234">
        <v>0</v>
      </c>
      <c r="R340" s="234">
        <f>Q340*H340</f>
        <v>0</v>
      </c>
      <c r="S340" s="234">
        <v>0</v>
      </c>
      <c r="T340" s="23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6" t="s">
        <v>218</v>
      </c>
      <c r="AT340" s="236" t="s">
        <v>207</v>
      </c>
      <c r="AU340" s="236" t="s">
        <v>85</v>
      </c>
      <c r="AY340" s="14" t="s">
        <v>156</v>
      </c>
      <c r="BE340" s="237">
        <f>IF(N340="základní",J340,0)</f>
        <v>0</v>
      </c>
      <c r="BF340" s="237">
        <f>IF(N340="snížená",J340,0)</f>
        <v>0</v>
      </c>
      <c r="BG340" s="237">
        <f>IF(N340="zákl. přenesená",J340,0)</f>
        <v>0</v>
      </c>
      <c r="BH340" s="237">
        <f>IF(N340="sníž. přenesená",J340,0)</f>
        <v>0</v>
      </c>
      <c r="BI340" s="237">
        <f>IF(N340="nulová",J340,0)</f>
        <v>0</v>
      </c>
      <c r="BJ340" s="14" t="s">
        <v>83</v>
      </c>
      <c r="BK340" s="237">
        <f>ROUND(I340*H340,2)</f>
        <v>0</v>
      </c>
      <c r="BL340" s="14" t="s">
        <v>187</v>
      </c>
      <c r="BM340" s="236" t="s">
        <v>569</v>
      </c>
    </row>
    <row r="341" spans="1:65" s="2" customFormat="1" ht="14.4" customHeight="1">
      <c r="A341" s="35"/>
      <c r="B341" s="36"/>
      <c r="C341" s="224" t="s">
        <v>686</v>
      </c>
      <c r="D341" s="224" t="s">
        <v>158</v>
      </c>
      <c r="E341" s="225" t="s">
        <v>1015</v>
      </c>
      <c r="F341" s="226" t="s">
        <v>1016</v>
      </c>
      <c r="G341" s="227" t="s">
        <v>161</v>
      </c>
      <c r="H341" s="228">
        <v>455.047</v>
      </c>
      <c r="I341" s="229"/>
      <c r="J341" s="230">
        <f>ROUND(I341*H341,2)</f>
        <v>0</v>
      </c>
      <c r="K341" s="231"/>
      <c r="L341" s="41"/>
      <c r="M341" s="232" t="s">
        <v>1</v>
      </c>
      <c r="N341" s="233" t="s">
        <v>41</v>
      </c>
      <c r="O341" s="88"/>
      <c r="P341" s="234">
        <f>O341*H341</f>
        <v>0</v>
      </c>
      <c r="Q341" s="234">
        <v>0</v>
      </c>
      <c r="R341" s="234">
        <f>Q341*H341</f>
        <v>0</v>
      </c>
      <c r="S341" s="234">
        <v>0</v>
      </c>
      <c r="T341" s="23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6" t="s">
        <v>187</v>
      </c>
      <c r="AT341" s="236" t="s">
        <v>158</v>
      </c>
      <c r="AU341" s="236" t="s">
        <v>85</v>
      </c>
      <c r="AY341" s="14" t="s">
        <v>156</v>
      </c>
      <c r="BE341" s="237">
        <f>IF(N341="základní",J341,0)</f>
        <v>0</v>
      </c>
      <c r="BF341" s="237">
        <f>IF(N341="snížená",J341,0)</f>
        <v>0</v>
      </c>
      <c r="BG341" s="237">
        <f>IF(N341="zákl. přenesená",J341,0)</f>
        <v>0</v>
      </c>
      <c r="BH341" s="237">
        <f>IF(N341="sníž. přenesená",J341,0)</f>
        <v>0</v>
      </c>
      <c r="BI341" s="237">
        <f>IF(N341="nulová",J341,0)</f>
        <v>0</v>
      </c>
      <c r="BJ341" s="14" t="s">
        <v>83</v>
      </c>
      <c r="BK341" s="237">
        <f>ROUND(I341*H341,2)</f>
        <v>0</v>
      </c>
      <c r="BL341" s="14" t="s">
        <v>187</v>
      </c>
      <c r="BM341" s="236" t="s">
        <v>614</v>
      </c>
    </row>
    <row r="342" spans="1:65" s="2" customFormat="1" ht="24.15" customHeight="1">
      <c r="A342" s="35"/>
      <c r="B342" s="36"/>
      <c r="C342" s="224" t="s">
        <v>1017</v>
      </c>
      <c r="D342" s="224" t="s">
        <v>158</v>
      </c>
      <c r="E342" s="225" t="s">
        <v>1018</v>
      </c>
      <c r="F342" s="226" t="s">
        <v>1019</v>
      </c>
      <c r="G342" s="227" t="s">
        <v>186</v>
      </c>
      <c r="H342" s="228">
        <v>452.623</v>
      </c>
      <c r="I342" s="229"/>
      <c r="J342" s="230">
        <f>ROUND(I342*H342,2)</f>
        <v>0</v>
      </c>
      <c r="K342" s="231"/>
      <c r="L342" s="41"/>
      <c r="M342" s="232" t="s">
        <v>1</v>
      </c>
      <c r="N342" s="233" t="s">
        <v>41</v>
      </c>
      <c r="O342" s="88"/>
      <c r="P342" s="234">
        <f>O342*H342</f>
        <v>0</v>
      </c>
      <c r="Q342" s="234">
        <v>0</v>
      </c>
      <c r="R342" s="234">
        <f>Q342*H342</f>
        <v>0</v>
      </c>
      <c r="S342" s="234">
        <v>0</v>
      </c>
      <c r="T342" s="23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36" t="s">
        <v>187</v>
      </c>
      <c r="AT342" s="236" t="s">
        <v>158</v>
      </c>
      <c r="AU342" s="236" t="s">
        <v>85</v>
      </c>
      <c r="AY342" s="14" t="s">
        <v>156</v>
      </c>
      <c r="BE342" s="237">
        <f>IF(N342="základní",J342,0)</f>
        <v>0</v>
      </c>
      <c r="BF342" s="237">
        <f>IF(N342="snížená",J342,0)</f>
        <v>0</v>
      </c>
      <c r="BG342" s="237">
        <f>IF(N342="zákl. přenesená",J342,0)</f>
        <v>0</v>
      </c>
      <c r="BH342" s="237">
        <f>IF(N342="sníž. přenesená",J342,0)</f>
        <v>0</v>
      </c>
      <c r="BI342" s="237">
        <f>IF(N342="nulová",J342,0)</f>
        <v>0</v>
      </c>
      <c r="BJ342" s="14" t="s">
        <v>83</v>
      </c>
      <c r="BK342" s="237">
        <f>ROUND(I342*H342,2)</f>
        <v>0</v>
      </c>
      <c r="BL342" s="14" t="s">
        <v>187</v>
      </c>
      <c r="BM342" s="236" t="s">
        <v>651</v>
      </c>
    </row>
    <row r="343" spans="1:65" s="2" customFormat="1" ht="14.4" customHeight="1">
      <c r="A343" s="35"/>
      <c r="B343" s="36"/>
      <c r="C343" s="238" t="s">
        <v>1020</v>
      </c>
      <c r="D343" s="238" t="s">
        <v>207</v>
      </c>
      <c r="E343" s="239" t="s">
        <v>1021</v>
      </c>
      <c r="F343" s="240" t="s">
        <v>1022</v>
      </c>
      <c r="G343" s="241" t="s">
        <v>194</v>
      </c>
      <c r="H343" s="242">
        <v>1.358</v>
      </c>
      <c r="I343" s="243"/>
      <c r="J343" s="244">
        <f>ROUND(I343*H343,2)</f>
        <v>0</v>
      </c>
      <c r="K343" s="245"/>
      <c r="L343" s="246"/>
      <c r="M343" s="247" t="s">
        <v>1</v>
      </c>
      <c r="N343" s="248" t="s">
        <v>41</v>
      </c>
      <c r="O343" s="88"/>
      <c r="P343" s="234">
        <f>O343*H343</f>
        <v>0</v>
      </c>
      <c r="Q343" s="234">
        <v>0</v>
      </c>
      <c r="R343" s="234">
        <f>Q343*H343</f>
        <v>0</v>
      </c>
      <c r="S343" s="234">
        <v>0</v>
      </c>
      <c r="T343" s="23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6" t="s">
        <v>218</v>
      </c>
      <c r="AT343" s="236" t="s">
        <v>207</v>
      </c>
      <c r="AU343" s="236" t="s">
        <v>85</v>
      </c>
      <c r="AY343" s="14" t="s">
        <v>156</v>
      </c>
      <c r="BE343" s="237">
        <f>IF(N343="základní",J343,0)</f>
        <v>0</v>
      </c>
      <c r="BF343" s="237">
        <f>IF(N343="snížená",J343,0)</f>
        <v>0</v>
      </c>
      <c r="BG343" s="237">
        <f>IF(N343="zákl. přenesená",J343,0)</f>
        <v>0</v>
      </c>
      <c r="BH343" s="237">
        <f>IF(N343="sníž. přenesená",J343,0)</f>
        <v>0</v>
      </c>
      <c r="BI343" s="237">
        <f>IF(N343="nulová",J343,0)</f>
        <v>0</v>
      </c>
      <c r="BJ343" s="14" t="s">
        <v>83</v>
      </c>
      <c r="BK343" s="237">
        <f>ROUND(I343*H343,2)</f>
        <v>0</v>
      </c>
      <c r="BL343" s="14" t="s">
        <v>187</v>
      </c>
      <c r="BM343" s="236" t="s">
        <v>666</v>
      </c>
    </row>
    <row r="344" spans="1:65" s="2" customFormat="1" ht="24.15" customHeight="1">
      <c r="A344" s="35"/>
      <c r="B344" s="36"/>
      <c r="C344" s="224" t="s">
        <v>1023</v>
      </c>
      <c r="D344" s="224" t="s">
        <v>158</v>
      </c>
      <c r="E344" s="225" t="s">
        <v>1024</v>
      </c>
      <c r="F344" s="226" t="s">
        <v>1025</v>
      </c>
      <c r="G344" s="227" t="s">
        <v>194</v>
      </c>
      <c r="H344" s="228">
        <v>9.716</v>
      </c>
      <c r="I344" s="229"/>
      <c r="J344" s="230">
        <f>ROUND(I344*H344,2)</f>
        <v>0</v>
      </c>
      <c r="K344" s="231"/>
      <c r="L344" s="41"/>
      <c r="M344" s="232" t="s">
        <v>1</v>
      </c>
      <c r="N344" s="233" t="s">
        <v>41</v>
      </c>
      <c r="O344" s="88"/>
      <c r="P344" s="234">
        <f>O344*H344</f>
        <v>0</v>
      </c>
      <c r="Q344" s="234">
        <v>0</v>
      </c>
      <c r="R344" s="234">
        <f>Q344*H344</f>
        <v>0</v>
      </c>
      <c r="S344" s="234">
        <v>0</v>
      </c>
      <c r="T344" s="23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6" t="s">
        <v>187</v>
      </c>
      <c r="AT344" s="236" t="s">
        <v>158</v>
      </c>
      <c r="AU344" s="236" t="s">
        <v>85</v>
      </c>
      <c r="AY344" s="14" t="s">
        <v>156</v>
      </c>
      <c r="BE344" s="237">
        <f>IF(N344="základní",J344,0)</f>
        <v>0</v>
      </c>
      <c r="BF344" s="237">
        <f>IF(N344="snížená",J344,0)</f>
        <v>0</v>
      </c>
      <c r="BG344" s="237">
        <f>IF(N344="zákl. přenesená",J344,0)</f>
        <v>0</v>
      </c>
      <c r="BH344" s="237">
        <f>IF(N344="sníž. přenesená",J344,0)</f>
        <v>0</v>
      </c>
      <c r="BI344" s="237">
        <f>IF(N344="nulová",J344,0)</f>
        <v>0</v>
      </c>
      <c r="BJ344" s="14" t="s">
        <v>83</v>
      </c>
      <c r="BK344" s="237">
        <f>ROUND(I344*H344,2)</f>
        <v>0</v>
      </c>
      <c r="BL344" s="14" t="s">
        <v>187</v>
      </c>
      <c r="BM344" s="236" t="s">
        <v>560</v>
      </c>
    </row>
    <row r="345" spans="1:65" s="2" customFormat="1" ht="24.15" customHeight="1">
      <c r="A345" s="35"/>
      <c r="B345" s="36"/>
      <c r="C345" s="224" t="s">
        <v>692</v>
      </c>
      <c r="D345" s="224" t="s">
        <v>158</v>
      </c>
      <c r="E345" s="225" t="s">
        <v>1026</v>
      </c>
      <c r="F345" s="226" t="s">
        <v>1027</v>
      </c>
      <c r="G345" s="227" t="s">
        <v>161</v>
      </c>
      <c r="H345" s="228">
        <v>17.144</v>
      </c>
      <c r="I345" s="229"/>
      <c r="J345" s="230">
        <f>ROUND(I345*H345,2)</f>
        <v>0</v>
      </c>
      <c r="K345" s="231"/>
      <c r="L345" s="41"/>
      <c r="M345" s="232" t="s">
        <v>1</v>
      </c>
      <c r="N345" s="233" t="s">
        <v>41</v>
      </c>
      <c r="O345" s="88"/>
      <c r="P345" s="234">
        <f>O345*H345</f>
        <v>0</v>
      </c>
      <c r="Q345" s="234">
        <v>0</v>
      </c>
      <c r="R345" s="234">
        <f>Q345*H345</f>
        <v>0</v>
      </c>
      <c r="S345" s="234">
        <v>0</v>
      </c>
      <c r="T345" s="235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6" t="s">
        <v>187</v>
      </c>
      <c r="AT345" s="236" t="s">
        <v>158</v>
      </c>
      <c r="AU345" s="236" t="s">
        <v>85</v>
      </c>
      <c r="AY345" s="14" t="s">
        <v>156</v>
      </c>
      <c r="BE345" s="237">
        <f>IF(N345="základní",J345,0)</f>
        <v>0</v>
      </c>
      <c r="BF345" s="237">
        <f>IF(N345="snížená",J345,0)</f>
        <v>0</v>
      </c>
      <c r="BG345" s="237">
        <f>IF(N345="zákl. přenesená",J345,0)</f>
        <v>0</v>
      </c>
      <c r="BH345" s="237">
        <f>IF(N345="sníž. přenesená",J345,0)</f>
        <v>0</v>
      </c>
      <c r="BI345" s="237">
        <f>IF(N345="nulová",J345,0)</f>
        <v>0</v>
      </c>
      <c r="BJ345" s="14" t="s">
        <v>83</v>
      </c>
      <c r="BK345" s="237">
        <f>ROUND(I345*H345,2)</f>
        <v>0</v>
      </c>
      <c r="BL345" s="14" t="s">
        <v>187</v>
      </c>
      <c r="BM345" s="236" t="s">
        <v>713</v>
      </c>
    </row>
    <row r="346" spans="1:65" s="2" customFormat="1" ht="14.4" customHeight="1">
      <c r="A346" s="35"/>
      <c r="B346" s="36"/>
      <c r="C346" s="224" t="s">
        <v>1028</v>
      </c>
      <c r="D346" s="224" t="s">
        <v>158</v>
      </c>
      <c r="E346" s="225" t="s">
        <v>1029</v>
      </c>
      <c r="F346" s="226" t="s">
        <v>1030</v>
      </c>
      <c r="G346" s="227" t="s">
        <v>161</v>
      </c>
      <c r="H346" s="228">
        <v>55.38</v>
      </c>
      <c r="I346" s="229"/>
      <c r="J346" s="230">
        <f>ROUND(I346*H346,2)</f>
        <v>0</v>
      </c>
      <c r="K346" s="231"/>
      <c r="L346" s="41"/>
      <c r="M346" s="232" t="s">
        <v>1</v>
      </c>
      <c r="N346" s="233" t="s">
        <v>41</v>
      </c>
      <c r="O346" s="88"/>
      <c r="P346" s="234">
        <f>O346*H346</f>
        <v>0</v>
      </c>
      <c r="Q346" s="234">
        <v>0</v>
      </c>
      <c r="R346" s="234">
        <f>Q346*H346</f>
        <v>0</v>
      </c>
      <c r="S346" s="234">
        <v>0</v>
      </c>
      <c r="T346" s="23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36" t="s">
        <v>187</v>
      </c>
      <c r="AT346" s="236" t="s">
        <v>158</v>
      </c>
      <c r="AU346" s="236" t="s">
        <v>85</v>
      </c>
      <c r="AY346" s="14" t="s">
        <v>156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4" t="s">
        <v>83</v>
      </c>
      <c r="BK346" s="237">
        <f>ROUND(I346*H346,2)</f>
        <v>0</v>
      </c>
      <c r="BL346" s="14" t="s">
        <v>187</v>
      </c>
      <c r="BM346" s="236" t="s">
        <v>792</v>
      </c>
    </row>
    <row r="347" spans="1:65" s="2" customFormat="1" ht="24.15" customHeight="1">
      <c r="A347" s="35"/>
      <c r="B347" s="36"/>
      <c r="C347" s="224" t="s">
        <v>695</v>
      </c>
      <c r="D347" s="224" t="s">
        <v>158</v>
      </c>
      <c r="E347" s="225" t="s">
        <v>1031</v>
      </c>
      <c r="F347" s="226" t="s">
        <v>1032</v>
      </c>
      <c r="G347" s="227" t="s">
        <v>161</v>
      </c>
      <c r="H347" s="228">
        <v>17.144</v>
      </c>
      <c r="I347" s="229"/>
      <c r="J347" s="230">
        <f>ROUND(I347*H347,2)</f>
        <v>0</v>
      </c>
      <c r="K347" s="231"/>
      <c r="L347" s="41"/>
      <c r="M347" s="232" t="s">
        <v>1</v>
      </c>
      <c r="N347" s="233" t="s">
        <v>41</v>
      </c>
      <c r="O347" s="88"/>
      <c r="P347" s="234">
        <f>O347*H347</f>
        <v>0</v>
      </c>
      <c r="Q347" s="234">
        <v>0</v>
      </c>
      <c r="R347" s="234">
        <f>Q347*H347</f>
        <v>0</v>
      </c>
      <c r="S347" s="234">
        <v>0</v>
      </c>
      <c r="T347" s="23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6" t="s">
        <v>187</v>
      </c>
      <c r="AT347" s="236" t="s">
        <v>158</v>
      </c>
      <c r="AU347" s="236" t="s">
        <v>85</v>
      </c>
      <c r="AY347" s="14" t="s">
        <v>156</v>
      </c>
      <c r="BE347" s="237">
        <f>IF(N347="základní",J347,0)</f>
        <v>0</v>
      </c>
      <c r="BF347" s="237">
        <f>IF(N347="snížená",J347,0)</f>
        <v>0</v>
      </c>
      <c r="BG347" s="237">
        <f>IF(N347="zákl. přenesená",J347,0)</f>
        <v>0</v>
      </c>
      <c r="BH347" s="237">
        <f>IF(N347="sníž. přenesená",J347,0)</f>
        <v>0</v>
      </c>
      <c r="BI347" s="237">
        <f>IF(N347="nulová",J347,0)</f>
        <v>0</v>
      </c>
      <c r="BJ347" s="14" t="s">
        <v>83</v>
      </c>
      <c r="BK347" s="237">
        <f>ROUND(I347*H347,2)</f>
        <v>0</v>
      </c>
      <c r="BL347" s="14" t="s">
        <v>187</v>
      </c>
      <c r="BM347" s="236" t="s">
        <v>519</v>
      </c>
    </row>
    <row r="348" spans="1:65" s="2" customFormat="1" ht="14.4" customHeight="1">
      <c r="A348" s="35"/>
      <c r="B348" s="36"/>
      <c r="C348" s="238" t="s">
        <v>1033</v>
      </c>
      <c r="D348" s="238" t="s">
        <v>207</v>
      </c>
      <c r="E348" s="239" t="s">
        <v>1034</v>
      </c>
      <c r="F348" s="240" t="s">
        <v>1035</v>
      </c>
      <c r="G348" s="241" t="s">
        <v>194</v>
      </c>
      <c r="H348" s="242">
        <v>0.075</v>
      </c>
      <c r="I348" s="243"/>
      <c r="J348" s="244">
        <f>ROUND(I348*H348,2)</f>
        <v>0</v>
      </c>
      <c r="K348" s="245"/>
      <c r="L348" s="246"/>
      <c r="M348" s="247" t="s">
        <v>1</v>
      </c>
      <c r="N348" s="248" t="s">
        <v>41</v>
      </c>
      <c r="O348" s="88"/>
      <c r="P348" s="234">
        <f>O348*H348</f>
        <v>0</v>
      </c>
      <c r="Q348" s="234">
        <v>0</v>
      </c>
      <c r="R348" s="234">
        <f>Q348*H348</f>
        <v>0</v>
      </c>
      <c r="S348" s="234">
        <v>0</v>
      </c>
      <c r="T348" s="23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6" t="s">
        <v>218</v>
      </c>
      <c r="AT348" s="236" t="s">
        <v>207</v>
      </c>
      <c r="AU348" s="236" t="s">
        <v>85</v>
      </c>
      <c r="AY348" s="14" t="s">
        <v>156</v>
      </c>
      <c r="BE348" s="237">
        <f>IF(N348="základní",J348,0)</f>
        <v>0</v>
      </c>
      <c r="BF348" s="237">
        <f>IF(N348="snížená",J348,0)</f>
        <v>0</v>
      </c>
      <c r="BG348" s="237">
        <f>IF(N348="zákl. přenesená",J348,0)</f>
        <v>0</v>
      </c>
      <c r="BH348" s="237">
        <f>IF(N348="sníž. přenesená",J348,0)</f>
        <v>0</v>
      </c>
      <c r="BI348" s="237">
        <f>IF(N348="nulová",J348,0)</f>
        <v>0</v>
      </c>
      <c r="BJ348" s="14" t="s">
        <v>83</v>
      </c>
      <c r="BK348" s="237">
        <f>ROUND(I348*H348,2)</f>
        <v>0</v>
      </c>
      <c r="BL348" s="14" t="s">
        <v>187</v>
      </c>
      <c r="BM348" s="236" t="s">
        <v>1036</v>
      </c>
    </row>
    <row r="349" spans="1:65" s="2" customFormat="1" ht="24.15" customHeight="1">
      <c r="A349" s="35"/>
      <c r="B349" s="36"/>
      <c r="C349" s="224" t="s">
        <v>699</v>
      </c>
      <c r="D349" s="224" t="s">
        <v>158</v>
      </c>
      <c r="E349" s="225" t="s">
        <v>1037</v>
      </c>
      <c r="F349" s="226" t="s">
        <v>1038</v>
      </c>
      <c r="G349" s="227" t="s">
        <v>161</v>
      </c>
      <c r="H349" s="228">
        <v>17.144</v>
      </c>
      <c r="I349" s="229"/>
      <c r="J349" s="230">
        <f>ROUND(I349*H349,2)</f>
        <v>0</v>
      </c>
      <c r="K349" s="231"/>
      <c r="L349" s="41"/>
      <c r="M349" s="232" t="s">
        <v>1</v>
      </c>
      <c r="N349" s="233" t="s">
        <v>41</v>
      </c>
      <c r="O349" s="88"/>
      <c r="P349" s="234">
        <f>O349*H349</f>
        <v>0</v>
      </c>
      <c r="Q349" s="234">
        <v>0</v>
      </c>
      <c r="R349" s="234">
        <f>Q349*H349</f>
        <v>0</v>
      </c>
      <c r="S349" s="234">
        <v>0</v>
      </c>
      <c r="T349" s="23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6" t="s">
        <v>187</v>
      </c>
      <c r="AT349" s="236" t="s">
        <v>158</v>
      </c>
      <c r="AU349" s="236" t="s">
        <v>85</v>
      </c>
      <c r="AY349" s="14" t="s">
        <v>156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4" t="s">
        <v>83</v>
      </c>
      <c r="BK349" s="237">
        <f>ROUND(I349*H349,2)</f>
        <v>0</v>
      </c>
      <c r="BL349" s="14" t="s">
        <v>187</v>
      </c>
      <c r="BM349" s="236" t="s">
        <v>1017</v>
      </c>
    </row>
    <row r="350" spans="1:65" s="2" customFormat="1" ht="24.15" customHeight="1">
      <c r="A350" s="35"/>
      <c r="B350" s="36"/>
      <c r="C350" s="224" t="s">
        <v>1039</v>
      </c>
      <c r="D350" s="224" t="s">
        <v>158</v>
      </c>
      <c r="E350" s="225" t="s">
        <v>1040</v>
      </c>
      <c r="F350" s="226" t="s">
        <v>1041</v>
      </c>
      <c r="G350" s="227" t="s">
        <v>186</v>
      </c>
      <c r="H350" s="228">
        <v>9.345</v>
      </c>
      <c r="I350" s="229"/>
      <c r="J350" s="230">
        <f>ROUND(I350*H350,2)</f>
        <v>0</v>
      </c>
      <c r="K350" s="231"/>
      <c r="L350" s="41"/>
      <c r="M350" s="232" t="s">
        <v>1</v>
      </c>
      <c r="N350" s="233" t="s">
        <v>41</v>
      </c>
      <c r="O350" s="88"/>
      <c r="P350" s="234">
        <f>O350*H350</f>
        <v>0</v>
      </c>
      <c r="Q350" s="234">
        <v>0</v>
      </c>
      <c r="R350" s="234">
        <f>Q350*H350</f>
        <v>0</v>
      </c>
      <c r="S350" s="234">
        <v>0</v>
      </c>
      <c r="T350" s="23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36" t="s">
        <v>187</v>
      </c>
      <c r="AT350" s="236" t="s">
        <v>158</v>
      </c>
      <c r="AU350" s="236" t="s">
        <v>85</v>
      </c>
      <c r="AY350" s="14" t="s">
        <v>156</v>
      </c>
      <c r="BE350" s="237">
        <f>IF(N350="základní",J350,0)</f>
        <v>0</v>
      </c>
      <c r="BF350" s="237">
        <f>IF(N350="snížená",J350,0)</f>
        <v>0</v>
      </c>
      <c r="BG350" s="237">
        <f>IF(N350="zákl. přenesená",J350,0)</f>
        <v>0</v>
      </c>
      <c r="BH350" s="237">
        <f>IF(N350="sníž. přenesená",J350,0)</f>
        <v>0</v>
      </c>
      <c r="BI350" s="237">
        <f>IF(N350="nulová",J350,0)</f>
        <v>0</v>
      </c>
      <c r="BJ350" s="14" t="s">
        <v>83</v>
      </c>
      <c r="BK350" s="237">
        <f>ROUND(I350*H350,2)</f>
        <v>0</v>
      </c>
      <c r="BL350" s="14" t="s">
        <v>187</v>
      </c>
      <c r="BM350" s="236" t="s">
        <v>1042</v>
      </c>
    </row>
    <row r="351" spans="1:65" s="2" customFormat="1" ht="24.15" customHeight="1">
      <c r="A351" s="35"/>
      <c r="B351" s="36"/>
      <c r="C351" s="224" t="s">
        <v>702</v>
      </c>
      <c r="D351" s="224" t="s">
        <v>158</v>
      </c>
      <c r="E351" s="225" t="s">
        <v>1043</v>
      </c>
      <c r="F351" s="226" t="s">
        <v>1044</v>
      </c>
      <c r="G351" s="227" t="s">
        <v>161</v>
      </c>
      <c r="H351" s="228">
        <v>17.144</v>
      </c>
      <c r="I351" s="229"/>
      <c r="J351" s="230">
        <f>ROUND(I351*H351,2)</f>
        <v>0</v>
      </c>
      <c r="K351" s="231"/>
      <c r="L351" s="41"/>
      <c r="M351" s="232" t="s">
        <v>1</v>
      </c>
      <c r="N351" s="233" t="s">
        <v>41</v>
      </c>
      <c r="O351" s="88"/>
      <c r="P351" s="234">
        <f>O351*H351</f>
        <v>0</v>
      </c>
      <c r="Q351" s="234">
        <v>0</v>
      </c>
      <c r="R351" s="234">
        <f>Q351*H351</f>
        <v>0</v>
      </c>
      <c r="S351" s="234">
        <v>0</v>
      </c>
      <c r="T351" s="23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6" t="s">
        <v>187</v>
      </c>
      <c r="AT351" s="236" t="s">
        <v>158</v>
      </c>
      <c r="AU351" s="236" t="s">
        <v>85</v>
      </c>
      <c r="AY351" s="14" t="s">
        <v>156</v>
      </c>
      <c r="BE351" s="237">
        <f>IF(N351="základní",J351,0)</f>
        <v>0</v>
      </c>
      <c r="BF351" s="237">
        <f>IF(N351="snížená",J351,0)</f>
        <v>0</v>
      </c>
      <c r="BG351" s="237">
        <f>IF(N351="zákl. přenesená",J351,0)</f>
        <v>0</v>
      </c>
      <c r="BH351" s="237">
        <f>IF(N351="sníž. přenesená",J351,0)</f>
        <v>0</v>
      </c>
      <c r="BI351" s="237">
        <f>IF(N351="nulová",J351,0)</f>
        <v>0</v>
      </c>
      <c r="BJ351" s="14" t="s">
        <v>83</v>
      </c>
      <c r="BK351" s="237">
        <f>ROUND(I351*H351,2)</f>
        <v>0</v>
      </c>
      <c r="BL351" s="14" t="s">
        <v>187</v>
      </c>
      <c r="BM351" s="236" t="s">
        <v>1045</v>
      </c>
    </row>
    <row r="352" spans="1:65" s="2" customFormat="1" ht="24.15" customHeight="1">
      <c r="A352" s="35"/>
      <c r="B352" s="36"/>
      <c r="C352" s="238" t="s">
        <v>1046</v>
      </c>
      <c r="D352" s="238" t="s">
        <v>207</v>
      </c>
      <c r="E352" s="239" t="s">
        <v>1013</v>
      </c>
      <c r="F352" s="240" t="s">
        <v>1014</v>
      </c>
      <c r="G352" s="241" t="s">
        <v>194</v>
      </c>
      <c r="H352" s="242">
        <v>0.6</v>
      </c>
      <c r="I352" s="243"/>
      <c r="J352" s="244">
        <f>ROUND(I352*H352,2)</f>
        <v>0</v>
      </c>
      <c r="K352" s="245"/>
      <c r="L352" s="246"/>
      <c r="M352" s="247" t="s">
        <v>1</v>
      </c>
      <c r="N352" s="248" t="s">
        <v>41</v>
      </c>
      <c r="O352" s="88"/>
      <c r="P352" s="234">
        <f>O352*H352</f>
        <v>0</v>
      </c>
      <c r="Q352" s="234">
        <v>0</v>
      </c>
      <c r="R352" s="234">
        <f>Q352*H352</f>
        <v>0</v>
      </c>
      <c r="S352" s="234">
        <v>0</v>
      </c>
      <c r="T352" s="23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6" t="s">
        <v>218</v>
      </c>
      <c r="AT352" s="236" t="s">
        <v>207</v>
      </c>
      <c r="AU352" s="236" t="s">
        <v>85</v>
      </c>
      <c r="AY352" s="14" t="s">
        <v>156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4" t="s">
        <v>83</v>
      </c>
      <c r="BK352" s="237">
        <f>ROUND(I352*H352,2)</f>
        <v>0</v>
      </c>
      <c r="BL352" s="14" t="s">
        <v>187</v>
      </c>
      <c r="BM352" s="236" t="s">
        <v>1047</v>
      </c>
    </row>
    <row r="353" spans="1:65" s="2" customFormat="1" ht="14.4" customHeight="1">
      <c r="A353" s="35"/>
      <c r="B353" s="36"/>
      <c r="C353" s="224" t="s">
        <v>1048</v>
      </c>
      <c r="D353" s="224" t="s">
        <v>158</v>
      </c>
      <c r="E353" s="225" t="s">
        <v>1049</v>
      </c>
      <c r="F353" s="226" t="s">
        <v>1050</v>
      </c>
      <c r="G353" s="227" t="s">
        <v>161</v>
      </c>
      <c r="H353" s="228">
        <v>17.144</v>
      </c>
      <c r="I353" s="229"/>
      <c r="J353" s="230">
        <f>ROUND(I353*H353,2)</f>
        <v>0</v>
      </c>
      <c r="K353" s="231"/>
      <c r="L353" s="41"/>
      <c r="M353" s="232" t="s">
        <v>1</v>
      </c>
      <c r="N353" s="233" t="s">
        <v>41</v>
      </c>
      <c r="O353" s="88"/>
      <c r="P353" s="234">
        <f>O353*H353</f>
        <v>0</v>
      </c>
      <c r="Q353" s="234">
        <v>0</v>
      </c>
      <c r="R353" s="234">
        <f>Q353*H353</f>
        <v>0</v>
      </c>
      <c r="S353" s="234">
        <v>0</v>
      </c>
      <c r="T353" s="23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6" t="s">
        <v>187</v>
      </c>
      <c r="AT353" s="236" t="s">
        <v>158</v>
      </c>
      <c r="AU353" s="236" t="s">
        <v>85</v>
      </c>
      <c r="AY353" s="14" t="s">
        <v>156</v>
      </c>
      <c r="BE353" s="237">
        <f>IF(N353="základní",J353,0)</f>
        <v>0</v>
      </c>
      <c r="BF353" s="237">
        <f>IF(N353="snížená",J353,0)</f>
        <v>0</v>
      </c>
      <c r="BG353" s="237">
        <f>IF(N353="zákl. přenesená",J353,0)</f>
        <v>0</v>
      </c>
      <c r="BH353" s="237">
        <f>IF(N353="sníž. přenesená",J353,0)</f>
        <v>0</v>
      </c>
      <c r="BI353" s="237">
        <f>IF(N353="nulová",J353,0)</f>
        <v>0</v>
      </c>
      <c r="BJ353" s="14" t="s">
        <v>83</v>
      </c>
      <c r="BK353" s="237">
        <f>ROUND(I353*H353,2)</f>
        <v>0</v>
      </c>
      <c r="BL353" s="14" t="s">
        <v>187</v>
      </c>
      <c r="BM353" s="236" t="s">
        <v>1051</v>
      </c>
    </row>
    <row r="354" spans="1:65" s="2" customFormat="1" ht="24.15" customHeight="1">
      <c r="A354" s="35"/>
      <c r="B354" s="36"/>
      <c r="C354" s="224" t="s">
        <v>709</v>
      </c>
      <c r="D354" s="224" t="s">
        <v>158</v>
      </c>
      <c r="E354" s="225" t="s">
        <v>1052</v>
      </c>
      <c r="F354" s="226" t="s">
        <v>1053</v>
      </c>
      <c r="G354" s="227" t="s">
        <v>186</v>
      </c>
      <c r="H354" s="228">
        <v>9.345</v>
      </c>
      <c r="I354" s="229"/>
      <c r="J354" s="230">
        <f>ROUND(I354*H354,2)</f>
        <v>0</v>
      </c>
      <c r="K354" s="231"/>
      <c r="L354" s="41"/>
      <c r="M354" s="232" t="s">
        <v>1</v>
      </c>
      <c r="N354" s="233" t="s">
        <v>41</v>
      </c>
      <c r="O354" s="88"/>
      <c r="P354" s="234">
        <f>O354*H354</f>
        <v>0</v>
      </c>
      <c r="Q354" s="234">
        <v>0</v>
      </c>
      <c r="R354" s="234">
        <f>Q354*H354</f>
        <v>0</v>
      </c>
      <c r="S354" s="234">
        <v>0</v>
      </c>
      <c r="T354" s="23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36" t="s">
        <v>187</v>
      </c>
      <c r="AT354" s="236" t="s">
        <v>158</v>
      </c>
      <c r="AU354" s="236" t="s">
        <v>85</v>
      </c>
      <c r="AY354" s="14" t="s">
        <v>156</v>
      </c>
      <c r="BE354" s="237">
        <f>IF(N354="základní",J354,0)</f>
        <v>0</v>
      </c>
      <c r="BF354" s="237">
        <f>IF(N354="snížená",J354,0)</f>
        <v>0</v>
      </c>
      <c r="BG354" s="237">
        <f>IF(N354="zákl. přenesená",J354,0)</f>
        <v>0</v>
      </c>
      <c r="BH354" s="237">
        <f>IF(N354="sníž. přenesená",J354,0)</f>
        <v>0</v>
      </c>
      <c r="BI354" s="237">
        <f>IF(N354="nulová",J354,0)</f>
        <v>0</v>
      </c>
      <c r="BJ354" s="14" t="s">
        <v>83</v>
      </c>
      <c r="BK354" s="237">
        <f>ROUND(I354*H354,2)</f>
        <v>0</v>
      </c>
      <c r="BL354" s="14" t="s">
        <v>187</v>
      </c>
      <c r="BM354" s="236" t="s">
        <v>1054</v>
      </c>
    </row>
    <row r="355" spans="1:65" s="2" customFormat="1" ht="14.4" customHeight="1">
      <c r="A355" s="35"/>
      <c r="B355" s="36"/>
      <c r="C355" s="238" t="s">
        <v>1055</v>
      </c>
      <c r="D355" s="238" t="s">
        <v>207</v>
      </c>
      <c r="E355" s="239" t="s">
        <v>1056</v>
      </c>
      <c r="F355" s="240" t="s">
        <v>1057</v>
      </c>
      <c r="G355" s="241" t="s">
        <v>194</v>
      </c>
      <c r="H355" s="242">
        <v>0.296</v>
      </c>
      <c r="I355" s="243"/>
      <c r="J355" s="244">
        <f>ROUND(I355*H355,2)</f>
        <v>0</v>
      </c>
      <c r="K355" s="245"/>
      <c r="L355" s="246"/>
      <c r="M355" s="247" t="s">
        <v>1</v>
      </c>
      <c r="N355" s="248" t="s">
        <v>41</v>
      </c>
      <c r="O355" s="88"/>
      <c r="P355" s="234">
        <f>O355*H355</f>
        <v>0</v>
      </c>
      <c r="Q355" s="234">
        <v>0</v>
      </c>
      <c r="R355" s="234">
        <f>Q355*H355</f>
        <v>0</v>
      </c>
      <c r="S355" s="234">
        <v>0</v>
      </c>
      <c r="T355" s="235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6" t="s">
        <v>218</v>
      </c>
      <c r="AT355" s="236" t="s">
        <v>207</v>
      </c>
      <c r="AU355" s="236" t="s">
        <v>85</v>
      </c>
      <c r="AY355" s="14" t="s">
        <v>156</v>
      </c>
      <c r="BE355" s="237">
        <f>IF(N355="základní",J355,0)</f>
        <v>0</v>
      </c>
      <c r="BF355" s="237">
        <f>IF(N355="snížená",J355,0)</f>
        <v>0</v>
      </c>
      <c r="BG355" s="237">
        <f>IF(N355="zákl. přenesená",J355,0)</f>
        <v>0</v>
      </c>
      <c r="BH355" s="237">
        <f>IF(N355="sníž. přenesená",J355,0)</f>
        <v>0</v>
      </c>
      <c r="BI355" s="237">
        <f>IF(N355="nulová",J355,0)</f>
        <v>0</v>
      </c>
      <c r="BJ355" s="14" t="s">
        <v>83</v>
      </c>
      <c r="BK355" s="237">
        <f>ROUND(I355*H355,2)</f>
        <v>0</v>
      </c>
      <c r="BL355" s="14" t="s">
        <v>187</v>
      </c>
      <c r="BM355" s="236" t="s">
        <v>1058</v>
      </c>
    </row>
    <row r="356" spans="1:65" s="2" customFormat="1" ht="24.15" customHeight="1">
      <c r="A356" s="35"/>
      <c r="B356" s="36"/>
      <c r="C356" s="224" t="s">
        <v>1042</v>
      </c>
      <c r="D356" s="224" t="s">
        <v>158</v>
      </c>
      <c r="E356" s="225" t="s">
        <v>1059</v>
      </c>
      <c r="F356" s="226" t="s">
        <v>1060</v>
      </c>
      <c r="G356" s="227" t="s">
        <v>161</v>
      </c>
      <c r="H356" s="228">
        <v>41.58</v>
      </c>
      <c r="I356" s="229"/>
      <c r="J356" s="230">
        <f>ROUND(I356*H356,2)</f>
        <v>0</v>
      </c>
      <c r="K356" s="231"/>
      <c r="L356" s="41"/>
      <c r="M356" s="232" t="s">
        <v>1</v>
      </c>
      <c r="N356" s="233" t="s">
        <v>41</v>
      </c>
      <c r="O356" s="88"/>
      <c r="P356" s="234">
        <f>O356*H356</f>
        <v>0</v>
      </c>
      <c r="Q356" s="234">
        <v>0</v>
      </c>
      <c r="R356" s="234">
        <f>Q356*H356</f>
        <v>0</v>
      </c>
      <c r="S356" s="234">
        <v>0</v>
      </c>
      <c r="T356" s="23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6" t="s">
        <v>187</v>
      </c>
      <c r="AT356" s="236" t="s">
        <v>158</v>
      </c>
      <c r="AU356" s="236" t="s">
        <v>85</v>
      </c>
      <c r="AY356" s="14" t="s">
        <v>156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4" t="s">
        <v>83</v>
      </c>
      <c r="BK356" s="237">
        <f>ROUND(I356*H356,2)</f>
        <v>0</v>
      </c>
      <c r="BL356" s="14" t="s">
        <v>187</v>
      </c>
      <c r="BM356" s="236" t="s">
        <v>1061</v>
      </c>
    </row>
    <row r="357" spans="1:65" s="2" customFormat="1" ht="24.15" customHeight="1">
      <c r="A357" s="35"/>
      <c r="B357" s="36"/>
      <c r="C357" s="238" t="s">
        <v>1062</v>
      </c>
      <c r="D357" s="238" t="s">
        <v>207</v>
      </c>
      <c r="E357" s="239" t="s">
        <v>1063</v>
      </c>
      <c r="F357" s="240" t="s">
        <v>1064</v>
      </c>
      <c r="G357" s="241" t="s">
        <v>161</v>
      </c>
      <c r="H357" s="242">
        <v>45.738</v>
      </c>
      <c r="I357" s="243"/>
      <c r="J357" s="244">
        <f>ROUND(I357*H357,2)</f>
        <v>0</v>
      </c>
      <c r="K357" s="245"/>
      <c r="L357" s="246"/>
      <c r="M357" s="247" t="s">
        <v>1</v>
      </c>
      <c r="N357" s="248" t="s">
        <v>41</v>
      </c>
      <c r="O357" s="88"/>
      <c r="P357" s="234">
        <f>O357*H357</f>
        <v>0</v>
      </c>
      <c r="Q357" s="234">
        <v>0</v>
      </c>
      <c r="R357" s="234">
        <f>Q357*H357</f>
        <v>0</v>
      </c>
      <c r="S357" s="234">
        <v>0</v>
      </c>
      <c r="T357" s="23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36" t="s">
        <v>218</v>
      </c>
      <c r="AT357" s="236" t="s">
        <v>207</v>
      </c>
      <c r="AU357" s="236" t="s">
        <v>85</v>
      </c>
      <c r="AY357" s="14" t="s">
        <v>156</v>
      </c>
      <c r="BE357" s="237">
        <f>IF(N357="základní",J357,0)</f>
        <v>0</v>
      </c>
      <c r="BF357" s="237">
        <f>IF(N357="snížená",J357,0)</f>
        <v>0</v>
      </c>
      <c r="BG357" s="237">
        <f>IF(N357="zákl. přenesená",J357,0)</f>
        <v>0</v>
      </c>
      <c r="BH357" s="237">
        <f>IF(N357="sníž. přenesená",J357,0)</f>
        <v>0</v>
      </c>
      <c r="BI357" s="237">
        <f>IF(N357="nulová",J357,0)</f>
        <v>0</v>
      </c>
      <c r="BJ357" s="14" t="s">
        <v>83</v>
      </c>
      <c r="BK357" s="237">
        <f>ROUND(I357*H357,2)</f>
        <v>0</v>
      </c>
      <c r="BL357" s="14" t="s">
        <v>187</v>
      </c>
      <c r="BM357" s="236" t="s">
        <v>1065</v>
      </c>
    </row>
    <row r="358" spans="1:65" s="2" customFormat="1" ht="24.15" customHeight="1">
      <c r="A358" s="35"/>
      <c r="B358" s="36"/>
      <c r="C358" s="224" t="s">
        <v>712</v>
      </c>
      <c r="D358" s="224" t="s">
        <v>158</v>
      </c>
      <c r="E358" s="225" t="s">
        <v>1066</v>
      </c>
      <c r="F358" s="226" t="s">
        <v>1067</v>
      </c>
      <c r="G358" s="227" t="s">
        <v>161</v>
      </c>
      <c r="H358" s="228">
        <v>341.578</v>
      </c>
      <c r="I358" s="229"/>
      <c r="J358" s="230">
        <f>ROUND(I358*H358,2)</f>
        <v>0</v>
      </c>
      <c r="K358" s="231"/>
      <c r="L358" s="41"/>
      <c r="M358" s="232" t="s">
        <v>1</v>
      </c>
      <c r="N358" s="233" t="s">
        <v>41</v>
      </c>
      <c r="O358" s="88"/>
      <c r="P358" s="234">
        <f>O358*H358</f>
        <v>0</v>
      </c>
      <c r="Q358" s="234">
        <v>0</v>
      </c>
      <c r="R358" s="234">
        <f>Q358*H358</f>
        <v>0</v>
      </c>
      <c r="S358" s="234">
        <v>0</v>
      </c>
      <c r="T358" s="235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36" t="s">
        <v>187</v>
      </c>
      <c r="AT358" s="236" t="s">
        <v>158</v>
      </c>
      <c r="AU358" s="236" t="s">
        <v>85</v>
      </c>
      <c r="AY358" s="14" t="s">
        <v>156</v>
      </c>
      <c r="BE358" s="237">
        <f>IF(N358="základní",J358,0)</f>
        <v>0</v>
      </c>
      <c r="BF358" s="237">
        <f>IF(N358="snížená",J358,0)</f>
        <v>0</v>
      </c>
      <c r="BG358" s="237">
        <f>IF(N358="zákl. přenesená",J358,0)</f>
        <v>0</v>
      </c>
      <c r="BH358" s="237">
        <f>IF(N358="sníž. přenesená",J358,0)</f>
        <v>0</v>
      </c>
      <c r="BI358" s="237">
        <f>IF(N358="nulová",J358,0)</f>
        <v>0</v>
      </c>
      <c r="BJ358" s="14" t="s">
        <v>83</v>
      </c>
      <c r="BK358" s="237">
        <f>ROUND(I358*H358,2)</f>
        <v>0</v>
      </c>
      <c r="BL358" s="14" t="s">
        <v>187</v>
      </c>
      <c r="BM358" s="236" t="s">
        <v>1068</v>
      </c>
    </row>
    <row r="359" spans="1:65" s="2" customFormat="1" ht="24.15" customHeight="1">
      <c r="A359" s="35"/>
      <c r="B359" s="36"/>
      <c r="C359" s="224" t="s">
        <v>716</v>
      </c>
      <c r="D359" s="224" t="s">
        <v>158</v>
      </c>
      <c r="E359" s="225" t="s">
        <v>1069</v>
      </c>
      <c r="F359" s="226" t="s">
        <v>1070</v>
      </c>
      <c r="G359" s="227" t="s">
        <v>210</v>
      </c>
      <c r="H359" s="228">
        <v>11.461</v>
      </c>
      <c r="I359" s="229"/>
      <c r="J359" s="230">
        <f>ROUND(I359*H359,2)</f>
        <v>0</v>
      </c>
      <c r="K359" s="231"/>
      <c r="L359" s="41"/>
      <c r="M359" s="232" t="s">
        <v>1</v>
      </c>
      <c r="N359" s="233" t="s">
        <v>41</v>
      </c>
      <c r="O359" s="88"/>
      <c r="P359" s="234">
        <f>O359*H359</f>
        <v>0</v>
      </c>
      <c r="Q359" s="234">
        <v>0</v>
      </c>
      <c r="R359" s="234">
        <f>Q359*H359</f>
        <v>0</v>
      </c>
      <c r="S359" s="234">
        <v>0</v>
      </c>
      <c r="T359" s="23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6" t="s">
        <v>187</v>
      </c>
      <c r="AT359" s="236" t="s">
        <v>158</v>
      </c>
      <c r="AU359" s="236" t="s">
        <v>85</v>
      </c>
      <c r="AY359" s="14" t="s">
        <v>156</v>
      </c>
      <c r="BE359" s="237">
        <f>IF(N359="základní",J359,0)</f>
        <v>0</v>
      </c>
      <c r="BF359" s="237">
        <f>IF(N359="snížená",J359,0)</f>
        <v>0</v>
      </c>
      <c r="BG359" s="237">
        <f>IF(N359="zákl. přenesená",J359,0)</f>
        <v>0</v>
      </c>
      <c r="BH359" s="237">
        <f>IF(N359="sníž. přenesená",J359,0)</f>
        <v>0</v>
      </c>
      <c r="BI359" s="237">
        <f>IF(N359="nulová",J359,0)</f>
        <v>0</v>
      </c>
      <c r="BJ359" s="14" t="s">
        <v>83</v>
      </c>
      <c r="BK359" s="237">
        <f>ROUND(I359*H359,2)</f>
        <v>0</v>
      </c>
      <c r="BL359" s="14" t="s">
        <v>187</v>
      </c>
      <c r="BM359" s="236" t="s">
        <v>1071</v>
      </c>
    </row>
    <row r="360" spans="1:63" s="12" customFormat="1" ht="22.8" customHeight="1">
      <c r="A360" s="12"/>
      <c r="B360" s="208"/>
      <c r="C360" s="209"/>
      <c r="D360" s="210" t="s">
        <v>75</v>
      </c>
      <c r="E360" s="222" t="s">
        <v>1072</v>
      </c>
      <c r="F360" s="222" t="s">
        <v>1073</v>
      </c>
      <c r="G360" s="209"/>
      <c r="H360" s="209"/>
      <c r="I360" s="212"/>
      <c r="J360" s="223">
        <f>BK360</f>
        <v>0</v>
      </c>
      <c r="K360" s="209"/>
      <c r="L360" s="214"/>
      <c r="M360" s="215"/>
      <c r="N360" s="216"/>
      <c r="O360" s="216"/>
      <c r="P360" s="217">
        <f>SUM(P361:P375)</f>
        <v>0</v>
      </c>
      <c r="Q360" s="216"/>
      <c r="R360" s="217">
        <f>SUM(R361:R375)</f>
        <v>0</v>
      </c>
      <c r="S360" s="216"/>
      <c r="T360" s="218">
        <f>SUM(T361:T375)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9" t="s">
        <v>85</v>
      </c>
      <c r="AT360" s="220" t="s">
        <v>75</v>
      </c>
      <c r="AU360" s="220" t="s">
        <v>83</v>
      </c>
      <c r="AY360" s="219" t="s">
        <v>156</v>
      </c>
      <c r="BK360" s="221">
        <f>SUM(BK361:BK375)</f>
        <v>0</v>
      </c>
    </row>
    <row r="361" spans="1:65" s="2" customFormat="1" ht="24.15" customHeight="1">
      <c r="A361" s="35"/>
      <c r="B361" s="36"/>
      <c r="C361" s="224" t="s">
        <v>190</v>
      </c>
      <c r="D361" s="224" t="s">
        <v>158</v>
      </c>
      <c r="E361" s="225" t="s">
        <v>1074</v>
      </c>
      <c r="F361" s="226" t="s">
        <v>1075</v>
      </c>
      <c r="G361" s="227" t="s">
        <v>161</v>
      </c>
      <c r="H361" s="228">
        <v>64.494</v>
      </c>
      <c r="I361" s="229"/>
      <c r="J361" s="230">
        <f>ROUND(I361*H361,2)</f>
        <v>0</v>
      </c>
      <c r="K361" s="231"/>
      <c r="L361" s="41"/>
      <c r="M361" s="232" t="s">
        <v>1</v>
      </c>
      <c r="N361" s="233" t="s">
        <v>41</v>
      </c>
      <c r="O361" s="88"/>
      <c r="P361" s="234">
        <f>O361*H361</f>
        <v>0</v>
      </c>
      <c r="Q361" s="234">
        <v>0</v>
      </c>
      <c r="R361" s="234">
        <f>Q361*H361</f>
        <v>0</v>
      </c>
      <c r="S361" s="234">
        <v>0</v>
      </c>
      <c r="T361" s="235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36" t="s">
        <v>187</v>
      </c>
      <c r="AT361" s="236" t="s">
        <v>158</v>
      </c>
      <c r="AU361" s="236" t="s">
        <v>85</v>
      </c>
      <c r="AY361" s="14" t="s">
        <v>156</v>
      </c>
      <c r="BE361" s="237">
        <f>IF(N361="základní",J361,0)</f>
        <v>0</v>
      </c>
      <c r="BF361" s="237">
        <f>IF(N361="snížená",J361,0)</f>
        <v>0</v>
      </c>
      <c r="BG361" s="237">
        <f>IF(N361="zákl. přenesená",J361,0)</f>
        <v>0</v>
      </c>
      <c r="BH361" s="237">
        <f>IF(N361="sníž. přenesená",J361,0)</f>
        <v>0</v>
      </c>
      <c r="BI361" s="237">
        <f>IF(N361="nulová",J361,0)</f>
        <v>0</v>
      </c>
      <c r="BJ361" s="14" t="s">
        <v>83</v>
      </c>
      <c r="BK361" s="237">
        <f>ROUND(I361*H361,2)</f>
        <v>0</v>
      </c>
      <c r="BL361" s="14" t="s">
        <v>187</v>
      </c>
      <c r="BM361" s="236" t="s">
        <v>1076</v>
      </c>
    </row>
    <row r="362" spans="1:65" s="2" customFormat="1" ht="24.15" customHeight="1">
      <c r="A362" s="35"/>
      <c r="B362" s="36"/>
      <c r="C362" s="224" t="s">
        <v>212</v>
      </c>
      <c r="D362" s="224" t="s">
        <v>158</v>
      </c>
      <c r="E362" s="225" t="s">
        <v>1077</v>
      </c>
      <c r="F362" s="226" t="s">
        <v>1078</v>
      </c>
      <c r="G362" s="227" t="s">
        <v>161</v>
      </c>
      <c r="H362" s="228">
        <v>81.156</v>
      </c>
      <c r="I362" s="229"/>
      <c r="J362" s="230">
        <f>ROUND(I362*H362,2)</f>
        <v>0</v>
      </c>
      <c r="K362" s="231"/>
      <c r="L362" s="41"/>
      <c r="M362" s="232" t="s">
        <v>1</v>
      </c>
      <c r="N362" s="233" t="s">
        <v>41</v>
      </c>
      <c r="O362" s="88"/>
      <c r="P362" s="234">
        <f>O362*H362</f>
        <v>0</v>
      </c>
      <c r="Q362" s="234">
        <v>0</v>
      </c>
      <c r="R362" s="234">
        <f>Q362*H362</f>
        <v>0</v>
      </c>
      <c r="S362" s="234">
        <v>0</v>
      </c>
      <c r="T362" s="23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6" t="s">
        <v>187</v>
      </c>
      <c r="AT362" s="236" t="s">
        <v>158</v>
      </c>
      <c r="AU362" s="236" t="s">
        <v>85</v>
      </c>
      <c r="AY362" s="14" t="s">
        <v>156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4" t="s">
        <v>83</v>
      </c>
      <c r="BK362" s="237">
        <f>ROUND(I362*H362,2)</f>
        <v>0</v>
      </c>
      <c r="BL362" s="14" t="s">
        <v>187</v>
      </c>
      <c r="BM362" s="236" t="s">
        <v>1079</v>
      </c>
    </row>
    <row r="363" spans="1:65" s="2" customFormat="1" ht="24.15" customHeight="1">
      <c r="A363" s="35"/>
      <c r="B363" s="36"/>
      <c r="C363" s="224" t="s">
        <v>195</v>
      </c>
      <c r="D363" s="224" t="s">
        <v>158</v>
      </c>
      <c r="E363" s="225" t="s">
        <v>1080</v>
      </c>
      <c r="F363" s="226" t="s">
        <v>1081</v>
      </c>
      <c r="G363" s="227" t="s">
        <v>161</v>
      </c>
      <c r="H363" s="228">
        <v>1.435</v>
      </c>
      <c r="I363" s="229"/>
      <c r="J363" s="230">
        <f>ROUND(I363*H363,2)</f>
        <v>0</v>
      </c>
      <c r="K363" s="231"/>
      <c r="L363" s="41"/>
      <c r="M363" s="232" t="s">
        <v>1</v>
      </c>
      <c r="N363" s="233" t="s">
        <v>41</v>
      </c>
      <c r="O363" s="88"/>
      <c r="P363" s="234">
        <f>O363*H363</f>
        <v>0</v>
      </c>
      <c r="Q363" s="234">
        <v>0</v>
      </c>
      <c r="R363" s="234">
        <f>Q363*H363</f>
        <v>0</v>
      </c>
      <c r="S363" s="234">
        <v>0</v>
      </c>
      <c r="T363" s="235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36" t="s">
        <v>187</v>
      </c>
      <c r="AT363" s="236" t="s">
        <v>158</v>
      </c>
      <c r="AU363" s="236" t="s">
        <v>85</v>
      </c>
      <c r="AY363" s="14" t="s">
        <v>156</v>
      </c>
      <c r="BE363" s="237">
        <f>IF(N363="základní",J363,0)</f>
        <v>0</v>
      </c>
      <c r="BF363" s="237">
        <f>IF(N363="snížená",J363,0)</f>
        <v>0</v>
      </c>
      <c r="BG363" s="237">
        <f>IF(N363="zákl. přenesená",J363,0)</f>
        <v>0</v>
      </c>
      <c r="BH363" s="237">
        <f>IF(N363="sníž. přenesená",J363,0)</f>
        <v>0</v>
      </c>
      <c r="BI363" s="237">
        <f>IF(N363="nulová",J363,0)</f>
        <v>0</v>
      </c>
      <c r="BJ363" s="14" t="s">
        <v>83</v>
      </c>
      <c r="BK363" s="237">
        <f>ROUND(I363*H363,2)</f>
        <v>0</v>
      </c>
      <c r="BL363" s="14" t="s">
        <v>187</v>
      </c>
      <c r="BM363" s="236" t="s">
        <v>1082</v>
      </c>
    </row>
    <row r="364" spans="1:65" s="2" customFormat="1" ht="24.15" customHeight="1">
      <c r="A364" s="35"/>
      <c r="B364" s="36"/>
      <c r="C364" s="224" t="s">
        <v>201</v>
      </c>
      <c r="D364" s="224" t="s">
        <v>158</v>
      </c>
      <c r="E364" s="225" t="s">
        <v>1083</v>
      </c>
      <c r="F364" s="226" t="s">
        <v>1084</v>
      </c>
      <c r="G364" s="227" t="s">
        <v>161</v>
      </c>
      <c r="H364" s="228">
        <v>13.807</v>
      </c>
      <c r="I364" s="229"/>
      <c r="J364" s="230">
        <f>ROUND(I364*H364,2)</f>
        <v>0</v>
      </c>
      <c r="K364" s="231"/>
      <c r="L364" s="41"/>
      <c r="M364" s="232" t="s">
        <v>1</v>
      </c>
      <c r="N364" s="233" t="s">
        <v>41</v>
      </c>
      <c r="O364" s="88"/>
      <c r="P364" s="234">
        <f>O364*H364</f>
        <v>0</v>
      </c>
      <c r="Q364" s="234">
        <v>0</v>
      </c>
      <c r="R364" s="234">
        <f>Q364*H364</f>
        <v>0</v>
      </c>
      <c r="S364" s="234">
        <v>0</v>
      </c>
      <c r="T364" s="23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6" t="s">
        <v>187</v>
      </c>
      <c r="AT364" s="236" t="s">
        <v>158</v>
      </c>
      <c r="AU364" s="236" t="s">
        <v>85</v>
      </c>
      <c r="AY364" s="14" t="s">
        <v>156</v>
      </c>
      <c r="BE364" s="237">
        <f>IF(N364="základní",J364,0)</f>
        <v>0</v>
      </c>
      <c r="BF364" s="237">
        <f>IF(N364="snížená",J364,0)</f>
        <v>0</v>
      </c>
      <c r="BG364" s="237">
        <f>IF(N364="zákl. přenesená",J364,0)</f>
        <v>0</v>
      </c>
      <c r="BH364" s="237">
        <f>IF(N364="sníž. přenesená",J364,0)</f>
        <v>0</v>
      </c>
      <c r="BI364" s="237">
        <f>IF(N364="nulová",J364,0)</f>
        <v>0</v>
      </c>
      <c r="BJ364" s="14" t="s">
        <v>83</v>
      </c>
      <c r="BK364" s="237">
        <f>ROUND(I364*H364,2)</f>
        <v>0</v>
      </c>
      <c r="BL364" s="14" t="s">
        <v>187</v>
      </c>
      <c r="BM364" s="236" t="s">
        <v>1085</v>
      </c>
    </row>
    <row r="365" spans="1:65" s="2" customFormat="1" ht="24.15" customHeight="1">
      <c r="A365" s="35"/>
      <c r="B365" s="36"/>
      <c r="C365" s="224" t="s">
        <v>414</v>
      </c>
      <c r="D365" s="224" t="s">
        <v>158</v>
      </c>
      <c r="E365" s="225" t="s">
        <v>1086</v>
      </c>
      <c r="F365" s="226" t="s">
        <v>1087</v>
      </c>
      <c r="G365" s="227" t="s">
        <v>161</v>
      </c>
      <c r="H365" s="228">
        <v>62.584</v>
      </c>
      <c r="I365" s="229"/>
      <c r="J365" s="230">
        <f>ROUND(I365*H365,2)</f>
        <v>0</v>
      </c>
      <c r="K365" s="231"/>
      <c r="L365" s="41"/>
      <c r="M365" s="232" t="s">
        <v>1</v>
      </c>
      <c r="N365" s="233" t="s">
        <v>41</v>
      </c>
      <c r="O365" s="88"/>
      <c r="P365" s="234">
        <f>O365*H365</f>
        <v>0</v>
      </c>
      <c r="Q365" s="234">
        <v>0</v>
      </c>
      <c r="R365" s="234">
        <f>Q365*H365</f>
        <v>0</v>
      </c>
      <c r="S365" s="234">
        <v>0</v>
      </c>
      <c r="T365" s="23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36" t="s">
        <v>187</v>
      </c>
      <c r="AT365" s="236" t="s">
        <v>158</v>
      </c>
      <c r="AU365" s="236" t="s">
        <v>85</v>
      </c>
      <c r="AY365" s="14" t="s">
        <v>156</v>
      </c>
      <c r="BE365" s="237">
        <f>IF(N365="základní",J365,0)</f>
        <v>0</v>
      </c>
      <c r="BF365" s="237">
        <f>IF(N365="snížená",J365,0)</f>
        <v>0</v>
      </c>
      <c r="BG365" s="237">
        <f>IF(N365="zákl. přenesená",J365,0)</f>
        <v>0</v>
      </c>
      <c r="BH365" s="237">
        <f>IF(N365="sníž. přenesená",J365,0)</f>
        <v>0</v>
      </c>
      <c r="BI365" s="237">
        <f>IF(N365="nulová",J365,0)</f>
        <v>0</v>
      </c>
      <c r="BJ365" s="14" t="s">
        <v>83</v>
      </c>
      <c r="BK365" s="237">
        <f>ROUND(I365*H365,2)</f>
        <v>0</v>
      </c>
      <c r="BL365" s="14" t="s">
        <v>187</v>
      </c>
      <c r="BM365" s="236" t="s">
        <v>1088</v>
      </c>
    </row>
    <row r="366" spans="1:65" s="2" customFormat="1" ht="24.15" customHeight="1">
      <c r="A366" s="35"/>
      <c r="B366" s="36"/>
      <c r="C366" s="238" t="s">
        <v>1089</v>
      </c>
      <c r="D366" s="238" t="s">
        <v>207</v>
      </c>
      <c r="E366" s="239" t="s">
        <v>1090</v>
      </c>
      <c r="F366" s="240" t="s">
        <v>1091</v>
      </c>
      <c r="G366" s="241" t="s">
        <v>161</v>
      </c>
      <c r="H366" s="242">
        <v>65.713</v>
      </c>
      <c r="I366" s="243"/>
      <c r="J366" s="244">
        <f>ROUND(I366*H366,2)</f>
        <v>0</v>
      </c>
      <c r="K366" s="245"/>
      <c r="L366" s="246"/>
      <c r="M366" s="247" t="s">
        <v>1</v>
      </c>
      <c r="N366" s="248" t="s">
        <v>41</v>
      </c>
      <c r="O366" s="88"/>
      <c r="P366" s="234">
        <f>O366*H366</f>
        <v>0</v>
      </c>
      <c r="Q366" s="234">
        <v>0</v>
      </c>
      <c r="R366" s="234">
        <f>Q366*H366</f>
        <v>0</v>
      </c>
      <c r="S366" s="234">
        <v>0</v>
      </c>
      <c r="T366" s="235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36" t="s">
        <v>218</v>
      </c>
      <c r="AT366" s="236" t="s">
        <v>207</v>
      </c>
      <c r="AU366" s="236" t="s">
        <v>85</v>
      </c>
      <c r="AY366" s="14" t="s">
        <v>156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4" t="s">
        <v>83</v>
      </c>
      <c r="BK366" s="237">
        <f>ROUND(I366*H366,2)</f>
        <v>0</v>
      </c>
      <c r="BL366" s="14" t="s">
        <v>187</v>
      </c>
      <c r="BM366" s="236" t="s">
        <v>1092</v>
      </c>
    </row>
    <row r="367" spans="1:65" s="2" customFormat="1" ht="14.4" customHeight="1">
      <c r="A367" s="35"/>
      <c r="B367" s="36"/>
      <c r="C367" s="224" t="s">
        <v>282</v>
      </c>
      <c r="D367" s="224" t="s">
        <v>158</v>
      </c>
      <c r="E367" s="225" t="s">
        <v>1093</v>
      </c>
      <c r="F367" s="226" t="s">
        <v>1094</v>
      </c>
      <c r="G367" s="227" t="s">
        <v>186</v>
      </c>
      <c r="H367" s="228">
        <v>3.5</v>
      </c>
      <c r="I367" s="229"/>
      <c r="J367" s="230">
        <f>ROUND(I367*H367,2)</f>
        <v>0</v>
      </c>
      <c r="K367" s="231"/>
      <c r="L367" s="41"/>
      <c r="M367" s="232" t="s">
        <v>1</v>
      </c>
      <c r="N367" s="233" t="s">
        <v>41</v>
      </c>
      <c r="O367" s="88"/>
      <c r="P367" s="234">
        <f>O367*H367</f>
        <v>0</v>
      </c>
      <c r="Q367" s="234">
        <v>0</v>
      </c>
      <c r="R367" s="234">
        <f>Q367*H367</f>
        <v>0</v>
      </c>
      <c r="S367" s="234">
        <v>0</v>
      </c>
      <c r="T367" s="235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36" t="s">
        <v>187</v>
      </c>
      <c r="AT367" s="236" t="s">
        <v>158</v>
      </c>
      <c r="AU367" s="236" t="s">
        <v>85</v>
      </c>
      <c r="AY367" s="14" t="s">
        <v>156</v>
      </c>
      <c r="BE367" s="237">
        <f>IF(N367="základní",J367,0)</f>
        <v>0</v>
      </c>
      <c r="BF367" s="237">
        <f>IF(N367="snížená",J367,0)</f>
        <v>0</v>
      </c>
      <c r="BG367" s="237">
        <f>IF(N367="zákl. přenesená",J367,0)</f>
        <v>0</v>
      </c>
      <c r="BH367" s="237">
        <f>IF(N367="sníž. přenesená",J367,0)</f>
        <v>0</v>
      </c>
      <c r="BI367" s="237">
        <f>IF(N367="nulová",J367,0)</f>
        <v>0</v>
      </c>
      <c r="BJ367" s="14" t="s">
        <v>83</v>
      </c>
      <c r="BK367" s="237">
        <f>ROUND(I367*H367,2)</f>
        <v>0</v>
      </c>
      <c r="BL367" s="14" t="s">
        <v>187</v>
      </c>
      <c r="BM367" s="236" t="s">
        <v>1095</v>
      </c>
    </row>
    <row r="368" spans="1:65" s="2" customFormat="1" ht="14.4" customHeight="1">
      <c r="A368" s="35"/>
      <c r="B368" s="36"/>
      <c r="C368" s="224" t="s">
        <v>391</v>
      </c>
      <c r="D368" s="224" t="s">
        <v>158</v>
      </c>
      <c r="E368" s="225" t="s">
        <v>1096</v>
      </c>
      <c r="F368" s="226" t="s">
        <v>1097</v>
      </c>
      <c r="G368" s="227" t="s">
        <v>161</v>
      </c>
      <c r="H368" s="228">
        <v>3.1</v>
      </c>
      <c r="I368" s="229"/>
      <c r="J368" s="230">
        <f>ROUND(I368*H368,2)</f>
        <v>0</v>
      </c>
      <c r="K368" s="231"/>
      <c r="L368" s="41"/>
      <c r="M368" s="232" t="s">
        <v>1</v>
      </c>
      <c r="N368" s="233" t="s">
        <v>41</v>
      </c>
      <c r="O368" s="88"/>
      <c r="P368" s="234">
        <f>O368*H368</f>
        <v>0</v>
      </c>
      <c r="Q368" s="234">
        <v>0</v>
      </c>
      <c r="R368" s="234">
        <f>Q368*H368</f>
        <v>0</v>
      </c>
      <c r="S368" s="234">
        <v>0</v>
      </c>
      <c r="T368" s="23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36" t="s">
        <v>187</v>
      </c>
      <c r="AT368" s="236" t="s">
        <v>158</v>
      </c>
      <c r="AU368" s="236" t="s">
        <v>85</v>
      </c>
      <c r="AY368" s="14" t="s">
        <v>156</v>
      </c>
      <c r="BE368" s="237">
        <f>IF(N368="základní",J368,0)</f>
        <v>0</v>
      </c>
      <c r="BF368" s="237">
        <f>IF(N368="snížená",J368,0)</f>
        <v>0</v>
      </c>
      <c r="BG368" s="237">
        <f>IF(N368="zákl. přenesená",J368,0)</f>
        <v>0</v>
      </c>
      <c r="BH368" s="237">
        <f>IF(N368="sníž. přenesená",J368,0)</f>
        <v>0</v>
      </c>
      <c r="BI368" s="237">
        <f>IF(N368="nulová",J368,0)</f>
        <v>0</v>
      </c>
      <c r="BJ368" s="14" t="s">
        <v>83</v>
      </c>
      <c r="BK368" s="237">
        <f>ROUND(I368*H368,2)</f>
        <v>0</v>
      </c>
      <c r="BL368" s="14" t="s">
        <v>187</v>
      </c>
      <c r="BM368" s="236" t="s">
        <v>1098</v>
      </c>
    </row>
    <row r="369" spans="1:65" s="2" customFormat="1" ht="14.4" customHeight="1">
      <c r="A369" s="35"/>
      <c r="B369" s="36"/>
      <c r="C369" s="224" t="s">
        <v>1099</v>
      </c>
      <c r="D369" s="224" t="s">
        <v>158</v>
      </c>
      <c r="E369" s="225" t="s">
        <v>1100</v>
      </c>
      <c r="F369" s="226" t="s">
        <v>1101</v>
      </c>
      <c r="G369" s="227" t="s">
        <v>186</v>
      </c>
      <c r="H369" s="228">
        <v>3.2</v>
      </c>
      <c r="I369" s="229"/>
      <c r="J369" s="230">
        <f>ROUND(I369*H369,2)</f>
        <v>0</v>
      </c>
      <c r="K369" s="231"/>
      <c r="L369" s="41"/>
      <c r="M369" s="232" t="s">
        <v>1</v>
      </c>
      <c r="N369" s="233" t="s">
        <v>41</v>
      </c>
      <c r="O369" s="88"/>
      <c r="P369" s="234">
        <f>O369*H369</f>
        <v>0</v>
      </c>
      <c r="Q369" s="234">
        <v>0</v>
      </c>
      <c r="R369" s="234">
        <f>Q369*H369</f>
        <v>0</v>
      </c>
      <c r="S369" s="234">
        <v>0</v>
      </c>
      <c r="T369" s="23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36" t="s">
        <v>187</v>
      </c>
      <c r="AT369" s="236" t="s">
        <v>158</v>
      </c>
      <c r="AU369" s="236" t="s">
        <v>85</v>
      </c>
      <c r="AY369" s="14" t="s">
        <v>156</v>
      </c>
      <c r="BE369" s="237">
        <f>IF(N369="základní",J369,0)</f>
        <v>0</v>
      </c>
      <c r="BF369" s="237">
        <f>IF(N369="snížená",J369,0)</f>
        <v>0</v>
      </c>
      <c r="BG369" s="237">
        <f>IF(N369="zákl. přenesená",J369,0)</f>
        <v>0</v>
      </c>
      <c r="BH369" s="237">
        <f>IF(N369="sníž. přenesená",J369,0)</f>
        <v>0</v>
      </c>
      <c r="BI369" s="237">
        <f>IF(N369="nulová",J369,0)</f>
        <v>0</v>
      </c>
      <c r="BJ369" s="14" t="s">
        <v>83</v>
      </c>
      <c r="BK369" s="237">
        <f>ROUND(I369*H369,2)</f>
        <v>0</v>
      </c>
      <c r="BL369" s="14" t="s">
        <v>187</v>
      </c>
      <c r="BM369" s="236" t="s">
        <v>1102</v>
      </c>
    </row>
    <row r="370" spans="1:65" s="2" customFormat="1" ht="14.4" customHeight="1">
      <c r="A370" s="35"/>
      <c r="B370" s="36"/>
      <c r="C370" s="224" t="s">
        <v>195</v>
      </c>
      <c r="D370" s="224" t="s">
        <v>158</v>
      </c>
      <c r="E370" s="225" t="s">
        <v>1103</v>
      </c>
      <c r="F370" s="226" t="s">
        <v>1104</v>
      </c>
      <c r="G370" s="227" t="s">
        <v>239</v>
      </c>
      <c r="H370" s="228">
        <v>1</v>
      </c>
      <c r="I370" s="229"/>
      <c r="J370" s="230">
        <f>ROUND(I370*H370,2)</f>
        <v>0</v>
      </c>
      <c r="K370" s="231"/>
      <c r="L370" s="41"/>
      <c r="M370" s="232" t="s">
        <v>1</v>
      </c>
      <c r="N370" s="233" t="s">
        <v>41</v>
      </c>
      <c r="O370" s="88"/>
      <c r="P370" s="234">
        <f>O370*H370</f>
        <v>0</v>
      </c>
      <c r="Q370" s="234">
        <v>0</v>
      </c>
      <c r="R370" s="234">
        <f>Q370*H370</f>
        <v>0</v>
      </c>
      <c r="S370" s="234">
        <v>0</v>
      </c>
      <c r="T370" s="235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36" t="s">
        <v>187</v>
      </c>
      <c r="AT370" s="236" t="s">
        <v>158</v>
      </c>
      <c r="AU370" s="236" t="s">
        <v>85</v>
      </c>
      <c r="AY370" s="14" t="s">
        <v>156</v>
      </c>
      <c r="BE370" s="237">
        <f>IF(N370="základní",J370,0)</f>
        <v>0</v>
      </c>
      <c r="BF370" s="237">
        <f>IF(N370="snížená",J370,0)</f>
        <v>0</v>
      </c>
      <c r="BG370" s="237">
        <f>IF(N370="zákl. přenesená",J370,0)</f>
        <v>0</v>
      </c>
      <c r="BH370" s="237">
        <f>IF(N370="sníž. přenesená",J370,0)</f>
        <v>0</v>
      </c>
      <c r="BI370" s="237">
        <f>IF(N370="nulová",J370,0)</f>
        <v>0</v>
      </c>
      <c r="BJ370" s="14" t="s">
        <v>83</v>
      </c>
      <c r="BK370" s="237">
        <f>ROUND(I370*H370,2)</f>
        <v>0</v>
      </c>
      <c r="BL370" s="14" t="s">
        <v>187</v>
      </c>
      <c r="BM370" s="236" t="s">
        <v>1105</v>
      </c>
    </row>
    <row r="371" spans="1:65" s="2" customFormat="1" ht="24.15" customHeight="1">
      <c r="A371" s="35"/>
      <c r="B371" s="36"/>
      <c r="C371" s="238" t="s">
        <v>7</v>
      </c>
      <c r="D371" s="238" t="s">
        <v>207</v>
      </c>
      <c r="E371" s="239" t="s">
        <v>1106</v>
      </c>
      <c r="F371" s="240" t="s">
        <v>1107</v>
      </c>
      <c r="G371" s="241" t="s">
        <v>239</v>
      </c>
      <c r="H371" s="242">
        <v>1</v>
      </c>
      <c r="I371" s="243"/>
      <c r="J371" s="244">
        <f>ROUND(I371*H371,2)</f>
        <v>0</v>
      </c>
      <c r="K371" s="245"/>
      <c r="L371" s="246"/>
      <c r="M371" s="247" t="s">
        <v>1</v>
      </c>
      <c r="N371" s="248" t="s">
        <v>41</v>
      </c>
      <c r="O371" s="88"/>
      <c r="P371" s="234">
        <f>O371*H371</f>
        <v>0</v>
      </c>
      <c r="Q371" s="234">
        <v>0</v>
      </c>
      <c r="R371" s="234">
        <f>Q371*H371</f>
        <v>0</v>
      </c>
      <c r="S371" s="234">
        <v>0</v>
      </c>
      <c r="T371" s="235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36" t="s">
        <v>218</v>
      </c>
      <c r="AT371" s="236" t="s">
        <v>207</v>
      </c>
      <c r="AU371" s="236" t="s">
        <v>85</v>
      </c>
      <c r="AY371" s="14" t="s">
        <v>156</v>
      </c>
      <c r="BE371" s="237">
        <f>IF(N371="základní",J371,0)</f>
        <v>0</v>
      </c>
      <c r="BF371" s="237">
        <f>IF(N371="snížená",J371,0)</f>
        <v>0</v>
      </c>
      <c r="BG371" s="237">
        <f>IF(N371="zákl. přenesená",J371,0)</f>
        <v>0</v>
      </c>
      <c r="BH371" s="237">
        <f>IF(N371="sníž. přenesená",J371,0)</f>
        <v>0</v>
      </c>
      <c r="BI371" s="237">
        <f>IF(N371="nulová",J371,0)</f>
        <v>0</v>
      </c>
      <c r="BJ371" s="14" t="s">
        <v>83</v>
      </c>
      <c r="BK371" s="237">
        <f>ROUND(I371*H371,2)</f>
        <v>0</v>
      </c>
      <c r="BL371" s="14" t="s">
        <v>187</v>
      </c>
      <c r="BM371" s="236" t="s">
        <v>1108</v>
      </c>
    </row>
    <row r="372" spans="1:65" s="2" customFormat="1" ht="14.4" customHeight="1">
      <c r="A372" s="35"/>
      <c r="B372" s="36"/>
      <c r="C372" s="224" t="s">
        <v>1109</v>
      </c>
      <c r="D372" s="224" t="s">
        <v>158</v>
      </c>
      <c r="E372" s="225" t="s">
        <v>1110</v>
      </c>
      <c r="F372" s="226" t="s">
        <v>1111</v>
      </c>
      <c r="G372" s="227" t="s">
        <v>239</v>
      </c>
      <c r="H372" s="228">
        <v>5</v>
      </c>
      <c r="I372" s="229"/>
      <c r="J372" s="230">
        <f>ROUND(I372*H372,2)</f>
        <v>0</v>
      </c>
      <c r="K372" s="231"/>
      <c r="L372" s="41"/>
      <c r="M372" s="232" t="s">
        <v>1</v>
      </c>
      <c r="N372" s="233" t="s">
        <v>41</v>
      </c>
      <c r="O372" s="88"/>
      <c r="P372" s="234">
        <f>O372*H372</f>
        <v>0</v>
      </c>
      <c r="Q372" s="234">
        <v>0</v>
      </c>
      <c r="R372" s="234">
        <f>Q372*H372</f>
        <v>0</v>
      </c>
      <c r="S372" s="234">
        <v>0</v>
      </c>
      <c r="T372" s="23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36" t="s">
        <v>187</v>
      </c>
      <c r="AT372" s="236" t="s">
        <v>158</v>
      </c>
      <c r="AU372" s="236" t="s">
        <v>85</v>
      </c>
      <c r="AY372" s="14" t="s">
        <v>156</v>
      </c>
      <c r="BE372" s="237">
        <f>IF(N372="základní",J372,0)</f>
        <v>0</v>
      </c>
      <c r="BF372" s="237">
        <f>IF(N372="snížená",J372,0)</f>
        <v>0</v>
      </c>
      <c r="BG372" s="237">
        <f>IF(N372="zákl. přenesená",J372,0)</f>
        <v>0</v>
      </c>
      <c r="BH372" s="237">
        <f>IF(N372="sníž. přenesená",J372,0)</f>
        <v>0</v>
      </c>
      <c r="BI372" s="237">
        <f>IF(N372="nulová",J372,0)</f>
        <v>0</v>
      </c>
      <c r="BJ372" s="14" t="s">
        <v>83</v>
      </c>
      <c r="BK372" s="237">
        <f>ROUND(I372*H372,2)</f>
        <v>0</v>
      </c>
      <c r="BL372" s="14" t="s">
        <v>187</v>
      </c>
      <c r="BM372" s="236" t="s">
        <v>988</v>
      </c>
    </row>
    <row r="373" spans="1:65" s="2" customFormat="1" ht="14.4" customHeight="1">
      <c r="A373" s="35"/>
      <c r="B373" s="36"/>
      <c r="C373" s="238" t="s">
        <v>884</v>
      </c>
      <c r="D373" s="238" t="s">
        <v>207</v>
      </c>
      <c r="E373" s="239" t="s">
        <v>1112</v>
      </c>
      <c r="F373" s="240" t="s">
        <v>1113</v>
      </c>
      <c r="G373" s="241" t="s">
        <v>239</v>
      </c>
      <c r="H373" s="242">
        <v>1</v>
      </c>
      <c r="I373" s="243"/>
      <c r="J373" s="244">
        <f>ROUND(I373*H373,2)</f>
        <v>0</v>
      </c>
      <c r="K373" s="245"/>
      <c r="L373" s="246"/>
      <c r="M373" s="247" t="s">
        <v>1</v>
      </c>
      <c r="N373" s="248" t="s">
        <v>41</v>
      </c>
      <c r="O373" s="88"/>
      <c r="P373" s="234">
        <f>O373*H373</f>
        <v>0</v>
      </c>
      <c r="Q373" s="234">
        <v>0</v>
      </c>
      <c r="R373" s="234">
        <f>Q373*H373</f>
        <v>0</v>
      </c>
      <c r="S373" s="234">
        <v>0</v>
      </c>
      <c r="T373" s="23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36" t="s">
        <v>218</v>
      </c>
      <c r="AT373" s="236" t="s">
        <v>207</v>
      </c>
      <c r="AU373" s="236" t="s">
        <v>85</v>
      </c>
      <c r="AY373" s="14" t="s">
        <v>156</v>
      </c>
      <c r="BE373" s="237">
        <f>IF(N373="základní",J373,0)</f>
        <v>0</v>
      </c>
      <c r="BF373" s="237">
        <f>IF(N373="snížená",J373,0)</f>
        <v>0</v>
      </c>
      <c r="BG373" s="237">
        <f>IF(N373="zákl. přenesená",J373,0)</f>
        <v>0</v>
      </c>
      <c r="BH373" s="237">
        <f>IF(N373="sníž. přenesená",J373,0)</f>
        <v>0</v>
      </c>
      <c r="BI373" s="237">
        <f>IF(N373="nulová",J373,0)</f>
        <v>0</v>
      </c>
      <c r="BJ373" s="14" t="s">
        <v>83</v>
      </c>
      <c r="BK373" s="237">
        <f>ROUND(I373*H373,2)</f>
        <v>0</v>
      </c>
      <c r="BL373" s="14" t="s">
        <v>187</v>
      </c>
      <c r="BM373" s="236" t="s">
        <v>827</v>
      </c>
    </row>
    <row r="374" spans="1:65" s="2" customFormat="1" ht="14.4" customHeight="1">
      <c r="A374" s="35"/>
      <c r="B374" s="36"/>
      <c r="C374" s="238" t="s">
        <v>1114</v>
      </c>
      <c r="D374" s="238" t="s">
        <v>207</v>
      </c>
      <c r="E374" s="239" t="s">
        <v>1115</v>
      </c>
      <c r="F374" s="240" t="s">
        <v>1116</v>
      </c>
      <c r="G374" s="241" t="s">
        <v>239</v>
      </c>
      <c r="H374" s="242">
        <v>4</v>
      </c>
      <c r="I374" s="243"/>
      <c r="J374" s="244">
        <f>ROUND(I374*H374,2)</f>
        <v>0</v>
      </c>
      <c r="K374" s="245"/>
      <c r="L374" s="246"/>
      <c r="M374" s="247" t="s">
        <v>1</v>
      </c>
      <c r="N374" s="248" t="s">
        <v>41</v>
      </c>
      <c r="O374" s="88"/>
      <c r="P374" s="234">
        <f>O374*H374</f>
        <v>0</v>
      </c>
      <c r="Q374" s="234">
        <v>0</v>
      </c>
      <c r="R374" s="234">
        <f>Q374*H374</f>
        <v>0</v>
      </c>
      <c r="S374" s="234">
        <v>0</v>
      </c>
      <c r="T374" s="235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36" t="s">
        <v>218</v>
      </c>
      <c r="AT374" s="236" t="s">
        <v>207</v>
      </c>
      <c r="AU374" s="236" t="s">
        <v>85</v>
      </c>
      <c r="AY374" s="14" t="s">
        <v>156</v>
      </c>
      <c r="BE374" s="237">
        <f>IF(N374="základní",J374,0)</f>
        <v>0</v>
      </c>
      <c r="BF374" s="237">
        <f>IF(N374="snížená",J374,0)</f>
        <v>0</v>
      </c>
      <c r="BG374" s="237">
        <f>IF(N374="zákl. přenesená",J374,0)</f>
        <v>0</v>
      </c>
      <c r="BH374" s="237">
        <f>IF(N374="sníž. přenesená",J374,0)</f>
        <v>0</v>
      </c>
      <c r="BI374" s="237">
        <f>IF(N374="nulová",J374,0)</f>
        <v>0</v>
      </c>
      <c r="BJ374" s="14" t="s">
        <v>83</v>
      </c>
      <c r="BK374" s="237">
        <f>ROUND(I374*H374,2)</f>
        <v>0</v>
      </c>
      <c r="BL374" s="14" t="s">
        <v>187</v>
      </c>
      <c r="BM374" s="236" t="s">
        <v>1117</v>
      </c>
    </row>
    <row r="375" spans="1:65" s="2" customFormat="1" ht="24.15" customHeight="1">
      <c r="A375" s="35"/>
      <c r="B375" s="36"/>
      <c r="C375" s="224" t="s">
        <v>1036</v>
      </c>
      <c r="D375" s="224" t="s">
        <v>158</v>
      </c>
      <c r="E375" s="225" t="s">
        <v>1118</v>
      </c>
      <c r="F375" s="226" t="s">
        <v>1119</v>
      </c>
      <c r="G375" s="227" t="s">
        <v>210</v>
      </c>
      <c r="H375" s="228">
        <v>3.879</v>
      </c>
      <c r="I375" s="229"/>
      <c r="J375" s="230">
        <f>ROUND(I375*H375,2)</f>
        <v>0</v>
      </c>
      <c r="K375" s="231"/>
      <c r="L375" s="41"/>
      <c r="M375" s="232" t="s">
        <v>1</v>
      </c>
      <c r="N375" s="233" t="s">
        <v>41</v>
      </c>
      <c r="O375" s="88"/>
      <c r="P375" s="234">
        <f>O375*H375</f>
        <v>0</v>
      </c>
      <c r="Q375" s="234">
        <v>0</v>
      </c>
      <c r="R375" s="234">
        <f>Q375*H375</f>
        <v>0</v>
      </c>
      <c r="S375" s="234">
        <v>0</v>
      </c>
      <c r="T375" s="23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36" t="s">
        <v>187</v>
      </c>
      <c r="AT375" s="236" t="s">
        <v>158</v>
      </c>
      <c r="AU375" s="236" t="s">
        <v>85</v>
      </c>
      <c r="AY375" s="14" t="s">
        <v>156</v>
      </c>
      <c r="BE375" s="237">
        <f>IF(N375="základní",J375,0)</f>
        <v>0</v>
      </c>
      <c r="BF375" s="237">
        <f>IF(N375="snížená",J375,0)</f>
        <v>0</v>
      </c>
      <c r="BG375" s="237">
        <f>IF(N375="zákl. přenesená",J375,0)</f>
        <v>0</v>
      </c>
      <c r="BH375" s="237">
        <f>IF(N375="sníž. přenesená",J375,0)</f>
        <v>0</v>
      </c>
      <c r="BI375" s="237">
        <f>IF(N375="nulová",J375,0)</f>
        <v>0</v>
      </c>
      <c r="BJ375" s="14" t="s">
        <v>83</v>
      </c>
      <c r="BK375" s="237">
        <f>ROUND(I375*H375,2)</f>
        <v>0</v>
      </c>
      <c r="BL375" s="14" t="s">
        <v>187</v>
      </c>
      <c r="BM375" s="236" t="s">
        <v>1120</v>
      </c>
    </row>
    <row r="376" spans="1:63" s="12" customFormat="1" ht="22.8" customHeight="1">
      <c r="A376" s="12"/>
      <c r="B376" s="208"/>
      <c r="C376" s="209"/>
      <c r="D376" s="210" t="s">
        <v>75</v>
      </c>
      <c r="E376" s="222" t="s">
        <v>1121</v>
      </c>
      <c r="F376" s="222" t="s">
        <v>1122</v>
      </c>
      <c r="G376" s="209"/>
      <c r="H376" s="209"/>
      <c r="I376" s="212"/>
      <c r="J376" s="223">
        <f>BK376</f>
        <v>0</v>
      </c>
      <c r="K376" s="209"/>
      <c r="L376" s="214"/>
      <c r="M376" s="215"/>
      <c r="N376" s="216"/>
      <c r="O376" s="216"/>
      <c r="P376" s="217">
        <f>SUM(P377:P403)</f>
        <v>0</v>
      </c>
      <c r="Q376" s="216"/>
      <c r="R376" s="217">
        <f>SUM(R377:R403)</f>
        <v>0</v>
      </c>
      <c r="S376" s="216"/>
      <c r="T376" s="218">
        <f>SUM(T377:T403)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9" t="s">
        <v>85</v>
      </c>
      <c r="AT376" s="220" t="s">
        <v>75</v>
      </c>
      <c r="AU376" s="220" t="s">
        <v>83</v>
      </c>
      <c r="AY376" s="219" t="s">
        <v>156</v>
      </c>
      <c r="BK376" s="221">
        <f>SUM(BK377:BK403)</f>
        <v>0</v>
      </c>
    </row>
    <row r="377" spans="1:65" s="2" customFormat="1" ht="14.4" customHeight="1">
      <c r="A377" s="35"/>
      <c r="B377" s="36"/>
      <c r="C377" s="224" t="s">
        <v>1123</v>
      </c>
      <c r="D377" s="224" t="s">
        <v>158</v>
      </c>
      <c r="E377" s="225" t="s">
        <v>1124</v>
      </c>
      <c r="F377" s="226" t="s">
        <v>1125</v>
      </c>
      <c r="G377" s="227" t="s">
        <v>161</v>
      </c>
      <c r="H377" s="228">
        <v>1.38</v>
      </c>
      <c r="I377" s="229"/>
      <c r="J377" s="230">
        <f>ROUND(I377*H377,2)</f>
        <v>0</v>
      </c>
      <c r="K377" s="231"/>
      <c r="L377" s="41"/>
      <c r="M377" s="232" t="s">
        <v>1</v>
      </c>
      <c r="N377" s="233" t="s">
        <v>41</v>
      </c>
      <c r="O377" s="88"/>
      <c r="P377" s="234">
        <f>O377*H377</f>
        <v>0</v>
      </c>
      <c r="Q377" s="234">
        <v>0</v>
      </c>
      <c r="R377" s="234">
        <f>Q377*H377</f>
        <v>0</v>
      </c>
      <c r="S377" s="234">
        <v>0</v>
      </c>
      <c r="T377" s="235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36" t="s">
        <v>187</v>
      </c>
      <c r="AT377" s="236" t="s">
        <v>158</v>
      </c>
      <c r="AU377" s="236" t="s">
        <v>85</v>
      </c>
      <c r="AY377" s="14" t="s">
        <v>156</v>
      </c>
      <c r="BE377" s="237">
        <f>IF(N377="základní",J377,0)</f>
        <v>0</v>
      </c>
      <c r="BF377" s="237">
        <f>IF(N377="snížená",J377,0)</f>
        <v>0</v>
      </c>
      <c r="BG377" s="237">
        <f>IF(N377="zákl. přenesená",J377,0)</f>
        <v>0</v>
      </c>
      <c r="BH377" s="237">
        <f>IF(N377="sníž. přenesená",J377,0)</f>
        <v>0</v>
      </c>
      <c r="BI377" s="237">
        <f>IF(N377="nulová",J377,0)</f>
        <v>0</v>
      </c>
      <c r="BJ377" s="14" t="s">
        <v>83</v>
      </c>
      <c r="BK377" s="237">
        <f>ROUND(I377*H377,2)</f>
        <v>0</v>
      </c>
      <c r="BL377" s="14" t="s">
        <v>187</v>
      </c>
      <c r="BM377" s="236" t="s">
        <v>805</v>
      </c>
    </row>
    <row r="378" spans="1:65" s="2" customFormat="1" ht="14.4" customHeight="1">
      <c r="A378" s="35"/>
      <c r="B378" s="36"/>
      <c r="C378" s="224" t="s">
        <v>726</v>
      </c>
      <c r="D378" s="224" t="s">
        <v>158</v>
      </c>
      <c r="E378" s="225" t="s">
        <v>1126</v>
      </c>
      <c r="F378" s="226" t="s">
        <v>1127</v>
      </c>
      <c r="G378" s="227" t="s">
        <v>186</v>
      </c>
      <c r="H378" s="228">
        <v>59.926</v>
      </c>
      <c r="I378" s="229"/>
      <c r="J378" s="230">
        <f>ROUND(I378*H378,2)</f>
        <v>0</v>
      </c>
      <c r="K378" s="231"/>
      <c r="L378" s="41"/>
      <c r="M378" s="232" t="s">
        <v>1</v>
      </c>
      <c r="N378" s="233" t="s">
        <v>41</v>
      </c>
      <c r="O378" s="88"/>
      <c r="P378" s="234">
        <f>O378*H378</f>
        <v>0</v>
      </c>
      <c r="Q378" s="234">
        <v>0</v>
      </c>
      <c r="R378" s="234">
        <f>Q378*H378</f>
        <v>0</v>
      </c>
      <c r="S378" s="234">
        <v>0</v>
      </c>
      <c r="T378" s="235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36" t="s">
        <v>187</v>
      </c>
      <c r="AT378" s="236" t="s">
        <v>158</v>
      </c>
      <c r="AU378" s="236" t="s">
        <v>85</v>
      </c>
      <c r="AY378" s="14" t="s">
        <v>156</v>
      </c>
      <c r="BE378" s="237">
        <f>IF(N378="základní",J378,0)</f>
        <v>0</v>
      </c>
      <c r="BF378" s="237">
        <f>IF(N378="snížená",J378,0)</f>
        <v>0</v>
      </c>
      <c r="BG378" s="237">
        <f>IF(N378="zákl. přenesená",J378,0)</f>
        <v>0</v>
      </c>
      <c r="BH378" s="237">
        <f>IF(N378="sníž. přenesená",J378,0)</f>
        <v>0</v>
      </c>
      <c r="BI378" s="237">
        <f>IF(N378="nulová",J378,0)</f>
        <v>0</v>
      </c>
      <c r="BJ378" s="14" t="s">
        <v>83</v>
      </c>
      <c r="BK378" s="237">
        <f>ROUND(I378*H378,2)</f>
        <v>0</v>
      </c>
      <c r="BL378" s="14" t="s">
        <v>187</v>
      </c>
      <c r="BM378" s="236" t="s">
        <v>706</v>
      </c>
    </row>
    <row r="379" spans="1:65" s="2" customFormat="1" ht="14.4" customHeight="1">
      <c r="A379" s="35"/>
      <c r="B379" s="36"/>
      <c r="C379" s="224" t="s">
        <v>719</v>
      </c>
      <c r="D379" s="224" t="s">
        <v>158</v>
      </c>
      <c r="E379" s="225" t="s">
        <v>1128</v>
      </c>
      <c r="F379" s="226" t="s">
        <v>1129</v>
      </c>
      <c r="G379" s="227" t="s">
        <v>186</v>
      </c>
      <c r="H379" s="228">
        <v>62.88</v>
      </c>
      <c r="I379" s="229"/>
      <c r="J379" s="230">
        <f>ROUND(I379*H379,2)</f>
        <v>0</v>
      </c>
      <c r="K379" s="231"/>
      <c r="L379" s="41"/>
      <c r="M379" s="232" t="s">
        <v>1</v>
      </c>
      <c r="N379" s="233" t="s">
        <v>41</v>
      </c>
      <c r="O379" s="88"/>
      <c r="P379" s="234">
        <f>O379*H379</f>
        <v>0</v>
      </c>
      <c r="Q379" s="234">
        <v>0</v>
      </c>
      <c r="R379" s="234">
        <f>Q379*H379</f>
        <v>0</v>
      </c>
      <c r="S379" s="234">
        <v>0</v>
      </c>
      <c r="T379" s="23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36" t="s">
        <v>187</v>
      </c>
      <c r="AT379" s="236" t="s">
        <v>158</v>
      </c>
      <c r="AU379" s="236" t="s">
        <v>85</v>
      </c>
      <c r="AY379" s="14" t="s">
        <v>156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4" t="s">
        <v>83</v>
      </c>
      <c r="BK379" s="237">
        <f>ROUND(I379*H379,2)</f>
        <v>0</v>
      </c>
      <c r="BL379" s="14" t="s">
        <v>187</v>
      </c>
      <c r="BM379" s="236" t="s">
        <v>813</v>
      </c>
    </row>
    <row r="380" spans="1:65" s="2" customFormat="1" ht="14.4" customHeight="1">
      <c r="A380" s="35"/>
      <c r="B380" s="36"/>
      <c r="C380" s="224" t="s">
        <v>1130</v>
      </c>
      <c r="D380" s="224" t="s">
        <v>158</v>
      </c>
      <c r="E380" s="225" t="s">
        <v>1131</v>
      </c>
      <c r="F380" s="226" t="s">
        <v>1132</v>
      </c>
      <c r="G380" s="227" t="s">
        <v>239</v>
      </c>
      <c r="H380" s="228">
        <v>1.15</v>
      </c>
      <c r="I380" s="229"/>
      <c r="J380" s="230">
        <f>ROUND(I380*H380,2)</f>
        <v>0</v>
      </c>
      <c r="K380" s="231"/>
      <c r="L380" s="41"/>
      <c r="M380" s="232" t="s">
        <v>1</v>
      </c>
      <c r="N380" s="233" t="s">
        <v>41</v>
      </c>
      <c r="O380" s="88"/>
      <c r="P380" s="234">
        <f>O380*H380</f>
        <v>0</v>
      </c>
      <c r="Q380" s="234">
        <v>0</v>
      </c>
      <c r="R380" s="234">
        <f>Q380*H380</f>
        <v>0</v>
      </c>
      <c r="S380" s="234">
        <v>0</v>
      </c>
      <c r="T380" s="235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36" t="s">
        <v>187</v>
      </c>
      <c r="AT380" s="236" t="s">
        <v>158</v>
      </c>
      <c r="AU380" s="236" t="s">
        <v>85</v>
      </c>
      <c r="AY380" s="14" t="s">
        <v>156</v>
      </c>
      <c r="BE380" s="237">
        <f>IF(N380="základní",J380,0)</f>
        <v>0</v>
      </c>
      <c r="BF380" s="237">
        <f>IF(N380="snížená",J380,0)</f>
        <v>0</v>
      </c>
      <c r="BG380" s="237">
        <f>IF(N380="zákl. přenesená",J380,0)</f>
        <v>0</v>
      </c>
      <c r="BH380" s="237">
        <f>IF(N380="sníž. přenesená",J380,0)</f>
        <v>0</v>
      </c>
      <c r="BI380" s="237">
        <f>IF(N380="nulová",J380,0)</f>
        <v>0</v>
      </c>
      <c r="BJ380" s="14" t="s">
        <v>83</v>
      </c>
      <c r="BK380" s="237">
        <f>ROUND(I380*H380,2)</f>
        <v>0</v>
      </c>
      <c r="BL380" s="14" t="s">
        <v>187</v>
      </c>
      <c r="BM380" s="236" t="s">
        <v>860</v>
      </c>
    </row>
    <row r="381" spans="1:65" s="2" customFormat="1" ht="14.4" customHeight="1">
      <c r="A381" s="35"/>
      <c r="B381" s="36"/>
      <c r="C381" s="224" t="s">
        <v>1133</v>
      </c>
      <c r="D381" s="224" t="s">
        <v>158</v>
      </c>
      <c r="E381" s="225" t="s">
        <v>1134</v>
      </c>
      <c r="F381" s="226" t="s">
        <v>1135</v>
      </c>
      <c r="G381" s="227" t="s">
        <v>186</v>
      </c>
      <c r="H381" s="228">
        <v>37.722</v>
      </c>
      <c r="I381" s="229"/>
      <c r="J381" s="230">
        <f>ROUND(I381*H381,2)</f>
        <v>0</v>
      </c>
      <c r="K381" s="231"/>
      <c r="L381" s="41"/>
      <c r="M381" s="232" t="s">
        <v>1</v>
      </c>
      <c r="N381" s="233" t="s">
        <v>41</v>
      </c>
      <c r="O381" s="88"/>
      <c r="P381" s="234">
        <f>O381*H381</f>
        <v>0</v>
      </c>
      <c r="Q381" s="234">
        <v>0</v>
      </c>
      <c r="R381" s="234">
        <f>Q381*H381</f>
        <v>0</v>
      </c>
      <c r="S381" s="234">
        <v>0</v>
      </c>
      <c r="T381" s="23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36" t="s">
        <v>187</v>
      </c>
      <c r="AT381" s="236" t="s">
        <v>158</v>
      </c>
      <c r="AU381" s="236" t="s">
        <v>85</v>
      </c>
      <c r="AY381" s="14" t="s">
        <v>156</v>
      </c>
      <c r="BE381" s="237">
        <f>IF(N381="základní",J381,0)</f>
        <v>0</v>
      </c>
      <c r="BF381" s="237">
        <f>IF(N381="snížená",J381,0)</f>
        <v>0</v>
      </c>
      <c r="BG381" s="237">
        <f>IF(N381="zákl. přenesená",J381,0)</f>
        <v>0</v>
      </c>
      <c r="BH381" s="237">
        <f>IF(N381="sníž. přenesená",J381,0)</f>
        <v>0</v>
      </c>
      <c r="BI381" s="237">
        <f>IF(N381="nulová",J381,0)</f>
        <v>0</v>
      </c>
      <c r="BJ381" s="14" t="s">
        <v>83</v>
      </c>
      <c r="BK381" s="237">
        <f>ROUND(I381*H381,2)</f>
        <v>0</v>
      </c>
      <c r="BL381" s="14" t="s">
        <v>187</v>
      </c>
      <c r="BM381" s="236" t="s">
        <v>869</v>
      </c>
    </row>
    <row r="382" spans="1:65" s="2" customFormat="1" ht="14.4" customHeight="1">
      <c r="A382" s="35"/>
      <c r="B382" s="36"/>
      <c r="C382" s="224" t="s">
        <v>1108</v>
      </c>
      <c r="D382" s="224" t="s">
        <v>158</v>
      </c>
      <c r="E382" s="225" t="s">
        <v>1136</v>
      </c>
      <c r="F382" s="226" t="s">
        <v>1137</v>
      </c>
      <c r="G382" s="227" t="s">
        <v>186</v>
      </c>
      <c r="H382" s="228">
        <v>18.645</v>
      </c>
      <c r="I382" s="229"/>
      <c r="J382" s="230">
        <f>ROUND(I382*H382,2)</f>
        <v>0</v>
      </c>
      <c r="K382" s="231"/>
      <c r="L382" s="41"/>
      <c r="M382" s="232" t="s">
        <v>1</v>
      </c>
      <c r="N382" s="233" t="s">
        <v>41</v>
      </c>
      <c r="O382" s="88"/>
      <c r="P382" s="234">
        <f>O382*H382</f>
        <v>0</v>
      </c>
      <c r="Q382" s="234">
        <v>0</v>
      </c>
      <c r="R382" s="234">
        <f>Q382*H382</f>
        <v>0</v>
      </c>
      <c r="S382" s="234">
        <v>0</v>
      </c>
      <c r="T382" s="235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36" t="s">
        <v>187</v>
      </c>
      <c r="AT382" s="236" t="s">
        <v>158</v>
      </c>
      <c r="AU382" s="236" t="s">
        <v>85</v>
      </c>
      <c r="AY382" s="14" t="s">
        <v>156</v>
      </c>
      <c r="BE382" s="237">
        <f>IF(N382="základní",J382,0)</f>
        <v>0</v>
      </c>
      <c r="BF382" s="237">
        <f>IF(N382="snížená",J382,0)</f>
        <v>0</v>
      </c>
      <c r="BG382" s="237">
        <f>IF(N382="zákl. přenesená",J382,0)</f>
        <v>0</v>
      </c>
      <c r="BH382" s="237">
        <f>IF(N382="sníž. přenesená",J382,0)</f>
        <v>0</v>
      </c>
      <c r="BI382" s="237">
        <f>IF(N382="nulová",J382,0)</f>
        <v>0</v>
      </c>
      <c r="BJ382" s="14" t="s">
        <v>83</v>
      </c>
      <c r="BK382" s="237">
        <f>ROUND(I382*H382,2)</f>
        <v>0</v>
      </c>
      <c r="BL382" s="14" t="s">
        <v>187</v>
      </c>
      <c r="BM382" s="236" t="s">
        <v>867</v>
      </c>
    </row>
    <row r="383" spans="1:65" s="2" customFormat="1" ht="14.4" customHeight="1">
      <c r="A383" s="35"/>
      <c r="B383" s="36"/>
      <c r="C383" s="224" t="s">
        <v>1138</v>
      </c>
      <c r="D383" s="224" t="s">
        <v>158</v>
      </c>
      <c r="E383" s="225" t="s">
        <v>1139</v>
      </c>
      <c r="F383" s="226" t="s">
        <v>1140</v>
      </c>
      <c r="G383" s="227" t="s">
        <v>161</v>
      </c>
      <c r="H383" s="228">
        <v>2.695</v>
      </c>
      <c r="I383" s="229"/>
      <c r="J383" s="230">
        <f>ROUND(I383*H383,2)</f>
        <v>0</v>
      </c>
      <c r="K383" s="231"/>
      <c r="L383" s="41"/>
      <c r="M383" s="232" t="s">
        <v>1</v>
      </c>
      <c r="N383" s="233" t="s">
        <v>41</v>
      </c>
      <c r="O383" s="88"/>
      <c r="P383" s="234">
        <f>O383*H383</f>
        <v>0</v>
      </c>
      <c r="Q383" s="234">
        <v>0</v>
      </c>
      <c r="R383" s="234">
        <f>Q383*H383</f>
        <v>0</v>
      </c>
      <c r="S383" s="234">
        <v>0</v>
      </c>
      <c r="T383" s="235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36" t="s">
        <v>187</v>
      </c>
      <c r="AT383" s="236" t="s">
        <v>158</v>
      </c>
      <c r="AU383" s="236" t="s">
        <v>85</v>
      </c>
      <c r="AY383" s="14" t="s">
        <v>156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4" t="s">
        <v>83</v>
      </c>
      <c r="BK383" s="237">
        <f>ROUND(I383*H383,2)</f>
        <v>0</v>
      </c>
      <c r="BL383" s="14" t="s">
        <v>187</v>
      </c>
      <c r="BM383" s="236" t="s">
        <v>1141</v>
      </c>
    </row>
    <row r="384" spans="1:65" s="2" customFormat="1" ht="14.4" customHeight="1">
      <c r="A384" s="35"/>
      <c r="B384" s="36"/>
      <c r="C384" s="224" t="s">
        <v>722</v>
      </c>
      <c r="D384" s="224" t="s">
        <v>158</v>
      </c>
      <c r="E384" s="225" t="s">
        <v>1142</v>
      </c>
      <c r="F384" s="226" t="s">
        <v>1143</v>
      </c>
      <c r="G384" s="227" t="s">
        <v>186</v>
      </c>
      <c r="H384" s="228">
        <v>62.88</v>
      </c>
      <c r="I384" s="229"/>
      <c r="J384" s="230">
        <f>ROUND(I384*H384,2)</f>
        <v>0</v>
      </c>
      <c r="K384" s="231"/>
      <c r="L384" s="41"/>
      <c r="M384" s="232" t="s">
        <v>1</v>
      </c>
      <c r="N384" s="233" t="s">
        <v>41</v>
      </c>
      <c r="O384" s="88"/>
      <c r="P384" s="234">
        <f>O384*H384</f>
        <v>0</v>
      </c>
      <c r="Q384" s="234">
        <v>0</v>
      </c>
      <c r="R384" s="234">
        <f>Q384*H384</f>
        <v>0</v>
      </c>
      <c r="S384" s="234">
        <v>0</v>
      </c>
      <c r="T384" s="23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36" t="s">
        <v>187</v>
      </c>
      <c r="AT384" s="236" t="s">
        <v>158</v>
      </c>
      <c r="AU384" s="236" t="s">
        <v>85</v>
      </c>
      <c r="AY384" s="14" t="s">
        <v>156</v>
      </c>
      <c r="BE384" s="237">
        <f>IF(N384="základní",J384,0)</f>
        <v>0</v>
      </c>
      <c r="BF384" s="237">
        <f>IF(N384="snížená",J384,0)</f>
        <v>0</v>
      </c>
      <c r="BG384" s="237">
        <f>IF(N384="zákl. přenesená",J384,0)</f>
        <v>0</v>
      </c>
      <c r="BH384" s="237">
        <f>IF(N384="sníž. přenesená",J384,0)</f>
        <v>0</v>
      </c>
      <c r="BI384" s="237">
        <f>IF(N384="nulová",J384,0)</f>
        <v>0</v>
      </c>
      <c r="BJ384" s="14" t="s">
        <v>83</v>
      </c>
      <c r="BK384" s="237">
        <f>ROUND(I384*H384,2)</f>
        <v>0</v>
      </c>
      <c r="BL384" s="14" t="s">
        <v>187</v>
      </c>
      <c r="BM384" s="236" t="s">
        <v>1144</v>
      </c>
    </row>
    <row r="385" spans="1:65" s="2" customFormat="1" ht="14.4" customHeight="1">
      <c r="A385" s="35"/>
      <c r="B385" s="36"/>
      <c r="C385" s="224" t="s">
        <v>729</v>
      </c>
      <c r="D385" s="224" t="s">
        <v>158</v>
      </c>
      <c r="E385" s="225" t="s">
        <v>1145</v>
      </c>
      <c r="F385" s="226" t="s">
        <v>1146</v>
      </c>
      <c r="G385" s="227" t="s">
        <v>186</v>
      </c>
      <c r="H385" s="228">
        <v>41.402</v>
      </c>
      <c r="I385" s="229"/>
      <c r="J385" s="230">
        <f>ROUND(I385*H385,2)</f>
        <v>0</v>
      </c>
      <c r="K385" s="231"/>
      <c r="L385" s="41"/>
      <c r="M385" s="232" t="s">
        <v>1</v>
      </c>
      <c r="N385" s="233" t="s">
        <v>41</v>
      </c>
      <c r="O385" s="88"/>
      <c r="P385" s="234">
        <f>O385*H385</f>
        <v>0</v>
      </c>
      <c r="Q385" s="234">
        <v>0</v>
      </c>
      <c r="R385" s="234">
        <f>Q385*H385</f>
        <v>0</v>
      </c>
      <c r="S385" s="234">
        <v>0</v>
      </c>
      <c r="T385" s="235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36" t="s">
        <v>187</v>
      </c>
      <c r="AT385" s="236" t="s">
        <v>158</v>
      </c>
      <c r="AU385" s="236" t="s">
        <v>85</v>
      </c>
      <c r="AY385" s="14" t="s">
        <v>156</v>
      </c>
      <c r="BE385" s="237">
        <f>IF(N385="základní",J385,0)</f>
        <v>0</v>
      </c>
      <c r="BF385" s="237">
        <f>IF(N385="snížená",J385,0)</f>
        <v>0</v>
      </c>
      <c r="BG385" s="237">
        <f>IF(N385="zákl. přenesená",J385,0)</f>
        <v>0</v>
      </c>
      <c r="BH385" s="237">
        <f>IF(N385="sníž. přenesená",J385,0)</f>
        <v>0</v>
      </c>
      <c r="BI385" s="237">
        <f>IF(N385="nulová",J385,0)</f>
        <v>0</v>
      </c>
      <c r="BJ385" s="14" t="s">
        <v>83</v>
      </c>
      <c r="BK385" s="237">
        <f>ROUND(I385*H385,2)</f>
        <v>0</v>
      </c>
      <c r="BL385" s="14" t="s">
        <v>187</v>
      </c>
      <c r="BM385" s="236" t="s">
        <v>1147</v>
      </c>
    </row>
    <row r="386" spans="1:65" s="2" customFormat="1" ht="24.15" customHeight="1">
      <c r="A386" s="35"/>
      <c r="B386" s="36"/>
      <c r="C386" s="224" t="s">
        <v>1148</v>
      </c>
      <c r="D386" s="224" t="s">
        <v>158</v>
      </c>
      <c r="E386" s="225" t="s">
        <v>1149</v>
      </c>
      <c r="F386" s="226" t="s">
        <v>1150</v>
      </c>
      <c r="G386" s="227" t="s">
        <v>186</v>
      </c>
      <c r="H386" s="228">
        <v>10.5</v>
      </c>
      <c r="I386" s="229"/>
      <c r="J386" s="230">
        <f>ROUND(I386*H386,2)</f>
        <v>0</v>
      </c>
      <c r="K386" s="231"/>
      <c r="L386" s="41"/>
      <c r="M386" s="232" t="s">
        <v>1</v>
      </c>
      <c r="N386" s="233" t="s">
        <v>41</v>
      </c>
      <c r="O386" s="88"/>
      <c r="P386" s="234">
        <f>O386*H386</f>
        <v>0</v>
      </c>
      <c r="Q386" s="234">
        <v>0</v>
      </c>
      <c r="R386" s="234">
        <f>Q386*H386</f>
        <v>0</v>
      </c>
      <c r="S386" s="234">
        <v>0</v>
      </c>
      <c r="T386" s="235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36" t="s">
        <v>187</v>
      </c>
      <c r="AT386" s="236" t="s">
        <v>158</v>
      </c>
      <c r="AU386" s="236" t="s">
        <v>85</v>
      </c>
      <c r="AY386" s="14" t="s">
        <v>156</v>
      </c>
      <c r="BE386" s="237">
        <f>IF(N386="základní",J386,0)</f>
        <v>0</v>
      </c>
      <c r="BF386" s="237">
        <f>IF(N386="snížená",J386,0)</f>
        <v>0</v>
      </c>
      <c r="BG386" s="237">
        <f>IF(N386="zákl. přenesená",J386,0)</f>
        <v>0</v>
      </c>
      <c r="BH386" s="237">
        <f>IF(N386="sníž. přenesená",J386,0)</f>
        <v>0</v>
      </c>
      <c r="BI386" s="237">
        <f>IF(N386="nulová",J386,0)</f>
        <v>0</v>
      </c>
      <c r="BJ386" s="14" t="s">
        <v>83</v>
      </c>
      <c r="BK386" s="237">
        <f>ROUND(I386*H386,2)</f>
        <v>0</v>
      </c>
      <c r="BL386" s="14" t="s">
        <v>187</v>
      </c>
      <c r="BM386" s="236" t="s">
        <v>1151</v>
      </c>
    </row>
    <row r="387" spans="1:65" s="2" customFormat="1" ht="24.15" customHeight="1">
      <c r="A387" s="35"/>
      <c r="B387" s="36"/>
      <c r="C387" s="224" t="s">
        <v>1152</v>
      </c>
      <c r="D387" s="224" t="s">
        <v>158</v>
      </c>
      <c r="E387" s="225" t="s">
        <v>1153</v>
      </c>
      <c r="F387" s="226" t="s">
        <v>1154</v>
      </c>
      <c r="G387" s="227" t="s">
        <v>161</v>
      </c>
      <c r="H387" s="228">
        <v>1.2</v>
      </c>
      <c r="I387" s="229"/>
      <c r="J387" s="230">
        <f>ROUND(I387*H387,2)</f>
        <v>0</v>
      </c>
      <c r="K387" s="231"/>
      <c r="L387" s="41"/>
      <c r="M387" s="232" t="s">
        <v>1</v>
      </c>
      <c r="N387" s="233" t="s">
        <v>41</v>
      </c>
      <c r="O387" s="88"/>
      <c r="P387" s="234">
        <f>O387*H387</f>
        <v>0</v>
      </c>
      <c r="Q387" s="234">
        <v>0</v>
      </c>
      <c r="R387" s="234">
        <f>Q387*H387</f>
        <v>0</v>
      </c>
      <c r="S387" s="234">
        <v>0</v>
      </c>
      <c r="T387" s="23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36" t="s">
        <v>187</v>
      </c>
      <c r="AT387" s="236" t="s">
        <v>158</v>
      </c>
      <c r="AU387" s="236" t="s">
        <v>85</v>
      </c>
      <c r="AY387" s="14" t="s">
        <v>156</v>
      </c>
      <c r="BE387" s="237">
        <f>IF(N387="základní",J387,0)</f>
        <v>0</v>
      </c>
      <c r="BF387" s="237">
        <f>IF(N387="snížená",J387,0)</f>
        <v>0</v>
      </c>
      <c r="BG387" s="237">
        <f>IF(N387="zákl. přenesená",J387,0)</f>
        <v>0</v>
      </c>
      <c r="BH387" s="237">
        <f>IF(N387="sníž. přenesená",J387,0)</f>
        <v>0</v>
      </c>
      <c r="BI387" s="237">
        <f>IF(N387="nulová",J387,0)</f>
        <v>0</v>
      </c>
      <c r="BJ387" s="14" t="s">
        <v>83</v>
      </c>
      <c r="BK387" s="237">
        <f>ROUND(I387*H387,2)</f>
        <v>0</v>
      </c>
      <c r="BL387" s="14" t="s">
        <v>187</v>
      </c>
      <c r="BM387" s="236" t="s">
        <v>1155</v>
      </c>
    </row>
    <row r="388" spans="1:65" s="2" customFormat="1" ht="24.15" customHeight="1">
      <c r="A388" s="35"/>
      <c r="B388" s="36"/>
      <c r="C388" s="224" t="s">
        <v>1156</v>
      </c>
      <c r="D388" s="224" t="s">
        <v>158</v>
      </c>
      <c r="E388" s="225" t="s">
        <v>1157</v>
      </c>
      <c r="F388" s="226" t="s">
        <v>1158</v>
      </c>
      <c r="G388" s="227" t="s">
        <v>239</v>
      </c>
      <c r="H388" s="228">
        <v>1</v>
      </c>
      <c r="I388" s="229"/>
      <c r="J388" s="230">
        <f>ROUND(I388*H388,2)</f>
        <v>0</v>
      </c>
      <c r="K388" s="231"/>
      <c r="L388" s="41"/>
      <c r="M388" s="232" t="s">
        <v>1</v>
      </c>
      <c r="N388" s="233" t="s">
        <v>41</v>
      </c>
      <c r="O388" s="88"/>
      <c r="P388" s="234">
        <f>O388*H388</f>
        <v>0</v>
      </c>
      <c r="Q388" s="234">
        <v>0</v>
      </c>
      <c r="R388" s="234">
        <f>Q388*H388</f>
        <v>0</v>
      </c>
      <c r="S388" s="234">
        <v>0</v>
      </c>
      <c r="T388" s="235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36" t="s">
        <v>187</v>
      </c>
      <c r="AT388" s="236" t="s">
        <v>158</v>
      </c>
      <c r="AU388" s="236" t="s">
        <v>85</v>
      </c>
      <c r="AY388" s="14" t="s">
        <v>156</v>
      </c>
      <c r="BE388" s="237">
        <f>IF(N388="základní",J388,0)</f>
        <v>0</v>
      </c>
      <c r="BF388" s="237">
        <f>IF(N388="snížená",J388,0)</f>
        <v>0</v>
      </c>
      <c r="BG388" s="237">
        <f>IF(N388="zákl. přenesená",J388,0)</f>
        <v>0</v>
      </c>
      <c r="BH388" s="237">
        <f>IF(N388="sníž. přenesená",J388,0)</f>
        <v>0</v>
      </c>
      <c r="BI388" s="237">
        <f>IF(N388="nulová",J388,0)</f>
        <v>0</v>
      </c>
      <c r="BJ388" s="14" t="s">
        <v>83</v>
      </c>
      <c r="BK388" s="237">
        <f>ROUND(I388*H388,2)</f>
        <v>0</v>
      </c>
      <c r="BL388" s="14" t="s">
        <v>187</v>
      </c>
      <c r="BM388" s="236" t="s">
        <v>1159</v>
      </c>
    </row>
    <row r="389" spans="1:65" s="2" customFormat="1" ht="24.15" customHeight="1">
      <c r="A389" s="35"/>
      <c r="B389" s="36"/>
      <c r="C389" s="224" t="s">
        <v>747</v>
      </c>
      <c r="D389" s="224" t="s">
        <v>158</v>
      </c>
      <c r="E389" s="225" t="s">
        <v>1160</v>
      </c>
      <c r="F389" s="226" t="s">
        <v>1161</v>
      </c>
      <c r="G389" s="227" t="s">
        <v>186</v>
      </c>
      <c r="H389" s="228">
        <v>29</v>
      </c>
      <c r="I389" s="229"/>
      <c r="J389" s="230">
        <f>ROUND(I389*H389,2)</f>
        <v>0</v>
      </c>
      <c r="K389" s="231"/>
      <c r="L389" s="41"/>
      <c r="M389" s="232" t="s">
        <v>1</v>
      </c>
      <c r="N389" s="233" t="s">
        <v>41</v>
      </c>
      <c r="O389" s="88"/>
      <c r="P389" s="234">
        <f>O389*H389</f>
        <v>0</v>
      </c>
      <c r="Q389" s="234">
        <v>0</v>
      </c>
      <c r="R389" s="234">
        <f>Q389*H389</f>
        <v>0</v>
      </c>
      <c r="S389" s="234">
        <v>0</v>
      </c>
      <c r="T389" s="23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36" t="s">
        <v>187</v>
      </c>
      <c r="AT389" s="236" t="s">
        <v>158</v>
      </c>
      <c r="AU389" s="236" t="s">
        <v>85</v>
      </c>
      <c r="AY389" s="14" t="s">
        <v>156</v>
      </c>
      <c r="BE389" s="237">
        <f>IF(N389="základní",J389,0)</f>
        <v>0</v>
      </c>
      <c r="BF389" s="237">
        <f>IF(N389="snížená",J389,0)</f>
        <v>0</v>
      </c>
      <c r="BG389" s="237">
        <f>IF(N389="zákl. přenesená",J389,0)</f>
        <v>0</v>
      </c>
      <c r="BH389" s="237">
        <f>IF(N389="sníž. přenesená",J389,0)</f>
        <v>0</v>
      </c>
      <c r="BI389" s="237">
        <f>IF(N389="nulová",J389,0)</f>
        <v>0</v>
      </c>
      <c r="BJ389" s="14" t="s">
        <v>83</v>
      </c>
      <c r="BK389" s="237">
        <f>ROUND(I389*H389,2)</f>
        <v>0</v>
      </c>
      <c r="BL389" s="14" t="s">
        <v>187</v>
      </c>
      <c r="BM389" s="236" t="s">
        <v>1162</v>
      </c>
    </row>
    <row r="390" spans="1:65" s="2" customFormat="1" ht="14.4" customHeight="1">
      <c r="A390" s="35"/>
      <c r="B390" s="36"/>
      <c r="C390" s="224" t="s">
        <v>1163</v>
      </c>
      <c r="D390" s="224" t="s">
        <v>158</v>
      </c>
      <c r="E390" s="225" t="s">
        <v>1164</v>
      </c>
      <c r="F390" s="226" t="s">
        <v>1165</v>
      </c>
      <c r="G390" s="227" t="s">
        <v>186</v>
      </c>
      <c r="H390" s="228">
        <v>22</v>
      </c>
      <c r="I390" s="229"/>
      <c r="J390" s="230">
        <f>ROUND(I390*H390,2)</f>
        <v>0</v>
      </c>
      <c r="K390" s="231"/>
      <c r="L390" s="41"/>
      <c r="M390" s="232" t="s">
        <v>1</v>
      </c>
      <c r="N390" s="233" t="s">
        <v>41</v>
      </c>
      <c r="O390" s="88"/>
      <c r="P390" s="234">
        <f>O390*H390</f>
        <v>0</v>
      </c>
      <c r="Q390" s="234">
        <v>0</v>
      </c>
      <c r="R390" s="234">
        <f>Q390*H390</f>
        <v>0</v>
      </c>
      <c r="S390" s="234">
        <v>0</v>
      </c>
      <c r="T390" s="235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36" t="s">
        <v>187</v>
      </c>
      <c r="AT390" s="236" t="s">
        <v>158</v>
      </c>
      <c r="AU390" s="236" t="s">
        <v>85</v>
      </c>
      <c r="AY390" s="14" t="s">
        <v>156</v>
      </c>
      <c r="BE390" s="237">
        <f>IF(N390="základní",J390,0)</f>
        <v>0</v>
      </c>
      <c r="BF390" s="237">
        <f>IF(N390="snížená",J390,0)</f>
        <v>0</v>
      </c>
      <c r="BG390" s="237">
        <f>IF(N390="zákl. přenesená",J390,0)</f>
        <v>0</v>
      </c>
      <c r="BH390" s="237">
        <f>IF(N390="sníž. přenesená",J390,0)</f>
        <v>0</v>
      </c>
      <c r="BI390" s="237">
        <f>IF(N390="nulová",J390,0)</f>
        <v>0</v>
      </c>
      <c r="BJ390" s="14" t="s">
        <v>83</v>
      </c>
      <c r="BK390" s="237">
        <f>ROUND(I390*H390,2)</f>
        <v>0</v>
      </c>
      <c r="BL390" s="14" t="s">
        <v>187</v>
      </c>
      <c r="BM390" s="236" t="s">
        <v>1166</v>
      </c>
    </row>
    <row r="391" spans="1:65" s="2" customFormat="1" ht="24.15" customHeight="1">
      <c r="A391" s="35"/>
      <c r="B391" s="36"/>
      <c r="C391" s="224" t="s">
        <v>743</v>
      </c>
      <c r="D391" s="224" t="s">
        <v>158</v>
      </c>
      <c r="E391" s="225" t="s">
        <v>1167</v>
      </c>
      <c r="F391" s="226" t="s">
        <v>1168</v>
      </c>
      <c r="G391" s="227" t="s">
        <v>186</v>
      </c>
      <c r="H391" s="228">
        <v>44.6</v>
      </c>
      <c r="I391" s="229"/>
      <c r="J391" s="230">
        <f>ROUND(I391*H391,2)</f>
        <v>0</v>
      </c>
      <c r="K391" s="231"/>
      <c r="L391" s="41"/>
      <c r="M391" s="232" t="s">
        <v>1</v>
      </c>
      <c r="N391" s="233" t="s">
        <v>41</v>
      </c>
      <c r="O391" s="88"/>
      <c r="P391" s="234">
        <f>O391*H391</f>
        <v>0</v>
      </c>
      <c r="Q391" s="234">
        <v>0</v>
      </c>
      <c r="R391" s="234">
        <f>Q391*H391</f>
        <v>0</v>
      </c>
      <c r="S391" s="234">
        <v>0</v>
      </c>
      <c r="T391" s="235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36" t="s">
        <v>187</v>
      </c>
      <c r="AT391" s="236" t="s">
        <v>158</v>
      </c>
      <c r="AU391" s="236" t="s">
        <v>85</v>
      </c>
      <c r="AY391" s="14" t="s">
        <v>156</v>
      </c>
      <c r="BE391" s="237">
        <f>IF(N391="základní",J391,0)</f>
        <v>0</v>
      </c>
      <c r="BF391" s="237">
        <f>IF(N391="snížená",J391,0)</f>
        <v>0</v>
      </c>
      <c r="BG391" s="237">
        <f>IF(N391="zákl. přenesená",J391,0)</f>
        <v>0</v>
      </c>
      <c r="BH391" s="237">
        <f>IF(N391="sníž. přenesená",J391,0)</f>
        <v>0</v>
      </c>
      <c r="BI391" s="237">
        <f>IF(N391="nulová",J391,0)</f>
        <v>0</v>
      </c>
      <c r="BJ391" s="14" t="s">
        <v>83</v>
      </c>
      <c r="BK391" s="237">
        <f>ROUND(I391*H391,2)</f>
        <v>0</v>
      </c>
      <c r="BL391" s="14" t="s">
        <v>187</v>
      </c>
      <c r="BM391" s="236" t="s">
        <v>1169</v>
      </c>
    </row>
    <row r="392" spans="1:65" s="2" customFormat="1" ht="24.15" customHeight="1">
      <c r="A392" s="35"/>
      <c r="B392" s="36"/>
      <c r="C392" s="224" t="s">
        <v>732</v>
      </c>
      <c r="D392" s="224" t="s">
        <v>158</v>
      </c>
      <c r="E392" s="225" t="s">
        <v>1170</v>
      </c>
      <c r="F392" s="226" t="s">
        <v>1171</v>
      </c>
      <c r="G392" s="227" t="s">
        <v>186</v>
      </c>
      <c r="H392" s="228">
        <v>29</v>
      </c>
      <c r="I392" s="229"/>
      <c r="J392" s="230">
        <f>ROUND(I392*H392,2)</f>
        <v>0</v>
      </c>
      <c r="K392" s="231"/>
      <c r="L392" s="41"/>
      <c r="M392" s="232" t="s">
        <v>1</v>
      </c>
      <c r="N392" s="233" t="s">
        <v>41</v>
      </c>
      <c r="O392" s="88"/>
      <c r="P392" s="234">
        <f>O392*H392</f>
        <v>0</v>
      </c>
      <c r="Q392" s="234">
        <v>0</v>
      </c>
      <c r="R392" s="234">
        <f>Q392*H392</f>
        <v>0</v>
      </c>
      <c r="S392" s="234">
        <v>0</v>
      </c>
      <c r="T392" s="235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36" t="s">
        <v>187</v>
      </c>
      <c r="AT392" s="236" t="s">
        <v>158</v>
      </c>
      <c r="AU392" s="236" t="s">
        <v>85</v>
      </c>
      <c r="AY392" s="14" t="s">
        <v>156</v>
      </c>
      <c r="BE392" s="237">
        <f>IF(N392="základní",J392,0)</f>
        <v>0</v>
      </c>
      <c r="BF392" s="237">
        <f>IF(N392="snížená",J392,0)</f>
        <v>0</v>
      </c>
      <c r="BG392" s="237">
        <f>IF(N392="zákl. přenesená",J392,0)</f>
        <v>0</v>
      </c>
      <c r="BH392" s="237">
        <f>IF(N392="sníž. přenesená",J392,0)</f>
        <v>0</v>
      </c>
      <c r="BI392" s="237">
        <f>IF(N392="nulová",J392,0)</f>
        <v>0</v>
      </c>
      <c r="BJ392" s="14" t="s">
        <v>83</v>
      </c>
      <c r="BK392" s="237">
        <f>ROUND(I392*H392,2)</f>
        <v>0</v>
      </c>
      <c r="BL392" s="14" t="s">
        <v>187</v>
      </c>
      <c r="BM392" s="236" t="s">
        <v>1172</v>
      </c>
    </row>
    <row r="393" spans="1:65" s="2" customFormat="1" ht="24.15" customHeight="1">
      <c r="A393" s="35"/>
      <c r="B393" s="36"/>
      <c r="C393" s="224" t="s">
        <v>754</v>
      </c>
      <c r="D393" s="224" t="s">
        <v>158</v>
      </c>
      <c r="E393" s="225" t="s">
        <v>1173</v>
      </c>
      <c r="F393" s="226" t="s">
        <v>1174</v>
      </c>
      <c r="G393" s="227" t="s">
        <v>186</v>
      </c>
      <c r="H393" s="228">
        <v>1.5</v>
      </c>
      <c r="I393" s="229"/>
      <c r="J393" s="230">
        <f>ROUND(I393*H393,2)</f>
        <v>0</v>
      </c>
      <c r="K393" s="231"/>
      <c r="L393" s="41"/>
      <c r="M393" s="232" t="s">
        <v>1</v>
      </c>
      <c r="N393" s="233" t="s">
        <v>41</v>
      </c>
      <c r="O393" s="88"/>
      <c r="P393" s="234">
        <f>O393*H393</f>
        <v>0</v>
      </c>
      <c r="Q393" s="234">
        <v>0</v>
      </c>
      <c r="R393" s="234">
        <f>Q393*H393</f>
        <v>0</v>
      </c>
      <c r="S393" s="234">
        <v>0</v>
      </c>
      <c r="T393" s="235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36" t="s">
        <v>187</v>
      </c>
      <c r="AT393" s="236" t="s">
        <v>158</v>
      </c>
      <c r="AU393" s="236" t="s">
        <v>85</v>
      </c>
      <c r="AY393" s="14" t="s">
        <v>156</v>
      </c>
      <c r="BE393" s="237">
        <f>IF(N393="základní",J393,0)</f>
        <v>0</v>
      </c>
      <c r="BF393" s="237">
        <f>IF(N393="snížená",J393,0)</f>
        <v>0</v>
      </c>
      <c r="BG393" s="237">
        <f>IF(N393="zákl. přenesená",J393,0)</f>
        <v>0</v>
      </c>
      <c r="BH393" s="237">
        <f>IF(N393="sníž. přenesená",J393,0)</f>
        <v>0</v>
      </c>
      <c r="BI393" s="237">
        <f>IF(N393="nulová",J393,0)</f>
        <v>0</v>
      </c>
      <c r="BJ393" s="14" t="s">
        <v>83</v>
      </c>
      <c r="BK393" s="237">
        <f>ROUND(I393*H393,2)</f>
        <v>0</v>
      </c>
      <c r="BL393" s="14" t="s">
        <v>187</v>
      </c>
      <c r="BM393" s="236" t="s">
        <v>1175</v>
      </c>
    </row>
    <row r="394" spans="1:65" s="2" customFormat="1" ht="24.15" customHeight="1">
      <c r="A394" s="35"/>
      <c r="B394" s="36"/>
      <c r="C394" s="224" t="s">
        <v>1176</v>
      </c>
      <c r="D394" s="224" t="s">
        <v>158</v>
      </c>
      <c r="E394" s="225" t="s">
        <v>1177</v>
      </c>
      <c r="F394" s="226" t="s">
        <v>1178</v>
      </c>
      <c r="G394" s="227" t="s">
        <v>186</v>
      </c>
      <c r="H394" s="228">
        <v>29</v>
      </c>
      <c r="I394" s="229"/>
      <c r="J394" s="230">
        <f>ROUND(I394*H394,2)</f>
        <v>0</v>
      </c>
      <c r="K394" s="231"/>
      <c r="L394" s="41"/>
      <c r="M394" s="232" t="s">
        <v>1</v>
      </c>
      <c r="N394" s="233" t="s">
        <v>41</v>
      </c>
      <c r="O394" s="88"/>
      <c r="P394" s="234">
        <f>O394*H394</f>
        <v>0</v>
      </c>
      <c r="Q394" s="234">
        <v>0</v>
      </c>
      <c r="R394" s="234">
        <f>Q394*H394</f>
        <v>0</v>
      </c>
      <c r="S394" s="234">
        <v>0</v>
      </c>
      <c r="T394" s="235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36" t="s">
        <v>187</v>
      </c>
      <c r="AT394" s="236" t="s">
        <v>158</v>
      </c>
      <c r="AU394" s="236" t="s">
        <v>85</v>
      </c>
      <c r="AY394" s="14" t="s">
        <v>156</v>
      </c>
      <c r="BE394" s="237">
        <f>IF(N394="základní",J394,0)</f>
        <v>0</v>
      </c>
      <c r="BF394" s="237">
        <f>IF(N394="snížená",J394,0)</f>
        <v>0</v>
      </c>
      <c r="BG394" s="237">
        <f>IF(N394="zákl. přenesená",J394,0)</f>
        <v>0</v>
      </c>
      <c r="BH394" s="237">
        <f>IF(N394="sníž. přenesená",J394,0)</f>
        <v>0</v>
      </c>
      <c r="BI394" s="237">
        <f>IF(N394="nulová",J394,0)</f>
        <v>0</v>
      </c>
      <c r="BJ394" s="14" t="s">
        <v>83</v>
      </c>
      <c r="BK394" s="237">
        <f>ROUND(I394*H394,2)</f>
        <v>0</v>
      </c>
      <c r="BL394" s="14" t="s">
        <v>187</v>
      </c>
      <c r="BM394" s="236" t="s">
        <v>1179</v>
      </c>
    </row>
    <row r="395" spans="1:65" s="2" customFormat="1" ht="24.15" customHeight="1">
      <c r="A395" s="35"/>
      <c r="B395" s="36"/>
      <c r="C395" s="224" t="s">
        <v>1180</v>
      </c>
      <c r="D395" s="224" t="s">
        <v>158</v>
      </c>
      <c r="E395" s="225" t="s">
        <v>1181</v>
      </c>
      <c r="F395" s="226" t="s">
        <v>1182</v>
      </c>
      <c r="G395" s="227" t="s">
        <v>186</v>
      </c>
      <c r="H395" s="228">
        <v>22</v>
      </c>
      <c r="I395" s="229"/>
      <c r="J395" s="230">
        <f>ROUND(I395*H395,2)</f>
        <v>0</v>
      </c>
      <c r="K395" s="231"/>
      <c r="L395" s="41"/>
      <c r="M395" s="232" t="s">
        <v>1</v>
      </c>
      <c r="N395" s="233" t="s">
        <v>41</v>
      </c>
      <c r="O395" s="88"/>
      <c r="P395" s="234">
        <f>O395*H395</f>
        <v>0</v>
      </c>
      <c r="Q395" s="234">
        <v>0</v>
      </c>
      <c r="R395" s="234">
        <f>Q395*H395</f>
        <v>0</v>
      </c>
      <c r="S395" s="234">
        <v>0</v>
      </c>
      <c r="T395" s="235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36" t="s">
        <v>187</v>
      </c>
      <c r="AT395" s="236" t="s">
        <v>158</v>
      </c>
      <c r="AU395" s="236" t="s">
        <v>85</v>
      </c>
      <c r="AY395" s="14" t="s">
        <v>156</v>
      </c>
      <c r="BE395" s="237">
        <f>IF(N395="základní",J395,0)</f>
        <v>0</v>
      </c>
      <c r="BF395" s="237">
        <f>IF(N395="snížená",J395,0)</f>
        <v>0</v>
      </c>
      <c r="BG395" s="237">
        <f>IF(N395="zákl. přenesená",J395,0)</f>
        <v>0</v>
      </c>
      <c r="BH395" s="237">
        <f>IF(N395="sníž. přenesená",J395,0)</f>
        <v>0</v>
      </c>
      <c r="BI395" s="237">
        <f>IF(N395="nulová",J395,0)</f>
        <v>0</v>
      </c>
      <c r="BJ395" s="14" t="s">
        <v>83</v>
      </c>
      <c r="BK395" s="237">
        <f>ROUND(I395*H395,2)</f>
        <v>0</v>
      </c>
      <c r="BL395" s="14" t="s">
        <v>187</v>
      </c>
      <c r="BM395" s="236" t="s">
        <v>1183</v>
      </c>
    </row>
    <row r="396" spans="1:65" s="2" customFormat="1" ht="24.15" customHeight="1">
      <c r="A396" s="35"/>
      <c r="B396" s="36"/>
      <c r="C396" s="224" t="s">
        <v>1184</v>
      </c>
      <c r="D396" s="224" t="s">
        <v>158</v>
      </c>
      <c r="E396" s="225" t="s">
        <v>1185</v>
      </c>
      <c r="F396" s="226" t="s">
        <v>1186</v>
      </c>
      <c r="G396" s="227" t="s">
        <v>186</v>
      </c>
      <c r="H396" s="228">
        <v>51</v>
      </c>
      <c r="I396" s="229"/>
      <c r="J396" s="230">
        <f>ROUND(I396*H396,2)</f>
        <v>0</v>
      </c>
      <c r="K396" s="231"/>
      <c r="L396" s="41"/>
      <c r="M396" s="232" t="s">
        <v>1</v>
      </c>
      <c r="N396" s="233" t="s">
        <v>41</v>
      </c>
      <c r="O396" s="88"/>
      <c r="P396" s="234">
        <f>O396*H396</f>
        <v>0</v>
      </c>
      <c r="Q396" s="234">
        <v>0</v>
      </c>
      <c r="R396" s="234">
        <f>Q396*H396</f>
        <v>0</v>
      </c>
      <c r="S396" s="234">
        <v>0</v>
      </c>
      <c r="T396" s="235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36" t="s">
        <v>187</v>
      </c>
      <c r="AT396" s="236" t="s">
        <v>158</v>
      </c>
      <c r="AU396" s="236" t="s">
        <v>85</v>
      </c>
      <c r="AY396" s="14" t="s">
        <v>156</v>
      </c>
      <c r="BE396" s="237">
        <f>IF(N396="základní",J396,0)</f>
        <v>0</v>
      </c>
      <c r="BF396" s="237">
        <f>IF(N396="snížená",J396,0)</f>
        <v>0</v>
      </c>
      <c r="BG396" s="237">
        <f>IF(N396="zákl. přenesená",J396,0)</f>
        <v>0</v>
      </c>
      <c r="BH396" s="237">
        <f>IF(N396="sníž. přenesená",J396,0)</f>
        <v>0</v>
      </c>
      <c r="BI396" s="237">
        <f>IF(N396="nulová",J396,0)</f>
        <v>0</v>
      </c>
      <c r="BJ396" s="14" t="s">
        <v>83</v>
      </c>
      <c r="BK396" s="237">
        <f>ROUND(I396*H396,2)</f>
        <v>0</v>
      </c>
      <c r="BL396" s="14" t="s">
        <v>187</v>
      </c>
      <c r="BM396" s="236" t="s">
        <v>1187</v>
      </c>
    </row>
    <row r="397" spans="1:65" s="2" customFormat="1" ht="24.15" customHeight="1">
      <c r="A397" s="35"/>
      <c r="B397" s="36"/>
      <c r="C397" s="224" t="s">
        <v>1188</v>
      </c>
      <c r="D397" s="224" t="s">
        <v>158</v>
      </c>
      <c r="E397" s="225" t="s">
        <v>1189</v>
      </c>
      <c r="F397" s="226" t="s">
        <v>1190</v>
      </c>
      <c r="G397" s="227" t="s">
        <v>186</v>
      </c>
      <c r="H397" s="228">
        <v>9</v>
      </c>
      <c r="I397" s="229"/>
      <c r="J397" s="230">
        <f>ROUND(I397*H397,2)</f>
        <v>0</v>
      </c>
      <c r="K397" s="231"/>
      <c r="L397" s="41"/>
      <c r="M397" s="232" t="s">
        <v>1</v>
      </c>
      <c r="N397" s="233" t="s">
        <v>41</v>
      </c>
      <c r="O397" s="88"/>
      <c r="P397" s="234">
        <f>O397*H397</f>
        <v>0</v>
      </c>
      <c r="Q397" s="234">
        <v>0</v>
      </c>
      <c r="R397" s="234">
        <f>Q397*H397</f>
        <v>0</v>
      </c>
      <c r="S397" s="234">
        <v>0</v>
      </c>
      <c r="T397" s="235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36" t="s">
        <v>187</v>
      </c>
      <c r="AT397" s="236" t="s">
        <v>158</v>
      </c>
      <c r="AU397" s="236" t="s">
        <v>85</v>
      </c>
      <c r="AY397" s="14" t="s">
        <v>156</v>
      </c>
      <c r="BE397" s="237">
        <f>IF(N397="základní",J397,0)</f>
        <v>0</v>
      </c>
      <c r="BF397" s="237">
        <f>IF(N397="snížená",J397,0)</f>
        <v>0</v>
      </c>
      <c r="BG397" s="237">
        <f>IF(N397="zákl. přenesená",J397,0)</f>
        <v>0</v>
      </c>
      <c r="BH397" s="237">
        <f>IF(N397="sníž. přenesená",J397,0)</f>
        <v>0</v>
      </c>
      <c r="BI397" s="237">
        <f>IF(N397="nulová",J397,0)</f>
        <v>0</v>
      </c>
      <c r="BJ397" s="14" t="s">
        <v>83</v>
      </c>
      <c r="BK397" s="237">
        <f>ROUND(I397*H397,2)</f>
        <v>0</v>
      </c>
      <c r="BL397" s="14" t="s">
        <v>187</v>
      </c>
      <c r="BM397" s="236" t="s">
        <v>1191</v>
      </c>
    </row>
    <row r="398" spans="1:65" s="2" customFormat="1" ht="24.15" customHeight="1">
      <c r="A398" s="35"/>
      <c r="B398" s="36"/>
      <c r="C398" s="224" t="s">
        <v>750</v>
      </c>
      <c r="D398" s="224" t="s">
        <v>158</v>
      </c>
      <c r="E398" s="225" t="s">
        <v>1192</v>
      </c>
      <c r="F398" s="226" t="s">
        <v>1193</v>
      </c>
      <c r="G398" s="227" t="s">
        <v>186</v>
      </c>
      <c r="H398" s="228">
        <v>2</v>
      </c>
      <c r="I398" s="229"/>
      <c r="J398" s="230">
        <f>ROUND(I398*H398,2)</f>
        <v>0</v>
      </c>
      <c r="K398" s="231"/>
      <c r="L398" s="41"/>
      <c r="M398" s="232" t="s">
        <v>1</v>
      </c>
      <c r="N398" s="233" t="s">
        <v>41</v>
      </c>
      <c r="O398" s="88"/>
      <c r="P398" s="234">
        <f>O398*H398</f>
        <v>0</v>
      </c>
      <c r="Q398" s="234">
        <v>0</v>
      </c>
      <c r="R398" s="234">
        <f>Q398*H398</f>
        <v>0</v>
      </c>
      <c r="S398" s="234">
        <v>0</v>
      </c>
      <c r="T398" s="235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36" t="s">
        <v>187</v>
      </c>
      <c r="AT398" s="236" t="s">
        <v>158</v>
      </c>
      <c r="AU398" s="236" t="s">
        <v>85</v>
      </c>
      <c r="AY398" s="14" t="s">
        <v>156</v>
      </c>
      <c r="BE398" s="237">
        <f>IF(N398="základní",J398,0)</f>
        <v>0</v>
      </c>
      <c r="BF398" s="237">
        <f>IF(N398="snížená",J398,0)</f>
        <v>0</v>
      </c>
      <c r="BG398" s="237">
        <f>IF(N398="zákl. přenesená",J398,0)</f>
        <v>0</v>
      </c>
      <c r="BH398" s="237">
        <f>IF(N398="sníž. přenesená",J398,0)</f>
        <v>0</v>
      </c>
      <c r="BI398" s="237">
        <f>IF(N398="nulová",J398,0)</f>
        <v>0</v>
      </c>
      <c r="BJ398" s="14" t="s">
        <v>83</v>
      </c>
      <c r="BK398" s="237">
        <f>ROUND(I398*H398,2)</f>
        <v>0</v>
      </c>
      <c r="BL398" s="14" t="s">
        <v>187</v>
      </c>
      <c r="BM398" s="236" t="s">
        <v>1194</v>
      </c>
    </row>
    <row r="399" spans="1:65" s="2" customFormat="1" ht="24.15" customHeight="1">
      <c r="A399" s="35"/>
      <c r="B399" s="36"/>
      <c r="C399" s="224" t="s">
        <v>736</v>
      </c>
      <c r="D399" s="224" t="s">
        <v>158</v>
      </c>
      <c r="E399" s="225" t="s">
        <v>1195</v>
      </c>
      <c r="F399" s="226" t="s">
        <v>1196</v>
      </c>
      <c r="G399" s="227" t="s">
        <v>161</v>
      </c>
      <c r="H399" s="228">
        <v>2.47</v>
      </c>
      <c r="I399" s="229"/>
      <c r="J399" s="230">
        <f>ROUND(I399*H399,2)</f>
        <v>0</v>
      </c>
      <c r="K399" s="231"/>
      <c r="L399" s="41"/>
      <c r="M399" s="232" t="s">
        <v>1</v>
      </c>
      <c r="N399" s="233" t="s">
        <v>41</v>
      </c>
      <c r="O399" s="88"/>
      <c r="P399" s="234">
        <f>O399*H399</f>
        <v>0</v>
      </c>
      <c r="Q399" s="234">
        <v>0</v>
      </c>
      <c r="R399" s="234">
        <f>Q399*H399</f>
        <v>0</v>
      </c>
      <c r="S399" s="234">
        <v>0</v>
      </c>
      <c r="T399" s="235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36" t="s">
        <v>187</v>
      </c>
      <c r="AT399" s="236" t="s">
        <v>158</v>
      </c>
      <c r="AU399" s="236" t="s">
        <v>85</v>
      </c>
      <c r="AY399" s="14" t="s">
        <v>156</v>
      </c>
      <c r="BE399" s="237">
        <f>IF(N399="základní",J399,0)</f>
        <v>0</v>
      </c>
      <c r="BF399" s="237">
        <f>IF(N399="snížená",J399,0)</f>
        <v>0</v>
      </c>
      <c r="BG399" s="237">
        <f>IF(N399="zákl. přenesená",J399,0)</f>
        <v>0</v>
      </c>
      <c r="BH399" s="237">
        <f>IF(N399="sníž. přenesená",J399,0)</f>
        <v>0</v>
      </c>
      <c r="BI399" s="237">
        <f>IF(N399="nulová",J399,0)</f>
        <v>0</v>
      </c>
      <c r="BJ399" s="14" t="s">
        <v>83</v>
      </c>
      <c r="BK399" s="237">
        <f>ROUND(I399*H399,2)</f>
        <v>0</v>
      </c>
      <c r="BL399" s="14" t="s">
        <v>187</v>
      </c>
      <c r="BM399" s="236" t="s">
        <v>1197</v>
      </c>
    </row>
    <row r="400" spans="1:65" s="2" customFormat="1" ht="24.15" customHeight="1">
      <c r="A400" s="35"/>
      <c r="B400" s="36"/>
      <c r="C400" s="224" t="s">
        <v>740</v>
      </c>
      <c r="D400" s="224" t="s">
        <v>158</v>
      </c>
      <c r="E400" s="225" t="s">
        <v>1198</v>
      </c>
      <c r="F400" s="226" t="s">
        <v>1199</v>
      </c>
      <c r="G400" s="227" t="s">
        <v>186</v>
      </c>
      <c r="H400" s="228">
        <v>29</v>
      </c>
      <c r="I400" s="229"/>
      <c r="J400" s="230">
        <f>ROUND(I400*H400,2)</f>
        <v>0</v>
      </c>
      <c r="K400" s="231"/>
      <c r="L400" s="41"/>
      <c r="M400" s="232" t="s">
        <v>1</v>
      </c>
      <c r="N400" s="233" t="s">
        <v>41</v>
      </c>
      <c r="O400" s="88"/>
      <c r="P400" s="234">
        <f>O400*H400</f>
        <v>0</v>
      </c>
      <c r="Q400" s="234">
        <v>0</v>
      </c>
      <c r="R400" s="234">
        <f>Q400*H400</f>
        <v>0</v>
      </c>
      <c r="S400" s="234">
        <v>0</v>
      </c>
      <c r="T400" s="235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36" t="s">
        <v>187</v>
      </c>
      <c r="AT400" s="236" t="s">
        <v>158</v>
      </c>
      <c r="AU400" s="236" t="s">
        <v>85</v>
      </c>
      <c r="AY400" s="14" t="s">
        <v>156</v>
      </c>
      <c r="BE400" s="237">
        <f>IF(N400="základní",J400,0)</f>
        <v>0</v>
      </c>
      <c r="BF400" s="237">
        <f>IF(N400="snížená",J400,0)</f>
        <v>0</v>
      </c>
      <c r="BG400" s="237">
        <f>IF(N400="zákl. přenesená",J400,0)</f>
        <v>0</v>
      </c>
      <c r="BH400" s="237">
        <f>IF(N400="sníž. přenesená",J400,0)</f>
        <v>0</v>
      </c>
      <c r="BI400" s="237">
        <f>IF(N400="nulová",J400,0)</f>
        <v>0</v>
      </c>
      <c r="BJ400" s="14" t="s">
        <v>83</v>
      </c>
      <c r="BK400" s="237">
        <f>ROUND(I400*H400,2)</f>
        <v>0</v>
      </c>
      <c r="BL400" s="14" t="s">
        <v>187</v>
      </c>
      <c r="BM400" s="236" t="s">
        <v>1200</v>
      </c>
    </row>
    <row r="401" spans="1:65" s="2" customFormat="1" ht="24.15" customHeight="1">
      <c r="A401" s="35"/>
      <c r="B401" s="36"/>
      <c r="C401" s="224" t="s">
        <v>1201</v>
      </c>
      <c r="D401" s="224" t="s">
        <v>158</v>
      </c>
      <c r="E401" s="225" t="s">
        <v>1202</v>
      </c>
      <c r="F401" s="226" t="s">
        <v>1203</v>
      </c>
      <c r="G401" s="227" t="s">
        <v>239</v>
      </c>
      <c r="H401" s="228">
        <v>4</v>
      </c>
      <c r="I401" s="229"/>
      <c r="J401" s="230">
        <f>ROUND(I401*H401,2)</f>
        <v>0</v>
      </c>
      <c r="K401" s="231"/>
      <c r="L401" s="41"/>
      <c r="M401" s="232" t="s">
        <v>1</v>
      </c>
      <c r="N401" s="233" t="s">
        <v>41</v>
      </c>
      <c r="O401" s="88"/>
      <c r="P401" s="234">
        <f>O401*H401</f>
        <v>0</v>
      </c>
      <c r="Q401" s="234">
        <v>0</v>
      </c>
      <c r="R401" s="234">
        <f>Q401*H401</f>
        <v>0</v>
      </c>
      <c r="S401" s="234">
        <v>0</v>
      </c>
      <c r="T401" s="235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36" t="s">
        <v>187</v>
      </c>
      <c r="AT401" s="236" t="s">
        <v>158</v>
      </c>
      <c r="AU401" s="236" t="s">
        <v>85</v>
      </c>
      <c r="AY401" s="14" t="s">
        <v>156</v>
      </c>
      <c r="BE401" s="237">
        <f>IF(N401="základní",J401,0)</f>
        <v>0</v>
      </c>
      <c r="BF401" s="237">
        <f>IF(N401="snížená",J401,0)</f>
        <v>0</v>
      </c>
      <c r="BG401" s="237">
        <f>IF(N401="zákl. přenesená",J401,0)</f>
        <v>0</v>
      </c>
      <c r="BH401" s="237">
        <f>IF(N401="sníž. přenesená",J401,0)</f>
        <v>0</v>
      </c>
      <c r="BI401" s="237">
        <f>IF(N401="nulová",J401,0)</f>
        <v>0</v>
      </c>
      <c r="BJ401" s="14" t="s">
        <v>83</v>
      </c>
      <c r="BK401" s="237">
        <f>ROUND(I401*H401,2)</f>
        <v>0</v>
      </c>
      <c r="BL401" s="14" t="s">
        <v>187</v>
      </c>
      <c r="BM401" s="236" t="s">
        <v>1204</v>
      </c>
    </row>
    <row r="402" spans="1:65" s="2" customFormat="1" ht="24.15" customHeight="1">
      <c r="A402" s="35"/>
      <c r="B402" s="36"/>
      <c r="C402" s="224" t="s">
        <v>758</v>
      </c>
      <c r="D402" s="224" t="s">
        <v>158</v>
      </c>
      <c r="E402" s="225" t="s">
        <v>1205</v>
      </c>
      <c r="F402" s="226" t="s">
        <v>1206</v>
      </c>
      <c r="G402" s="227" t="s">
        <v>186</v>
      </c>
      <c r="H402" s="228">
        <v>32</v>
      </c>
      <c r="I402" s="229"/>
      <c r="J402" s="230">
        <f>ROUND(I402*H402,2)</f>
        <v>0</v>
      </c>
      <c r="K402" s="231"/>
      <c r="L402" s="41"/>
      <c r="M402" s="232" t="s">
        <v>1</v>
      </c>
      <c r="N402" s="233" t="s">
        <v>41</v>
      </c>
      <c r="O402" s="88"/>
      <c r="P402" s="234">
        <f>O402*H402</f>
        <v>0</v>
      </c>
      <c r="Q402" s="234">
        <v>0</v>
      </c>
      <c r="R402" s="234">
        <f>Q402*H402</f>
        <v>0</v>
      </c>
      <c r="S402" s="234">
        <v>0</v>
      </c>
      <c r="T402" s="235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36" t="s">
        <v>187</v>
      </c>
      <c r="AT402" s="236" t="s">
        <v>158</v>
      </c>
      <c r="AU402" s="236" t="s">
        <v>85</v>
      </c>
      <c r="AY402" s="14" t="s">
        <v>156</v>
      </c>
      <c r="BE402" s="237">
        <f>IF(N402="základní",J402,0)</f>
        <v>0</v>
      </c>
      <c r="BF402" s="237">
        <f>IF(N402="snížená",J402,0)</f>
        <v>0</v>
      </c>
      <c r="BG402" s="237">
        <f>IF(N402="zákl. přenesená",J402,0)</f>
        <v>0</v>
      </c>
      <c r="BH402" s="237">
        <f>IF(N402="sníž. přenesená",J402,0)</f>
        <v>0</v>
      </c>
      <c r="BI402" s="237">
        <f>IF(N402="nulová",J402,0)</f>
        <v>0</v>
      </c>
      <c r="BJ402" s="14" t="s">
        <v>83</v>
      </c>
      <c r="BK402" s="237">
        <f>ROUND(I402*H402,2)</f>
        <v>0</v>
      </c>
      <c r="BL402" s="14" t="s">
        <v>187</v>
      </c>
      <c r="BM402" s="236" t="s">
        <v>1207</v>
      </c>
    </row>
    <row r="403" spans="1:65" s="2" customFormat="1" ht="24.15" customHeight="1">
      <c r="A403" s="35"/>
      <c r="B403" s="36"/>
      <c r="C403" s="224" t="s">
        <v>1208</v>
      </c>
      <c r="D403" s="224" t="s">
        <v>158</v>
      </c>
      <c r="E403" s="225" t="s">
        <v>1209</v>
      </c>
      <c r="F403" s="226" t="s">
        <v>1210</v>
      </c>
      <c r="G403" s="227" t="s">
        <v>210</v>
      </c>
      <c r="H403" s="228">
        <v>0.881</v>
      </c>
      <c r="I403" s="229"/>
      <c r="J403" s="230">
        <f>ROUND(I403*H403,2)</f>
        <v>0</v>
      </c>
      <c r="K403" s="231"/>
      <c r="L403" s="41"/>
      <c r="M403" s="232" t="s">
        <v>1</v>
      </c>
      <c r="N403" s="233" t="s">
        <v>41</v>
      </c>
      <c r="O403" s="88"/>
      <c r="P403" s="234">
        <f>O403*H403</f>
        <v>0</v>
      </c>
      <c r="Q403" s="234">
        <v>0</v>
      </c>
      <c r="R403" s="234">
        <f>Q403*H403</f>
        <v>0</v>
      </c>
      <c r="S403" s="234">
        <v>0</v>
      </c>
      <c r="T403" s="235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36" t="s">
        <v>187</v>
      </c>
      <c r="AT403" s="236" t="s">
        <v>158</v>
      </c>
      <c r="AU403" s="236" t="s">
        <v>85</v>
      </c>
      <c r="AY403" s="14" t="s">
        <v>156</v>
      </c>
      <c r="BE403" s="237">
        <f>IF(N403="základní",J403,0)</f>
        <v>0</v>
      </c>
      <c r="BF403" s="237">
        <f>IF(N403="snížená",J403,0)</f>
        <v>0</v>
      </c>
      <c r="BG403" s="237">
        <f>IF(N403="zákl. přenesená",J403,0)</f>
        <v>0</v>
      </c>
      <c r="BH403" s="237">
        <f>IF(N403="sníž. přenesená",J403,0)</f>
        <v>0</v>
      </c>
      <c r="BI403" s="237">
        <f>IF(N403="nulová",J403,0)</f>
        <v>0</v>
      </c>
      <c r="BJ403" s="14" t="s">
        <v>83</v>
      </c>
      <c r="BK403" s="237">
        <f>ROUND(I403*H403,2)</f>
        <v>0</v>
      </c>
      <c r="BL403" s="14" t="s">
        <v>187</v>
      </c>
      <c r="BM403" s="236" t="s">
        <v>1211</v>
      </c>
    </row>
    <row r="404" spans="1:63" s="12" customFormat="1" ht="22.8" customHeight="1">
      <c r="A404" s="12"/>
      <c r="B404" s="208"/>
      <c r="C404" s="209"/>
      <c r="D404" s="210" t="s">
        <v>75</v>
      </c>
      <c r="E404" s="222" t="s">
        <v>1212</v>
      </c>
      <c r="F404" s="222" t="s">
        <v>1213</v>
      </c>
      <c r="G404" s="209"/>
      <c r="H404" s="209"/>
      <c r="I404" s="212"/>
      <c r="J404" s="223">
        <f>BK404</f>
        <v>0</v>
      </c>
      <c r="K404" s="209"/>
      <c r="L404" s="214"/>
      <c r="M404" s="215"/>
      <c r="N404" s="216"/>
      <c r="O404" s="216"/>
      <c r="P404" s="217">
        <f>SUM(P405:P418)</f>
        <v>0</v>
      </c>
      <c r="Q404" s="216"/>
      <c r="R404" s="217">
        <f>SUM(R405:R418)</f>
        <v>0</v>
      </c>
      <c r="S404" s="216"/>
      <c r="T404" s="218">
        <f>SUM(T405:T418)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9" t="s">
        <v>85</v>
      </c>
      <c r="AT404" s="220" t="s">
        <v>75</v>
      </c>
      <c r="AU404" s="220" t="s">
        <v>83</v>
      </c>
      <c r="AY404" s="219" t="s">
        <v>156</v>
      </c>
      <c r="BK404" s="221">
        <f>SUM(BK405:BK418)</f>
        <v>0</v>
      </c>
    </row>
    <row r="405" spans="1:65" s="2" customFormat="1" ht="24.15" customHeight="1">
      <c r="A405" s="35"/>
      <c r="B405" s="36"/>
      <c r="C405" s="224" t="s">
        <v>764</v>
      </c>
      <c r="D405" s="224" t="s">
        <v>158</v>
      </c>
      <c r="E405" s="225" t="s">
        <v>1214</v>
      </c>
      <c r="F405" s="226" t="s">
        <v>1215</v>
      </c>
      <c r="G405" s="227" t="s">
        <v>161</v>
      </c>
      <c r="H405" s="228">
        <v>455.047</v>
      </c>
      <c r="I405" s="229"/>
      <c r="J405" s="230">
        <f>ROUND(I405*H405,2)</f>
        <v>0</v>
      </c>
      <c r="K405" s="231"/>
      <c r="L405" s="41"/>
      <c r="M405" s="232" t="s">
        <v>1</v>
      </c>
      <c r="N405" s="233" t="s">
        <v>41</v>
      </c>
      <c r="O405" s="88"/>
      <c r="P405" s="234">
        <f>O405*H405</f>
        <v>0</v>
      </c>
      <c r="Q405" s="234">
        <v>0</v>
      </c>
      <c r="R405" s="234">
        <f>Q405*H405</f>
        <v>0</v>
      </c>
      <c r="S405" s="234">
        <v>0</v>
      </c>
      <c r="T405" s="235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36" t="s">
        <v>187</v>
      </c>
      <c r="AT405" s="236" t="s">
        <v>158</v>
      </c>
      <c r="AU405" s="236" t="s">
        <v>85</v>
      </c>
      <c r="AY405" s="14" t="s">
        <v>156</v>
      </c>
      <c r="BE405" s="237">
        <f>IF(N405="základní",J405,0)</f>
        <v>0</v>
      </c>
      <c r="BF405" s="237">
        <f>IF(N405="snížená",J405,0)</f>
        <v>0</v>
      </c>
      <c r="BG405" s="237">
        <f>IF(N405="zákl. přenesená",J405,0)</f>
        <v>0</v>
      </c>
      <c r="BH405" s="237">
        <f>IF(N405="sníž. přenesená",J405,0)</f>
        <v>0</v>
      </c>
      <c r="BI405" s="237">
        <f>IF(N405="nulová",J405,0)</f>
        <v>0</v>
      </c>
      <c r="BJ405" s="14" t="s">
        <v>83</v>
      </c>
      <c r="BK405" s="237">
        <f>ROUND(I405*H405,2)</f>
        <v>0</v>
      </c>
      <c r="BL405" s="14" t="s">
        <v>187</v>
      </c>
      <c r="BM405" s="236" t="s">
        <v>1216</v>
      </c>
    </row>
    <row r="406" spans="1:65" s="2" customFormat="1" ht="24.15" customHeight="1">
      <c r="A406" s="35"/>
      <c r="B406" s="36"/>
      <c r="C406" s="224" t="s">
        <v>779</v>
      </c>
      <c r="D406" s="224" t="s">
        <v>158</v>
      </c>
      <c r="E406" s="225" t="s">
        <v>1217</v>
      </c>
      <c r="F406" s="226" t="s">
        <v>1218</v>
      </c>
      <c r="G406" s="227" t="s">
        <v>186</v>
      </c>
      <c r="H406" s="228">
        <v>49.278</v>
      </c>
      <c r="I406" s="229"/>
      <c r="J406" s="230">
        <f>ROUND(I406*H406,2)</f>
        <v>0</v>
      </c>
      <c r="K406" s="231"/>
      <c r="L406" s="41"/>
      <c r="M406" s="232" t="s">
        <v>1</v>
      </c>
      <c r="N406" s="233" t="s">
        <v>41</v>
      </c>
      <c r="O406" s="88"/>
      <c r="P406" s="234">
        <f>O406*H406</f>
        <v>0</v>
      </c>
      <c r="Q406" s="234">
        <v>0</v>
      </c>
      <c r="R406" s="234">
        <f>Q406*H406</f>
        <v>0</v>
      </c>
      <c r="S406" s="234">
        <v>0</v>
      </c>
      <c r="T406" s="235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36" t="s">
        <v>187</v>
      </c>
      <c r="AT406" s="236" t="s">
        <v>158</v>
      </c>
      <c r="AU406" s="236" t="s">
        <v>85</v>
      </c>
      <c r="AY406" s="14" t="s">
        <v>156</v>
      </c>
      <c r="BE406" s="237">
        <f>IF(N406="základní",J406,0)</f>
        <v>0</v>
      </c>
      <c r="BF406" s="237">
        <f>IF(N406="snížená",J406,0)</f>
        <v>0</v>
      </c>
      <c r="BG406" s="237">
        <f>IF(N406="zákl. přenesená",J406,0)</f>
        <v>0</v>
      </c>
      <c r="BH406" s="237">
        <f>IF(N406="sníž. přenesená",J406,0)</f>
        <v>0</v>
      </c>
      <c r="BI406" s="237">
        <f>IF(N406="nulová",J406,0)</f>
        <v>0</v>
      </c>
      <c r="BJ406" s="14" t="s">
        <v>83</v>
      </c>
      <c r="BK406" s="237">
        <f>ROUND(I406*H406,2)</f>
        <v>0</v>
      </c>
      <c r="BL406" s="14" t="s">
        <v>187</v>
      </c>
      <c r="BM406" s="236" t="s">
        <v>1219</v>
      </c>
    </row>
    <row r="407" spans="1:65" s="2" customFormat="1" ht="24.15" customHeight="1">
      <c r="A407" s="35"/>
      <c r="B407" s="36"/>
      <c r="C407" s="238" t="s">
        <v>1220</v>
      </c>
      <c r="D407" s="238" t="s">
        <v>207</v>
      </c>
      <c r="E407" s="239" t="s">
        <v>1221</v>
      </c>
      <c r="F407" s="240" t="s">
        <v>1222</v>
      </c>
      <c r="G407" s="241" t="s">
        <v>239</v>
      </c>
      <c r="H407" s="242">
        <v>123.195</v>
      </c>
      <c r="I407" s="243"/>
      <c r="J407" s="244">
        <f>ROUND(I407*H407,2)</f>
        <v>0</v>
      </c>
      <c r="K407" s="245"/>
      <c r="L407" s="246"/>
      <c r="M407" s="247" t="s">
        <v>1</v>
      </c>
      <c r="N407" s="248" t="s">
        <v>41</v>
      </c>
      <c r="O407" s="88"/>
      <c r="P407" s="234">
        <f>O407*H407</f>
        <v>0</v>
      </c>
      <c r="Q407" s="234">
        <v>0</v>
      </c>
      <c r="R407" s="234">
        <f>Q407*H407</f>
        <v>0</v>
      </c>
      <c r="S407" s="234">
        <v>0</v>
      </c>
      <c r="T407" s="235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36" t="s">
        <v>218</v>
      </c>
      <c r="AT407" s="236" t="s">
        <v>207</v>
      </c>
      <c r="AU407" s="236" t="s">
        <v>85</v>
      </c>
      <c r="AY407" s="14" t="s">
        <v>156</v>
      </c>
      <c r="BE407" s="237">
        <f>IF(N407="základní",J407,0)</f>
        <v>0</v>
      </c>
      <c r="BF407" s="237">
        <f>IF(N407="snížená",J407,0)</f>
        <v>0</v>
      </c>
      <c r="BG407" s="237">
        <f>IF(N407="zákl. přenesená",J407,0)</f>
        <v>0</v>
      </c>
      <c r="BH407" s="237">
        <f>IF(N407="sníž. přenesená",J407,0)</f>
        <v>0</v>
      </c>
      <c r="BI407" s="237">
        <f>IF(N407="nulová",J407,0)</f>
        <v>0</v>
      </c>
      <c r="BJ407" s="14" t="s">
        <v>83</v>
      </c>
      <c r="BK407" s="237">
        <f>ROUND(I407*H407,2)</f>
        <v>0</v>
      </c>
      <c r="BL407" s="14" t="s">
        <v>187</v>
      </c>
      <c r="BM407" s="236" t="s">
        <v>1223</v>
      </c>
    </row>
    <row r="408" spans="1:65" s="2" customFormat="1" ht="24.15" customHeight="1">
      <c r="A408" s="35"/>
      <c r="B408" s="36"/>
      <c r="C408" s="224" t="s">
        <v>1224</v>
      </c>
      <c r="D408" s="224" t="s">
        <v>158</v>
      </c>
      <c r="E408" s="225" t="s">
        <v>1225</v>
      </c>
      <c r="F408" s="226" t="s">
        <v>1226</v>
      </c>
      <c r="G408" s="227" t="s">
        <v>186</v>
      </c>
      <c r="H408" s="228">
        <v>28.123</v>
      </c>
      <c r="I408" s="229"/>
      <c r="J408" s="230">
        <f>ROUND(I408*H408,2)</f>
        <v>0</v>
      </c>
      <c r="K408" s="231"/>
      <c r="L408" s="41"/>
      <c r="M408" s="232" t="s">
        <v>1</v>
      </c>
      <c r="N408" s="233" t="s">
        <v>41</v>
      </c>
      <c r="O408" s="88"/>
      <c r="P408" s="234">
        <f>O408*H408</f>
        <v>0</v>
      </c>
      <c r="Q408" s="234">
        <v>0</v>
      </c>
      <c r="R408" s="234">
        <f>Q408*H408</f>
        <v>0</v>
      </c>
      <c r="S408" s="234">
        <v>0</v>
      </c>
      <c r="T408" s="235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36" t="s">
        <v>187</v>
      </c>
      <c r="AT408" s="236" t="s">
        <v>158</v>
      </c>
      <c r="AU408" s="236" t="s">
        <v>85</v>
      </c>
      <c r="AY408" s="14" t="s">
        <v>156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4" t="s">
        <v>83</v>
      </c>
      <c r="BK408" s="237">
        <f>ROUND(I408*H408,2)</f>
        <v>0</v>
      </c>
      <c r="BL408" s="14" t="s">
        <v>187</v>
      </c>
      <c r="BM408" s="236" t="s">
        <v>1227</v>
      </c>
    </row>
    <row r="409" spans="1:65" s="2" customFormat="1" ht="24.15" customHeight="1">
      <c r="A409" s="35"/>
      <c r="B409" s="36"/>
      <c r="C409" s="238" t="s">
        <v>773</v>
      </c>
      <c r="D409" s="238" t="s">
        <v>207</v>
      </c>
      <c r="E409" s="239" t="s">
        <v>1221</v>
      </c>
      <c r="F409" s="240" t="s">
        <v>1222</v>
      </c>
      <c r="G409" s="241" t="s">
        <v>239</v>
      </c>
      <c r="H409" s="242">
        <v>70.308</v>
      </c>
      <c r="I409" s="243"/>
      <c r="J409" s="244">
        <f>ROUND(I409*H409,2)</f>
        <v>0</v>
      </c>
      <c r="K409" s="245"/>
      <c r="L409" s="246"/>
      <c r="M409" s="247" t="s">
        <v>1</v>
      </c>
      <c r="N409" s="248" t="s">
        <v>41</v>
      </c>
      <c r="O409" s="88"/>
      <c r="P409" s="234">
        <f>O409*H409</f>
        <v>0</v>
      </c>
      <c r="Q409" s="234">
        <v>0</v>
      </c>
      <c r="R409" s="234">
        <f>Q409*H409</f>
        <v>0</v>
      </c>
      <c r="S409" s="234">
        <v>0</v>
      </c>
      <c r="T409" s="235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36" t="s">
        <v>218</v>
      </c>
      <c r="AT409" s="236" t="s">
        <v>207</v>
      </c>
      <c r="AU409" s="236" t="s">
        <v>85</v>
      </c>
      <c r="AY409" s="14" t="s">
        <v>156</v>
      </c>
      <c r="BE409" s="237">
        <f>IF(N409="základní",J409,0)</f>
        <v>0</v>
      </c>
      <c r="BF409" s="237">
        <f>IF(N409="snížená",J409,0)</f>
        <v>0</v>
      </c>
      <c r="BG409" s="237">
        <f>IF(N409="zákl. přenesená",J409,0)</f>
        <v>0</v>
      </c>
      <c r="BH409" s="237">
        <f>IF(N409="sníž. přenesená",J409,0)</f>
        <v>0</v>
      </c>
      <c r="BI409" s="237">
        <f>IF(N409="nulová",J409,0)</f>
        <v>0</v>
      </c>
      <c r="BJ409" s="14" t="s">
        <v>83</v>
      </c>
      <c r="BK409" s="237">
        <f>ROUND(I409*H409,2)</f>
        <v>0</v>
      </c>
      <c r="BL409" s="14" t="s">
        <v>187</v>
      </c>
      <c r="BM409" s="236" t="s">
        <v>1228</v>
      </c>
    </row>
    <row r="410" spans="1:65" s="2" customFormat="1" ht="37.8" customHeight="1">
      <c r="A410" s="35"/>
      <c r="B410" s="36"/>
      <c r="C410" s="224" t="s">
        <v>1229</v>
      </c>
      <c r="D410" s="224" t="s">
        <v>158</v>
      </c>
      <c r="E410" s="225" t="s">
        <v>1230</v>
      </c>
      <c r="F410" s="226" t="s">
        <v>1231</v>
      </c>
      <c r="G410" s="227" t="s">
        <v>161</v>
      </c>
      <c r="H410" s="228">
        <v>240</v>
      </c>
      <c r="I410" s="229"/>
      <c r="J410" s="230">
        <f>ROUND(I410*H410,2)</f>
        <v>0</v>
      </c>
      <c r="K410" s="231"/>
      <c r="L410" s="41"/>
      <c r="M410" s="232" t="s">
        <v>1</v>
      </c>
      <c r="N410" s="233" t="s">
        <v>41</v>
      </c>
      <c r="O410" s="88"/>
      <c r="P410" s="234">
        <f>O410*H410</f>
        <v>0</v>
      </c>
      <c r="Q410" s="234">
        <v>0</v>
      </c>
      <c r="R410" s="234">
        <f>Q410*H410</f>
        <v>0</v>
      </c>
      <c r="S410" s="234">
        <v>0</v>
      </c>
      <c r="T410" s="235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36" t="s">
        <v>187</v>
      </c>
      <c r="AT410" s="236" t="s">
        <v>158</v>
      </c>
      <c r="AU410" s="236" t="s">
        <v>85</v>
      </c>
      <c r="AY410" s="14" t="s">
        <v>156</v>
      </c>
      <c r="BE410" s="237">
        <f>IF(N410="základní",J410,0)</f>
        <v>0</v>
      </c>
      <c r="BF410" s="237">
        <f>IF(N410="snížená",J410,0)</f>
        <v>0</v>
      </c>
      <c r="BG410" s="237">
        <f>IF(N410="zákl. přenesená",J410,0)</f>
        <v>0</v>
      </c>
      <c r="BH410" s="237">
        <f>IF(N410="sníž. přenesená",J410,0)</f>
        <v>0</v>
      </c>
      <c r="BI410" s="237">
        <f>IF(N410="nulová",J410,0)</f>
        <v>0</v>
      </c>
      <c r="BJ410" s="14" t="s">
        <v>83</v>
      </c>
      <c r="BK410" s="237">
        <f>ROUND(I410*H410,2)</f>
        <v>0</v>
      </c>
      <c r="BL410" s="14" t="s">
        <v>187</v>
      </c>
      <c r="BM410" s="236" t="s">
        <v>1232</v>
      </c>
    </row>
    <row r="411" spans="1:65" s="2" customFormat="1" ht="24.15" customHeight="1">
      <c r="A411" s="35"/>
      <c r="B411" s="36"/>
      <c r="C411" s="238" t="s">
        <v>776</v>
      </c>
      <c r="D411" s="238" t="s">
        <v>207</v>
      </c>
      <c r="E411" s="239" t="s">
        <v>1221</v>
      </c>
      <c r="F411" s="240" t="s">
        <v>1222</v>
      </c>
      <c r="G411" s="241" t="s">
        <v>239</v>
      </c>
      <c r="H411" s="242">
        <v>2280</v>
      </c>
      <c r="I411" s="243"/>
      <c r="J411" s="244">
        <f>ROUND(I411*H411,2)</f>
        <v>0</v>
      </c>
      <c r="K411" s="245"/>
      <c r="L411" s="246"/>
      <c r="M411" s="247" t="s">
        <v>1</v>
      </c>
      <c r="N411" s="248" t="s">
        <v>41</v>
      </c>
      <c r="O411" s="88"/>
      <c r="P411" s="234">
        <f>O411*H411</f>
        <v>0</v>
      </c>
      <c r="Q411" s="234">
        <v>0</v>
      </c>
      <c r="R411" s="234">
        <f>Q411*H411</f>
        <v>0</v>
      </c>
      <c r="S411" s="234">
        <v>0</v>
      </c>
      <c r="T411" s="235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36" t="s">
        <v>218</v>
      </c>
      <c r="AT411" s="236" t="s">
        <v>207</v>
      </c>
      <c r="AU411" s="236" t="s">
        <v>85</v>
      </c>
      <c r="AY411" s="14" t="s">
        <v>156</v>
      </c>
      <c r="BE411" s="237">
        <f>IF(N411="základní",J411,0)</f>
        <v>0</v>
      </c>
      <c r="BF411" s="237">
        <f>IF(N411="snížená",J411,0)</f>
        <v>0</v>
      </c>
      <c r="BG411" s="237">
        <f>IF(N411="zákl. přenesená",J411,0)</f>
        <v>0</v>
      </c>
      <c r="BH411" s="237">
        <f>IF(N411="sníž. přenesená",J411,0)</f>
        <v>0</v>
      </c>
      <c r="BI411" s="237">
        <f>IF(N411="nulová",J411,0)</f>
        <v>0</v>
      </c>
      <c r="BJ411" s="14" t="s">
        <v>83</v>
      </c>
      <c r="BK411" s="237">
        <f>ROUND(I411*H411,2)</f>
        <v>0</v>
      </c>
      <c r="BL411" s="14" t="s">
        <v>187</v>
      </c>
      <c r="BM411" s="236" t="s">
        <v>1233</v>
      </c>
    </row>
    <row r="412" spans="1:65" s="2" customFormat="1" ht="24.15" customHeight="1">
      <c r="A412" s="35"/>
      <c r="B412" s="36"/>
      <c r="C412" s="224" t="s">
        <v>1234</v>
      </c>
      <c r="D412" s="224" t="s">
        <v>158</v>
      </c>
      <c r="E412" s="225" t="s">
        <v>1235</v>
      </c>
      <c r="F412" s="226" t="s">
        <v>1236</v>
      </c>
      <c r="G412" s="227" t="s">
        <v>186</v>
      </c>
      <c r="H412" s="228">
        <v>20.16</v>
      </c>
      <c r="I412" s="229"/>
      <c r="J412" s="230">
        <f>ROUND(I412*H412,2)</f>
        <v>0</v>
      </c>
      <c r="K412" s="231"/>
      <c r="L412" s="41"/>
      <c r="M412" s="232" t="s">
        <v>1</v>
      </c>
      <c r="N412" s="233" t="s">
        <v>41</v>
      </c>
      <c r="O412" s="88"/>
      <c r="P412" s="234">
        <f>O412*H412</f>
        <v>0</v>
      </c>
      <c r="Q412" s="234">
        <v>0</v>
      </c>
      <c r="R412" s="234">
        <f>Q412*H412</f>
        <v>0</v>
      </c>
      <c r="S412" s="234">
        <v>0</v>
      </c>
      <c r="T412" s="235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36" t="s">
        <v>187</v>
      </c>
      <c r="AT412" s="236" t="s">
        <v>158</v>
      </c>
      <c r="AU412" s="236" t="s">
        <v>85</v>
      </c>
      <c r="AY412" s="14" t="s">
        <v>156</v>
      </c>
      <c r="BE412" s="237">
        <f>IF(N412="základní",J412,0)</f>
        <v>0</v>
      </c>
      <c r="BF412" s="237">
        <f>IF(N412="snížená",J412,0)</f>
        <v>0</v>
      </c>
      <c r="BG412" s="237">
        <f>IF(N412="zákl. přenesená",J412,0)</f>
        <v>0</v>
      </c>
      <c r="BH412" s="237">
        <f>IF(N412="sníž. přenesená",J412,0)</f>
        <v>0</v>
      </c>
      <c r="BI412" s="237">
        <f>IF(N412="nulová",J412,0)</f>
        <v>0</v>
      </c>
      <c r="BJ412" s="14" t="s">
        <v>83</v>
      </c>
      <c r="BK412" s="237">
        <f>ROUND(I412*H412,2)</f>
        <v>0</v>
      </c>
      <c r="BL412" s="14" t="s">
        <v>187</v>
      </c>
      <c r="BM412" s="236" t="s">
        <v>1237</v>
      </c>
    </row>
    <row r="413" spans="1:65" s="2" customFormat="1" ht="24.15" customHeight="1">
      <c r="A413" s="35"/>
      <c r="B413" s="36"/>
      <c r="C413" s="224" t="s">
        <v>1238</v>
      </c>
      <c r="D413" s="224" t="s">
        <v>158</v>
      </c>
      <c r="E413" s="225" t="s">
        <v>1239</v>
      </c>
      <c r="F413" s="226" t="s">
        <v>1240</v>
      </c>
      <c r="G413" s="227" t="s">
        <v>161</v>
      </c>
      <c r="H413" s="228">
        <v>240</v>
      </c>
      <c r="I413" s="229"/>
      <c r="J413" s="230">
        <f>ROUND(I413*H413,2)</f>
        <v>0</v>
      </c>
      <c r="K413" s="231"/>
      <c r="L413" s="41"/>
      <c r="M413" s="232" t="s">
        <v>1</v>
      </c>
      <c r="N413" s="233" t="s">
        <v>41</v>
      </c>
      <c r="O413" s="88"/>
      <c r="P413" s="234">
        <f>O413*H413</f>
        <v>0</v>
      </c>
      <c r="Q413" s="234">
        <v>0</v>
      </c>
      <c r="R413" s="234">
        <f>Q413*H413</f>
        <v>0</v>
      </c>
      <c r="S413" s="234">
        <v>0</v>
      </c>
      <c r="T413" s="235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36" t="s">
        <v>187</v>
      </c>
      <c r="AT413" s="236" t="s">
        <v>158</v>
      </c>
      <c r="AU413" s="236" t="s">
        <v>85</v>
      </c>
      <c r="AY413" s="14" t="s">
        <v>156</v>
      </c>
      <c r="BE413" s="237">
        <f>IF(N413="základní",J413,0)</f>
        <v>0</v>
      </c>
      <c r="BF413" s="237">
        <f>IF(N413="snížená",J413,0)</f>
        <v>0</v>
      </c>
      <c r="BG413" s="237">
        <f>IF(N413="zákl. přenesená",J413,0)</f>
        <v>0</v>
      </c>
      <c r="BH413" s="237">
        <f>IF(N413="sníž. přenesená",J413,0)</f>
        <v>0</v>
      </c>
      <c r="BI413" s="237">
        <f>IF(N413="nulová",J413,0)</f>
        <v>0</v>
      </c>
      <c r="BJ413" s="14" t="s">
        <v>83</v>
      </c>
      <c r="BK413" s="237">
        <f>ROUND(I413*H413,2)</f>
        <v>0</v>
      </c>
      <c r="BL413" s="14" t="s">
        <v>187</v>
      </c>
      <c r="BM413" s="236" t="s">
        <v>1241</v>
      </c>
    </row>
    <row r="414" spans="1:65" s="2" customFormat="1" ht="37.8" customHeight="1">
      <c r="A414" s="35"/>
      <c r="B414" s="36"/>
      <c r="C414" s="238" t="s">
        <v>767</v>
      </c>
      <c r="D414" s="238" t="s">
        <v>207</v>
      </c>
      <c r="E414" s="239" t="s">
        <v>1242</v>
      </c>
      <c r="F414" s="240" t="s">
        <v>1243</v>
      </c>
      <c r="G414" s="241" t="s">
        <v>161</v>
      </c>
      <c r="H414" s="242">
        <v>264</v>
      </c>
      <c r="I414" s="243"/>
      <c r="J414" s="244">
        <f>ROUND(I414*H414,2)</f>
        <v>0</v>
      </c>
      <c r="K414" s="245"/>
      <c r="L414" s="246"/>
      <c r="M414" s="247" t="s">
        <v>1</v>
      </c>
      <c r="N414" s="248" t="s">
        <v>41</v>
      </c>
      <c r="O414" s="88"/>
      <c r="P414" s="234">
        <f>O414*H414</f>
        <v>0</v>
      </c>
      <c r="Q414" s="234">
        <v>0</v>
      </c>
      <c r="R414" s="234">
        <f>Q414*H414</f>
        <v>0</v>
      </c>
      <c r="S414" s="234">
        <v>0</v>
      </c>
      <c r="T414" s="235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36" t="s">
        <v>218</v>
      </c>
      <c r="AT414" s="236" t="s">
        <v>207</v>
      </c>
      <c r="AU414" s="236" t="s">
        <v>85</v>
      </c>
      <c r="AY414" s="14" t="s">
        <v>156</v>
      </c>
      <c r="BE414" s="237">
        <f>IF(N414="základní",J414,0)</f>
        <v>0</v>
      </c>
      <c r="BF414" s="237">
        <f>IF(N414="snížená",J414,0)</f>
        <v>0</v>
      </c>
      <c r="BG414" s="237">
        <f>IF(N414="zákl. přenesená",J414,0)</f>
        <v>0</v>
      </c>
      <c r="BH414" s="237">
        <f>IF(N414="sníž. přenesená",J414,0)</f>
        <v>0</v>
      </c>
      <c r="BI414" s="237">
        <f>IF(N414="nulová",J414,0)</f>
        <v>0</v>
      </c>
      <c r="BJ414" s="14" t="s">
        <v>83</v>
      </c>
      <c r="BK414" s="237">
        <f>ROUND(I414*H414,2)</f>
        <v>0</v>
      </c>
      <c r="BL414" s="14" t="s">
        <v>187</v>
      </c>
      <c r="BM414" s="236" t="s">
        <v>1244</v>
      </c>
    </row>
    <row r="415" spans="1:65" s="2" customFormat="1" ht="24.15" customHeight="1">
      <c r="A415" s="35"/>
      <c r="B415" s="36"/>
      <c r="C415" s="224" t="s">
        <v>1245</v>
      </c>
      <c r="D415" s="224" t="s">
        <v>158</v>
      </c>
      <c r="E415" s="225" t="s">
        <v>1246</v>
      </c>
      <c r="F415" s="226" t="s">
        <v>1247</v>
      </c>
      <c r="G415" s="227" t="s">
        <v>161</v>
      </c>
      <c r="H415" s="228">
        <v>240</v>
      </c>
      <c r="I415" s="229"/>
      <c r="J415" s="230">
        <f>ROUND(I415*H415,2)</f>
        <v>0</v>
      </c>
      <c r="K415" s="231"/>
      <c r="L415" s="41"/>
      <c r="M415" s="232" t="s">
        <v>1</v>
      </c>
      <c r="N415" s="233" t="s">
        <v>41</v>
      </c>
      <c r="O415" s="88"/>
      <c r="P415" s="234">
        <f>O415*H415</f>
        <v>0</v>
      </c>
      <c r="Q415" s="234">
        <v>0</v>
      </c>
      <c r="R415" s="234">
        <f>Q415*H415</f>
        <v>0</v>
      </c>
      <c r="S415" s="234">
        <v>0</v>
      </c>
      <c r="T415" s="235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36" t="s">
        <v>187</v>
      </c>
      <c r="AT415" s="236" t="s">
        <v>158</v>
      </c>
      <c r="AU415" s="236" t="s">
        <v>85</v>
      </c>
      <c r="AY415" s="14" t="s">
        <v>156</v>
      </c>
      <c r="BE415" s="237">
        <f>IF(N415="základní",J415,0)</f>
        <v>0</v>
      </c>
      <c r="BF415" s="237">
        <f>IF(N415="snížená",J415,0)</f>
        <v>0</v>
      </c>
      <c r="BG415" s="237">
        <f>IF(N415="zákl. přenesená",J415,0)</f>
        <v>0</v>
      </c>
      <c r="BH415" s="237">
        <f>IF(N415="sníž. přenesená",J415,0)</f>
        <v>0</v>
      </c>
      <c r="BI415" s="237">
        <f>IF(N415="nulová",J415,0)</f>
        <v>0</v>
      </c>
      <c r="BJ415" s="14" t="s">
        <v>83</v>
      </c>
      <c r="BK415" s="237">
        <f>ROUND(I415*H415,2)</f>
        <v>0</v>
      </c>
      <c r="BL415" s="14" t="s">
        <v>187</v>
      </c>
      <c r="BM415" s="236" t="s">
        <v>1248</v>
      </c>
    </row>
    <row r="416" spans="1:65" s="2" customFormat="1" ht="49.05" customHeight="1">
      <c r="A416" s="35"/>
      <c r="B416" s="36"/>
      <c r="C416" s="238" t="s">
        <v>770</v>
      </c>
      <c r="D416" s="238" t="s">
        <v>207</v>
      </c>
      <c r="E416" s="239" t="s">
        <v>1249</v>
      </c>
      <c r="F416" s="240" t="s">
        <v>1250</v>
      </c>
      <c r="G416" s="241" t="s">
        <v>161</v>
      </c>
      <c r="H416" s="242">
        <v>264</v>
      </c>
      <c r="I416" s="243"/>
      <c r="J416" s="244">
        <f>ROUND(I416*H416,2)</f>
        <v>0</v>
      </c>
      <c r="K416" s="245"/>
      <c r="L416" s="246"/>
      <c r="M416" s="247" t="s">
        <v>1</v>
      </c>
      <c r="N416" s="248" t="s">
        <v>41</v>
      </c>
      <c r="O416" s="88"/>
      <c r="P416" s="234">
        <f>O416*H416</f>
        <v>0</v>
      </c>
      <c r="Q416" s="234">
        <v>0</v>
      </c>
      <c r="R416" s="234">
        <f>Q416*H416</f>
        <v>0</v>
      </c>
      <c r="S416" s="234">
        <v>0</v>
      </c>
      <c r="T416" s="23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36" t="s">
        <v>218</v>
      </c>
      <c r="AT416" s="236" t="s">
        <v>207</v>
      </c>
      <c r="AU416" s="236" t="s">
        <v>85</v>
      </c>
      <c r="AY416" s="14" t="s">
        <v>156</v>
      </c>
      <c r="BE416" s="237">
        <f>IF(N416="základní",J416,0)</f>
        <v>0</v>
      </c>
      <c r="BF416" s="237">
        <f>IF(N416="snížená",J416,0)</f>
        <v>0</v>
      </c>
      <c r="BG416" s="237">
        <f>IF(N416="zákl. přenesená",J416,0)</f>
        <v>0</v>
      </c>
      <c r="BH416" s="237">
        <f>IF(N416="sníž. přenesená",J416,0)</f>
        <v>0</v>
      </c>
      <c r="BI416" s="237">
        <f>IF(N416="nulová",J416,0)</f>
        <v>0</v>
      </c>
      <c r="BJ416" s="14" t="s">
        <v>83</v>
      </c>
      <c r="BK416" s="237">
        <f>ROUND(I416*H416,2)</f>
        <v>0</v>
      </c>
      <c r="BL416" s="14" t="s">
        <v>187</v>
      </c>
      <c r="BM416" s="236" t="s">
        <v>1251</v>
      </c>
    </row>
    <row r="417" spans="1:65" s="2" customFormat="1" ht="14.4" customHeight="1">
      <c r="A417" s="35"/>
      <c r="B417" s="36"/>
      <c r="C417" s="224" t="s">
        <v>1252</v>
      </c>
      <c r="D417" s="224" t="s">
        <v>158</v>
      </c>
      <c r="E417" s="225" t="s">
        <v>1253</v>
      </c>
      <c r="F417" s="226" t="s">
        <v>1254</v>
      </c>
      <c r="G417" s="227" t="s">
        <v>161</v>
      </c>
      <c r="H417" s="228">
        <v>480</v>
      </c>
      <c r="I417" s="229"/>
      <c r="J417" s="230">
        <f>ROUND(I417*H417,2)</f>
        <v>0</v>
      </c>
      <c r="K417" s="231"/>
      <c r="L417" s="41"/>
      <c r="M417" s="232" t="s">
        <v>1</v>
      </c>
      <c r="N417" s="233" t="s">
        <v>41</v>
      </c>
      <c r="O417" s="88"/>
      <c r="P417" s="234">
        <f>O417*H417</f>
        <v>0</v>
      </c>
      <c r="Q417" s="234">
        <v>0</v>
      </c>
      <c r="R417" s="234">
        <f>Q417*H417</f>
        <v>0</v>
      </c>
      <c r="S417" s="234">
        <v>0</v>
      </c>
      <c r="T417" s="235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36" t="s">
        <v>187</v>
      </c>
      <c r="AT417" s="236" t="s">
        <v>158</v>
      </c>
      <c r="AU417" s="236" t="s">
        <v>85</v>
      </c>
      <c r="AY417" s="14" t="s">
        <v>156</v>
      </c>
      <c r="BE417" s="237">
        <f>IF(N417="základní",J417,0)</f>
        <v>0</v>
      </c>
      <c r="BF417" s="237">
        <f>IF(N417="snížená",J417,0)</f>
        <v>0</v>
      </c>
      <c r="BG417" s="237">
        <f>IF(N417="zákl. přenesená",J417,0)</f>
        <v>0</v>
      </c>
      <c r="BH417" s="237">
        <f>IF(N417="sníž. přenesená",J417,0)</f>
        <v>0</v>
      </c>
      <c r="BI417" s="237">
        <f>IF(N417="nulová",J417,0)</f>
        <v>0</v>
      </c>
      <c r="BJ417" s="14" t="s">
        <v>83</v>
      </c>
      <c r="BK417" s="237">
        <f>ROUND(I417*H417,2)</f>
        <v>0</v>
      </c>
      <c r="BL417" s="14" t="s">
        <v>187</v>
      </c>
      <c r="BM417" s="236" t="s">
        <v>1255</v>
      </c>
    </row>
    <row r="418" spans="1:65" s="2" customFormat="1" ht="24.15" customHeight="1">
      <c r="A418" s="35"/>
      <c r="B418" s="36"/>
      <c r="C418" s="224" t="s">
        <v>782</v>
      </c>
      <c r="D418" s="224" t="s">
        <v>158</v>
      </c>
      <c r="E418" s="225" t="s">
        <v>1256</v>
      </c>
      <c r="F418" s="226" t="s">
        <v>1257</v>
      </c>
      <c r="G418" s="227" t="s">
        <v>210</v>
      </c>
      <c r="H418" s="228">
        <v>3.119</v>
      </c>
      <c r="I418" s="229"/>
      <c r="J418" s="230">
        <f>ROUND(I418*H418,2)</f>
        <v>0</v>
      </c>
      <c r="K418" s="231"/>
      <c r="L418" s="41"/>
      <c r="M418" s="232" t="s">
        <v>1</v>
      </c>
      <c r="N418" s="233" t="s">
        <v>41</v>
      </c>
      <c r="O418" s="88"/>
      <c r="P418" s="234">
        <f>O418*H418</f>
        <v>0</v>
      </c>
      <c r="Q418" s="234">
        <v>0</v>
      </c>
      <c r="R418" s="234">
        <f>Q418*H418</f>
        <v>0</v>
      </c>
      <c r="S418" s="234">
        <v>0</v>
      </c>
      <c r="T418" s="235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36" t="s">
        <v>187</v>
      </c>
      <c r="AT418" s="236" t="s">
        <v>158</v>
      </c>
      <c r="AU418" s="236" t="s">
        <v>85</v>
      </c>
      <c r="AY418" s="14" t="s">
        <v>156</v>
      </c>
      <c r="BE418" s="237">
        <f>IF(N418="základní",J418,0)</f>
        <v>0</v>
      </c>
      <c r="BF418" s="237">
        <f>IF(N418="snížená",J418,0)</f>
        <v>0</v>
      </c>
      <c r="BG418" s="237">
        <f>IF(N418="zákl. přenesená",J418,0)</f>
        <v>0</v>
      </c>
      <c r="BH418" s="237">
        <f>IF(N418="sníž. přenesená",J418,0)</f>
        <v>0</v>
      </c>
      <c r="BI418" s="237">
        <f>IF(N418="nulová",J418,0)</f>
        <v>0</v>
      </c>
      <c r="BJ418" s="14" t="s">
        <v>83</v>
      </c>
      <c r="BK418" s="237">
        <f>ROUND(I418*H418,2)</f>
        <v>0</v>
      </c>
      <c r="BL418" s="14" t="s">
        <v>187</v>
      </c>
      <c r="BM418" s="236" t="s">
        <v>1258</v>
      </c>
    </row>
    <row r="419" spans="1:63" s="12" customFormat="1" ht="22.8" customHeight="1">
      <c r="A419" s="12"/>
      <c r="B419" s="208"/>
      <c r="C419" s="209"/>
      <c r="D419" s="210" t="s">
        <v>75</v>
      </c>
      <c r="E419" s="222" t="s">
        <v>1259</v>
      </c>
      <c r="F419" s="222" t="s">
        <v>1260</v>
      </c>
      <c r="G419" s="209"/>
      <c r="H419" s="209"/>
      <c r="I419" s="212"/>
      <c r="J419" s="223">
        <f>BK419</f>
        <v>0</v>
      </c>
      <c r="K419" s="209"/>
      <c r="L419" s="214"/>
      <c r="M419" s="215"/>
      <c r="N419" s="216"/>
      <c r="O419" s="216"/>
      <c r="P419" s="217">
        <f>SUM(P420:P458)</f>
        <v>0</v>
      </c>
      <c r="Q419" s="216"/>
      <c r="R419" s="217">
        <f>SUM(R420:R458)</f>
        <v>0</v>
      </c>
      <c r="S419" s="216"/>
      <c r="T419" s="218">
        <f>SUM(T420:T458)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9" t="s">
        <v>85</v>
      </c>
      <c r="AT419" s="220" t="s">
        <v>75</v>
      </c>
      <c r="AU419" s="220" t="s">
        <v>83</v>
      </c>
      <c r="AY419" s="219" t="s">
        <v>156</v>
      </c>
      <c r="BK419" s="221">
        <f>SUM(BK420:BK458)</f>
        <v>0</v>
      </c>
    </row>
    <row r="420" spans="1:65" s="2" customFormat="1" ht="24.15" customHeight="1">
      <c r="A420" s="35"/>
      <c r="B420" s="36"/>
      <c r="C420" s="224" t="s">
        <v>187</v>
      </c>
      <c r="D420" s="224" t="s">
        <v>158</v>
      </c>
      <c r="E420" s="225" t="s">
        <v>1261</v>
      </c>
      <c r="F420" s="226" t="s">
        <v>1262</v>
      </c>
      <c r="G420" s="227" t="s">
        <v>161</v>
      </c>
      <c r="H420" s="228">
        <v>17.875</v>
      </c>
      <c r="I420" s="229"/>
      <c r="J420" s="230">
        <f>ROUND(I420*H420,2)</f>
        <v>0</v>
      </c>
      <c r="K420" s="231"/>
      <c r="L420" s="41"/>
      <c r="M420" s="232" t="s">
        <v>1</v>
      </c>
      <c r="N420" s="233" t="s">
        <v>41</v>
      </c>
      <c r="O420" s="88"/>
      <c r="P420" s="234">
        <f>O420*H420</f>
        <v>0</v>
      </c>
      <c r="Q420" s="234">
        <v>0</v>
      </c>
      <c r="R420" s="234">
        <f>Q420*H420</f>
        <v>0</v>
      </c>
      <c r="S420" s="234">
        <v>0</v>
      </c>
      <c r="T420" s="235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36" t="s">
        <v>187</v>
      </c>
      <c r="AT420" s="236" t="s">
        <v>158</v>
      </c>
      <c r="AU420" s="236" t="s">
        <v>85</v>
      </c>
      <c r="AY420" s="14" t="s">
        <v>156</v>
      </c>
      <c r="BE420" s="237">
        <f>IF(N420="základní",J420,0)</f>
        <v>0</v>
      </c>
      <c r="BF420" s="237">
        <f>IF(N420="snížená",J420,0)</f>
        <v>0</v>
      </c>
      <c r="BG420" s="237">
        <f>IF(N420="zákl. přenesená",J420,0)</f>
        <v>0</v>
      </c>
      <c r="BH420" s="237">
        <f>IF(N420="sníž. přenesená",J420,0)</f>
        <v>0</v>
      </c>
      <c r="BI420" s="237">
        <f>IF(N420="nulová",J420,0)</f>
        <v>0</v>
      </c>
      <c r="BJ420" s="14" t="s">
        <v>83</v>
      </c>
      <c r="BK420" s="237">
        <f>ROUND(I420*H420,2)</f>
        <v>0</v>
      </c>
      <c r="BL420" s="14" t="s">
        <v>187</v>
      </c>
      <c r="BM420" s="236" t="s">
        <v>1263</v>
      </c>
    </row>
    <row r="421" spans="1:65" s="2" customFormat="1" ht="24.15" customHeight="1">
      <c r="A421" s="35"/>
      <c r="B421" s="36"/>
      <c r="C421" s="224" t="s">
        <v>1264</v>
      </c>
      <c r="D421" s="224" t="s">
        <v>158</v>
      </c>
      <c r="E421" s="225" t="s">
        <v>1265</v>
      </c>
      <c r="F421" s="226" t="s">
        <v>1266</v>
      </c>
      <c r="G421" s="227" t="s">
        <v>239</v>
      </c>
      <c r="H421" s="228">
        <v>20</v>
      </c>
      <c r="I421" s="229"/>
      <c r="J421" s="230">
        <f>ROUND(I421*H421,2)</f>
        <v>0</v>
      </c>
      <c r="K421" s="231"/>
      <c r="L421" s="41"/>
      <c r="M421" s="232" t="s">
        <v>1</v>
      </c>
      <c r="N421" s="233" t="s">
        <v>41</v>
      </c>
      <c r="O421" s="88"/>
      <c r="P421" s="234">
        <f>O421*H421</f>
        <v>0</v>
      </c>
      <c r="Q421" s="234">
        <v>0</v>
      </c>
      <c r="R421" s="234">
        <f>Q421*H421</f>
        <v>0</v>
      </c>
      <c r="S421" s="234">
        <v>0</v>
      </c>
      <c r="T421" s="235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36" t="s">
        <v>187</v>
      </c>
      <c r="AT421" s="236" t="s">
        <v>158</v>
      </c>
      <c r="AU421" s="236" t="s">
        <v>85</v>
      </c>
      <c r="AY421" s="14" t="s">
        <v>156</v>
      </c>
      <c r="BE421" s="237">
        <f>IF(N421="základní",J421,0)</f>
        <v>0</v>
      </c>
      <c r="BF421" s="237">
        <f>IF(N421="snížená",J421,0)</f>
        <v>0</v>
      </c>
      <c r="BG421" s="237">
        <f>IF(N421="zákl. přenesená",J421,0)</f>
        <v>0</v>
      </c>
      <c r="BH421" s="237">
        <f>IF(N421="sníž. přenesená",J421,0)</f>
        <v>0</v>
      </c>
      <c r="BI421" s="237">
        <f>IF(N421="nulová",J421,0)</f>
        <v>0</v>
      </c>
      <c r="BJ421" s="14" t="s">
        <v>83</v>
      </c>
      <c r="BK421" s="237">
        <f>ROUND(I421*H421,2)</f>
        <v>0</v>
      </c>
      <c r="BL421" s="14" t="s">
        <v>187</v>
      </c>
      <c r="BM421" s="236" t="s">
        <v>1267</v>
      </c>
    </row>
    <row r="422" spans="1:65" s="2" customFormat="1" ht="24.15" customHeight="1">
      <c r="A422" s="35"/>
      <c r="B422" s="36"/>
      <c r="C422" s="224" t="s">
        <v>1268</v>
      </c>
      <c r="D422" s="224" t="s">
        <v>158</v>
      </c>
      <c r="E422" s="225" t="s">
        <v>1269</v>
      </c>
      <c r="F422" s="226" t="s">
        <v>1270</v>
      </c>
      <c r="G422" s="227" t="s">
        <v>433</v>
      </c>
      <c r="H422" s="228">
        <v>1</v>
      </c>
      <c r="I422" s="229"/>
      <c r="J422" s="230">
        <f>ROUND(I422*H422,2)</f>
        <v>0</v>
      </c>
      <c r="K422" s="231"/>
      <c r="L422" s="41"/>
      <c r="M422" s="232" t="s">
        <v>1</v>
      </c>
      <c r="N422" s="233" t="s">
        <v>41</v>
      </c>
      <c r="O422" s="88"/>
      <c r="P422" s="234">
        <f>O422*H422</f>
        <v>0</v>
      </c>
      <c r="Q422" s="234">
        <v>0</v>
      </c>
      <c r="R422" s="234">
        <f>Q422*H422</f>
        <v>0</v>
      </c>
      <c r="S422" s="234">
        <v>0</v>
      </c>
      <c r="T422" s="235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36" t="s">
        <v>187</v>
      </c>
      <c r="AT422" s="236" t="s">
        <v>158</v>
      </c>
      <c r="AU422" s="236" t="s">
        <v>85</v>
      </c>
      <c r="AY422" s="14" t="s">
        <v>156</v>
      </c>
      <c r="BE422" s="237">
        <f>IF(N422="základní",J422,0)</f>
        <v>0</v>
      </c>
      <c r="BF422" s="237">
        <f>IF(N422="snížená",J422,0)</f>
        <v>0</v>
      </c>
      <c r="BG422" s="237">
        <f>IF(N422="zákl. přenesená",J422,0)</f>
        <v>0</v>
      </c>
      <c r="BH422" s="237">
        <f>IF(N422="sníž. přenesená",J422,0)</f>
        <v>0</v>
      </c>
      <c r="BI422" s="237">
        <f>IF(N422="nulová",J422,0)</f>
        <v>0</v>
      </c>
      <c r="BJ422" s="14" t="s">
        <v>83</v>
      </c>
      <c r="BK422" s="237">
        <f>ROUND(I422*H422,2)</f>
        <v>0</v>
      </c>
      <c r="BL422" s="14" t="s">
        <v>187</v>
      </c>
      <c r="BM422" s="236" t="s">
        <v>1271</v>
      </c>
    </row>
    <row r="423" spans="1:65" s="2" customFormat="1" ht="24.15" customHeight="1">
      <c r="A423" s="35"/>
      <c r="B423" s="36"/>
      <c r="C423" s="224" t="s">
        <v>1047</v>
      </c>
      <c r="D423" s="224" t="s">
        <v>158</v>
      </c>
      <c r="E423" s="225" t="s">
        <v>1272</v>
      </c>
      <c r="F423" s="226" t="s">
        <v>1273</v>
      </c>
      <c r="G423" s="227" t="s">
        <v>433</v>
      </c>
      <c r="H423" s="228">
        <v>1</v>
      </c>
      <c r="I423" s="229"/>
      <c r="J423" s="230">
        <f>ROUND(I423*H423,2)</f>
        <v>0</v>
      </c>
      <c r="K423" s="231"/>
      <c r="L423" s="41"/>
      <c r="M423" s="232" t="s">
        <v>1</v>
      </c>
      <c r="N423" s="233" t="s">
        <v>41</v>
      </c>
      <c r="O423" s="88"/>
      <c r="P423" s="234">
        <f>O423*H423</f>
        <v>0</v>
      </c>
      <c r="Q423" s="234">
        <v>0</v>
      </c>
      <c r="R423" s="234">
        <f>Q423*H423</f>
        <v>0</v>
      </c>
      <c r="S423" s="234">
        <v>0</v>
      </c>
      <c r="T423" s="235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36" t="s">
        <v>187</v>
      </c>
      <c r="AT423" s="236" t="s">
        <v>158</v>
      </c>
      <c r="AU423" s="236" t="s">
        <v>85</v>
      </c>
      <c r="AY423" s="14" t="s">
        <v>156</v>
      </c>
      <c r="BE423" s="237">
        <f>IF(N423="základní",J423,0)</f>
        <v>0</v>
      </c>
      <c r="BF423" s="237">
        <f>IF(N423="snížená",J423,0)</f>
        <v>0</v>
      </c>
      <c r="BG423" s="237">
        <f>IF(N423="zákl. přenesená",J423,0)</f>
        <v>0</v>
      </c>
      <c r="BH423" s="237">
        <f>IF(N423="sníž. přenesená",J423,0)</f>
        <v>0</v>
      </c>
      <c r="BI423" s="237">
        <f>IF(N423="nulová",J423,0)</f>
        <v>0</v>
      </c>
      <c r="BJ423" s="14" t="s">
        <v>83</v>
      </c>
      <c r="BK423" s="237">
        <f>ROUND(I423*H423,2)</f>
        <v>0</v>
      </c>
      <c r="BL423" s="14" t="s">
        <v>187</v>
      </c>
      <c r="BM423" s="236" t="s">
        <v>1274</v>
      </c>
    </row>
    <row r="424" spans="1:65" s="2" customFormat="1" ht="24.15" customHeight="1">
      <c r="A424" s="35"/>
      <c r="B424" s="36"/>
      <c r="C424" s="224" t="s">
        <v>1051</v>
      </c>
      <c r="D424" s="224" t="s">
        <v>158</v>
      </c>
      <c r="E424" s="225" t="s">
        <v>1275</v>
      </c>
      <c r="F424" s="226" t="s">
        <v>1276</v>
      </c>
      <c r="G424" s="227" t="s">
        <v>433</v>
      </c>
      <c r="H424" s="228">
        <v>1</v>
      </c>
      <c r="I424" s="229"/>
      <c r="J424" s="230">
        <f>ROUND(I424*H424,2)</f>
        <v>0</v>
      </c>
      <c r="K424" s="231"/>
      <c r="L424" s="41"/>
      <c r="M424" s="232" t="s">
        <v>1</v>
      </c>
      <c r="N424" s="233" t="s">
        <v>41</v>
      </c>
      <c r="O424" s="88"/>
      <c r="P424" s="234">
        <f>O424*H424</f>
        <v>0</v>
      </c>
      <c r="Q424" s="234">
        <v>0</v>
      </c>
      <c r="R424" s="234">
        <f>Q424*H424</f>
        <v>0</v>
      </c>
      <c r="S424" s="234">
        <v>0</v>
      </c>
      <c r="T424" s="235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36" t="s">
        <v>187</v>
      </c>
      <c r="AT424" s="236" t="s">
        <v>158</v>
      </c>
      <c r="AU424" s="236" t="s">
        <v>85</v>
      </c>
      <c r="AY424" s="14" t="s">
        <v>156</v>
      </c>
      <c r="BE424" s="237">
        <f>IF(N424="základní",J424,0)</f>
        <v>0</v>
      </c>
      <c r="BF424" s="237">
        <f>IF(N424="snížená",J424,0)</f>
        <v>0</v>
      </c>
      <c r="BG424" s="237">
        <f>IF(N424="zákl. přenesená",J424,0)</f>
        <v>0</v>
      </c>
      <c r="BH424" s="237">
        <f>IF(N424="sníž. přenesená",J424,0)</f>
        <v>0</v>
      </c>
      <c r="BI424" s="237">
        <f>IF(N424="nulová",J424,0)</f>
        <v>0</v>
      </c>
      <c r="BJ424" s="14" t="s">
        <v>83</v>
      </c>
      <c r="BK424" s="237">
        <f>ROUND(I424*H424,2)</f>
        <v>0</v>
      </c>
      <c r="BL424" s="14" t="s">
        <v>187</v>
      </c>
      <c r="BM424" s="236" t="s">
        <v>1277</v>
      </c>
    </row>
    <row r="425" spans="1:65" s="2" customFormat="1" ht="24.15" customHeight="1">
      <c r="A425" s="35"/>
      <c r="B425" s="36"/>
      <c r="C425" s="224" t="s">
        <v>1278</v>
      </c>
      <c r="D425" s="224" t="s">
        <v>158</v>
      </c>
      <c r="E425" s="225" t="s">
        <v>1279</v>
      </c>
      <c r="F425" s="226" t="s">
        <v>1280</v>
      </c>
      <c r="G425" s="227" t="s">
        <v>433</v>
      </c>
      <c r="H425" s="228">
        <v>1</v>
      </c>
      <c r="I425" s="229"/>
      <c r="J425" s="230">
        <f>ROUND(I425*H425,2)</f>
        <v>0</v>
      </c>
      <c r="K425" s="231"/>
      <c r="L425" s="41"/>
      <c r="M425" s="232" t="s">
        <v>1</v>
      </c>
      <c r="N425" s="233" t="s">
        <v>41</v>
      </c>
      <c r="O425" s="88"/>
      <c r="P425" s="234">
        <f>O425*H425</f>
        <v>0</v>
      </c>
      <c r="Q425" s="234">
        <v>0</v>
      </c>
      <c r="R425" s="234">
        <f>Q425*H425</f>
        <v>0</v>
      </c>
      <c r="S425" s="234">
        <v>0</v>
      </c>
      <c r="T425" s="235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36" t="s">
        <v>187</v>
      </c>
      <c r="AT425" s="236" t="s">
        <v>158</v>
      </c>
      <c r="AU425" s="236" t="s">
        <v>85</v>
      </c>
      <c r="AY425" s="14" t="s">
        <v>156</v>
      </c>
      <c r="BE425" s="237">
        <f>IF(N425="základní",J425,0)</f>
        <v>0</v>
      </c>
      <c r="BF425" s="237">
        <f>IF(N425="snížená",J425,0)</f>
        <v>0</v>
      </c>
      <c r="BG425" s="237">
        <f>IF(N425="zákl. přenesená",J425,0)</f>
        <v>0</v>
      </c>
      <c r="BH425" s="237">
        <f>IF(N425="sníž. přenesená",J425,0)</f>
        <v>0</v>
      </c>
      <c r="BI425" s="237">
        <f>IF(N425="nulová",J425,0)</f>
        <v>0</v>
      </c>
      <c r="BJ425" s="14" t="s">
        <v>83</v>
      </c>
      <c r="BK425" s="237">
        <f>ROUND(I425*H425,2)</f>
        <v>0</v>
      </c>
      <c r="BL425" s="14" t="s">
        <v>187</v>
      </c>
      <c r="BM425" s="236" t="s">
        <v>1281</v>
      </c>
    </row>
    <row r="426" spans="1:65" s="2" customFormat="1" ht="24.15" customHeight="1">
      <c r="A426" s="35"/>
      <c r="B426" s="36"/>
      <c r="C426" s="224" t="s">
        <v>1054</v>
      </c>
      <c r="D426" s="224" t="s">
        <v>158</v>
      </c>
      <c r="E426" s="225" t="s">
        <v>1282</v>
      </c>
      <c r="F426" s="226" t="s">
        <v>1283</v>
      </c>
      <c r="G426" s="227" t="s">
        <v>433</v>
      </c>
      <c r="H426" s="228">
        <v>2</v>
      </c>
      <c r="I426" s="229"/>
      <c r="J426" s="230">
        <f>ROUND(I426*H426,2)</f>
        <v>0</v>
      </c>
      <c r="K426" s="231"/>
      <c r="L426" s="41"/>
      <c r="M426" s="232" t="s">
        <v>1</v>
      </c>
      <c r="N426" s="233" t="s">
        <v>41</v>
      </c>
      <c r="O426" s="88"/>
      <c r="P426" s="234">
        <f>O426*H426</f>
        <v>0</v>
      </c>
      <c r="Q426" s="234">
        <v>0</v>
      </c>
      <c r="R426" s="234">
        <f>Q426*H426</f>
        <v>0</v>
      </c>
      <c r="S426" s="234">
        <v>0</v>
      </c>
      <c r="T426" s="235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36" t="s">
        <v>187</v>
      </c>
      <c r="AT426" s="236" t="s">
        <v>158</v>
      </c>
      <c r="AU426" s="236" t="s">
        <v>85</v>
      </c>
      <c r="AY426" s="14" t="s">
        <v>156</v>
      </c>
      <c r="BE426" s="237">
        <f>IF(N426="základní",J426,0)</f>
        <v>0</v>
      </c>
      <c r="BF426" s="237">
        <f>IF(N426="snížená",J426,0)</f>
        <v>0</v>
      </c>
      <c r="BG426" s="237">
        <f>IF(N426="zákl. přenesená",J426,0)</f>
        <v>0</v>
      </c>
      <c r="BH426" s="237">
        <f>IF(N426="sníž. přenesená",J426,0)</f>
        <v>0</v>
      </c>
      <c r="BI426" s="237">
        <f>IF(N426="nulová",J426,0)</f>
        <v>0</v>
      </c>
      <c r="BJ426" s="14" t="s">
        <v>83</v>
      </c>
      <c r="BK426" s="237">
        <f>ROUND(I426*H426,2)</f>
        <v>0</v>
      </c>
      <c r="BL426" s="14" t="s">
        <v>187</v>
      </c>
      <c r="BM426" s="236" t="s">
        <v>1284</v>
      </c>
    </row>
    <row r="427" spans="1:65" s="2" customFormat="1" ht="24.15" customHeight="1">
      <c r="A427" s="35"/>
      <c r="B427" s="36"/>
      <c r="C427" s="224" t="s">
        <v>1285</v>
      </c>
      <c r="D427" s="224" t="s">
        <v>158</v>
      </c>
      <c r="E427" s="225" t="s">
        <v>1286</v>
      </c>
      <c r="F427" s="226" t="s">
        <v>1287</v>
      </c>
      <c r="G427" s="227" t="s">
        <v>433</v>
      </c>
      <c r="H427" s="228">
        <v>1</v>
      </c>
      <c r="I427" s="229"/>
      <c r="J427" s="230">
        <f>ROUND(I427*H427,2)</f>
        <v>0</v>
      </c>
      <c r="K427" s="231"/>
      <c r="L427" s="41"/>
      <c r="M427" s="232" t="s">
        <v>1</v>
      </c>
      <c r="N427" s="233" t="s">
        <v>41</v>
      </c>
      <c r="O427" s="88"/>
      <c r="P427" s="234">
        <f>O427*H427</f>
        <v>0</v>
      </c>
      <c r="Q427" s="234">
        <v>0</v>
      </c>
      <c r="R427" s="234">
        <f>Q427*H427</f>
        <v>0</v>
      </c>
      <c r="S427" s="234">
        <v>0</v>
      </c>
      <c r="T427" s="235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36" t="s">
        <v>187</v>
      </c>
      <c r="AT427" s="236" t="s">
        <v>158</v>
      </c>
      <c r="AU427" s="236" t="s">
        <v>85</v>
      </c>
      <c r="AY427" s="14" t="s">
        <v>156</v>
      </c>
      <c r="BE427" s="237">
        <f>IF(N427="základní",J427,0)</f>
        <v>0</v>
      </c>
      <c r="BF427" s="237">
        <f>IF(N427="snížená",J427,0)</f>
        <v>0</v>
      </c>
      <c r="BG427" s="237">
        <f>IF(N427="zákl. přenesená",J427,0)</f>
        <v>0</v>
      </c>
      <c r="BH427" s="237">
        <f>IF(N427="sníž. přenesená",J427,0)</f>
        <v>0</v>
      </c>
      <c r="BI427" s="237">
        <f>IF(N427="nulová",J427,0)</f>
        <v>0</v>
      </c>
      <c r="BJ427" s="14" t="s">
        <v>83</v>
      </c>
      <c r="BK427" s="237">
        <f>ROUND(I427*H427,2)</f>
        <v>0</v>
      </c>
      <c r="BL427" s="14" t="s">
        <v>187</v>
      </c>
      <c r="BM427" s="236" t="s">
        <v>1288</v>
      </c>
    </row>
    <row r="428" spans="1:65" s="2" customFormat="1" ht="24.15" customHeight="1">
      <c r="A428" s="35"/>
      <c r="B428" s="36"/>
      <c r="C428" s="224" t="s">
        <v>1058</v>
      </c>
      <c r="D428" s="224" t="s">
        <v>158</v>
      </c>
      <c r="E428" s="225" t="s">
        <v>1289</v>
      </c>
      <c r="F428" s="226" t="s">
        <v>1290</v>
      </c>
      <c r="G428" s="227" t="s">
        <v>433</v>
      </c>
      <c r="H428" s="228">
        <v>1</v>
      </c>
      <c r="I428" s="229"/>
      <c r="J428" s="230">
        <f>ROUND(I428*H428,2)</f>
        <v>0</v>
      </c>
      <c r="K428" s="231"/>
      <c r="L428" s="41"/>
      <c r="M428" s="232" t="s">
        <v>1</v>
      </c>
      <c r="N428" s="233" t="s">
        <v>41</v>
      </c>
      <c r="O428" s="88"/>
      <c r="P428" s="234">
        <f>O428*H428</f>
        <v>0</v>
      </c>
      <c r="Q428" s="234">
        <v>0</v>
      </c>
      <c r="R428" s="234">
        <f>Q428*H428</f>
        <v>0</v>
      </c>
      <c r="S428" s="234">
        <v>0</v>
      </c>
      <c r="T428" s="23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36" t="s">
        <v>187</v>
      </c>
      <c r="AT428" s="236" t="s">
        <v>158</v>
      </c>
      <c r="AU428" s="236" t="s">
        <v>85</v>
      </c>
      <c r="AY428" s="14" t="s">
        <v>156</v>
      </c>
      <c r="BE428" s="237">
        <f>IF(N428="základní",J428,0)</f>
        <v>0</v>
      </c>
      <c r="BF428" s="237">
        <f>IF(N428="snížená",J428,0)</f>
        <v>0</v>
      </c>
      <c r="BG428" s="237">
        <f>IF(N428="zákl. přenesená",J428,0)</f>
        <v>0</v>
      </c>
      <c r="BH428" s="237">
        <f>IF(N428="sníž. přenesená",J428,0)</f>
        <v>0</v>
      </c>
      <c r="BI428" s="237">
        <f>IF(N428="nulová",J428,0)</f>
        <v>0</v>
      </c>
      <c r="BJ428" s="14" t="s">
        <v>83</v>
      </c>
      <c r="BK428" s="237">
        <f>ROUND(I428*H428,2)</f>
        <v>0</v>
      </c>
      <c r="BL428" s="14" t="s">
        <v>187</v>
      </c>
      <c r="BM428" s="236" t="s">
        <v>1291</v>
      </c>
    </row>
    <row r="429" spans="1:65" s="2" customFormat="1" ht="24.15" customHeight="1">
      <c r="A429" s="35"/>
      <c r="B429" s="36"/>
      <c r="C429" s="224" t="s">
        <v>1292</v>
      </c>
      <c r="D429" s="224" t="s">
        <v>158</v>
      </c>
      <c r="E429" s="225" t="s">
        <v>1293</v>
      </c>
      <c r="F429" s="226" t="s">
        <v>1294</v>
      </c>
      <c r="G429" s="227" t="s">
        <v>433</v>
      </c>
      <c r="H429" s="228">
        <v>1</v>
      </c>
      <c r="I429" s="229"/>
      <c r="J429" s="230">
        <f>ROUND(I429*H429,2)</f>
        <v>0</v>
      </c>
      <c r="K429" s="231"/>
      <c r="L429" s="41"/>
      <c r="M429" s="232" t="s">
        <v>1</v>
      </c>
      <c r="N429" s="233" t="s">
        <v>41</v>
      </c>
      <c r="O429" s="88"/>
      <c r="P429" s="234">
        <f>O429*H429</f>
        <v>0</v>
      </c>
      <c r="Q429" s="234">
        <v>0</v>
      </c>
      <c r="R429" s="234">
        <f>Q429*H429</f>
        <v>0</v>
      </c>
      <c r="S429" s="234">
        <v>0</v>
      </c>
      <c r="T429" s="235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36" t="s">
        <v>187</v>
      </c>
      <c r="AT429" s="236" t="s">
        <v>158</v>
      </c>
      <c r="AU429" s="236" t="s">
        <v>85</v>
      </c>
      <c r="AY429" s="14" t="s">
        <v>156</v>
      </c>
      <c r="BE429" s="237">
        <f>IF(N429="základní",J429,0)</f>
        <v>0</v>
      </c>
      <c r="BF429" s="237">
        <f>IF(N429="snížená",J429,0)</f>
        <v>0</v>
      </c>
      <c r="BG429" s="237">
        <f>IF(N429="zákl. přenesená",J429,0)</f>
        <v>0</v>
      </c>
      <c r="BH429" s="237">
        <f>IF(N429="sníž. přenesená",J429,0)</f>
        <v>0</v>
      </c>
      <c r="BI429" s="237">
        <f>IF(N429="nulová",J429,0)</f>
        <v>0</v>
      </c>
      <c r="BJ429" s="14" t="s">
        <v>83</v>
      </c>
      <c r="BK429" s="237">
        <f>ROUND(I429*H429,2)</f>
        <v>0</v>
      </c>
      <c r="BL429" s="14" t="s">
        <v>187</v>
      </c>
      <c r="BM429" s="236" t="s">
        <v>1295</v>
      </c>
    </row>
    <row r="430" spans="1:65" s="2" customFormat="1" ht="24.15" customHeight="1">
      <c r="A430" s="35"/>
      <c r="B430" s="36"/>
      <c r="C430" s="224" t="s">
        <v>1061</v>
      </c>
      <c r="D430" s="224" t="s">
        <v>158</v>
      </c>
      <c r="E430" s="225" t="s">
        <v>1296</v>
      </c>
      <c r="F430" s="226" t="s">
        <v>1297</v>
      </c>
      <c r="G430" s="227" t="s">
        <v>433</v>
      </c>
      <c r="H430" s="228">
        <v>1</v>
      </c>
      <c r="I430" s="229"/>
      <c r="J430" s="230">
        <f>ROUND(I430*H430,2)</f>
        <v>0</v>
      </c>
      <c r="K430" s="231"/>
      <c r="L430" s="41"/>
      <c r="M430" s="232" t="s">
        <v>1</v>
      </c>
      <c r="N430" s="233" t="s">
        <v>41</v>
      </c>
      <c r="O430" s="88"/>
      <c r="P430" s="234">
        <f>O430*H430</f>
        <v>0</v>
      </c>
      <c r="Q430" s="234">
        <v>0</v>
      </c>
      <c r="R430" s="234">
        <f>Q430*H430</f>
        <v>0</v>
      </c>
      <c r="S430" s="234">
        <v>0</v>
      </c>
      <c r="T430" s="235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36" t="s">
        <v>187</v>
      </c>
      <c r="AT430" s="236" t="s">
        <v>158</v>
      </c>
      <c r="AU430" s="236" t="s">
        <v>85</v>
      </c>
      <c r="AY430" s="14" t="s">
        <v>156</v>
      </c>
      <c r="BE430" s="237">
        <f>IF(N430="základní",J430,0)</f>
        <v>0</v>
      </c>
      <c r="BF430" s="237">
        <f>IF(N430="snížená",J430,0)</f>
        <v>0</v>
      </c>
      <c r="BG430" s="237">
        <f>IF(N430="zákl. přenesená",J430,0)</f>
        <v>0</v>
      </c>
      <c r="BH430" s="237">
        <f>IF(N430="sníž. přenesená",J430,0)</f>
        <v>0</v>
      </c>
      <c r="BI430" s="237">
        <f>IF(N430="nulová",J430,0)</f>
        <v>0</v>
      </c>
      <c r="BJ430" s="14" t="s">
        <v>83</v>
      </c>
      <c r="BK430" s="237">
        <f>ROUND(I430*H430,2)</f>
        <v>0</v>
      </c>
      <c r="BL430" s="14" t="s">
        <v>187</v>
      </c>
      <c r="BM430" s="236" t="s">
        <v>1298</v>
      </c>
    </row>
    <row r="431" spans="1:65" s="2" customFormat="1" ht="24.15" customHeight="1">
      <c r="A431" s="35"/>
      <c r="B431" s="36"/>
      <c r="C431" s="224" t="s">
        <v>1299</v>
      </c>
      <c r="D431" s="224" t="s">
        <v>158</v>
      </c>
      <c r="E431" s="225" t="s">
        <v>1300</v>
      </c>
      <c r="F431" s="226" t="s">
        <v>1301</v>
      </c>
      <c r="G431" s="227" t="s">
        <v>433</v>
      </c>
      <c r="H431" s="228">
        <v>2</v>
      </c>
      <c r="I431" s="229"/>
      <c r="J431" s="230">
        <f>ROUND(I431*H431,2)</f>
        <v>0</v>
      </c>
      <c r="K431" s="231"/>
      <c r="L431" s="41"/>
      <c r="M431" s="232" t="s">
        <v>1</v>
      </c>
      <c r="N431" s="233" t="s">
        <v>41</v>
      </c>
      <c r="O431" s="88"/>
      <c r="P431" s="234">
        <f>O431*H431</f>
        <v>0</v>
      </c>
      <c r="Q431" s="234">
        <v>0</v>
      </c>
      <c r="R431" s="234">
        <f>Q431*H431</f>
        <v>0</v>
      </c>
      <c r="S431" s="234">
        <v>0</v>
      </c>
      <c r="T431" s="235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36" t="s">
        <v>187</v>
      </c>
      <c r="AT431" s="236" t="s">
        <v>158</v>
      </c>
      <c r="AU431" s="236" t="s">
        <v>85</v>
      </c>
      <c r="AY431" s="14" t="s">
        <v>156</v>
      </c>
      <c r="BE431" s="237">
        <f>IF(N431="základní",J431,0)</f>
        <v>0</v>
      </c>
      <c r="BF431" s="237">
        <f>IF(N431="snížená",J431,0)</f>
        <v>0</v>
      </c>
      <c r="BG431" s="237">
        <f>IF(N431="zákl. přenesená",J431,0)</f>
        <v>0</v>
      </c>
      <c r="BH431" s="237">
        <f>IF(N431="sníž. přenesená",J431,0)</f>
        <v>0</v>
      </c>
      <c r="BI431" s="237">
        <f>IF(N431="nulová",J431,0)</f>
        <v>0</v>
      </c>
      <c r="BJ431" s="14" t="s">
        <v>83</v>
      </c>
      <c r="BK431" s="237">
        <f>ROUND(I431*H431,2)</f>
        <v>0</v>
      </c>
      <c r="BL431" s="14" t="s">
        <v>187</v>
      </c>
      <c r="BM431" s="236" t="s">
        <v>1302</v>
      </c>
    </row>
    <row r="432" spans="1:65" s="2" customFormat="1" ht="24.15" customHeight="1">
      <c r="A432" s="35"/>
      <c r="B432" s="36"/>
      <c r="C432" s="224" t="s">
        <v>1065</v>
      </c>
      <c r="D432" s="224" t="s">
        <v>158</v>
      </c>
      <c r="E432" s="225" t="s">
        <v>1303</v>
      </c>
      <c r="F432" s="226" t="s">
        <v>1304</v>
      </c>
      <c r="G432" s="227" t="s">
        <v>433</v>
      </c>
      <c r="H432" s="228">
        <v>1</v>
      </c>
      <c r="I432" s="229"/>
      <c r="J432" s="230">
        <f>ROUND(I432*H432,2)</f>
        <v>0</v>
      </c>
      <c r="K432" s="231"/>
      <c r="L432" s="41"/>
      <c r="M432" s="232" t="s">
        <v>1</v>
      </c>
      <c r="N432" s="233" t="s">
        <v>41</v>
      </c>
      <c r="O432" s="88"/>
      <c r="P432" s="234">
        <f>O432*H432</f>
        <v>0</v>
      </c>
      <c r="Q432" s="234">
        <v>0</v>
      </c>
      <c r="R432" s="234">
        <f>Q432*H432</f>
        <v>0</v>
      </c>
      <c r="S432" s="234">
        <v>0</v>
      </c>
      <c r="T432" s="235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36" t="s">
        <v>187</v>
      </c>
      <c r="AT432" s="236" t="s">
        <v>158</v>
      </c>
      <c r="AU432" s="236" t="s">
        <v>85</v>
      </c>
      <c r="AY432" s="14" t="s">
        <v>156</v>
      </c>
      <c r="BE432" s="237">
        <f>IF(N432="základní",J432,0)</f>
        <v>0</v>
      </c>
      <c r="BF432" s="237">
        <f>IF(N432="snížená",J432,0)</f>
        <v>0</v>
      </c>
      <c r="BG432" s="237">
        <f>IF(N432="zákl. přenesená",J432,0)</f>
        <v>0</v>
      </c>
      <c r="BH432" s="237">
        <f>IF(N432="sníž. přenesená",J432,0)</f>
        <v>0</v>
      </c>
      <c r="BI432" s="237">
        <f>IF(N432="nulová",J432,0)</f>
        <v>0</v>
      </c>
      <c r="BJ432" s="14" t="s">
        <v>83</v>
      </c>
      <c r="BK432" s="237">
        <f>ROUND(I432*H432,2)</f>
        <v>0</v>
      </c>
      <c r="BL432" s="14" t="s">
        <v>187</v>
      </c>
      <c r="BM432" s="236" t="s">
        <v>1305</v>
      </c>
    </row>
    <row r="433" spans="1:65" s="2" customFormat="1" ht="24.15" customHeight="1">
      <c r="A433" s="35"/>
      <c r="B433" s="36"/>
      <c r="C433" s="224" t="s">
        <v>1144</v>
      </c>
      <c r="D433" s="224" t="s">
        <v>158</v>
      </c>
      <c r="E433" s="225" t="s">
        <v>1306</v>
      </c>
      <c r="F433" s="226" t="s">
        <v>1307</v>
      </c>
      <c r="G433" s="227" t="s">
        <v>433</v>
      </c>
      <c r="H433" s="228">
        <v>1</v>
      </c>
      <c r="I433" s="229"/>
      <c r="J433" s="230">
        <f>ROUND(I433*H433,2)</f>
        <v>0</v>
      </c>
      <c r="K433" s="231"/>
      <c r="L433" s="41"/>
      <c r="M433" s="232" t="s">
        <v>1</v>
      </c>
      <c r="N433" s="233" t="s">
        <v>41</v>
      </c>
      <c r="O433" s="88"/>
      <c r="P433" s="234">
        <f>O433*H433</f>
        <v>0</v>
      </c>
      <c r="Q433" s="234">
        <v>0</v>
      </c>
      <c r="R433" s="234">
        <f>Q433*H433</f>
        <v>0</v>
      </c>
      <c r="S433" s="234">
        <v>0</v>
      </c>
      <c r="T433" s="235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36" t="s">
        <v>187</v>
      </c>
      <c r="AT433" s="236" t="s">
        <v>158</v>
      </c>
      <c r="AU433" s="236" t="s">
        <v>85</v>
      </c>
      <c r="AY433" s="14" t="s">
        <v>156</v>
      </c>
      <c r="BE433" s="237">
        <f>IF(N433="základní",J433,0)</f>
        <v>0</v>
      </c>
      <c r="BF433" s="237">
        <f>IF(N433="snížená",J433,0)</f>
        <v>0</v>
      </c>
      <c r="BG433" s="237">
        <f>IF(N433="zákl. přenesená",J433,0)</f>
        <v>0</v>
      </c>
      <c r="BH433" s="237">
        <f>IF(N433="sníž. přenesená",J433,0)</f>
        <v>0</v>
      </c>
      <c r="BI433" s="237">
        <f>IF(N433="nulová",J433,0)</f>
        <v>0</v>
      </c>
      <c r="BJ433" s="14" t="s">
        <v>83</v>
      </c>
      <c r="BK433" s="237">
        <f>ROUND(I433*H433,2)</f>
        <v>0</v>
      </c>
      <c r="BL433" s="14" t="s">
        <v>187</v>
      </c>
      <c r="BM433" s="236" t="s">
        <v>1308</v>
      </c>
    </row>
    <row r="434" spans="1:65" s="2" customFormat="1" ht="24.15" customHeight="1">
      <c r="A434" s="35"/>
      <c r="B434" s="36"/>
      <c r="C434" s="224" t="s">
        <v>1309</v>
      </c>
      <c r="D434" s="224" t="s">
        <v>158</v>
      </c>
      <c r="E434" s="225" t="s">
        <v>1310</v>
      </c>
      <c r="F434" s="226" t="s">
        <v>1311</v>
      </c>
      <c r="G434" s="227" t="s">
        <v>433</v>
      </c>
      <c r="H434" s="228">
        <v>1</v>
      </c>
      <c r="I434" s="229"/>
      <c r="J434" s="230">
        <f>ROUND(I434*H434,2)</f>
        <v>0</v>
      </c>
      <c r="K434" s="231"/>
      <c r="L434" s="41"/>
      <c r="M434" s="232" t="s">
        <v>1</v>
      </c>
      <c r="N434" s="233" t="s">
        <v>41</v>
      </c>
      <c r="O434" s="88"/>
      <c r="P434" s="234">
        <f>O434*H434</f>
        <v>0</v>
      </c>
      <c r="Q434" s="234">
        <v>0</v>
      </c>
      <c r="R434" s="234">
        <f>Q434*H434</f>
        <v>0</v>
      </c>
      <c r="S434" s="234">
        <v>0</v>
      </c>
      <c r="T434" s="235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36" t="s">
        <v>187</v>
      </c>
      <c r="AT434" s="236" t="s">
        <v>158</v>
      </c>
      <c r="AU434" s="236" t="s">
        <v>85</v>
      </c>
      <c r="AY434" s="14" t="s">
        <v>156</v>
      </c>
      <c r="BE434" s="237">
        <f>IF(N434="základní",J434,0)</f>
        <v>0</v>
      </c>
      <c r="BF434" s="237">
        <f>IF(N434="snížená",J434,0)</f>
        <v>0</v>
      </c>
      <c r="BG434" s="237">
        <f>IF(N434="zákl. přenesená",J434,0)</f>
        <v>0</v>
      </c>
      <c r="BH434" s="237">
        <f>IF(N434="sníž. přenesená",J434,0)</f>
        <v>0</v>
      </c>
      <c r="BI434" s="237">
        <f>IF(N434="nulová",J434,0)</f>
        <v>0</v>
      </c>
      <c r="BJ434" s="14" t="s">
        <v>83</v>
      </c>
      <c r="BK434" s="237">
        <f>ROUND(I434*H434,2)</f>
        <v>0</v>
      </c>
      <c r="BL434" s="14" t="s">
        <v>187</v>
      </c>
      <c r="BM434" s="236" t="s">
        <v>1312</v>
      </c>
    </row>
    <row r="435" spans="1:65" s="2" customFormat="1" ht="24.15" customHeight="1">
      <c r="A435" s="35"/>
      <c r="B435" s="36"/>
      <c r="C435" s="224" t="s">
        <v>1313</v>
      </c>
      <c r="D435" s="224" t="s">
        <v>158</v>
      </c>
      <c r="E435" s="225" t="s">
        <v>1314</v>
      </c>
      <c r="F435" s="226" t="s">
        <v>1315</v>
      </c>
      <c r="G435" s="227" t="s">
        <v>186</v>
      </c>
      <c r="H435" s="228">
        <v>112.872</v>
      </c>
      <c r="I435" s="229"/>
      <c r="J435" s="230">
        <f>ROUND(I435*H435,2)</f>
        <v>0</v>
      </c>
      <c r="K435" s="231"/>
      <c r="L435" s="41"/>
      <c r="M435" s="232" t="s">
        <v>1</v>
      </c>
      <c r="N435" s="233" t="s">
        <v>41</v>
      </c>
      <c r="O435" s="88"/>
      <c r="P435" s="234">
        <f>O435*H435</f>
        <v>0</v>
      </c>
      <c r="Q435" s="234">
        <v>0</v>
      </c>
      <c r="R435" s="234">
        <f>Q435*H435</f>
        <v>0</v>
      </c>
      <c r="S435" s="234">
        <v>0</v>
      </c>
      <c r="T435" s="235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36" t="s">
        <v>187</v>
      </c>
      <c r="AT435" s="236" t="s">
        <v>158</v>
      </c>
      <c r="AU435" s="236" t="s">
        <v>85</v>
      </c>
      <c r="AY435" s="14" t="s">
        <v>156</v>
      </c>
      <c r="BE435" s="237">
        <f>IF(N435="základní",J435,0)</f>
        <v>0</v>
      </c>
      <c r="BF435" s="237">
        <f>IF(N435="snížená",J435,0)</f>
        <v>0</v>
      </c>
      <c r="BG435" s="237">
        <f>IF(N435="zákl. přenesená",J435,0)</f>
        <v>0</v>
      </c>
      <c r="BH435" s="237">
        <f>IF(N435="sníž. přenesená",J435,0)</f>
        <v>0</v>
      </c>
      <c r="BI435" s="237">
        <f>IF(N435="nulová",J435,0)</f>
        <v>0</v>
      </c>
      <c r="BJ435" s="14" t="s">
        <v>83</v>
      </c>
      <c r="BK435" s="237">
        <f>ROUND(I435*H435,2)</f>
        <v>0</v>
      </c>
      <c r="BL435" s="14" t="s">
        <v>187</v>
      </c>
      <c r="BM435" s="236" t="s">
        <v>1316</v>
      </c>
    </row>
    <row r="436" spans="1:65" s="2" customFormat="1" ht="24.15" customHeight="1">
      <c r="A436" s="35"/>
      <c r="B436" s="36"/>
      <c r="C436" s="224" t="s">
        <v>1317</v>
      </c>
      <c r="D436" s="224" t="s">
        <v>158</v>
      </c>
      <c r="E436" s="225" t="s">
        <v>1318</v>
      </c>
      <c r="F436" s="226" t="s">
        <v>1319</v>
      </c>
      <c r="G436" s="227" t="s">
        <v>239</v>
      </c>
      <c r="H436" s="228">
        <v>1</v>
      </c>
      <c r="I436" s="229"/>
      <c r="J436" s="230">
        <f>ROUND(I436*H436,2)</f>
        <v>0</v>
      </c>
      <c r="K436" s="231"/>
      <c r="L436" s="41"/>
      <c r="M436" s="232" t="s">
        <v>1</v>
      </c>
      <c r="N436" s="233" t="s">
        <v>41</v>
      </c>
      <c r="O436" s="88"/>
      <c r="P436" s="234">
        <f>O436*H436</f>
        <v>0</v>
      </c>
      <c r="Q436" s="234">
        <v>0</v>
      </c>
      <c r="R436" s="234">
        <f>Q436*H436</f>
        <v>0</v>
      </c>
      <c r="S436" s="234">
        <v>0</v>
      </c>
      <c r="T436" s="235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36" t="s">
        <v>187</v>
      </c>
      <c r="AT436" s="236" t="s">
        <v>158</v>
      </c>
      <c r="AU436" s="236" t="s">
        <v>85</v>
      </c>
      <c r="AY436" s="14" t="s">
        <v>156</v>
      </c>
      <c r="BE436" s="237">
        <f>IF(N436="základní",J436,0)</f>
        <v>0</v>
      </c>
      <c r="BF436" s="237">
        <f>IF(N436="snížená",J436,0)</f>
        <v>0</v>
      </c>
      <c r="BG436" s="237">
        <f>IF(N436="zákl. přenesená",J436,0)</f>
        <v>0</v>
      </c>
      <c r="BH436" s="237">
        <f>IF(N436="sníž. přenesená",J436,0)</f>
        <v>0</v>
      </c>
      <c r="BI436" s="237">
        <f>IF(N436="nulová",J436,0)</f>
        <v>0</v>
      </c>
      <c r="BJ436" s="14" t="s">
        <v>83</v>
      </c>
      <c r="BK436" s="237">
        <f>ROUND(I436*H436,2)</f>
        <v>0</v>
      </c>
      <c r="BL436" s="14" t="s">
        <v>187</v>
      </c>
      <c r="BM436" s="236" t="s">
        <v>1320</v>
      </c>
    </row>
    <row r="437" spans="1:65" s="2" customFormat="1" ht="37.8" customHeight="1">
      <c r="A437" s="35"/>
      <c r="B437" s="36"/>
      <c r="C437" s="224" t="s">
        <v>1321</v>
      </c>
      <c r="D437" s="224" t="s">
        <v>158</v>
      </c>
      <c r="E437" s="225" t="s">
        <v>1322</v>
      </c>
      <c r="F437" s="226" t="s">
        <v>1323</v>
      </c>
      <c r="G437" s="227" t="s">
        <v>239</v>
      </c>
      <c r="H437" s="228">
        <v>1</v>
      </c>
      <c r="I437" s="229"/>
      <c r="J437" s="230">
        <f>ROUND(I437*H437,2)</f>
        <v>0</v>
      </c>
      <c r="K437" s="231"/>
      <c r="L437" s="41"/>
      <c r="M437" s="232" t="s">
        <v>1</v>
      </c>
      <c r="N437" s="233" t="s">
        <v>41</v>
      </c>
      <c r="O437" s="88"/>
      <c r="P437" s="234">
        <f>O437*H437</f>
        <v>0</v>
      </c>
      <c r="Q437" s="234">
        <v>0</v>
      </c>
      <c r="R437" s="234">
        <f>Q437*H437</f>
        <v>0</v>
      </c>
      <c r="S437" s="234">
        <v>0</v>
      </c>
      <c r="T437" s="235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36" t="s">
        <v>187</v>
      </c>
      <c r="AT437" s="236" t="s">
        <v>158</v>
      </c>
      <c r="AU437" s="236" t="s">
        <v>85</v>
      </c>
      <c r="AY437" s="14" t="s">
        <v>156</v>
      </c>
      <c r="BE437" s="237">
        <f>IF(N437="základní",J437,0)</f>
        <v>0</v>
      </c>
      <c r="BF437" s="237">
        <f>IF(N437="snížená",J437,0)</f>
        <v>0</v>
      </c>
      <c r="BG437" s="237">
        <f>IF(N437="zákl. přenesená",J437,0)</f>
        <v>0</v>
      </c>
      <c r="BH437" s="237">
        <f>IF(N437="sníž. přenesená",J437,0)</f>
        <v>0</v>
      </c>
      <c r="BI437" s="237">
        <f>IF(N437="nulová",J437,0)</f>
        <v>0</v>
      </c>
      <c r="BJ437" s="14" t="s">
        <v>83</v>
      </c>
      <c r="BK437" s="237">
        <f>ROUND(I437*H437,2)</f>
        <v>0</v>
      </c>
      <c r="BL437" s="14" t="s">
        <v>187</v>
      </c>
      <c r="BM437" s="236" t="s">
        <v>1324</v>
      </c>
    </row>
    <row r="438" spans="1:65" s="2" customFormat="1" ht="24.15" customHeight="1">
      <c r="A438" s="35"/>
      <c r="B438" s="36"/>
      <c r="C438" s="224" t="s">
        <v>1068</v>
      </c>
      <c r="D438" s="224" t="s">
        <v>158</v>
      </c>
      <c r="E438" s="225" t="s">
        <v>1325</v>
      </c>
      <c r="F438" s="226" t="s">
        <v>1326</v>
      </c>
      <c r="G438" s="227" t="s">
        <v>239</v>
      </c>
      <c r="H438" s="228">
        <v>5</v>
      </c>
      <c r="I438" s="229"/>
      <c r="J438" s="230">
        <f>ROUND(I438*H438,2)</f>
        <v>0</v>
      </c>
      <c r="K438" s="231"/>
      <c r="L438" s="41"/>
      <c r="M438" s="232" t="s">
        <v>1</v>
      </c>
      <c r="N438" s="233" t="s">
        <v>41</v>
      </c>
      <c r="O438" s="88"/>
      <c r="P438" s="234">
        <f>O438*H438</f>
        <v>0</v>
      </c>
      <c r="Q438" s="234">
        <v>0</v>
      </c>
      <c r="R438" s="234">
        <f>Q438*H438</f>
        <v>0</v>
      </c>
      <c r="S438" s="234">
        <v>0</v>
      </c>
      <c r="T438" s="235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36" t="s">
        <v>187</v>
      </c>
      <c r="AT438" s="236" t="s">
        <v>158</v>
      </c>
      <c r="AU438" s="236" t="s">
        <v>85</v>
      </c>
      <c r="AY438" s="14" t="s">
        <v>156</v>
      </c>
      <c r="BE438" s="237">
        <f>IF(N438="základní",J438,0)</f>
        <v>0</v>
      </c>
      <c r="BF438" s="237">
        <f>IF(N438="snížená",J438,0)</f>
        <v>0</v>
      </c>
      <c r="BG438" s="237">
        <f>IF(N438="zákl. přenesená",J438,0)</f>
        <v>0</v>
      </c>
      <c r="BH438" s="237">
        <f>IF(N438="sníž. přenesená",J438,0)</f>
        <v>0</v>
      </c>
      <c r="BI438" s="237">
        <f>IF(N438="nulová",J438,0)</f>
        <v>0</v>
      </c>
      <c r="BJ438" s="14" t="s">
        <v>83</v>
      </c>
      <c r="BK438" s="237">
        <f>ROUND(I438*H438,2)</f>
        <v>0</v>
      </c>
      <c r="BL438" s="14" t="s">
        <v>187</v>
      </c>
      <c r="BM438" s="236" t="s">
        <v>1327</v>
      </c>
    </row>
    <row r="439" spans="1:65" s="2" customFormat="1" ht="24.15" customHeight="1">
      <c r="A439" s="35"/>
      <c r="B439" s="36"/>
      <c r="C439" s="224" t="s">
        <v>1328</v>
      </c>
      <c r="D439" s="224" t="s">
        <v>158</v>
      </c>
      <c r="E439" s="225" t="s">
        <v>1329</v>
      </c>
      <c r="F439" s="226" t="s">
        <v>1330</v>
      </c>
      <c r="G439" s="227" t="s">
        <v>239</v>
      </c>
      <c r="H439" s="228">
        <v>2</v>
      </c>
      <c r="I439" s="229"/>
      <c r="J439" s="230">
        <f>ROUND(I439*H439,2)</f>
        <v>0</v>
      </c>
      <c r="K439" s="231"/>
      <c r="L439" s="41"/>
      <c r="M439" s="232" t="s">
        <v>1</v>
      </c>
      <c r="N439" s="233" t="s">
        <v>41</v>
      </c>
      <c r="O439" s="88"/>
      <c r="P439" s="234">
        <f>O439*H439</f>
        <v>0</v>
      </c>
      <c r="Q439" s="234">
        <v>0</v>
      </c>
      <c r="R439" s="234">
        <f>Q439*H439</f>
        <v>0</v>
      </c>
      <c r="S439" s="234">
        <v>0</v>
      </c>
      <c r="T439" s="235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36" t="s">
        <v>187</v>
      </c>
      <c r="AT439" s="236" t="s">
        <v>158</v>
      </c>
      <c r="AU439" s="236" t="s">
        <v>85</v>
      </c>
      <c r="AY439" s="14" t="s">
        <v>156</v>
      </c>
      <c r="BE439" s="237">
        <f>IF(N439="základní",J439,0)</f>
        <v>0</v>
      </c>
      <c r="BF439" s="237">
        <f>IF(N439="snížená",J439,0)</f>
        <v>0</v>
      </c>
      <c r="BG439" s="237">
        <f>IF(N439="zákl. přenesená",J439,0)</f>
        <v>0</v>
      </c>
      <c r="BH439" s="237">
        <f>IF(N439="sníž. přenesená",J439,0)</f>
        <v>0</v>
      </c>
      <c r="BI439" s="237">
        <f>IF(N439="nulová",J439,0)</f>
        <v>0</v>
      </c>
      <c r="BJ439" s="14" t="s">
        <v>83</v>
      </c>
      <c r="BK439" s="237">
        <f>ROUND(I439*H439,2)</f>
        <v>0</v>
      </c>
      <c r="BL439" s="14" t="s">
        <v>187</v>
      </c>
      <c r="BM439" s="236" t="s">
        <v>1331</v>
      </c>
    </row>
    <row r="440" spans="1:65" s="2" customFormat="1" ht="37.8" customHeight="1">
      <c r="A440" s="35"/>
      <c r="B440" s="36"/>
      <c r="C440" s="224" t="s">
        <v>1071</v>
      </c>
      <c r="D440" s="224" t="s">
        <v>158</v>
      </c>
      <c r="E440" s="225" t="s">
        <v>1332</v>
      </c>
      <c r="F440" s="226" t="s">
        <v>1333</v>
      </c>
      <c r="G440" s="227" t="s">
        <v>239</v>
      </c>
      <c r="H440" s="228">
        <v>1</v>
      </c>
      <c r="I440" s="229"/>
      <c r="J440" s="230">
        <f>ROUND(I440*H440,2)</f>
        <v>0</v>
      </c>
      <c r="K440" s="231"/>
      <c r="L440" s="41"/>
      <c r="M440" s="232" t="s">
        <v>1</v>
      </c>
      <c r="N440" s="233" t="s">
        <v>41</v>
      </c>
      <c r="O440" s="88"/>
      <c r="P440" s="234">
        <f>O440*H440</f>
        <v>0</v>
      </c>
      <c r="Q440" s="234">
        <v>0</v>
      </c>
      <c r="R440" s="234">
        <f>Q440*H440</f>
        <v>0</v>
      </c>
      <c r="S440" s="234">
        <v>0</v>
      </c>
      <c r="T440" s="235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36" t="s">
        <v>187</v>
      </c>
      <c r="AT440" s="236" t="s">
        <v>158</v>
      </c>
      <c r="AU440" s="236" t="s">
        <v>85</v>
      </c>
      <c r="AY440" s="14" t="s">
        <v>156</v>
      </c>
      <c r="BE440" s="237">
        <f>IF(N440="základní",J440,0)</f>
        <v>0</v>
      </c>
      <c r="BF440" s="237">
        <f>IF(N440="snížená",J440,0)</f>
        <v>0</v>
      </c>
      <c r="BG440" s="237">
        <f>IF(N440="zákl. přenesená",J440,0)</f>
        <v>0</v>
      </c>
      <c r="BH440" s="237">
        <f>IF(N440="sníž. přenesená",J440,0)</f>
        <v>0</v>
      </c>
      <c r="BI440" s="237">
        <f>IF(N440="nulová",J440,0)</f>
        <v>0</v>
      </c>
      <c r="BJ440" s="14" t="s">
        <v>83</v>
      </c>
      <c r="BK440" s="237">
        <f>ROUND(I440*H440,2)</f>
        <v>0</v>
      </c>
      <c r="BL440" s="14" t="s">
        <v>187</v>
      </c>
      <c r="BM440" s="236" t="s">
        <v>1334</v>
      </c>
    </row>
    <row r="441" spans="1:65" s="2" customFormat="1" ht="37.8" customHeight="1">
      <c r="A441" s="35"/>
      <c r="B441" s="36"/>
      <c r="C441" s="224" t="s">
        <v>1335</v>
      </c>
      <c r="D441" s="224" t="s">
        <v>158</v>
      </c>
      <c r="E441" s="225" t="s">
        <v>1336</v>
      </c>
      <c r="F441" s="226" t="s">
        <v>1337</v>
      </c>
      <c r="G441" s="227" t="s">
        <v>239</v>
      </c>
      <c r="H441" s="228">
        <v>1</v>
      </c>
      <c r="I441" s="229"/>
      <c r="J441" s="230">
        <f>ROUND(I441*H441,2)</f>
        <v>0</v>
      </c>
      <c r="K441" s="231"/>
      <c r="L441" s="41"/>
      <c r="M441" s="232" t="s">
        <v>1</v>
      </c>
      <c r="N441" s="233" t="s">
        <v>41</v>
      </c>
      <c r="O441" s="88"/>
      <c r="P441" s="234">
        <f>O441*H441</f>
        <v>0</v>
      </c>
      <c r="Q441" s="234">
        <v>0</v>
      </c>
      <c r="R441" s="234">
        <f>Q441*H441</f>
        <v>0</v>
      </c>
      <c r="S441" s="234">
        <v>0</v>
      </c>
      <c r="T441" s="235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36" t="s">
        <v>187</v>
      </c>
      <c r="AT441" s="236" t="s">
        <v>158</v>
      </c>
      <c r="AU441" s="236" t="s">
        <v>85</v>
      </c>
      <c r="AY441" s="14" t="s">
        <v>156</v>
      </c>
      <c r="BE441" s="237">
        <f>IF(N441="základní",J441,0)</f>
        <v>0</v>
      </c>
      <c r="BF441" s="237">
        <f>IF(N441="snížená",J441,0)</f>
        <v>0</v>
      </c>
      <c r="BG441" s="237">
        <f>IF(N441="zákl. přenesená",J441,0)</f>
        <v>0</v>
      </c>
      <c r="BH441" s="237">
        <f>IF(N441="sníž. přenesená",J441,0)</f>
        <v>0</v>
      </c>
      <c r="BI441" s="237">
        <f>IF(N441="nulová",J441,0)</f>
        <v>0</v>
      </c>
      <c r="BJ441" s="14" t="s">
        <v>83</v>
      </c>
      <c r="BK441" s="237">
        <f>ROUND(I441*H441,2)</f>
        <v>0</v>
      </c>
      <c r="BL441" s="14" t="s">
        <v>187</v>
      </c>
      <c r="BM441" s="236" t="s">
        <v>1338</v>
      </c>
    </row>
    <row r="442" spans="1:65" s="2" customFormat="1" ht="37.8" customHeight="1">
      <c r="A442" s="35"/>
      <c r="B442" s="36"/>
      <c r="C442" s="224" t="s">
        <v>1076</v>
      </c>
      <c r="D442" s="224" t="s">
        <v>158</v>
      </c>
      <c r="E442" s="225" t="s">
        <v>1339</v>
      </c>
      <c r="F442" s="226" t="s">
        <v>1340</v>
      </c>
      <c r="G442" s="227" t="s">
        <v>239</v>
      </c>
      <c r="H442" s="228">
        <v>1</v>
      </c>
      <c r="I442" s="229"/>
      <c r="J442" s="230">
        <f>ROUND(I442*H442,2)</f>
        <v>0</v>
      </c>
      <c r="K442" s="231"/>
      <c r="L442" s="41"/>
      <c r="M442" s="232" t="s">
        <v>1</v>
      </c>
      <c r="N442" s="233" t="s">
        <v>41</v>
      </c>
      <c r="O442" s="88"/>
      <c r="P442" s="234">
        <f>O442*H442</f>
        <v>0</v>
      </c>
      <c r="Q442" s="234">
        <v>0</v>
      </c>
      <c r="R442" s="234">
        <f>Q442*H442</f>
        <v>0</v>
      </c>
      <c r="S442" s="234">
        <v>0</v>
      </c>
      <c r="T442" s="235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36" t="s">
        <v>187</v>
      </c>
      <c r="AT442" s="236" t="s">
        <v>158</v>
      </c>
      <c r="AU442" s="236" t="s">
        <v>85</v>
      </c>
      <c r="AY442" s="14" t="s">
        <v>156</v>
      </c>
      <c r="BE442" s="237">
        <f>IF(N442="základní",J442,0)</f>
        <v>0</v>
      </c>
      <c r="BF442" s="237">
        <f>IF(N442="snížená",J442,0)</f>
        <v>0</v>
      </c>
      <c r="BG442" s="237">
        <f>IF(N442="zákl. přenesená",J442,0)</f>
        <v>0</v>
      </c>
      <c r="BH442" s="237">
        <f>IF(N442="sníž. přenesená",J442,0)</f>
        <v>0</v>
      </c>
      <c r="BI442" s="237">
        <f>IF(N442="nulová",J442,0)</f>
        <v>0</v>
      </c>
      <c r="BJ442" s="14" t="s">
        <v>83</v>
      </c>
      <c r="BK442" s="237">
        <f>ROUND(I442*H442,2)</f>
        <v>0</v>
      </c>
      <c r="BL442" s="14" t="s">
        <v>187</v>
      </c>
      <c r="BM442" s="236" t="s">
        <v>1341</v>
      </c>
    </row>
    <row r="443" spans="1:65" s="2" customFormat="1" ht="37.8" customHeight="1">
      <c r="A443" s="35"/>
      <c r="B443" s="36"/>
      <c r="C443" s="224" t="s">
        <v>1079</v>
      </c>
      <c r="D443" s="224" t="s">
        <v>158</v>
      </c>
      <c r="E443" s="225" t="s">
        <v>1342</v>
      </c>
      <c r="F443" s="226" t="s">
        <v>1343</v>
      </c>
      <c r="G443" s="227" t="s">
        <v>239</v>
      </c>
      <c r="H443" s="228">
        <v>1</v>
      </c>
      <c r="I443" s="229"/>
      <c r="J443" s="230">
        <f>ROUND(I443*H443,2)</f>
        <v>0</v>
      </c>
      <c r="K443" s="231"/>
      <c r="L443" s="41"/>
      <c r="M443" s="232" t="s">
        <v>1</v>
      </c>
      <c r="N443" s="233" t="s">
        <v>41</v>
      </c>
      <c r="O443" s="88"/>
      <c r="P443" s="234">
        <f>O443*H443</f>
        <v>0</v>
      </c>
      <c r="Q443" s="234">
        <v>0</v>
      </c>
      <c r="R443" s="234">
        <f>Q443*H443</f>
        <v>0</v>
      </c>
      <c r="S443" s="234">
        <v>0</v>
      </c>
      <c r="T443" s="235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36" t="s">
        <v>187</v>
      </c>
      <c r="AT443" s="236" t="s">
        <v>158</v>
      </c>
      <c r="AU443" s="236" t="s">
        <v>85</v>
      </c>
      <c r="AY443" s="14" t="s">
        <v>156</v>
      </c>
      <c r="BE443" s="237">
        <f>IF(N443="základní",J443,0)</f>
        <v>0</v>
      </c>
      <c r="BF443" s="237">
        <f>IF(N443="snížená",J443,0)</f>
        <v>0</v>
      </c>
      <c r="BG443" s="237">
        <f>IF(N443="zákl. přenesená",J443,0)</f>
        <v>0</v>
      </c>
      <c r="BH443" s="237">
        <f>IF(N443="sníž. přenesená",J443,0)</f>
        <v>0</v>
      </c>
      <c r="BI443" s="237">
        <f>IF(N443="nulová",J443,0)</f>
        <v>0</v>
      </c>
      <c r="BJ443" s="14" t="s">
        <v>83</v>
      </c>
      <c r="BK443" s="237">
        <f>ROUND(I443*H443,2)</f>
        <v>0</v>
      </c>
      <c r="BL443" s="14" t="s">
        <v>187</v>
      </c>
      <c r="BM443" s="236" t="s">
        <v>1344</v>
      </c>
    </row>
    <row r="444" spans="1:65" s="2" customFormat="1" ht="37.8" customHeight="1">
      <c r="A444" s="35"/>
      <c r="B444" s="36"/>
      <c r="C444" s="224" t="s">
        <v>1345</v>
      </c>
      <c r="D444" s="224" t="s">
        <v>158</v>
      </c>
      <c r="E444" s="225" t="s">
        <v>1346</v>
      </c>
      <c r="F444" s="226" t="s">
        <v>1347</v>
      </c>
      <c r="G444" s="227" t="s">
        <v>239</v>
      </c>
      <c r="H444" s="228">
        <v>1</v>
      </c>
      <c r="I444" s="229"/>
      <c r="J444" s="230">
        <f>ROUND(I444*H444,2)</f>
        <v>0</v>
      </c>
      <c r="K444" s="231"/>
      <c r="L444" s="41"/>
      <c r="M444" s="232" t="s">
        <v>1</v>
      </c>
      <c r="N444" s="233" t="s">
        <v>41</v>
      </c>
      <c r="O444" s="88"/>
      <c r="P444" s="234">
        <f>O444*H444</f>
        <v>0</v>
      </c>
      <c r="Q444" s="234">
        <v>0</v>
      </c>
      <c r="R444" s="234">
        <f>Q444*H444</f>
        <v>0</v>
      </c>
      <c r="S444" s="234">
        <v>0</v>
      </c>
      <c r="T444" s="235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36" t="s">
        <v>187</v>
      </c>
      <c r="AT444" s="236" t="s">
        <v>158</v>
      </c>
      <c r="AU444" s="236" t="s">
        <v>85</v>
      </c>
      <c r="AY444" s="14" t="s">
        <v>156</v>
      </c>
      <c r="BE444" s="237">
        <f>IF(N444="základní",J444,0)</f>
        <v>0</v>
      </c>
      <c r="BF444" s="237">
        <f>IF(N444="snížená",J444,0)</f>
        <v>0</v>
      </c>
      <c r="BG444" s="237">
        <f>IF(N444="zákl. přenesená",J444,0)</f>
        <v>0</v>
      </c>
      <c r="BH444" s="237">
        <f>IF(N444="sníž. přenesená",J444,0)</f>
        <v>0</v>
      </c>
      <c r="BI444" s="237">
        <f>IF(N444="nulová",J444,0)</f>
        <v>0</v>
      </c>
      <c r="BJ444" s="14" t="s">
        <v>83</v>
      </c>
      <c r="BK444" s="237">
        <f>ROUND(I444*H444,2)</f>
        <v>0</v>
      </c>
      <c r="BL444" s="14" t="s">
        <v>187</v>
      </c>
      <c r="BM444" s="236" t="s">
        <v>1348</v>
      </c>
    </row>
    <row r="445" spans="1:65" s="2" customFormat="1" ht="24.15" customHeight="1">
      <c r="A445" s="35"/>
      <c r="B445" s="36"/>
      <c r="C445" s="224" t="s">
        <v>1082</v>
      </c>
      <c r="D445" s="224" t="s">
        <v>158</v>
      </c>
      <c r="E445" s="225" t="s">
        <v>1349</v>
      </c>
      <c r="F445" s="226" t="s">
        <v>1350</v>
      </c>
      <c r="G445" s="227" t="s">
        <v>239</v>
      </c>
      <c r="H445" s="228">
        <v>3</v>
      </c>
      <c r="I445" s="229"/>
      <c r="J445" s="230">
        <f>ROUND(I445*H445,2)</f>
        <v>0</v>
      </c>
      <c r="K445" s="231"/>
      <c r="L445" s="41"/>
      <c r="M445" s="232" t="s">
        <v>1</v>
      </c>
      <c r="N445" s="233" t="s">
        <v>41</v>
      </c>
      <c r="O445" s="88"/>
      <c r="P445" s="234">
        <f>O445*H445</f>
        <v>0</v>
      </c>
      <c r="Q445" s="234">
        <v>0</v>
      </c>
      <c r="R445" s="234">
        <f>Q445*H445</f>
        <v>0</v>
      </c>
      <c r="S445" s="234">
        <v>0</v>
      </c>
      <c r="T445" s="235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36" t="s">
        <v>187</v>
      </c>
      <c r="AT445" s="236" t="s">
        <v>158</v>
      </c>
      <c r="AU445" s="236" t="s">
        <v>85</v>
      </c>
      <c r="AY445" s="14" t="s">
        <v>156</v>
      </c>
      <c r="BE445" s="237">
        <f>IF(N445="základní",J445,0)</f>
        <v>0</v>
      </c>
      <c r="BF445" s="237">
        <f>IF(N445="snížená",J445,0)</f>
        <v>0</v>
      </c>
      <c r="BG445" s="237">
        <f>IF(N445="zákl. přenesená",J445,0)</f>
        <v>0</v>
      </c>
      <c r="BH445" s="237">
        <f>IF(N445="sníž. přenesená",J445,0)</f>
        <v>0</v>
      </c>
      <c r="BI445" s="237">
        <f>IF(N445="nulová",J445,0)</f>
        <v>0</v>
      </c>
      <c r="BJ445" s="14" t="s">
        <v>83</v>
      </c>
      <c r="BK445" s="237">
        <f>ROUND(I445*H445,2)</f>
        <v>0</v>
      </c>
      <c r="BL445" s="14" t="s">
        <v>187</v>
      </c>
      <c r="BM445" s="236" t="s">
        <v>1351</v>
      </c>
    </row>
    <row r="446" spans="1:65" s="2" customFormat="1" ht="24.15" customHeight="1">
      <c r="A446" s="35"/>
      <c r="B446" s="36"/>
      <c r="C446" s="224" t="s">
        <v>1352</v>
      </c>
      <c r="D446" s="224" t="s">
        <v>158</v>
      </c>
      <c r="E446" s="225" t="s">
        <v>1353</v>
      </c>
      <c r="F446" s="226" t="s">
        <v>1354</v>
      </c>
      <c r="G446" s="227" t="s">
        <v>239</v>
      </c>
      <c r="H446" s="228">
        <v>2</v>
      </c>
      <c r="I446" s="229"/>
      <c r="J446" s="230">
        <f>ROUND(I446*H446,2)</f>
        <v>0</v>
      </c>
      <c r="K446" s="231"/>
      <c r="L446" s="41"/>
      <c r="M446" s="232" t="s">
        <v>1</v>
      </c>
      <c r="N446" s="233" t="s">
        <v>41</v>
      </c>
      <c r="O446" s="88"/>
      <c r="P446" s="234">
        <f>O446*H446</f>
        <v>0</v>
      </c>
      <c r="Q446" s="234">
        <v>0</v>
      </c>
      <c r="R446" s="234">
        <f>Q446*H446</f>
        <v>0</v>
      </c>
      <c r="S446" s="234">
        <v>0</v>
      </c>
      <c r="T446" s="235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36" t="s">
        <v>187</v>
      </c>
      <c r="AT446" s="236" t="s">
        <v>158</v>
      </c>
      <c r="AU446" s="236" t="s">
        <v>85</v>
      </c>
      <c r="AY446" s="14" t="s">
        <v>156</v>
      </c>
      <c r="BE446" s="237">
        <f>IF(N446="základní",J446,0)</f>
        <v>0</v>
      </c>
      <c r="BF446" s="237">
        <f>IF(N446="snížená",J446,0)</f>
        <v>0</v>
      </c>
      <c r="BG446" s="237">
        <f>IF(N446="zákl. přenesená",J446,0)</f>
        <v>0</v>
      </c>
      <c r="BH446" s="237">
        <f>IF(N446="sníž. přenesená",J446,0)</f>
        <v>0</v>
      </c>
      <c r="BI446" s="237">
        <f>IF(N446="nulová",J446,0)</f>
        <v>0</v>
      </c>
      <c r="BJ446" s="14" t="s">
        <v>83</v>
      </c>
      <c r="BK446" s="237">
        <f>ROUND(I446*H446,2)</f>
        <v>0</v>
      </c>
      <c r="BL446" s="14" t="s">
        <v>187</v>
      </c>
      <c r="BM446" s="236" t="s">
        <v>1355</v>
      </c>
    </row>
    <row r="447" spans="1:65" s="2" customFormat="1" ht="24.15" customHeight="1">
      <c r="A447" s="35"/>
      <c r="B447" s="36"/>
      <c r="C447" s="224" t="s">
        <v>1085</v>
      </c>
      <c r="D447" s="224" t="s">
        <v>158</v>
      </c>
      <c r="E447" s="225" t="s">
        <v>1356</v>
      </c>
      <c r="F447" s="226" t="s">
        <v>1357</v>
      </c>
      <c r="G447" s="227" t="s">
        <v>239</v>
      </c>
      <c r="H447" s="228">
        <v>1</v>
      </c>
      <c r="I447" s="229"/>
      <c r="J447" s="230">
        <f>ROUND(I447*H447,2)</f>
        <v>0</v>
      </c>
      <c r="K447" s="231"/>
      <c r="L447" s="41"/>
      <c r="M447" s="232" t="s">
        <v>1</v>
      </c>
      <c r="N447" s="233" t="s">
        <v>41</v>
      </c>
      <c r="O447" s="88"/>
      <c r="P447" s="234">
        <f>O447*H447</f>
        <v>0</v>
      </c>
      <c r="Q447" s="234">
        <v>0</v>
      </c>
      <c r="R447" s="234">
        <f>Q447*H447</f>
        <v>0</v>
      </c>
      <c r="S447" s="234">
        <v>0</v>
      </c>
      <c r="T447" s="235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36" t="s">
        <v>187</v>
      </c>
      <c r="AT447" s="236" t="s">
        <v>158</v>
      </c>
      <c r="AU447" s="236" t="s">
        <v>85</v>
      </c>
      <c r="AY447" s="14" t="s">
        <v>156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4" t="s">
        <v>83</v>
      </c>
      <c r="BK447" s="237">
        <f>ROUND(I447*H447,2)</f>
        <v>0</v>
      </c>
      <c r="BL447" s="14" t="s">
        <v>187</v>
      </c>
      <c r="BM447" s="236" t="s">
        <v>1358</v>
      </c>
    </row>
    <row r="448" spans="1:65" s="2" customFormat="1" ht="24.15" customHeight="1">
      <c r="A448" s="35"/>
      <c r="B448" s="36"/>
      <c r="C448" s="224" t="s">
        <v>808</v>
      </c>
      <c r="D448" s="224" t="s">
        <v>158</v>
      </c>
      <c r="E448" s="225" t="s">
        <v>1359</v>
      </c>
      <c r="F448" s="226" t="s">
        <v>1360</v>
      </c>
      <c r="G448" s="227" t="s">
        <v>239</v>
      </c>
      <c r="H448" s="228">
        <v>13</v>
      </c>
      <c r="I448" s="229"/>
      <c r="J448" s="230">
        <f>ROUND(I448*H448,2)</f>
        <v>0</v>
      </c>
      <c r="K448" s="231"/>
      <c r="L448" s="41"/>
      <c r="M448" s="232" t="s">
        <v>1</v>
      </c>
      <c r="N448" s="233" t="s">
        <v>41</v>
      </c>
      <c r="O448" s="88"/>
      <c r="P448" s="234">
        <f>O448*H448</f>
        <v>0</v>
      </c>
      <c r="Q448" s="234">
        <v>0</v>
      </c>
      <c r="R448" s="234">
        <f>Q448*H448</f>
        <v>0</v>
      </c>
      <c r="S448" s="234">
        <v>0</v>
      </c>
      <c r="T448" s="235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236" t="s">
        <v>187</v>
      </c>
      <c r="AT448" s="236" t="s">
        <v>158</v>
      </c>
      <c r="AU448" s="236" t="s">
        <v>85</v>
      </c>
      <c r="AY448" s="14" t="s">
        <v>156</v>
      </c>
      <c r="BE448" s="237">
        <f>IF(N448="základní",J448,0)</f>
        <v>0</v>
      </c>
      <c r="BF448" s="237">
        <f>IF(N448="snížená",J448,0)</f>
        <v>0</v>
      </c>
      <c r="BG448" s="237">
        <f>IF(N448="zákl. přenesená",J448,0)</f>
        <v>0</v>
      </c>
      <c r="BH448" s="237">
        <f>IF(N448="sníž. přenesená",J448,0)</f>
        <v>0</v>
      </c>
      <c r="BI448" s="237">
        <f>IF(N448="nulová",J448,0)</f>
        <v>0</v>
      </c>
      <c r="BJ448" s="14" t="s">
        <v>83</v>
      </c>
      <c r="BK448" s="237">
        <f>ROUND(I448*H448,2)</f>
        <v>0</v>
      </c>
      <c r="BL448" s="14" t="s">
        <v>187</v>
      </c>
      <c r="BM448" s="236" t="s">
        <v>1361</v>
      </c>
    </row>
    <row r="449" spans="1:65" s="2" customFormat="1" ht="24.15" customHeight="1">
      <c r="A449" s="35"/>
      <c r="B449" s="36"/>
      <c r="C449" s="224" t="s">
        <v>1362</v>
      </c>
      <c r="D449" s="224" t="s">
        <v>158</v>
      </c>
      <c r="E449" s="225" t="s">
        <v>1363</v>
      </c>
      <c r="F449" s="226" t="s">
        <v>1364</v>
      </c>
      <c r="G449" s="227" t="s">
        <v>239</v>
      </c>
      <c r="H449" s="228">
        <v>2</v>
      </c>
      <c r="I449" s="229"/>
      <c r="J449" s="230">
        <f>ROUND(I449*H449,2)</f>
        <v>0</v>
      </c>
      <c r="K449" s="231"/>
      <c r="L449" s="41"/>
      <c r="M449" s="232" t="s">
        <v>1</v>
      </c>
      <c r="N449" s="233" t="s">
        <v>41</v>
      </c>
      <c r="O449" s="88"/>
      <c r="P449" s="234">
        <f>O449*H449</f>
        <v>0</v>
      </c>
      <c r="Q449" s="234">
        <v>0</v>
      </c>
      <c r="R449" s="234">
        <f>Q449*H449</f>
        <v>0</v>
      </c>
      <c r="S449" s="234">
        <v>0</v>
      </c>
      <c r="T449" s="235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36" t="s">
        <v>187</v>
      </c>
      <c r="AT449" s="236" t="s">
        <v>158</v>
      </c>
      <c r="AU449" s="236" t="s">
        <v>85</v>
      </c>
      <c r="AY449" s="14" t="s">
        <v>156</v>
      </c>
      <c r="BE449" s="237">
        <f>IF(N449="základní",J449,0)</f>
        <v>0</v>
      </c>
      <c r="BF449" s="237">
        <f>IF(N449="snížená",J449,0)</f>
        <v>0</v>
      </c>
      <c r="BG449" s="237">
        <f>IF(N449="zákl. přenesená",J449,0)</f>
        <v>0</v>
      </c>
      <c r="BH449" s="237">
        <f>IF(N449="sníž. přenesená",J449,0)</f>
        <v>0</v>
      </c>
      <c r="BI449" s="237">
        <f>IF(N449="nulová",J449,0)</f>
        <v>0</v>
      </c>
      <c r="BJ449" s="14" t="s">
        <v>83</v>
      </c>
      <c r="BK449" s="237">
        <f>ROUND(I449*H449,2)</f>
        <v>0</v>
      </c>
      <c r="BL449" s="14" t="s">
        <v>187</v>
      </c>
      <c r="BM449" s="236" t="s">
        <v>1365</v>
      </c>
    </row>
    <row r="450" spans="1:65" s="2" customFormat="1" ht="14.4" customHeight="1">
      <c r="A450" s="35"/>
      <c r="B450" s="36"/>
      <c r="C450" s="238" t="s">
        <v>812</v>
      </c>
      <c r="D450" s="238" t="s">
        <v>207</v>
      </c>
      <c r="E450" s="239" t="s">
        <v>1366</v>
      </c>
      <c r="F450" s="240" t="s">
        <v>1367</v>
      </c>
      <c r="G450" s="241" t="s">
        <v>186</v>
      </c>
      <c r="H450" s="242">
        <v>18.66</v>
      </c>
      <c r="I450" s="243"/>
      <c r="J450" s="244">
        <f>ROUND(I450*H450,2)</f>
        <v>0</v>
      </c>
      <c r="K450" s="245"/>
      <c r="L450" s="246"/>
      <c r="M450" s="247" t="s">
        <v>1</v>
      </c>
      <c r="N450" s="248" t="s">
        <v>41</v>
      </c>
      <c r="O450" s="88"/>
      <c r="P450" s="234">
        <f>O450*H450</f>
        <v>0</v>
      </c>
      <c r="Q450" s="234">
        <v>0</v>
      </c>
      <c r="R450" s="234">
        <f>Q450*H450</f>
        <v>0</v>
      </c>
      <c r="S450" s="234">
        <v>0</v>
      </c>
      <c r="T450" s="235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36" t="s">
        <v>218</v>
      </c>
      <c r="AT450" s="236" t="s">
        <v>207</v>
      </c>
      <c r="AU450" s="236" t="s">
        <v>85</v>
      </c>
      <c r="AY450" s="14" t="s">
        <v>156</v>
      </c>
      <c r="BE450" s="237">
        <f>IF(N450="základní",J450,0)</f>
        <v>0</v>
      </c>
      <c r="BF450" s="237">
        <f>IF(N450="snížená",J450,0)</f>
        <v>0</v>
      </c>
      <c r="BG450" s="237">
        <f>IF(N450="zákl. přenesená",J450,0)</f>
        <v>0</v>
      </c>
      <c r="BH450" s="237">
        <f>IF(N450="sníž. přenesená",J450,0)</f>
        <v>0</v>
      </c>
      <c r="BI450" s="237">
        <f>IF(N450="nulová",J450,0)</f>
        <v>0</v>
      </c>
      <c r="BJ450" s="14" t="s">
        <v>83</v>
      </c>
      <c r="BK450" s="237">
        <f>ROUND(I450*H450,2)</f>
        <v>0</v>
      </c>
      <c r="BL450" s="14" t="s">
        <v>187</v>
      </c>
      <c r="BM450" s="236" t="s">
        <v>1368</v>
      </c>
    </row>
    <row r="451" spans="1:65" s="2" customFormat="1" ht="24.15" customHeight="1">
      <c r="A451" s="35"/>
      <c r="B451" s="36"/>
      <c r="C451" s="224" t="s">
        <v>1369</v>
      </c>
      <c r="D451" s="224" t="s">
        <v>158</v>
      </c>
      <c r="E451" s="225" t="s">
        <v>1370</v>
      </c>
      <c r="F451" s="226" t="s">
        <v>1371</v>
      </c>
      <c r="G451" s="227" t="s">
        <v>239</v>
      </c>
      <c r="H451" s="228">
        <v>11</v>
      </c>
      <c r="I451" s="229"/>
      <c r="J451" s="230">
        <f>ROUND(I451*H451,2)</f>
        <v>0</v>
      </c>
      <c r="K451" s="231"/>
      <c r="L451" s="41"/>
      <c r="M451" s="232" t="s">
        <v>1</v>
      </c>
      <c r="N451" s="233" t="s">
        <v>41</v>
      </c>
      <c r="O451" s="88"/>
      <c r="P451" s="234">
        <f>O451*H451</f>
        <v>0</v>
      </c>
      <c r="Q451" s="234">
        <v>0</v>
      </c>
      <c r="R451" s="234">
        <f>Q451*H451</f>
        <v>0</v>
      </c>
      <c r="S451" s="234">
        <v>0</v>
      </c>
      <c r="T451" s="235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36" t="s">
        <v>187</v>
      </c>
      <c r="AT451" s="236" t="s">
        <v>158</v>
      </c>
      <c r="AU451" s="236" t="s">
        <v>85</v>
      </c>
      <c r="AY451" s="14" t="s">
        <v>156</v>
      </c>
      <c r="BE451" s="237">
        <f>IF(N451="základní",J451,0)</f>
        <v>0</v>
      </c>
      <c r="BF451" s="237">
        <f>IF(N451="snížená",J451,0)</f>
        <v>0</v>
      </c>
      <c r="BG451" s="237">
        <f>IF(N451="zákl. přenesená",J451,0)</f>
        <v>0</v>
      </c>
      <c r="BH451" s="237">
        <f>IF(N451="sníž. přenesená",J451,0)</f>
        <v>0</v>
      </c>
      <c r="BI451" s="237">
        <f>IF(N451="nulová",J451,0)</f>
        <v>0</v>
      </c>
      <c r="BJ451" s="14" t="s">
        <v>83</v>
      </c>
      <c r="BK451" s="237">
        <f>ROUND(I451*H451,2)</f>
        <v>0</v>
      </c>
      <c r="BL451" s="14" t="s">
        <v>187</v>
      </c>
      <c r="BM451" s="236" t="s">
        <v>1372</v>
      </c>
    </row>
    <row r="452" spans="1:65" s="2" customFormat="1" ht="24.15" customHeight="1">
      <c r="A452" s="35"/>
      <c r="B452" s="36"/>
      <c r="C452" s="238" t="s">
        <v>850</v>
      </c>
      <c r="D452" s="238" t="s">
        <v>207</v>
      </c>
      <c r="E452" s="239" t="s">
        <v>1373</v>
      </c>
      <c r="F452" s="240" t="s">
        <v>1374</v>
      </c>
      <c r="G452" s="241" t="s">
        <v>239</v>
      </c>
      <c r="H452" s="242">
        <v>1</v>
      </c>
      <c r="I452" s="243"/>
      <c r="J452" s="244">
        <f>ROUND(I452*H452,2)</f>
        <v>0</v>
      </c>
      <c r="K452" s="245"/>
      <c r="L452" s="246"/>
      <c r="M452" s="247" t="s">
        <v>1</v>
      </c>
      <c r="N452" s="248" t="s">
        <v>41</v>
      </c>
      <c r="O452" s="88"/>
      <c r="P452" s="234">
        <f>O452*H452</f>
        <v>0</v>
      </c>
      <c r="Q452" s="234">
        <v>0</v>
      </c>
      <c r="R452" s="234">
        <f>Q452*H452</f>
        <v>0</v>
      </c>
      <c r="S452" s="234">
        <v>0</v>
      </c>
      <c r="T452" s="235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36" t="s">
        <v>218</v>
      </c>
      <c r="AT452" s="236" t="s">
        <v>207</v>
      </c>
      <c r="AU452" s="236" t="s">
        <v>85</v>
      </c>
      <c r="AY452" s="14" t="s">
        <v>156</v>
      </c>
      <c r="BE452" s="237">
        <f>IF(N452="základní",J452,0)</f>
        <v>0</v>
      </c>
      <c r="BF452" s="237">
        <f>IF(N452="snížená",J452,0)</f>
        <v>0</v>
      </c>
      <c r="BG452" s="237">
        <f>IF(N452="zákl. přenesená",J452,0)</f>
        <v>0</v>
      </c>
      <c r="BH452" s="237">
        <f>IF(N452="sníž. přenesená",J452,0)</f>
        <v>0</v>
      </c>
      <c r="BI452" s="237">
        <f>IF(N452="nulová",J452,0)</f>
        <v>0</v>
      </c>
      <c r="BJ452" s="14" t="s">
        <v>83</v>
      </c>
      <c r="BK452" s="237">
        <f>ROUND(I452*H452,2)</f>
        <v>0</v>
      </c>
      <c r="BL452" s="14" t="s">
        <v>187</v>
      </c>
      <c r="BM452" s="236" t="s">
        <v>1375</v>
      </c>
    </row>
    <row r="453" spans="1:65" s="2" customFormat="1" ht="24.15" customHeight="1">
      <c r="A453" s="35"/>
      <c r="B453" s="36"/>
      <c r="C453" s="238" t="s">
        <v>1376</v>
      </c>
      <c r="D453" s="238" t="s">
        <v>207</v>
      </c>
      <c r="E453" s="239" t="s">
        <v>1377</v>
      </c>
      <c r="F453" s="240" t="s">
        <v>1378</v>
      </c>
      <c r="G453" s="241" t="s">
        <v>239</v>
      </c>
      <c r="H453" s="242">
        <v>2</v>
      </c>
      <c r="I453" s="243"/>
      <c r="J453" s="244">
        <f>ROUND(I453*H453,2)</f>
        <v>0</v>
      </c>
      <c r="K453" s="245"/>
      <c r="L453" s="246"/>
      <c r="M453" s="247" t="s">
        <v>1</v>
      </c>
      <c r="N453" s="248" t="s">
        <v>41</v>
      </c>
      <c r="O453" s="88"/>
      <c r="P453" s="234">
        <f>O453*H453</f>
        <v>0</v>
      </c>
      <c r="Q453" s="234">
        <v>0</v>
      </c>
      <c r="R453" s="234">
        <f>Q453*H453</f>
        <v>0</v>
      </c>
      <c r="S453" s="234">
        <v>0</v>
      </c>
      <c r="T453" s="235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36" t="s">
        <v>218</v>
      </c>
      <c r="AT453" s="236" t="s">
        <v>207</v>
      </c>
      <c r="AU453" s="236" t="s">
        <v>85</v>
      </c>
      <c r="AY453" s="14" t="s">
        <v>156</v>
      </c>
      <c r="BE453" s="237">
        <f>IF(N453="základní",J453,0)</f>
        <v>0</v>
      </c>
      <c r="BF453" s="237">
        <f>IF(N453="snížená",J453,0)</f>
        <v>0</v>
      </c>
      <c r="BG453" s="237">
        <f>IF(N453="zákl. přenesená",J453,0)</f>
        <v>0</v>
      </c>
      <c r="BH453" s="237">
        <f>IF(N453="sníž. přenesená",J453,0)</f>
        <v>0</v>
      </c>
      <c r="BI453" s="237">
        <f>IF(N453="nulová",J453,0)</f>
        <v>0</v>
      </c>
      <c r="BJ453" s="14" t="s">
        <v>83</v>
      </c>
      <c r="BK453" s="237">
        <f>ROUND(I453*H453,2)</f>
        <v>0</v>
      </c>
      <c r="BL453" s="14" t="s">
        <v>187</v>
      </c>
      <c r="BM453" s="236" t="s">
        <v>1379</v>
      </c>
    </row>
    <row r="454" spans="1:65" s="2" customFormat="1" ht="24.15" customHeight="1">
      <c r="A454" s="35"/>
      <c r="B454" s="36"/>
      <c r="C454" s="238" t="s">
        <v>854</v>
      </c>
      <c r="D454" s="238" t="s">
        <v>207</v>
      </c>
      <c r="E454" s="239" t="s">
        <v>1380</v>
      </c>
      <c r="F454" s="240" t="s">
        <v>1381</v>
      </c>
      <c r="G454" s="241" t="s">
        <v>239</v>
      </c>
      <c r="H454" s="242">
        <v>6</v>
      </c>
      <c r="I454" s="243"/>
      <c r="J454" s="244">
        <f>ROUND(I454*H454,2)</f>
        <v>0</v>
      </c>
      <c r="K454" s="245"/>
      <c r="L454" s="246"/>
      <c r="M454" s="247" t="s">
        <v>1</v>
      </c>
      <c r="N454" s="248" t="s">
        <v>41</v>
      </c>
      <c r="O454" s="88"/>
      <c r="P454" s="234">
        <f>O454*H454</f>
        <v>0</v>
      </c>
      <c r="Q454" s="234">
        <v>0</v>
      </c>
      <c r="R454" s="234">
        <f>Q454*H454</f>
        <v>0</v>
      </c>
      <c r="S454" s="234">
        <v>0</v>
      </c>
      <c r="T454" s="235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36" t="s">
        <v>218</v>
      </c>
      <c r="AT454" s="236" t="s">
        <v>207</v>
      </c>
      <c r="AU454" s="236" t="s">
        <v>85</v>
      </c>
      <c r="AY454" s="14" t="s">
        <v>156</v>
      </c>
      <c r="BE454" s="237">
        <f>IF(N454="základní",J454,0)</f>
        <v>0</v>
      </c>
      <c r="BF454" s="237">
        <f>IF(N454="snížená",J454,0)</f>
        <v>0</v>
      </c>
      <c r="BG454" s="237">
        <f>IF(N454="zákl. přenesená",J454,0)</f>
        <v>0</v>
      </c>
      <c r="BH454" s="237">
        <f>IF(N454="sníž. přenesená",J454,0)</f>
        <v>0</v>
      </c>
      <c r="BI454" s="237">
        <f>IF(N454="nulová",J454,0)</f>
        <v>0</v>
      </c>
      <c r="BJ454" s="14" t="s">
        <v>83</v>
      </c>
      <c r="BK454" s="237">
        <f>ROUND(I454*H454,2)</f>
        <v>0</v>
      </c>
      <c r="BL454" s="14" t="s">
        <v>187</v>
      </c>
      <c r="BM454" s="236" t="s">
        <v>1382</v>
      </c>
    </row>
    <row r="455" spans="1:65" s="2" customFormat="1" ht="24.15" customHeight="1">
      <c r="A455" s="35"/>
      <c r="B455" s="36"/>
      <c r="C455" s="238" t="s">
        <v>1383</v>
      </c>
      <c r="D455" s="238" t="s">
        <v>207</v>
      </c>
      <c r="E455" s="239" t="s">
        <v>1384</v>
      </c>
      <c r="F455" s="240" t="s">
        <v>1385</v>
      </c>
      <c r="G455" s="241" t="s">
        <v>239</v>
      </c>
      <c r="H455" s="242">
        <v>1</v>
      </c>
      <c r="I455" s="243"/>
      <c r="J455" s="244">
        <f>ROUND(I455*H455,2)</f>
        <v>0</v>
      </c>
      <c r="K455" s="245"/>
      <c r="L455" s="246"/>
      <c r="M455" s="247" t="s">
        <v>1</v>
      </c>
      <c r="N455" s="248" t="s">
        <v>41</v>
      </c>
      <c r="O455" s="88"/>
      <c r="P455" s="234">
        <f>O455*H455</f>
        <v>0</v>
      </c>
      <c r="Q455" s="234">
        <v>0</v>
      </c>
      <c r="R455" s="234">
        <f>Q455*H455</f>
        <v>0</v>
      </c>
      <c r="S455" s="234">
        <v>0</v>
      </c>
      <c r="T455" s="235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36" t="s">
        <v>218</v>
      </c>
      <c r="AT455" s="236" t="s">
        <v>207</v>
      </c>
      <c r="AU455" s="236" t="s">
        <v>85</v>
      </c>
      <c r="AY455" s="14" t="s">
        <v>156</v>
      </c>
      <c r="BE455" s="237">
        <f>IF(N455="základní",J455,0)</f>
        <v>0</v>
      </c>
      <c r="BF455" s="237">
        <f>IF(N455="snížená",J455,0)</f>
        <v>0</v>
      </c>
      <c r="BG455" s="237">
        <f>IF(N455="zákl. přenesená",J455,0)</f>
        <v>0</v>
      </c>
      <c r="BH455" s="237">
        <f>IF(N455="sníž. přenesená",J455,0)</f>
        <v>0</v>
      </c>
      <c r="BI455" s="237">
        <f>IF(N455="nulová",J455,0)</f>
        <v>0</v>
      </c>
      <c r="BJ455" s="14" t="s">
        <v>83</v>
      </c>
      <c r="BK455" s="237">
        <f>ROUND(I455*H455,2)</f>
        <v>0</v>
      </c>
      <c r="BL455" s="14" t="s">
        <v>187</v>
      </c>
      <c r="BM455" s="236" t="s">
        <v>1386</v>
      </c>
    </row>
    <row r="456" spans="1:65" s="2" customFormat="1" ht="24.15" customHeight="1">
      <c r="A456" s="35"/>
      <c r="B456" s="36"/>
      <c r="C456" s="224" t="s">
        <v>993</v>
      </c>
      <c r="D456" s="224" t="s">
        <v>158</v>
      </c>
      <c r="E456" s="225" t="s">
        <v>1387</v>
      </c>
      <c r="F456" s="226" t="s">
        <v>1388</v>
      </c>
      <c r="G456" s="227" t="s">
        <v>449</v>
      </c>
      <c r="H456" s="228">
        <v>2</v>
      </c>
      <c r="I456" s="229"/>
      <c r="J456" s="230">
        <f>ROUND(I456*H456,2)</f>
        <v>0</v>
      </c>
      <c r="K456" s="231"/>
      <c r="L456" s="41"/>
      <c r="M456" s="232" t="s">
        <v>1</v>
      </c>
      <c r="N456" s="233" t="s">
        <v>41</v>
      </c>
      <c r="O456" s="88"/>
      <c r="P456" s="234">
        <f>O456*H456</f>
        <v>0</v>
      </c>
      <c r="Q456" s="234">
        <v>0</v>
      </c>
      <c r="R456" s="234">
        <f>Q456*H456</f>
        <v>0</v>
      </c>
      <c r="S456" s="234">
        <v>0</v>
      </c>
      <c r="T456" s="235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36" t="s">
        <v>187</v>
      </c>
      <c r="AT456" s="236" t="s">
        <v>158</v>
      </c>
      <c r="AU456" s="236" t="s">
        <v>85</v>
      </c>
      <c r="AY456" s="14" t="s">
        <v>156</v>
      </c>
      <c r="BE456" s="237">
        <f>IF(N456="základní",J456,0)</f>
        <v>0</v>
      </c>
      <c r="BF456" s="237">
        <f>IF(N456="snížená",J456,0)</f>
        <v>0</v>
      </c>
      <c r="BG456" s="237">
        <f>IF(N456="zákl. přenesená",J456,0)</f>
        <v>0</v>
      </c>
      <c r="BH456" s="237">
        <f>IF(N456="sníž. přenesená",J456,0)</f>
        <v>0</v>
      </c>
      <c r="BI456" s="237">
        <f>IF(N456="nulová",J456,0)</f>
        <v>0</v>
      </c>
      <c r="BJ456" s="14" t="s">
        <v>83</v>
      </c>
      <c r="BK456" s="237">
        <f>ROUND(I456*H456,2)</f>
        <v>0</v>
      </c>
      <c r="BL456" s="14" t="s">
        <v>187</v>
      </c>
      <c r="BM456" s="236" t="s">
        <v>1389</v>
      </c>
    </row>
    <row r="457" spans="1:65" s="2" customFormat="1" ht="24.15" customHeight="1">
      <c r="A457" s="35"/>
      <c r="B457" s="36"/>
      <c r="C457" s="224" t="s">
        <v>1390</v>
      </c>
      <c r="D457" s="224" t="s">
        <v>158</v>
      </c>
      <c r="E457" s="225" t="s">
        <v>1391</v>
      </c>
      <c r="F457" s="226" t="s">
        <v>1392</v>
      </c>
      <c r="G457" s="227" t="s">
        <v>449</v>
      </c>
      <c r="H457" s="228">
        <v>2</v>
      </c>
      <c r="I457" s="229"/>
      <c r="J457" s="230">
        <f>ROUND(I457*H457,2)</f>
        <v>0</v>
      </c>
      <c r="K457" s="231"/>
      <c r="L457" s="41"/>
      <c r="M457" s="232" t="s">
        <v>1</v>
      </c>
      <c r="N457" s="233" t="s">
        <v>41</v>
      </c>
      <c r="O457" s="88"/>
      <c r="P457" s="234">
        <f>O457*H457</f>
        <v>0</v>
      </c>
      <c r="Q457" s="234">
        <v>0</v>
      </c>
      <c r="R457" s="234">
        <f>Q457*H457</f>
        <v>0</v>
      </c>
      <c r="S457" s="234">
        <v>0</v>
      </c>
      <c r="T457" s="235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36" t="s">
        <v>187</v>
      </c>
      <c r="AT457" s="236" t="s">
        <v>158</v>
      </c>
      <c r="AU457" s="236" t="s">
        <v>85</v>
      </c>
      <c r="AY457" s="14" t="s">
        <v>156</v>
      </c>
      <c r="BE457" s="237">
        <f>IF(N457="základní",J457,0)</f>
        <v>0</v>
      </c>
      <c r="BF457" s="237">
        <f>IF(N457="snížená",J457,0)</f>
        <v>0</v>
      </c>
      <c r="BG457" s="237">
        <f>IF(N457="zákl. přenesená",J457,0)</f>
        <v>0</v>
      </c>
      <c r="BH457" s="237">
        <f>IF(N457="sníž. přenesená",J457,0)</f>
        <v>0</v>
      </c>
      <c r="BI457" s="237">
        <f>IF(N457="nulová",J457,0)</f>
        <v>0</v>
      </c>
      <c r="BJ457" s="14" t="s">
        <v>83</v>
      </c>
      <c r="BK457" s="237">
        <f>ROUND(I457*H457,2)</f>
        <v>0</v>
      </c>
      <c r="BL457" s="14" t="s">
        <v>187</v>
      </c>
      <c r="BM457" s="236" t="s">
        <v>1393</v>
      </c>
    </row>
    <row r="458" spans="1:65" s="2" customFormat="1" ht="24.15" customHeight="1">
      <c r="A458" s="35"/>
      <c r="B458" s="36"/>
      <c r="C458" s="224" t="s">
        <v>857</v>
      </c>
      <c r="D458" s="224" t="s">
        <v>158</v>
      </c>
      <c r="E458" s="225" t="s">
        <v>1394</v>
      </c>
      <c r="F458" s="226" t="s">
        <v>1395</v>
      </c>
      <c r="G458" s="227" t="s">
        <v>210</v>
      </c>
      <c r="H458" s="228">
        <v>3.674</v>
      </c>
      <c r="I458" s="229"/>
      <c r="J458" s="230">
        <f>ROUND(I458*H458,2)</f>
        <v>0</v>
      </c>
      <c r="K458" s="231"/>
      <c r="L458" s="41"/>
      <c r="M458" s="232" t="s">
        <v>1</v>
      </c>
      <c r="N458" s="233" t="s">
        <v>41</v>
      </c>
      <c r="O458" s="88"/>
      <c r="P458" s="234">
        <f>O458*H458</f>
        <v>0</v>
      </c>
      <c r="Q458" s="234">
        <v>0</v>
      </c>
      <c r="R458" s="234">
        <f>Q458*H458</f>
        <v>0</v>
      </c>
      <c r="S458" s="234">
        <v>0</v>
      </c>
      <c r="T458" s="235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36" t="s">
        <v>187</v>
      </c>
      <c r="AT458" s="236" t="s">
        <v>158</v>
      </c>
      <c r="AU458" s="236" t="s">
        <v>85</v>
      </c>
      <c r="AY458" s="14" t="s">
        <v>156</v>
      </c>
      <c r="BE458" s="237">
        <f>IF(N458="základní",J458,0)</f>
        <v>0</v>
      </c>
      <c r="BF458" s="237">
        <f>IF(N458="snížená",J458,0)</f>
        <v>0</v>
      </c>
      <c r="BG458" s="237">
        <f>IF(N458="zákl. přenesená",J458,0)</f>
        <v>0</v>
      </c>
      <c r="BH458" s="237">
        <f>IF(N458="sníž. přenesená",J458,0)</f>
        <v>0</v>
      </c>
      <c r="BI458" s="237">
        <f>IF(N458="nulová",J458,0)</f>
        <v>0</v>
      </c>
      <c r="BJ458" s="14" t="s">
        <v>83</v>
      </c>
      <c r="BK458" s="237">
        <f>ROUND(I458*H458,2)</f>
        <v>0</v>
      </c>
      <c r="BL458" s="14" t="s">
        <v>187</v>
      </c>
      <c r="BM458" s="236" t="s">
        <v>1396</v>
      </c>
    </row>
    <row r="459" spans="1:63" s="12" customFormat="1" ht="22.8" customHeight="1">
      <c r="A459" s="12"/>
      <c r="B459" s="208"/>
      <c r="C459" s="209"/>
      <c r="D459" s="210" t="s">
        <v>75</v>
      </c>
      <c r="E459" s="222" t="s">
        <v>429</v>
      </c>
      <c r="F459" s="222" t="s">
        <v>430</v>
      </c>
      <c r="G459" s="209"/>
      <c r="H459" s="209"/>
      <c r="I459" s="212"/>
      <c r="J459" s="223">
        <f>BK459</f>
        <v>0</v>
      </c>
      <c r="K459" s="209"/>
      <c r="L459" s="214"/>
      <c r="M459" s="215"/>
      <c r="N459" s="216"/>
      <c r="O459" s="216"/>
      <c r="P459" s="217">
        <f>SUM(P460:P474)</f>
        <v>0</v>
      </c>
      <c r="Q459" s="216"/>
      <c r="R459" s="217">
        <f>SUM(R460:R474)</f>
        <v>0</v>
      </c>
      <c r="S459" s="216"/>
      <c r="T459" s="218">
        <f>SUM(T460:T474)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9" t="s">
        <v>85</v>
      </c>
      <c r="AT459" s="220" t="s">
        <v>75</v>
      </c>
      <c r="AU459" s="220" t="s">
        <v>83</v>
      </c>
      <c r="AY459" s="219" t="s">
        <v>156</v>
      </c>
      <c r="BK459" s="221">
        <f>SUM(BK460:BK474)</f>
        <v>0</v>
      </c>
    </row>
    <row r="460" spans="1:65" s="2" customFormat="1" ht="24.15" customHeight="1">
      <c r="A460" s="35"/>
      <c r="B460" s="36"/>
      <c r="C460" s="224" t="s">
        <v>1397</v>
      </c>
      <c r="D460" s="224" t="s">
        <v>158</v>
      </c>
      <c r="E460" s="225" t="s">
        <v>1398</v>
      </c>
      <c r="F460" s="226" t="s">
        <v>1399</v>
      </c>
      <c r="G460" s="227" t="s">
        <v>186</v>
      </c>
      <c r="H460" s="228">
        <v>6.8</v>
      </c>
      <c r="I460" s="229"/>
      <c r="J460" s="230">
        <f>ROUND(I460*H460,2)</f>
        <v>0</v>
      </c>
      <c r="K460" s="231"/>
      <c r="L460" s="41"/>
      <c r="M460" s="232" t="s">
        <v>1</v>
      </c>
      <c r="N460" s="233" t="s">
        <v>41</v>
      </c>
      <c r="O460" s="88"/>
      <c r="P460" s="234">
        <f>O460*H460</f>
        <v>0</v>
      </c>
      <c r="Q460" s="234">
        <v>0</v>
      </c>
      <c r="R460" s="234">
        <f>Q460*H460</f>
        <v>0</v>
      </c>
      <c r="S460" s="234">
        <v>0</v>
      </c>
      <c r="T460" s="235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36" t="s">
        <v>187</v>
      </c>
      <c r="AT460" s="236" t="s">
        <v>158</v>
      </c>
      <c r="AU460" s="236" t="s">
        <v>85</v>
      </c>
      <c r="AY460" s="14" t="s">
        <v>156</v>
      </c>
      <c r="BE460" s="237">
        <f>IF(N460="základní",J460,0)</f>
        <v>0</v>
      </c>
      <c r="BF460" s="237">
        <f>IF(N460="snížená",J460,0)</f>
        <v>0</v>
      </c>
      <c r="BG460" s="237">
        <f>IF(N460="zákl. přenesená",J460,0)</f>
        <v>0</v>
      </c>
      <c r="BH460" s="237">
        <f>IF(N460="sníž. přenesená",J460,0)</f>
        <v>0</v>
      </c>
      <c r="BI460" s="237">
        <f>IF(N460="nulová",J460,0)</f>
        <v>0</v>
      </c>
      <c r="BJ460" s="14" t="s">
        <v>83</v>
      </c>
      <c r="BK460" s="237">
        <f>ROUND(I460*H460,2)</f>
        <v>0</v>
      </c>
      <c r="BL460" s="14" t="s">
        <v>187</v>
      </c>
      <c r="BM460" s="236" t="s">
        <v>1400</v>
      </c>
    </row>
    <row r="461" spans="1:65" s="2" customFormat="1" ht="37.8" customHeight="1">
      <c r="A461" s="35"/>
      <c r="B461" s="36"/>
      <c r="C461" s="224" t="s">
        <v>1401</v>
      </c>
      <c r="D461" s="224" t="s">
        <v>158</v>
      </c>
      <c r="E461" s="225" t="s">
        <v>1402</v>
      </c>
      <c r="F461" s="226" t="s">
        <v>1403</v>
      </c>
      <c r="G461" s="227" t="s">
        <v>186</v>
      </c>
      <c r="H461" s="228">
        <v>11.55</v>
      </c>
      <c r="I461" s="229"/>
      <c r="J461" s="230">
        <f>ROUND(I461*H461,2)</f>
        <v>0</v>
      </c>
      <c r="K461" s="231"/>
      <c r="L461" s="41"/>
      <c r="M461" s="232" t="s">
        <v>1</v>
      </c>
      <c r="N461" s="233" t="s">
        <v>41</v>
      </c>
      <c r="O461" s="88"/>
      <c r="P461" s="234">
        <f>O461*H461</f>
        <v>0</v>
      </c>
      <c r="Q461" s="234">
        <v>0</v>
      </c>
      <c r="R461" s="234">
        <f>Q461*H461</f>
        <v>0</v>
      </c>
      <c r="S461" s="234">
        <v>0</v>
      </c>
      <c r="T461" s="235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36" t="s">
        <v>187</v>
      </c>
      <c r="AT461" s="236" t="s">
        <v>158</v>
      </c>
      <c r="AU461" s="236" t="s">
        <v>85</v>
      </c>
      <c r="AY461" s="14" t="s">
        <v>156</v>
      </c>
      <c r="BE461" s="237">
        <f>IF(N461="základní",J461,0)</f>
        <v>0</v>
      </c>
      <c r="BF461" s="237">
        <f>IF(N461="snížená",J461,0)</f>
        <v>0</v>
      </c>
      <c r="BG461" s="237">
        <f>IF(N461="zákl. přenesená",J461,0)</f>
        <v>0</v>
      </c>
      <c r="BH461" s="237">
        <f>IF(N461="sníž. přenesená",J461,0)</f>
        <v>0</v>
      </c>
      <c r="BI461" s="237">
        <f>IF(N461="nulová",J461,0)</f>
        <v>0</v>
      </c>
      <c r="BJ461" s="14" t="s">
        <v>83</v>
      </c>
      <c r="BK461" s="237">
        <f>ROUND(I461*H461,2)</f>
        <v>0</v>
      </c>
      <c r="BL461" s="14" t="s">
        <v>187</v>
      </c>
      <c r="BM461" s="236" t="s">
        <v>1404</v>
      </c>
    </row>
    <row r="462" spans="1:65" s="2" customFormat="1" ht="24.15" customHeight="1">
      <c r="A462" s="35"/>
      <c r="B462" s="36"/>
      <c r="C462" s="224" t="s">
        <v>859</v>
      </c>
      <c r="D462" s="224" t="s">
        <v>158</v>
      </c>
      <c r="E462" s="225" t="s">
        <v>1405</v>
      </c>
      <c r="F462" s="226" t="s">
        <v>1406</v>
      </c>
      <c r="G462" s="227" t="s">
        <v>186</v>
      </c>
      <c r="H462" s="228">
        <v>6.6</v>
      </c>
      <c r="I462" s="229"/>
      <c r="J462" s="230">
        <f>ROUND(I462*H462,2)</f>
        <v>0</v>
      </c>
      <c r="K462" s="231"/>
      <c r="L462" s="41"/>
      <c r="M462" s="232" t="s">
        <v>1</v>
      </c>
      <c r="N462" s="233" t="s">
        <v>41</v>
      </c>
      <c r="O462" s="88"/>
      <c r="P462" s="234">
        <f>O462*H462</f>
        <v>0</v>
      </c>
      <c r="Q462" s="234">
        <v>0</v>
      </c>
      <c r="R462" s="234">
        <f>Q462*H462</f>
        <v>0</v>
      </c>
      <c r="S462" s="234">
        <v>0</v>
      </c>
      <c r="T462" s="235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36" t="s">
        <v>187</v>
      </c>
      <c r="AT462" s="236" t="s">
        <v>158</v>
      </c>
      <c r="AU462" s="236" t="s">
        <v>85</v>
      </c>
      <c r="AY462" s="14" t="s">
        <v>156</v>
      </c>
      <c r="BE462" s="237">
        <f>IF(N462="základní",J462,0)</f>
        <v>0</v>
      </c>
      <c r="BF462" s="237">
        <f>IF(N462="snížená",J462,0)</f>
        <v>0</v>
      </c>
      <c r="BG462" s="237">
        <f>IF(N462="zákl. přenesená",J462,0)</f>
        <v>0</v>
      </c>
      <c r="BH462" s="237">
        <f>IF(N462="sníž. přenesená",J462,0)</f>
        <v>0</v>
      </c>
      <c r="BI462" s="237">
        <f>IF(N462="nulová",J462,0)</f>
        <v>0</v>
      </c>
      <c r="BJ462" s="14" t="s">
        <v>83</v>
      </c>
      <c r="BK462" s="237">
        <f>ROUND(I462*H462,2)</f>
        <v>0</v>
      </c>
      <c r="BL462" s="14" t="s">
        <v>187</v>
      </c>
      <c r="BM462" s="236" t="s">
        <v>1407</v>
      </c>
    </row>
    <row r="463" spans="1:65" s="2" customFormat="1" ht="24.15" customHeight="1">
      <c r="A463" s="35"/>
      <c r="B463" s="36"/>
      <c r="C463" s="224" t="s">
        <v>1408</v>
      </c>
      <c r="D463" s="224" t="s">
        <v>158</v>
      </c>
      <c r="E463" s="225" t="s">
        <v>1409</v>
      </c>
      <c r="F463" s="226" t="s">
        <v>1410</v>
      </c>
      <c r="G463" s="227" t="s">
        <v>186</v>
      </c>
      <c r="H463" s="228">
        <v>2</v>
      </c>
      <c r="I463" s="229"/>
      <c r="J463" s="230">
        <f>ROUND(I463*H463,2)</f>
        <v>0</v>
      </c>
      <c r="K463" s="231"/>
      <c r="L463" s="41"/>
      <c r="M463" s="232" t="s">
        <v>1</v>
      </c>
      <c r="N463" s="233" t="s">
        <v>41</v>
      </c>
      <c r="O463" s="88"/>
      <c r="P463" s="234">
        <f>O463*H463</f>
        <v>0</v>
      </c>
      <c r="Q463" s="234">
        <v>0</v>
      </c>
      <c r="R463" s="234">
        <f>Q463*H463</f>
        <v>0</v>
      </c>
      <c r="S463" s="234">
        <v>0</v>
      </c>
      <c r="T463" s="235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36" t="s">
        <v>187</v>
      </c>
      <c r="AT463" s="236" t="s">
        <v>158</v>
      </c>
      <c r="AU463" s="236" t="s">
        <v>85</v>
      </c>
      <c r="AY463" s="14" t="s">
        <v>156</v>
      </c>
      <c r="BE463" s="237">
        <f>IF(N463="základní",J463,0)</f>
        <v>0</v>
      </c>
      <c r="BF463" s="237">
        <f>IF(N463="snížená",J463,0)</f>
        <v>0</v>
      </c>
      <c r="BG463" s="237">
        <f>IF(N463="zákl. přenesená",J463,0)</f>
        <v>0</v>
      </c>
      <c r="BH463" s="237">
        <f>IF(N463="sníž. přenesená",J463,0)</f>
        <v>0</v>
      </c>
      <c r="BI463" s="237">
        <f>IF(N463="nulová",J463,0)</f>
        <v>0</v>
      </c>
      <c r="BJ463" s="14" t="s">
        <v>83</v>
      </c>
      <c r="BK463" s="237">
        <f>ROUND(I463*H463,2)</f>
        <v>0</v>
      </c>
      <c r="BL463" s="14" t="s">
        <v>187</v>
      </c>
      <c r="BM463" s="236" t="s">
        <v>1411</v>
      </c>
    </row>
    <row r="464" spans="1:65" s="2" customFormat="1" ht="14.4" customHeight="1">
      <c r="A464" s="35"/>
      <c r="B464" s="36"/>
      <c r="C464" s="224" t="s">
        <v>1088</v>
      </c>
      <c r="D464" s="224" t="s">
        <v>158</v>
      </c>
      <c r="E464" s="225" t="s">
        <v>1412</v>
      </c>
      <c r="F464" s="226" t="s">
        <v>1413</v>
      </c>
      <c r="G464" s="227" t="s">
        <v>161</v>
      </c>
      <c r="H464" s="228">
        <v>0.887</v>
      </c>
      <c r="I464" s="229"/>
      <c r="J464" s="230">
        <f>ROUND(I464*H464,2)</f>
        <v>0</v>
      </c>
      <c r="K464" s="231"/>
      <c r="L464" s="41"/>
      <c r="M464" s="232" t="s">
        <v>1</v>
      </c>
      <c r="N464" s="233" t="s">
        <v>41</v>
      </c>
      <c r="O464" s="88"/>
      <c r="P464" s="234">
        <f>O464*H464</f>
        <v>0</v>
      </c>
      <c r="Q464" s="234">
        <v>0</v>
      </c>
      <c r="R464" s="234">
        <f>Q464*H464</f>
        <v>0</v>
      </c>
      <c r="S464" s="234">
        <v>0</v>
      </c>
      <c r="T464" s="235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36" t="s">
        <v>187</v>
      </c>
      <c r="AT464" s="236" t="s">
        <v>158</v>
      </c>
      <c r="AU464" s="236" t="s">
        <v>85</v>
      </c>
      <c r="AY464" s="14" t="s">
        <v>156</v>
      </c>
      <c r="BE464" s="237">
        <f>IF(N464="základní",J464,0)</f>
        <v>0</v>
      </c>
      <c r="BF464" s="237">
        <f>IF(N464="snížená",J464,0)</f>
        <v>0</v>
      </c>
      <c r="BG464" s="237">
        <f>IF(N464="zákl. přenesená",J464,0)</f>
        <v>0</v>
      </c>
      <c r="BH464" s="237">
        <f>IF(N464="sníž. přenesená",J464,0)</f>
        <v>0</v>
      </c>
      <c r="BI464" s="237">
        <f>IF(N464="nulová",J464,0)</f>
        <v>0</v>
      </c>
      <c r="BJ464" s="14" t="s">
        <v>83</v>
      </c>
      <c r="BK464" s="237">
        <f>ROUND(I464*H464,2)</f>
        <v>0</v>
      </c>
      <c r="BL464" s="14" t="s">
        <v>187</v>
      </c>
      <c r="BM464" s="236" t="s">
        <v>1414</v>
      </c>
    </row>
    <row r="465" spans="1:65" s="2" customFormat="1" ht="24.15" customHeight="1">
      <c r="A465" s="35"/>
      <c r="B465" s="36"/>
      <c r="C465" s="224" t="s">
        <v>1415</v>
      </c>
      <c r="D465" s="224" t="s">
        <v>158</v>
      </c>
      <c r="E465" s="225" t="s">
        <v>1416</v>
      </c>
      <c r="F465" s="226" t="s">
        <v>1417</v>
      </c>
      <c r="G465" s="227" t="s">
        <v>239</v>
      </c>
      <c r="H465" s="228">
        <v>2</v>
      </c>
      <c r="I465" s="229"/>
      <c r="J465" s="230">
        <f>ROUND(I465*H465,2)</f>
        <v>0</v>
      </c>
      <c r="K465" s="231"/>
      <c r="L465" s="41"/>
      <c r="M465" s="232" t="s">
        <v>1</v>
      </c>
      <c r="N465" s="233" t="s">
        <v>41</v>
      </c>
      <c r="O465" s="88"/>
      <c r="P465" s="234">
        <f>O465*H465</f>
        <v>0</v>
      </c>
      <c r="Q465" s="234">
        <v>0</v>
      </c>
      <c r="R465" s="234">
        <f>Q465*H465</f>
        <v>0</v>
      </c>
      <c r="S465" s="234">
        <v>0</v>
      </c>
      <c r="T465" s="235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36" t="s">
        <v>187</v>
      </c>
      <c r="AT465" s="236" t="s">
        <v>158</v>
      </c>
      <c r="AU465" s="236" t="s">
        <v>85</v>
      </c>
      <c r="AY465" s="14" t="s">
        <v>156</v>
      </c>
      <c r="BE465" s="237">
        <f>IF(N465="základní",J465,0)</f>
        <v>0</v>
      </c>
      <c r="BF465" s="237">
        <f>IF(N465="snížená",J465,0)</f>
        <v>0</v>
      </c>
      <c r="BG465" s="237">
        <f>IF(N465="zákl. přenesená",J465,0)</f>
        <v>0</v>
      </c>
      <c r="BH465" s="237">
        <f>IF(N465="sníž. přenesená",J465,0)</f>
        <v>0</v>
      </c>
      <c r="BI465" s="237">
        <f>IF(N465="nulová",J465,0)</f>
        <v>0</v>
      </c>
      <c r="BJ465" s="14" t="s">
        <v>83</v>
      </c>
      <c r="BK465" s="237">
        <f>ROUND(I465*H465,2)</f>
        <v>0</v>
      </c>
      <c r="BL465" s="14" t="s">
        <v>187</v>
      </c>
      <c r="BM465" s="236" t="s">
        <v>1418</v>
      </c>
    </row>
    <row r="466" spans="1:65" s="2" customFormat="1" ht="14.4" customHeight="1">
      <c r="A466" s="35"/>
      <c r="B466" s="36"/>
      <c r="C466" s="224" t="s">
        <v>1419</v>
      </c>
      <c r="D466" s="224" t="s">
        <v>158</v>
      </c>
      <c r="E466" s="225" t="s">
        <v>1420</v>
      </c>
      <c r="F466" s="226" t="s">
        <v>1421</v>
      </c>
      <c r="G466" s="227" t="s">
        <v>239</v>
      </c>
      <c r="H466" s="228">
        <v>2</v>
      </c>
      <c r="I466" s="229"/>
      <c r="J466" s="230">
        <f>ROUND(I466*H466,2)</f>
        <v>0</v>
      </c>
      <c r="K466" s="231"/>
      <c r="L466" s="41"/>
      <c r="M466" s="232" t="s">
        <v>1</v>
      </c>
      <c r="N466" s="233" t="s">
        <v>41</v>
      </c>
      <c r="O466" s="88"/>
      <c r="P466" s="234">
        <f>O466*H466</f>
        <v>0</v>
      </c>
      <c r="Q466" s="234">
        <v>0</v>
      </c>
      <c r="R466" s="234">
        <f>Q466*H466</f>
        <v>0</v>
      </c>
      <c r="S466" s="234">
        <v>0</v>
      </c>
      <c r="T466" s="235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36" t="s">
        <v>187</v>
      </c>
      <c r="AT466" s="236" t="s">
        <v>158</v>
      </c>
      <c r="AU466" s="236" t="s">
        <v>85</v>
      </c>
      <c r="AY466" s="14" t="s">
        <v>156</v>
      </c>
      <c r="BE466" s="237">
        <f>IF(N466="základní",J466,0)</f>
        <v>0</v>
      </c>
      <c r="BF466" s="237">
        <f>IF(N466="snížená",J466,0)</f>
        <v>0</v>
      </c>
      <c r="BG466" s="237">
        <f>IF(N466="zákl. přenesená",J466,0)</f>
        <v>0</v>
      </c>
      <c r="BH466" s="237">
        <f>IF(N466="sníž. přenesená",J466,0)</f>
        <v>0</v>
      </c>
      <c r="BI466" s="237">
        <f>IF(N466="nulová",J466,0)</f>
        <v>0</v>
      </c>
      <c r="BJ466" s="14" t="s">
        <v>83</v>
      </c>
      <c r="BK466" s="237">
        <f>ROUND(I466*H466,2)</f>
        <v>0</v>
      </c>
      <c r="BL466" s="14" t="s">
        <v>187</v>
      </c>
      <c r="BM466" s="236" t="s">
        <v>1422</v>
      </c>
    </row>
    <row r="467" spans="1:65" s="2" customFormat="1" ht="24.15" customHeight="1">
      <c r="A467" s="35"/>
      <c r="B467" s="36"/>
      <c r="C467" s="224" t="s">
        <v>1423</v>
      </c>
      <c r="D467" s="224" t="s">
        <v>158</v>
      </c>
      <c r="E467" s="225" t="s">
        <v>1424</v>
      </c>
      <c r="F467" s="226" t="s">
        <v>1425</v>
      </c>
      <c r="G467" s="227" t="s">
        <v>239</v>
      </c>
      <c r="H467" s="228">
        <v>1</v>
      </c>
      <c r="I467" s="229"/>
      <c r="J467" s="230">
        <f>ROUND(I467*H467,2)</f>
        <v>0</v>
      </c>
      <c r="K467" s="231"/>
      <c r="L467" s="41"/>
      <c r="M467" s="232" t="s">
        <v>1</v>
      </c>
      <c r="N467" s="233" t="s">
        <v>41</v>
      </c>
      <c r="O467" s="88"/>
      <c r="P467" s="234">
        <f>O467*H467</f>
        <v>0</v>
      </c>
      <c r="Q467" s="234">
        <v>0</v>
      </c>
      <c r="R467" s="234">
        <f>Q467*H467</f>
        <v>0</v>
      </c>
      <c r="S467" s="234">
        <v>0</v>
      </c>
      <c r="T467" s="235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36" t="s">
        <v>187</v>
      </c>
      <c r="AT467" s="236" t="s">
        <v>158</v>
      </c>
      <c r="AU467" s="236" t="s">
        <v>85</v>
      </c>
      <c r="AY467" s="14" t="s">
        <v>156</v>
      </c>
      <c r="BE467" s="237">
        <f>IF(N467="základní",J467,0)</f>
        <v>0</v>
      </c>
      <c r="BF467" s="237">
        <f>IF(N467="snížená",J467,0)</f>
        <v>0</v>
      </c>
      <c r="BG467" s="237">
        <f>IF(N467="zákl. přenesená",J467,0)</f>
        <v>0</v>
      </c>
      <c r="BH467" s="237">
        <f>IF(N467="sníž. přenesená",J467,0)</f>
        <v>0</v>
      </c>
      <c r="BI467" s="237">
        <f>IF(N467="nulová",J467,0)</f>
        <v>0</v>
      </c>
      <c r="BJ467" s="14" t="s">
        <v>83</v>
      </c>
      <c r="BK467" s="237">
        <f>ROUND(I467*H467,2)</f>
        <v>0</v>
      </c>
      <c r="BL467" s="14" t="s">
        <v>187</v>
      </c>
      <c r="BM467" s="236" t="s">
        <v>1426</v>
      </c>
    </row>
    <row r="468" spans="1:65" s="2" customFormat="1" ht="14.4" customHeight="1">
      <c r="A468" s="35"/>
      <c r="B468" s="36"/>
      <c r="C468" s="224" t="s">
        <v>1427</v>
      </c>
      <c r="D468" s="224" t="s">
        <v>158</v>
      </c>
      <c r="E468" s="225" t="s">
        <v>1428</v>
      </c>
      <c r="F468" s="226" t="s">
        <v>1429</v>
      </c>
      <c r="G468" s="227" t="s">
        <v>186</v>
      </c>
      <c r="H468" s="228">
        <v>2.4</v>
      </c>
      <c r="I468" s="229"/>
      <c r="J468" s="230">
        <f>ROUND(I468*H468,2)</f>
        <v>0</v>
      </c>
      <c r="K468" s="231"/>
      <c r="L468" s="41"/>
      <c r="M468" s="232" t="s">
        <v>1</v>
      </c>
      <c r="N468" s="233" t="s">
        <v>41</v>
      </c>
      <c r="O468" s="88"/>
      <c r="P468" s="234">
        <f>O468*H468</f>
        <v>0</v>
      </c>
      <c r="Q468" s="234">
        <v>0</v>
      </c>
      <c r="R468" s="234">
        <f>Q468*H468</f>
        <v>0</v>
      </c>
      <c r="S468" s="234">
        <v>0</v>
      </c>
      <c r="T468" s="235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36" t="s">
        <v>187</v>
      </c>
      <c r="AT468" s="236" t="s">
        <v>158</v>
      </c>
      <c r="AU468" s="236" t="s">
        <v>85</v>
      </c>
      <c r="AY468" s="14" t="s">
        <v>156</v>
      </c>
      <c r="BE468" s="237">
        <f>IF(N468="základní",J468,0)</f>
        <v>0</v>
      </c>
      <c r="BF468" s="237">
        <f>IF(N468="snížená",J468,0)</f>
        <v>0</v>
      </c>
      <c r="BG468" s="237">
        <f>IF(N468="zákl. přenesená",J468,0)</f>
        <v>0</v>
      </c>
      <c r="BH468" s="237">
        <f>IF(N468="sníž. přenesená",J468,0)</f>
        <v>0</v>
      </c>
      <c r="BI468" s="237">
        <f>IF(N468="nulová",J468,0)</f>
        <v>0</v>
      </c>
      <c r="BJ468" s="14" t="s">
        <v>83</v>
      </c>
      <c r="BK468" s="237">
        <f>ROUND(I468*H468,2)</f>
        <v>0</v>
      </c>
      <c r="BL468" s="14" t="s">
        <v>187</v>
      </c>
      <c r="BM468" s="236" t="s">
        <v>1430</v>
      </c>
    </row>
    <row r="469" spans="1:65" s="2" customFormat="1" ht="37.8" customHeight="1">
      <c r="A469" s="35"/>
      <c r="B469" s="36"/>
      <c r="C469" s="224" t="s">
        <v>1431</v>
      </c>
      <c r="D469" s="224" t="s">
        <v>158</v>
      </c>
      <c r="E469" s="225" t="s">
        <v>1432</v>
      </c>
      <c r="F469" s="226" t="s">
        <v>1433</v>
      </c>
      <c r="G469" s="227" t="s">
        <v>239</v>
      </c>
      <c r="H469" s="228">
        <v>1</v>
      </c>
      <c r="I469" s="229"/>
      <c r="J469" s="230">
        <f>ROUND(I469*H469,2)</f>
        <v>0</v>
      </c>
      <c r="K469" s="231"/>
      <c r="L469" s="41"/>
      <c r="M469" s="232" t="s">
        <v>1</v>
      </c>
      <c r="N469" s="233" t="s">
        <v>41</v>
      </c>
      <c r="O469" s="88"/>
      <c r="P469" s="234">
        <f>O469*H469</f>
        <v>0</v>
      </c>
      <c r="Q469" s="234">
        <v>0</v>
      </c>
      <c r="R469" s="234">
        <f>Q469*H469</f>
        <v>0</v>
      </c>
      <c r="S469" s="234">
        <v>0</v>
      </c>
      <c r="T469" s="235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36" t="s">
        <v>187</v>
      </c>
      <c r="AT469" s="236" t="s">
        <v>158</v>
      </c>
      <c r="AU469" s="236" t="s">
        <v>85</v>
      </c>
      <c r="AY469" s="14" t="s">
        <v>156</v>
      </c>
      <c r="BE469" s="237">
        <f>IF(N469="základní",J469,0)</f>
        <v>0</v>
      </c>
      <c r="BF469" s="237">
        <f>IF(N469="snížená",J469,0)</f>
        <v>0</v>
      </c>
      <c r="BG469" s="237">
        <f>IF(N469="zákl. přenesená",J469,0)</f>
        <v>0</v>
      </c>
      <c r="BH469" s="237">
        <f>IF(N469="sníž. přenesená",J469,0)</f>
        <v>0</v>
      </c>
      <c r="BI469" s="237">
        <f>IF(N469="nulová",J469,0)</f>
        <v>0</v>
      </c>
      <c r="BJ469" s="14" t="s">
        <v>83</v>
      </c>
      <c r="BK469" s="237">
        <f>ROUND(I469*H469,2)</f>
        <v>0</v>
      </c>
      <c r="BL469" s="14" t="s">
        <v>187</v>
      </c>
      <c r="BM469" s="236" t="s">
        <v>1434</v>
      </c>
    </row>
    <row r="470" spans="1:65" s="2" customFormat="1" ht="24.15" customHeight="1">
      <c r="A470" s="35"/>
      <c r="B470" s="36"/>
      <c r="C470" s="224" t="s">
        <v>761</v>
      </c>
      <c r="D470" s="224" t="s">
        <v>158</v>
      </c>
      <c r="E470" s="225" t="s">
        <v>1435</v>
      </c>
      <c r="F470" s="226" t="s">
        <v>1436</v>
      </c>
      <c r="G470" s="227" t="s">
        <v>433</v>
      </c>
      <c r="H470" s="228">
        <v>1</v>
      </c>
      <c r="I470" s="229"/>
      <c r="J470" s="230">
        <f>ROUND(I470*H470,2)</f>
        <v>0</v>
      </c>
      <c r="K470" s="231"/>
      <c r="L470" s="41"/>
      <c r="M470" s="232" t="s">
        <v>1</v>
      </c>
      <c r="N470" s="233" t="s">
        <v>41</v>
      </c>
      <c r="O470" s="88"/>
      <c r="P470" s="234">
        <f>O470*H470</f>
        <v>0</v>
      </c>
      <c r="Q470" s="234">
        <v>0</v>
      </c>
      <c r="R470" s="234">
        <f>Q470*H470</f>
        <v>0</v>
      </c>
      <c r="S470" s="234">
        <v>0</v>
      </c>
      <c r="T470" s="235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36" t="s">
        <v>187</v>
      </c>
      <c r="AT470" s="236" t="s">
        <v>158</v>
      </c>
      <c r="AU470" s="236" t="s">
        <v>85</v>
      </c>
      <c r="AY470" s="14" t="s">
        <v>156</v>
      </c>
      <c r="BE470" s="237">
        <f>IF(N470="základní",J470,0)</f>
        <v>0</v>
      </c>
      <c r="BF470" s="237">
        <f>IF(N470="snížená",J470,0)</f>
        <v>0</v>
      </c>
      <c r="BG470" s="237">
        <f>IF(N470="zákl. přenesená",J470,0)</f>
        <v>0</v>
      </c>
      <c r="BH470" s="237">
        <f>IF(N470="sníž. přenesená",J470,0)</f>
        <v>0</v>
      </c>
      <c r="BI470" s="237">
        <f>IF(N470="nulová",J470,0)</f>
        <v>0</v>
      </c>
      <c r="BJ470" s="14" t="s">
        <v>83</v>
      </c>
      <c r="BK470" s="237">
        <f>ROUND(I470*H470,2)</f>
        <v>0</v>
      </c>
      <c r="BL470" s="14" t="s">
        <v>187</v>
      </c>
      <c r="BM470" s="236" t="s">
        <v>1437</v>
      </c>
    </row>
    <row r="471" spans="1:65" s="2" customFormat="1" ht="14.4" customHeight="1">
      <c r="A471" s="35"/>
      <c r="B471" s="36"/>
      <c r="C471" s="224" t="s">
        <v>868</v>
      </c>
      <c r="D471" s="224" t="s">
        <v>158</v>
      </c>
      <c r="E471" s="225" t="s">
        <v>1438</v>
      </c>
      <c r="F471" s="226" t="s">
        <v>1439</v>
      </c>
      <c r="G471" s="227" t="s">
        <v>1440</v>
      </c>
      <c r="H471" s="228">
        <v>1</v>
      </c>
      <c r="I471" s="229"/>
      <c r="J471" s="230">
        <f>ROUND(I471*H471,2)</f>
        <v>0</v>
      </c>
      <c r="K471" s="231"/>
      <c r="L471" s="41"/>
      <c r="M471" s="232" t="s">
        <v>1</v>
      </c>
      <c r="N471" s="233" t="s">
        <v>41</v>
      </c>
      <c r="O471" s="88"/>
      <c r="P471" s="234">
        <f>O471*H471</f>
        <v>0</v>
      </c>
      <c r="Q471" s="234">
        <v>0</v>
      </c>
      <c r="R471" s="234">
        <f>Q471*H471</f>
        <v>0</v>
      </c>
      <c r="S471" s="234">
        <v>0</v>
      </c>
      <c r="T471" s="235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36" t="s">
        <v>187</v>
      </c>
      <c r="AT471" s="236" t="s">
        <v>158</v>
      </c>
      <c r="AU471" s="236" t="s">
        <v>85</v>
      </c>
      <c r="AY471" s="14" t="s">
        <v>156</v>
      </c>
      <c r="BE471" s="237">
        <f>IF(N471="základní",J471,0)</f>
        <v>0</v>
      </c>
      <c r="BF471" s="237">
        <f>IF(N471="snížená",J471,0)</f>
        <v>0</v>
      </c>
      <c r="BG471" s="237">
        <f>IF(N471="zákl. přenesená",J471,0)</f>
        <v>0</v>
      </c>
      <c r="BH471" s="237">
        <f>IF(N471="sníž. přenesená",J471,0)</f>
        <v>0</v>
      </c>
      <c r="BI471" s="237">
        <f>IF(N471="nulová",J471,0)</f>
        <v>0</v>
      </c>
      <c r="BJ471" s="14" t="s">
        <v>83</v>
      </c>
      <c r="BK471" s="237">
        <f>ROUND(I471*H471,2)</f>
        <v>0</v>
      </c>
      <c r="BL471" s="14" t="s">
        <v>187</v>
      </c>
      <c r="BM471" s="236" t="s">
        <v>1441</v>
      </c>
    </row>
    <row r="472" spans="1:65" s="2" customFormat="1" ht="14.4" customHeight="1">
      <c r="A472" s="35"/>
      <c r="B472" s="36"/>
      <c r="C472" s="224" t="s">
        <v>1442</v>
      </c>
      <c r="D472" s="224" t="s">
        <v>158</v>
      </c>
      <c r="E472" s="225" t="s">
        <v>431</v>
      </c>
      <c r="F472" s="226" t="s">
        <v>1443</v>
      </c>
      <c r="G472" s="227" t="s">
        <v>1440</v>
      </c>
      <c r="H472" s="228">
        <v>1</v>
      </c>
      <c r="I472" s="229"/>
      <c r="J472" s="230">
        <f>ROUND(I472*H472,2)</f>
        <v>0</v>
      </c>
      <c r="K472" s="231"/>
      <c r="L472" s="41"/>
      <c r="M472" s="232" t="s">
        <v>1</v>
      </c>
      <c r="N472" s="233" t="s">
        <v>41</v>
      </c>
      <c r="O472" s="88"/>
      <c r="P472" s="234">
        <f>O472*H472</f>
        <v>0</v>
      </c>
      <c r="Q472" s="234">
        <v>0</v>
      </c>
      <c r="R472" s="234">
        <f>Q472*H472</f>
        <v>0</v>
      </c>
      <c r="S472" s="234">
        <v>0</v>
      </c>
      <c r="T472" s="235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36" t="s">
        <v>187</v>
      </c>
      <c r="AT472" s="236" t="s">
        <v>158</v>
      </c>
      <c r="AU472" s="236" t="s">
        <v>85</v>
      </c>
      <c r="AY472" s="14" t="s">
        <v>156</v>
      </c>
      <c r="BE472" s="237">
        <f>IF(N472="základní",J472,0)</f>
        <v>0</v>
      </c>
      <c r="BF472" s="237">
        <f>IF(N472="snížená",J472,0)</f>
        <v>0</v>
      </c>
      <c r="BG472" s="237">
        <f>IF(N472="zákl. přenesená",J472,0)</f>
        <v>0</v>
      </c>
      <c r="BH472" s="237">
        <f>IF(N472="sníž. přenesená",J472,0)</f>
        <v>0</v>
      </c>
      <c r="BI472" s="237">
        <f>IF(N472="nulová",J472,0)</f>
        <v>0</v>
      </c>
      <c r="BJ472" s="14" t="s">
        <v>83</v>
      </c>
      <c r="BK472" s="237">
        <f>ROUND(I472*H472,2)</f>
        <v>0</v>
      </c>
      <c r="BL472" s="14" t="s">
        <v>187</v>
      </c>
      <c r="BM472" s="236" t="s">
        <v>1444</v>
      </c>
    </row>
    <row r="473" spans="1:65" s="2" customFormat="1" ht="14.4" customHeight="1">
      <c r="A473" s="35"/>
      <c r="B473" s="36"/>
      <c r="C473" s="224" t="s">
        <v>1120</v>
      </c>
      <c r="D473" s="224" t="s">
        <v>158</v>
      </c>
      <c r="E473" s="225" t="s">
        <v>1445</v>
      </c>
      <c r="F473" s="226" t="s">
        <v>1446</v>
      </c>
      <c r="G473" s="227" t="s">
        <v>1440</v>
      </c>
      <c r="H473" s="228">
        <v>1</v>
      </c>
      <c r="I473" s="229"/>
      <c r="J473" s="230">
        <f>ROUND(I473*H473,2)</f>
        <v>0</v>
      </c>
      <c r="K473" s="231"/>
      <c r="L473" s="41"/>
      <c r="M473" s="232" t="s">
        <v>1</v>
      </c>
      <c r="N473" s="233" t="s">
        <v>41</v>
      </c>
      <c r="O473" s="88"/>
      <c r="P473" s="234">
        <f>O473*H473</f>
        <v>0</v>
      </c>
      <c r="Q473" s="234">
        <v>0</v>
      </c>
      <c r="R473" s="234">
        <f>Q473*H473</f>
        <v>0</v>
      </c>
      <c r="S473" s="234">
        <v>0</v>
      </c>
      <c r="T473" s="235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36" t="s">
        <v>187</v>
      </c>
      <c r="AT473" s="236" t="s">
        <v>158</v>
      </c>
      <c r="AU473" s="236" t="s">
        <v>85</v>
      </c>
      <c r="AY473" s="14" t="s">
        <v>156</v>
      </c>
      <c r="BE473" s="237">
        <f>IF(N473="základní",J473,0)</f>
        <v>0</v>
      </c>
      <c r="BF473" s="237">
        <f>IF(N473="snížená",J473,0)</f>
        <v>0</v>
      </c>
      <c r="BG473" s="237">
        <f>IF(N473="zákl. přenesená",J473,0)</f>
        <v>0</v>
      </c>
      <c r="BH473" s="237">
        <f>IF(N473="sníž. přenesená",J473,0)</f>
        <v>0</v>
      </c>
      <c r="BI473" s="237">
        <f>IF(N473="nulová",J473,0)</f>
        <v>0</v>
      </c>
      <c r="BJ473" s="14" t="s">
        <v>83</v>
      </c>
      <c r="BK473" s="237">
        <f>ROUND(I473*H473,2)</f>
        <v>0</v>
      </c>
      <c r="BL473" s="14" t="s">
        <v>187</v>
      </c>
      <c r="BM473" s="236" t="s">
        <v>1447</v>
      </c>
    </row>
    <row r="474" spans="1:65" s="2" customFormat="1" ht="24.15" customHeight="1">
      <c r="A474" s="35"/>
      <c r="B474" s="36"/>
      <c r="C474" s="224" t="s">
        <v>1448</v>
      </c>
      <c r="D474" s="224" t="s">
        <v>158</v>
      </c>
      <c r="E474" s="225" t="s">
        <v>1449</v>
      </c>
      <c r="F474" s="226" t="s">
        <v>1450</v>
      </c>
      <c r="G474" s="227" t="s">
        <v>210</v>
      </c>
      <c r="H474" s="228">
        <v>1.135</v>
      </c>
      <c r="I474" s="229"/>
      <c r="J474" s="230">
        <f>ROUND(I474*H474,2)</f>
        <v>0</v>
      </c>
      <c r="K474" s="231"/>
      <c r="L474" s="41"/>
      <c r="M474" s="232" t="s">
        <v>1</v>
      </c>
      <c r="N474" s="233" t="s">
        <v>41</v>
      </c>
      <c r="O474" s="88"/>
      <c r="P474" s="234">
        <f>O474*H474</f>
        <v>0</v>
      </c>
      <c r="Q474" s="234">
        <v>0</v>
      </c>
      <c r="R474" s="234">
        <f>Q474*H474</f>
        <v>0</v>
      </c>
      <c r="S474" s="234">
        <v>0</v>
      </c>
      <c r="T474" s="235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36" t="s">
        <v>187</v>
      </c>
      <c r="AT474" s="236" t="s">
        <v>158</v>
      </c>
      <c r="AU474" s="236" t="s">
        <v>85</v>
      </c>
      <c r="AY474" s="14" t="s">
        <v>156</v>
      </c>
      <c r="BE474" s="237">
        <f>IF(N474="základní",J474,0)</f>
        <v>0</v>
      </c>
      <c r="BF474" s="237">
        <f>IF(N474="snížená",J474,0)</f>
        <v>0</v>
      </c>
      <c r="BG474" s="237">
        <f>IF(N474="zákl. přenesená",J474,0)</f>
        <v>0</v>
      </c>
      <c r="BH474" s="237">
        <f>IF(N474="sníž. přenesená",J474,0)</f>
        <v>0</v>
      </c>
      <c r="BI474" s="237">
        <f>IF(N474="nulová",J474,0)</f>
        <v>0</v>
      </c>
      <c r="BJ474" s="14" t="s">
        <v>83</v>
      </c>
      <c r="BK474" s="237">
        <f>ROUND(I474*H474,2)</f>
        <v>0</v>
      </c>
      <c r="BL474" s="14" t="s">
        <v>187</v>
      </c>
      <c r="BM474" s="236" t="s">
        <v>1451</v>
      </c>
    </row>
    <row r="475" spans="1:63" s="12" customFormat="1" ht="22.8" customHeight="1">
      <c r="A475" s="12"/>
      <c r="B475" s="208"/>
      <c r="C475" s="209"/>
      <c r="D475" s="210" t="s">
        <v>75</v>
      </c>
      <c r="E475" s="222" t="s">
        <v>1452</v>
      </c>
      <c r="F475" s="222" t="s">
        <v>1453</v>
      </c>
      <c r="G475" s="209"/>
      <c r="H475" s="209"/>
      <c r="I475" s="212"/>
      <c r="J475" s="223">
        <f>BK475</f>
        <v>0</v>
      </c>
      <c r="K475" s="209"/>
      <c r="L475" s="214"/>
      <c r="M475" s="215"/>
      <c r="N475" s="216"/>
      <c r="O475" s="216"/>
      <c r="P475" s="217">
        <f>SUM(P476:P492)</f>
        <v>0</v>
      </c>
      <c r="Q475" s="216"/>
      <c r="R475" s="217">
        <f>SUM(R476:R492)</f>
        <v>0</v>
      </c>
      <c r="S475" s="216"/>
      <c r="T475" s="218">
        <f>SUM(T476:T492)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9" t="s">
        <v>85</v>
      </c>
      <c r="AT475" s="220" t="s">
        <v>75</v>
      </c>
      <c r="AU475" s="220" t="s">
        <v>83</v>
      </c>
      <c r="AY475" s="219" t="s">
        <v>156</v>
      </c>
      <c r="BK475" s="221">
        <f>SUM(BK476:BK492)</f>
        <v>0</v>
      </c>
    </row>
    <row r="476" spans="1:65" s="2" customFormat="1" ht="14.4" customHeight="1">
      <c r="A476" s="35"/>
      <c r="B476" s="36"/>
      <c r="C476" s="224" t="s">
        <v>908</v>
      </c>
      <c r="D476" s="224" t="s">
        <v>158</v>
      </c>
      <c r="E476" s="225" t="s">
        <v>1454</v>
      </c>
      <c r="F476" s="226" t="s">
        <v>1455</v>
      </c>
      <c r="G476" s="227" t="s">
        <v>161</v>
      </c>
      <c r="H476" s="228">
        <v>2.522</v>
      </c>
      <c r="I476" s="229"/>
      <c r="J476" s="230">
        <f>ROUND(I476*H476,2)</f>
        <v>0</v>
      </c>
      <c r="K476" s="231"/>
      <c r="L476" s="41"/>
      <c r="M476" s="232" t="s">
        <v>1</v>
      </c>
      <c r="N476" s="233" t="s">
        <v>41</v>
      </c>
      <c r="O476" s="88"/>
      <c r="P476" s="234">
        <f>O476*H476</f>
        <v>0</v>
      </c>
      <c r="Q476" s="234">
        <v>0</v>
      </c>
      <c r="R476" s="234">
        <f>Q476*H476</f>
        <v>0</v>
      </c>
      <c r="S476" s="234">
        <v>0</v>
      </c>
      <c r="T476" s="235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36" t="s">
        <v>187</v>
      </c>
      <c r="AT476" s="236" t="s">
        <v>158</v>
      </c>
      <c r="AU476" s="236" t="s">
        <v>85</v>
      </c>
      <c r="AY476" s="14" t="s">
        <v>156</v>
      </c>
      <c r="BE476" s="237">
        <f>IF(N476="základní",J476,0)</f>
        <v>0</v>
      </c>
      <c r="BF476" s="237">
        <f>IF(N476="snížená",J476,0)</f>
        <v>0</v>
      </c>
      <c r="BG476" s="237">
        <f>IF(N476="zákl. přenesená",J476,0)</f>
        <v>0</v>
      </c>
      <c r="BH476" s="237">
        <f>IF(N476="sníž. přenesená",J476,0)</f>
        <v>0</v>
      </c>
      <c r="BI476" s="237">
        <f>IF(N476="nulová",J476,0)</f>
        <v>0</v>
      </c>
      <c r="BJ476" s="14" t="s">
        <v>83</v>
      </c>
      <c r="BK476" s="237">
        <f>ROUND(I476*H476,2)</f>
        <v>0</v>
      </c>
      <c r="BL476" s="14" t="s">
        <v>187</v>
      </c>
      <c r="BM476" s="236" t="s">
        <v>1456</v>
      </c>
    </row>
    <row r="477" spans="1:65" s="2" customFormat="1" ht="14.4" customHeight="1">
      <c r="A477" s="35"/>
      <c r="B477" s="36"/>
      <c r="C477" s="224" t="s">
        <v>1457</v>
      </c>
      <c r="D477" s="224" t="s">
        <v>158</v>
      </c>
      <c r="E477" s="225" t="s">
        <v>1458</v>
      </c>
      <c r="F477" s="226" t="s">
        <v>1459</v>
      </c>
      <c r="G477" s="227" t="s">
        <v>161</v>
      </c>
      <c r="H477" s="228">
        <v>5.044</v>
      </c>
      <c r="I477" s="229"/>
      <c r="J477" s="230">
        <f>ROUND(I477*H477,2)</f>
        <v>0</v>
      </c>
      <c r="K477" s="231"/>
      <c r="L477" s="41"/>
      <c r="M477" s="232" t="s">
        <v>1</v>
      </c>
      <c r="N477" s="233" t="s">
        <v>41</v>
      </c>
      <c r="O477" s="88"/>
      <c r="P477" s="234">
        <f>O477*H477</f>
        <v>0</v>
      </c>
      <c r="Q477" s="234">
        <v>0</v>
      </c>
      <c r="R477" s="234">
        <f>Q477*H477</f>
        <v>0</v>
      </c>
      <c r="S477" s="234">
        <v>0</v>
      </c>
      <c r="T477" s="235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36" t="s">
        <v>187</v>
      </c>
      <c r="AT477" s="236" t="s">
        <v>158</v>
      </c>
      <c r="AU477" s="236" t="s">
        <v>85</v>
      </c>
      <c r="AY477" s="14" t="s">
        <v>156</v>
      </c>
      <c r="BE477" s="237">
        <f>IF(N477="základní",J477,0)</f>
        <v>0</v>
      </c>
      <c r="BF477" s="237">
        <f>IF(N477="snížená",J477,0)</f>
        <v>0</v>
      </c>
      <c r="BG477" s="237">
        <f>IF(N477="zákl. přenesená",J477,0)</f>
        <v>0</v>
      </c>
      <c r="BH477" s="237">
        <f>IF(N477="sníž. přenesená",J477,0)</f>
        <v>0</v>
      </c>
      <c r="BI477" s="237">
        <f>IF(N477="nulová",J477,0)</f>
        <v>0</v>
      </c>
      <c r="BJ477" s="14" t="s">
        <v>83</v>
      </c>
      <c r="BK477" s="237">
        <f>ROUND(I477*H477,2)</f>
        <v>0</v>
      </c>
      <c r="BL477" s="14" t="s">
        <v>187</v>
      </c>
      <c r="BM477" s="236" t="s">
        <v>1460</v>
      </c>
    </row>
    <row r="478" spans="1:65" s="2" customFormat="1" ht="14.4" customHeight="1">
      <c r="A478" s="35"/>
      <c r="B478" s="36"/>
      <c r="C478" s="224" t="s">
        <v>1098</v>
      </c>
      <c r="D478" s="224" t="s">
        <v>158</v>
      </c>
      <c r="E478" s="225" t="s">
        <v>1461</v>
      </c>
      <c r="F478" s="226" t="s">
        <v>1462</v>
      </c>
      <c r="G478" s="227" t="s">
        <v>161</v>
      </c>
      <c r="H478" s="228">
        <v>2.606</v>
      </c>
      <c r="I478" s="229"/>
      <c r="J478" s="230">
        <f>ROUND(I478*H478,2)</f>
        <v>0</v>
      </c>
      <c r="K478" s="231"/>
      <c r="L478" s="41"/>
      <c r="M478" s="232" t="s">
        <v>1</v>
      </c>
      <c r="N478" s="233" t="s">
        <v>41</v>
      </c>
      <c r="O478" s="88"/>
      <c r="P478" s="234">
        <f>O478*H478</f>
        <v>0</v>
      </c>
      <c r="Q478" s="234">
        <v>0</v>
      </c>
      <c r="R478" s="234">
        <f>Q478*H478</f>
        <v>0</v>
      </c>
      <c r="S478" s="234">
        <v>0</v>
      </c>
      <c r="T478" s="235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36" t="s">
        <v>187</v>
      </c>
      <c r="AT478" s="236" t="s">
        <v>158</v>
      </c>
      <c r="AU478" s="236" t="s">
        <v>85</v>
      </c>
      <c r="AY478" s="14" t="s">
        <v>156</v>
      </c>
      <c r="BE478" s="237">
        <f>IF(N478="základní",J478,0)</f>
        <v>0</v>
      </c>
      <c r="BF478" s="237">
        <f>IF(N478="snížená",J478,0)</f>
        <v>0</v>
      </c>
      <c r="BG478" s="237">
        <f>IF(N478="zákl. přenesená",J478,0)</f>
        <v>0</v>
      </c>
      <c r="BH478" s="237">
        <f>IF(N478="sníž. přenesená",J478,0)</f>
        <v>0</v>
      </c>
      <c r="BI478" s="237">
        <f>IF(N478="nulová",J478,0)</f>
        <v>0</v>
      </c>
      <c r="BJ478" s="14" t="s">
        <v>83</v>
      </c>
      <c r="BK478" s="237">
        <f>ROUND(I478*H478,2)</f>
        <v>0</v>
      </c>
      <c r="BL478" s="14" t="s">
        <v>187</v>
      </c>
      <c r="BM478" s="236" t="s">
        <v>1463</v>
      </c>
    </row>
    <row r="479" spans="1:65" s="2" customFormat="1" ht="14.4" customHeight="1">
      <c r="A479" s="35"/>
      <c r="B479" s="36"/>
      <c r="C479" s="224" t="s">
        <v>905</v>
      </c>
      <c r="D479" s="224" t="s">
        <v>158</v>
      </c>
      <c r="E479" s="225" t="s">
        <v>1464</v>
      </c>
      <c r="F479" s="226" t="s">
        <v>1465</v>
      </c>
      <c r="G479" s="227" t="s">
        <v>161</v>
      </c>
      <c r="H479" s="228">
        <v>2.522</v>
      </c>
      <c r="I479" s="229"/>
      <c r="J479" s="230">
        <f>ROUND(I479*H479,2)</f>
        <v>0</v>
      </c>
      <c r="K479" s="231"/>
      <c r="L479" s="41"/>
      <c r="M479" s="232" t="s">
        <v>1</v>
      </c>
      <c r="N479" s="233" t="s">
        <v>41</v>
      </c>
      <c r="O479" s="88"/>
      <c r="P479" s="234">
        <f>O479*H479</f>
        <v>0</v>
      </c>
      <c r="Q479" s="234">
        <v>0</v>
      </c>
      <c r="R479" s="234">
        <f>Q479*H479</f>
        <v>0</v>
      </c>
      <c r="S479" s="234">
        <v>0</v>
      </c>
      <c r="T479" s="235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36" t="s">
        <v>187</v>
      </c>
      <c r="AT479" s="236" t="s">
        <v>158</v>
      </c>
      <c r="AU479" s="236" t="s">
        <v>85</v>
      </c>
      <c r="AY479" s="14" t="s">
        <v>156</v>
      </c>
      <c r="BE479" s="237">
        <f>IF(N479="základní",J479,0)</f>
        <v>0</v>
      </c>
      <c r="BF479" s="237">
        <f>IF(N479="snížená",J479,0)</f>
        <v>0</v>
      </c>
      <c r="BG479" s="237">
        <f>IF(N479="zákl. přenesená",J479,0)</f>
        <v>0</v>
      </c>
      <c r="BH479" s="237">
        <f>IF(N479="sníž. přenesená",J479,0)</f>
        <v>0</v>
      </c>
      <c r="BI479" s="237">
        <f>IF(N479="nulová",J479,0)</f>
        <v>0</v>
      </c>
      <c r="BJ479" s="14" t="s">
        <v>83</v>
      </c>
      <c r="BK479" s="237">
        <f>ROUND(I479*H479,2)</f>
        <v>0</v>
      </c>
      <c r="BL479" s="14" t="s">
        <v>187</v>
      </c>
      <c r="BM479" s="236" t="s">
        <v>1466</v>
      </c>
    </row>
    <row r="480" spans="1:65" s="2" customFormat="1" ht="24.15" customHeight="1">
      <c r="A480" s="35"/>
      <c r="B480" s="36"/>
      <c r="C480" s="224" t="s">
        <v>919</v>
      </c>
      <c r="D480" s="224" t="s">
        <v>158</v>
      </c>
      <c r="E480" s="225" t="s">
        <v>1467</v>
      </c>
      <c r="F480" s="226" t="s">
        <v>1468</v>
      </c>
      <c r="G480" s="227" t="s">
        <v>186</v>
      </c>
      <c r="H480" s="228">
        <v>0.846</v>
      </c>
      <c r="I480" s="229"/>
      <c r="J480" s="230">
        <f>ROUND(I480*H480,2)</f>
        <v>0</v>
      </c>
      <c r="K480" s="231"/>
      <c r="L480" s="41"/>
      <c r="M480" s="232" t="s">
        <v>1</v>
      </c>
      <c r="N480" s="233" t="s">
        <v>41</v>
      </c>
      <c r="O480" s="88"/>
      <c r="P480" s="234">
        <f>O480*H480</f>
        <v>0</v>
      </c>
      <c r="Q480" s="234">
        <v>0</v>
      </c>
      <c r="R480" s="234">
        <f>Q480*H480</f>
        <v>0</v>
      </c>
      <c r="S480" s="234">
        <v>0</v>
      </c>
      <c r="T480" s="235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36" t="s">
        <v>187</v>
      </c>
      <c r="AT480" s="236" t="s">
        <v>158</v>
      </c>
      <c r="AU480" s="236" t="s">
        <v>85</v>
      </c>
      <c r="AY480" s="14" t="s">
        <v>156</v>
      </c>
      <c r="BE480" s="237">
        <f>IF(N480="základní",J480,0)</f>
        <v>0</v>
      </c>
      <c r="BF480" s="237">
        <f>IF(N480="snížená",J480,0)</f>
        <v>0</v>
      </c>
      <c r="BG480" s="237">
        <f>IF(N480="zákl. přenesená",J480,0)</f>
        <v>0</v>
      </c>
      <c r="BH480" s="237">
        <f>IF(N480="sníž. přenesená",J480,0)</f>
        <v>0</v>
      </c>
      <c r="BI480" s="237">
        <f>IF(N480="nulová",J480,0)</f>
        <v>0</v>
      </c>
      <c r="BJ480" s="14" t="s">
        <v>83</v>
      </c>
      <c r="BK480" s="237">
        <f>ROUND(I480*H480,2)</f>
        <v>0</v>
      </c>
      <c r="BL480" s="14" t="s">
        <v>187</v>
      </c>
      <c r="BM480" s="236" t="s">
        <v>1469</v>
      </c>
    </row>
    <row r="481" spans="1:65" s="2" customFormat="1" ht="14.4" customHeight="1">
      <c r="A481" s="35"/>
      <c r="B481" s="36"/>
      <c r="C481" s="238" t="s">
        <v>1470</v>
      </c>
      <c r="D481" s="238" t="s">
        <v>207</v>
      </c>
      <c r="E481" s="239" t="s">
        <v>1471</v>
      </c>
      <c r="F481" s="240" t="s">
        <v>1472</v>
      </c>
      <c r="G481" s="241" t="s">
        <v>186</v>
      </c>
      <c r="H481" s="242">
        <v>0.931</v>
      </c>
      <c r="I481" s="243"/>
      <c r="J481" s="244">
        <f>ROUND(I481*H481,2)</f>
        <v>0</v>
      </c>
      <c r="K481" s="245"/>
      <c r="L481" s="246"/>
      <c r="M481" s="247" t="s">
        <v>1</v>
      </c>
      <c r="N481" s="248" t="s">
        <v>41</v>
      </c>
      <c r="O481" s="88"/>
      <c r="P481" s="234">
        <f>O481*H481</f>
        <v>0</v>
      </c>
      <c r="Q481" s="234">
        <v>0</v>
      </c>
      <c r="R481" s="234">
        <f>Q481*H481</f>
        <v>0</v>
      </c>
      <c r="S481" s="234">
        <v>0</v>
      </c>
      <c r="T481" s="235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36" t="s">
        <v>218</v>
      </c>
      <c r="AT481" s="236" t="s">
        <v>207</v>
      </c>
      <c r="AU481" s="236" t="s">
        <v>85</v>
      </c>
      <c r="AY481" s="14" t="s">
        <v>156</v>
      </c>
      <c r="BE481" s="237">
        <f>IF(N481="základní",J481,0)</f>
        <v>0</v>
      </c>
      <c r="BF481" s="237">
        <f>IF(N481="snížená",J481,0)</f>
        <v>0</v>
      </c>
      <c r="BG481" s="237">
        <f>IF(N481="zákl. přenesená",J481,0)</f>
        <v>0</v>
      </c>
      <c r="BH481" s="237">
        <f>IF(N481="sníž. přenesená",J481,0)</f>
        <v>0</v>
      </c>
      <c r="BI481" s="237">
        <f>IF(N481="nulová",J481,0)</f>
        <v>0</v>
      </c>
      <c r="BJ481" s="14" t="s">
        <v>83</v>
      </c>
      <c r="BK481" s="237">
        <f>ROUND(I481*H481,2)</f>
        <v>0</v>
      </c>
      <c r="BL481" s="14" t="s">
        <v>187</v>
      </c>
      <c r="BM481" s="236" t="s">
        <v>1473</v>
      </c>
    </row>
    <row r="482" spans="1:65" s="2" customFormat="1" ht="24.15" customHeight="1">
      <c r="A482" s="35"/>
      <c r="B482" s="36"/>
      <c r="C482" s="224" t="s">
        <v>1092</v>
      </c>
      <c r="D482" s="224" t="s">
        <v>158</v>
      </c>
      <c r="E482" s="225" t="s">
        <v>1474</v>
      </c>
      <c r="F482" s="226" t="s">
        <v>1475</v>
      </c>
      <c r="G482" s="227" t="s">
        <v>186</v>
      </c>
      <c r="H482" s="228">
        <v>5.998</v>
      </c>
      <c r="I482" s="229"/>
      <c r="J482" s="230">
        <f>ROUND(I482*H482,2)</f>
        <v>0</v>
      </c>
      <c r="K482" s="231"/>
      <c r="L482" s="41"/>
      <c r="M482" s="232" t="s">
        <v>1</v>
      </c>
      <c r="N482" s="233" t="s">
        <v>41</v>
      </c>
      <c r="O482" s="88"/>
      <c r="P482" s="234">
        <f>O482*H482</f>
        <v>0</v>
      </c>
      <c r="Q482" s="234">
        <v>0</v>
      </c>
      <c r="R482" s="234">
        <f>Q482*H482</f>
        <v>0</v>
      </c>
      <c r="S482" s="234">
        <v>0</v>
      </c>
      <c r="T482" s="235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36" t="s">
        <v>187</v>
      </c>
      <c r="AT482" s="236" t="s">
        <v>158</v>
      </c>
      <c r="AU482" s="236" t="s">
        <v>85</v>
      </c>
      <c r="AY482" s="14" t="s">
        <v>156</v>
      </c>
      <c r="BE482" s="237">
        <f>IF(N482="základní",J482,0)</f>
        <v>0</v>
      </c>
      <c r="BF482" s="237">
        <f>IF(N482="snížená",J482,0)</f>
        <v>0</v>
      </c>
      <c r="BG482" s="237">
        <f>IF(N482="zákl. přenesená",J482,0)</f>
        <v>0</v>
      </c>
      <c r="BH482" s="237">
        <f>IF(N482="sníž. přenesená",J482,0)</f>
        <v>0</v>
      </c>
      <c r="BI482" s="237">
        <f>IF(N482="nulová",J482,0)</f>
        <v>0</v>
      </c>
      <c r="BJ482" s="14" t="s">
        <v>83</v>
      </c>
      <c r="BK482" s="237">
        <f>ROUND(I482*H482,2)</f>
        <v>0</v>
      </c>
      <c r="BL482" s="14" t="s">
        <v>187</v>
      </c>
      <c r="BM482" s="236" t="s">
        <v>1476</v>
      </c>
    </row>
    <row r="483" spans="1:65" s="2" customFormat="1" ht="14.4" customHeight="1">
      <c r="A483" s="35"/>
      <c r="B483" s="36"/>
      <c r="C483" s="238" t="s">
        <v>1477</v>
      </c>
      <c r="D483" s="238" t="s">
        <v>207</v>
      </c>
      <c r="E483" s="239" t="s">
        <v>1478</v>
      </c>
      <c r="F483" s="240" t="s">
        <v>1479</v>
      </c>
      <c r="G483" s="241" t="s">
        <v>239</v>
      </c>
      <c r="H483" s="242">
        <v>19.792</v>
      </c>
      <c r="I483" s="243"/>
      <c r="J483" s="244">
        <f>ROUND(I483*H483,2)</f>
        <v>0</v>
      </c>
      <c r="K483" s="245"/>
      <c r="L483" s="246"/>
      <c r="M483" s="247" t="s">
        <v>1</v>
      </c>
      <c r="N483" s="248" t="s">
        <v>41</v>
      </c>
      <c r="O483" s="88"/>
      <c r="P483" s="234">
        <f>O483*H483</f>
        <v>0</v>
      </c>
      <c r="Q483" s="234">
        <v>0</v>
      </c>
      <c r="R483" s="234">
        <f>Q483*H483</f>
        <v>0</v>
      </c>
      <c r="S483" s="234">
        <v>0</v>
      </c>
      <c r="T483" s="235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36" t="s">
        <v>218</v>
      </c>
      <c r="AT483" s="236" t="s">
        <v>207</v>
      </c>
      <c r="AU483" s="236" t="s">
        <v>85</v>
      </c>
      <c r="AY483" s="14" t="s">
        <v>156</v>
      </c>
      <c r="BE483" s="237">
        <f>IF(N483="základní",J483,0)</f>
        <v>0</v>
      </c>
      <c r="BF483" s="237">
        <f>IF(N483="snížená",J483,0)</f>
        <v>0</v>
      </c>
      <c r="BG483" s="237">
        <f>IF(N483="zákl. přenesená",J483,0)</f>
        <v>0</v>
      </c>
      <c r="BH483" s="237">
        <f>IF(N483="sníž. přenesená",J483,0)</f>
        <v>0</v>
      </c>
      <c r="BI483" s="237">
        <f>IF(N483="nulová",J483,0)</f>
        <v>0</v>
      </c>
      <c r="BJ483" s="14" t="s">
        <v>83</v>
      </c>
      <c r="BK483" s="237">
        <f>ROUND(I483*H483,2)</f>
        <v>0</v>
      </c>
      <c r="BL483" s="14" t="s">
        <v>187</v>
      </c>
      <c r="BM483" s="236" t="s">
        <v>1480</v>
      </c>
    </row>
    <row r="484" spans="1:65" s="2" customFormat="1" ht="24.15" customHeight="1">
      <c r="A484" s="35"/>
      <c r="B484" s="36"/>
      <c r="C484" s="224" t="s">
        <v>1095</v>
      </c>
      <c r="D484" s="224" t="s">
        <v>158</v>
      </c>
      <c r="E484" s="225" t="s">
        <v>1481</v>
      </c>
      <c r="F484" s="226" t="s">
        <v>1482</v>
      </c>
      <c r="G484" s="227" t="s">
        <v>186</v>
      </c>
      <c r="H484" s="228">
        <v>7.982</v>
      </c>
      <c r="I484" s="229"/>
      <c r="J484" s="230">
        <f>ROUND(I484*H484,2)</f>
        <v>0</v>
      </c>
      <c r="K484" s="231"/>
      <c r="L484" s="41"/>
      <c r="M484" s="232" t="s">
        <v>1</v>
      </c>
      <c r="N484" s="233" t="s">
        <v>41</v>
      </c>
      <c r="O484" s="88"/>
      <c r="P484" s="234">
        <f>O484*H484</f>
        <v>0</v>
      </c>
      <c r="Q484" s="234">
        <v>0</v>
      </c>
      <c r="R484" s="234">
        <f>Q484*H484</f>
        <v>0</v>
      </c>
      <c r="S484" s="234">
        <v>0</v>
      </c>
      <c r="T484" s="235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36" t="s">
        <v>187</v>
      </c>
      <c r="AT484" s="236" t="s">
        <v>158</v>
      </c>
      <c r="AU484" s="236" t="s">
        <v>85</v>
      </c>
      <c r="AY484" s="14" t="s">
        <v>156</v>
      </c>
      <c r="BE484" s="237">
        <f>IF(N484="základní",J484,0)</f>
        <v>0</v>
      </c>
      <c r="BF484" s="237">
        <f>IF(N484="snížená",J484,0)</f>
        <v>0</v>
      </c>
      <c r="BG484" s="237">
        <f>IF(N484="zákl. přenesená",J484,0)</f>
        <v>0</v>
      </c>
      <c r="BH484" s="237">
        <f>IF(N484="sníž. přenesená",J484,0)</f>
        <v>0</v>
      </c>
      <c r="BI484" s="237">
        <f>IF(N484="nulová",J484,0)</f>
        <v>0</v>
      </c>
      <c r="BJ484" s="14" t="s">
        <v>83</v>
      </c>
      <c r="BK484" s="237">
        <f>ROUND(I484*H484,2)</f>
        <v>0</v>
      </c>
      <c r="BL484" s="14" t="s">
        <v>187</v>
      </c>
      <c r="BM484" s="236" t="s">
        <v>1483</v>
      </c>
    </row>
    <row r="485" spans="1:65" s="2" customFormat="1" ht="24.15" customHeight="1">
      <c r="A485" s="35"/>
      <c r="B485" s="36"/>
      <c r="C485" s="238" t="s">
        <v>1484</v>
      </c>
      <c r="D485" s="238" t="s">
        <v>207</v>
      </c>
      <c r="E485" s="239" t="s">
        <v>1485</v>
      </c>
      <c r="F485" s="240" t="s">
        <v>1486</v>
      </c>
      <c r="G485" s="241" t="s">
        <v>161</v>
      </c>
      <c r="H485" s="242">
        <v>2.634</v>
      </c>
      <c r="I485" s="243"/>
      <c r="J485" s="244">
        <f>ROUND(I485*H485,2)</f>
        <v>0</v>
      </c>
      <c r="K485" s="245"/>
      <c r="L485" s="246"/>
      <c r="M485" s="247" t="s">
        <v>1</v>
      </c>
      <c r="N485" s="248" t="s">
        <v>41</v>
      </c>
      <c r="O485" s="88"/>
      <c r="P485" s="234">
        <f>O485*H485</f>
        <v>0</v>
      </c>
      <c r="Q485" s="234">
        <v>0</v>
      </c>
      <c r="R485" s="234">
        <f>Q485*H485</f>
        <v>0</v>
      </c>
      <c r="S485" s="234">
        <v>0</v>
      </c>
      <c r="T485" s="235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36" t="s">
        <v>218</v>
      </c>
      <c r="AT485" s="236" t="s">
        <v>207</v>
      </c>
      <c r="AU485" s="236" t="s">
        <v>85</v>
      </c>
      <c r="AY485" s="14" t="s">
        <v>156</v>
      </c>
      <c r="BE485" s="237">
        <f>IF(N485="základní",J485,0)</f>
        <v>0</v>
      </c>
      <c r="BF485" s="237">
        <f>IF(N485="snížená",J485,0)</f>
        <v>0</v>
      </c>
      <c r="BG485" s="237">
        <f>IF(N485="zákl. přenesená",J485,0)</f>
        <v>0</v>
      </c>
      <c r="BH485" s="237">
        <f>IF(N485="sníž. přenesená",J485,0)</f>
        <v>0</v>
      </c>
      <c r="BI485" s="237">
        <f>IF(N485="nulová",J485,0)</f>
        <v>0</v>
      </c>
      <c r="BJ485" s="14" t="s">
        <v>83</v>
      </c>
      <c r="BK485" s="237">
        <f>ROUND(I485*H485,2)</f>
        <v>0</v>
      </c>
      <c r="BL485" s="14" t="s">
        <v>187</v>
      </c>
      <c r="BM485" s="236" t="s">
        <v>1487</v>
      </c>
    </row>
    <row r="486" spans="1:65" s="2" customFormat="1" ht="24.15" customHeight="1">
      <c r="A486" s="35"/>
      <c r="B486" s="36"/>
      <c r="C486" s="224" t="s">
        <v>914</v>
      </c>
      <c r="D486" s="224" t="s">
        <v>158</v>
      </c>
      <c r="E486" s="225" t="s">
        <v>1488</v>
      </c>
      <c r="F486" s="226" t="s">
        <v>1489</v>
      </c>
      <c r="G486" s="227" t="s">
        <v>161</v>
      </c>
      <c r="H486" s="228">
        <v>2.522</v>
      </c>
      <c r="I486" s="229"/>
      <c r="J486" s="230">
        <f>ROUND(I486*H486,2)</f>
        <v>0</v>
      </c>
      <c r="K486" s="231"/>
      <c r="L486" s="41"/>
      <c r="M486" s="232" t="s">
        <v>1</v>
      </c>
      <c r="N486" s="233" t="s">
        <v>41</v>
      </c>
      <c r="O486" s="88"/>
      <c r="P486" s="234">
        <f>O486*H486</f>
        <v>0</v>
      </c>
      <c r="Q486" s="234">
        <v>0</v>
      </c>
      <c r="R486" s="234">
        <f>Q486*H486</f>
        <v>0</v>
      </c>
      <c r="S486" s="234">
        <v>0</v>
      </c>
      <c r="T486" s="235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36" t="s">
        <v>187</v>
      </c>
      <c r="AT486" s="236" t="s">
        <v>158</v>
      </c>
      <c r="AU486" s="236" t="s">
        <v>85</v>
      </c>
      <c r="AY486" s="14" t="s">
        <v>156</v>
      </c>
      <c r="BE486" s="237">
        <f>IF(N486="základní",J486,0)</f>
        <v>0</v>
      </c>
      <c r="BF486" s="237">
        <f>IF(N486="snížená",J486,0)</f>
        <v>0</v>
      </c>
      <c r="BG486" s="237">
        <f>IF(N486="zákl. přenesená",J486,0)</f>
        <v>0</v>
      </c>
      <c r="BH486" s="237">
        <f>IF(N486="sníž. přenesená",J486,0)</f>
        <v>0</v>
      </c>
      <c r="BI486" s="237">
        <f>IF(N486="nulová",J486,0)</f>
        <v>0</v>
      </c>
      <c r="BJ486" s="14" t="s">
        <v>83</v>
      </c>
      <c r="BK486" s="237">
        <f>ROUND(I486*H486,2)</f>
        <v>0</v>
      </c>
      <c r="BL486" s="14" t="s">
        <v>187</v>
      </c>
      <c r="BM486" s="236" t="s">
        <v>1490</v>
      </c>
    </row>
    <row r="487" spans="1:65" s="2" customFormat="1" ht="24.15" customHeight="1">
      <c r="A487" s="35"/>
      <c r="B487" s="36"/>
      <c r="C487" s="238" t="s">
        <v>1491</v>
      </c>
      <c r="D487" s="238" t="s">
        <v>207</v>
      </c>
      <c r="E487" s="239" t="s">
        <v>1492</v>
      </c>
      <c r="F487" s="240" t="s">
        <v>1493</v>
      </c>
      <c r="G487" s="241" t="s">
        <v>161</v>
      </c>
      <c r="H487" s="242">
        <v>2.648</v>
      </c>
      <c r="I487" s="243"/>
      <c r="J487" s="244">
        <f>ROUND(I487*H487,2)</f>
        <v>0</v>
      </c>
      <c r="K487" s="245"/>
      <c r="L487" s="246"/>
      <c r="M487" s="247" t="s">
        <v>1</v>
      </c>
      <c r="N487" s="248" t="s">
        <v>41</v>
      </c>
      <c r="O487" s="88"/>
      <c r="P487" s="234">
        <f>O487*H487</f>
        <v>0</v>
      </c>
      <c r="Q487" s="234">
        <v>0</v>
      </c>
      <c r="R487" s="234">
        <f>Q487*H487</f>
        <v>0</v>
      </c>
      <c r="S487" s="234">
        <v>0</v>
      </c>
      <c r="T487" s="235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36" t="s">
        <v>218</v>
      </c>
      <c r="AT487" s="236" t="s">
        <v>207</v>
      </c>
      <c r="AU487" s="236" t="s">
        <v>85</v>
      </c>
      <c r="AY487" s="14" t="s">
        <v>156</v>
      </c>
      <c r="BE487" s="237">
        <f>IF(N487="základní",J487,0)</f>
        <v>0</v>
      </c>
      <c r="BF487" s="237">
        <f>IF(N487="snížená",J487,0)</f>
        <v>0</v>
      </c>
      <c r="BG487" s="237">
        <f>IF(N487="zákl. přenesená",J487,0)</f>
        <v>0</v>
      </c>
      <c r="BH487" s="237">
        <f>IF(N487="sníž. přenesená",J487,0)</f>
        <v>0</v>
      </c>
      <c r="BI487" s="237">
        <f>IF(N487="nulová",J487,0)</f>
        <v>0</v>
      </c>
      <c r="BJ487" s="14" t="s">
        <v>83</v>
      </c>
      <c r="BK487" s="237">
        <f>ROUND(I487*H487,2)</f>
        <v>0</v>
      </c>
      <c r="BL487" s="14" t="s">
        <v>187</v>
      </c>
      <c r="BM487" s="236" t="s">
        <v>1494</v>
      </c>
    </row>
    <row r="488" spans="1:65" s="2" customFormat="1" ht="24.15" customHeight="1">
      <c r="A488" s="35"/>
      <c r="B488" s="36"/>
      <c r="C488" s="224" t="s">
        <v>1495</v>
      </c>
      <c r="D488" s="224" t="s">
        <v>158</v>
      </c>
      <c r="E488" s="225" t="s">
        <v>1496</v>
      </c>
      <c r="F488" s="226" t="s">
        <v>1497</v>
      </c>
      <c r="G488" s="227" t="s">
        <v>161</v>
      </c>
      <c r="H488" s="228">
        <v>2.522</v>
      </c>
      <c r="I488" s="229"/>
      <c r="J488" s="230">
        <f>ROUND(I488*H488,2)</f>
        <v>0</v>
      </c>
      <c r="K488" s="231"/>
      <c r="L488" s="41"/>
      <c r="M488" s="232" t="s">
        <v>1</v>
      </c>
      <c r="N488" s="233" t="s">
        <v>41</v>
      </c>
      <c r="O488" s="88"/>
      <c r="P488" s="234">
        <f>O488*H488</f>
        <v>0</v>
      </c>
      <c r="Q488" s="234">
        <v>0</v>
      </c>
      <c r="R488" s="234">
        <f>Q488*H488</f>
        <v>0</v>
      </c>
      <c r="S488" s="234">
        <v>0</v>
      </c>
      <c r="T488" s="235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36" t="s">
        <v>187</v>
      </c>
      <c r="AT488" s="236" t="s">
        <v>158</v>
      </c>
      <c r="AU488" s="236" t="s">
        <v>85</v>
      </c>
      <c r="AY488" s="14" t="s">
        <v>156</v>
      </c>
      <c r="BE488" s="237">
        <f>IF(N488="základní",J488,0)</f>
        <v>0</v>
      </c>
      <c r="BF488" s="237">
        <f>IF(N488="snížená",J488,0)</f>
        <v>0</v>
      </c>
      <c r="BG488" s="237">
        <f>IF(N488="zákl. přenesená",J488,0)</f>
        <v>0</v>
      </c>
      <c r="BH488" s="237">
        <f>IF(N488="sníž. přenesená",J488,0)</f>
        <v>0</v>
      </c>
      <c r="BI488" s="237">
        <f>IF(N488="nulová",J488,0)</f>
        <v>0</v>
      </c>
      <c r="BJ488" s="14" t="s">
        <v>83</v>
      </c>
      <c r="BK488" s="237">
        <f>ROUND(I488*H488,2)</f>
        <v>0</v>
      </c>
      <c r="BL488" s="14" t="s">
        <v>187</v>
      </c>
      <c r="BM488" s="236" t="s">
        <v>1498</v>
      </c>
    </row>
    <row r="489" spans="1:65" s="2" customFormat="1" ht="37.8" customHeight="1">
      <c r="A489" s="35"/>
      <c r="B489" s="36"/>
      <c r="C489" s="224" t="s">
        <v>927</v>
      </c>
      <c r="D489" s="224" t="s">
        <v>158</v>
      </c>
      <c r="E489" s="225" t="s">
        <v>1499</v>
      </c>
      <c r="F489" s="226" t="s">
        <v>1500</v>
      </c>
      <c r="G489" s="227" t="s">
        <v>161</v>
      </c>
      <c r="H489" s="228">
        <v>2.522</v>
      </c>
      <c r="I489" s="229"/>
      <c r="J489" s="230">
        <f>ROUND(I489*H489,2)</f>
        <v>0</v>
      </c>
      <c r="K489" s="231"/>
      <c r="L489" s="41"/>
      <c r="M489" s="232" t="s">
        <v>1</v>
      </c>
      <c r="N489" s="233" t="s">
        <v>41</v>
      </c>
      <c r="O489" s="88"/>
      <c r="P489" s="234">
        <f>O489*H489</f>
        <v>0</v>
      </c>
      <c r="Q489" s="234">
        <v>0</v>
      </c>
      <c r="R489" s="234">
        <f>Q489*H489</f>
        <v>0</v>
      </c>
      <c r="S489" s="234">
        <v>0</v>
      </c>
      <c r="T489" s="235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236" t="s">
        <v>187</v>
      </c>
      <c r="AT489" s="236" t="s">
        <v>158</v>
      </c>
      <c r="AU489" s="236" t="s">
        <v>85</v>
      </c>
      <c r="AY489" s="14" t="s">
        <v>156</v>
      </c>
      <c r="BE489" s="237">
        <f>IF(N489="základní",J489,0)</f>
        <v>0</v>
      </c>
      <c r="BF489" s="237">
        <f>IF(N489="snížená",J489,0)</f>
        <v>0</v>
      </c>
      <c r="BG489" s="237">
        <f>IF(N489="zákl. přenesená",J489,0)</f>
        <v>0</v>
      </c>
      <c r="BH489" s="237">
        <f>IF(N489="sníž. přenesená",J489,0)</f>
        <v>0</v>
      </c>
      <c r="BI489" s="237">
        <f>IF(N489="nulová",J489,0)</f>
        <v>0</v>
      </c>
      <c r="BJ489" s="14" t="s">
        <v>83</v>
      </c>
      <c r="BK489" s="237">
        <f>ROUND(I489*H489,2)</f>
        <v>0</v>
      </c>
      <c r="BL489" s="14" t="s">
        <v>187</v>
      </c>
      <c r="BM489" s="236" t="s">
        <v>1501</v>
      </c>
    </row>
    <row r="490" spans="1:65" s="2" customFormat="1" ht="14.4" customHeight="1">
      <c r="A490" s="35"/>
      <c r="B490" s="36"/>
      <c r="C490" s="224" t="s">
        <v>923</v>
      </c>
      <c r="D490" s="224" t="s">
        <v>158</v>
      </c>
      <c r="E490" s="225" t="s">
        <v>1502</v>
      </c>
      <c r="F490" s="226" t="s">
        <v>1503</v>
      </c>
      <c r="G490" s="227" t="s">
        <v>186</v>
      </c>
      <c r="H490" s="228">
        <v>5.024</v>
      </c>
      <c r="I490" s="229"/>
      <c r="J490" s="230">
        <f>ROUND(I490*H490,2)</f>
        <v>0</v>
      </c>
      <c r="K490" s="231"/>
      <c r="L490" s="41"/>
      <c r="M490" s="232" t="s">
        <v>1</v>
      </c>
      <c r="N490" s="233" t="s">
        <v>41</v>
      </c>
      <c r="O490" s="88"/>
      <c r="P490" s="234">
        <f>O490*H490</f>
        <v>0</v>
      </c>
      <c r="Q490" s="234">
        <v>0</v>
      </c>
      <c r="R490" s="234">
        <f>Q490*H490</f>
        <v>0</v>
      </c>
      <c r="S490" s="234">
        <v>0</v>
      </c>
      <c r="T490" s="235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36" t="s">
        <v>187</v>
      </c>
      <c r="AT490" s="236" t="s">
        <v>158</v>
      </c>
      <c r="AU490" s="236" t="s">
        <v>85</v>
      </c>
      <c r="AY490" s="14" t="s">
        <v>156</v>
      </c>
      <c r="BE490" s="237">
        <f>IF(N490="základní",J490,0)</f>
        <v>0</v>
      </c>
      <c r="BF490" s="237">
        <f>IF(N490="snížená",J490,0)</f>
        <v>0</v>
      </c>
      <c r="BG490" s="237">
        <f>IF(N490="zákl. přenesená",J490,0)</f>
        <v>0</v>
      </c>
      <c r="BH490" s="237">
        <f>IF(N490="sníž. přenesená",J490,0)</f>
        <v>0</v>
      </c>
      <c r="BI490" s="237">
        <f>IF(N490="nulová",J490,0)</f>
        <v>0</v>
      </c>
      <c r="BJ490" s="14" t="s">
        <v>83</v>
      </c>
      <c r="BK490" s="237">
        <f>ROUND(I490*H490,2)</f>
        <v>0</v>
      </c>
      <c r="BL490" s="14" t="s">
        <v>187</v>
      </c>
      <c r="BM490" s="236" t="s">
        <v>1504</v>
      </c>
    </row>
    <row r="491" spans="1:65" s="2" customFormat="1" ht="24.15" customHeight="1">
      <c r="A491" s="35"/>
      <c r="B491" s="36"/>
      <c r="C491" s="224" t="s">
        <v>1505</v>
      </c>
      <c r="D491" s="224" t="s">
        <v>158</v>
      </c>
      <c r="E491" s="225" t="s">
        <v>1506</v>
      </c>
      <c r="F491" s="226" t="s">
        <v>1507</v>
      </c>
      <c r="G491" s="227" t="s">
        <v>161</v>
      </c>
      <c r="H491" s="228">
        <v>2.522</v>
      </c>
      <c r="I491" s="229"/>
      <c r="J491" s="230">
        <f>ROUND(I491*H491,2)</f>
        <v>0</v>
      </c>
      <c r="K491" s="231"/>
      <c r="L491" s="41"/>
      <c r="M491" s="232" t="s">
        <v>1</v>
      </c>
      <c r="N491" s="233" t="s">
        <v>41</v>
      </c>
      <c r="O491" s="88"/>
      <c r="P491" s="234">
        <f>O491*H491</f>
        <v>0</v>
      </c>
      <c r="Q491" s="234">
        <v>0</v>
      </c>
      <c r="R491" s="234">
        <f>Q491*H491</f>
        <v>0</v>
      </c>
      <c r="S491" s="234">
        <v>0</v>
      </c>
      <c r="T491" s="235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36" t="s">
        <v>187</v>
      </c>
      <c r="AT491" s="236" t="s">
        <v>158</v>
      </c>
      <c r="AU491" s="236" t="s">
        <v>85</v>
      </c>
      <c r="AY491" s="14" t="s">
        <v>156</v>
      </c>
      <c r="BE491" s="237">
        <f>IF(N491="základní",J491,0)</f>
        <v>0</v>
      </c>
      <c r="BF491" s="237">
        <f>IF(N491="snížená",J491,0)</f>
        <v>0</v>
      </c>
      <c r="BG491" s="237">
        <f>IF(N491="zákl. přenesená",J491,0)</f>
        <v>0</v>
      </c>
      <c r="BH491" s="237">
        <f>IF(N491="sníž. přenesená",J491,0)</f>
        <v>0</v>
      </c>
      <c r="BI491" s="237">
        <f>IF(N491="nulová",J491,0)</f>
        <v>0</v>
      </c>
      <c r="BJ491" s="14" t="s">
        <v>83</v>
      </c>
      <c r="BK491" s="237">
        <f>ROUND(I491*H491,2)</f>
        <v>0</v>
      </c>
      <c r="BL491" s="14" t="s">
        <v>187</v>
      </c>
      <c r="BM491" s="236" t="s">
        <v>1508</v>
      </c>
    </row>
    <row r="492" spans="1:65" s="2" customFormat="1" ht="24.15" customHeight="1">
      <c r="A492" s="35"/>
      <c r="B492" s="36"/>
      <c r="C492" s="224" t="s">
        <v>1509</v>
      </c>
      <c r="D492" s="224" t="s">
        <v>158</v>
      </c>
      <c r="E492" s="225" t="s">
        <v>1510</v>
      </c>
      <c r="F492" s="226" t="s">
        <v>1511</v>
      </c>
      <c r="G492" s="227" t="s">
        <v>210</v>
      </c>
      <c r="H492" s="228">
        <v>0.217</v>
      </c>
      <c r="I492" s="229"/>
      <c r="J492" s="230">
        <f>ROUND(I492*H492,2)</f>
        <v>0</v>
      </c>
      <c r="K492" s="231"/>
      <c r="L492" s="41"/>
      <c r="M492" s="232" t="s">
        <v>1</v>
      </c>
      <c r="N492" s="233" t="s">
        <v>41</v>
      </c>
      <c r="O492" s="88"/>
      <c r="P492" s="234">
        <f>O492*H492</f>
        <v>0</v>
      </c>
      <c r="Q492" s="234">
        <v>0</v>
      </c>
      <c r="R492" s="234">
        <f>Q492*H492</f>
        <v>0</v>
      </c>
      <c r="S492" s="234">
        <v>0</v>
      </c>
      <c r="T492" s="235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36" t="s">
        <v>187</v>
      </c>
      <c r="AT492" s="236" t="s">
        <v>158</v>
      </c>
      <c r="AU492" s="236" t="s">
        <v>85</v>
      </c>
      <c r="AY492" s="14" t="s">
        <v>156</v>
      </c>
      <c r="BE492" s="237">
        <f>IF(N492="základní",J492,0)</f>
        <v>0</v>
      </c>
      <c r="BF492" s="237">
        <f>IF(N492="snížená",J492,0)</f>
        <v>0</v>
      </c>
      <c r="BG492" s="237">
        <f>IF(N492="zákl. přenesená",J492,0)</f>
        <v>0</v>
      </c>
      <c r="BH492" s="237">
        <f>IF(N492="sníž. přenesená",J492,0)</f>
        <v>0</v>
      </c>
      <c r="BI492" s="237">
        <f>IF(N492="nulová",J492,0)</f>
        <v>0</v>
      </c>
      <c r="BJ492" s="14" t="s">
        <v>83</v>
      </c>
      <c r="BK492" s="237">
        <f>ROUND(I492*H492,2)</f>
        <v>0</v>
      </c>
      <c r="BL492" s="14" t="s">
        <v>187</v>
      </c>
      <c r="BM492" s="236" t="s">
        <v>1512</v>
      </c>
    </row>
    <row r="493" spans="1:63" s="12" customFormat="1" ht="22.8" customHeight="1">
      <c r="A493" s="12"/>
      <c r="B493" s="208"/>
      <c r="C493" s="209"/>
      <c r="D493" s="210" t="s">
        <v>75</v>
      </c>
      <c r="E493" s="222" t="s">
        <v>1513</v>
      </c>
      <c r="F493" s="222" t="s">
        <v>1514</v>
      </c>
      <c r="G493" s="209"/>
      <c r="H493" s="209"/>
      <c r="I493" s="212"/>
      <c r="J493" s="223">
        <f>BK493</f>
        <v>0</v>
      </c>
      <c r="K493" s="209"/>
      <c r="L493" s="214"/>
      <c r="M493" s="215"/>
      <c r="N493" s="216"/>
      <c r="O493" s="216"/>
      <c r="P493" s="217">
        <f>SUM(P494:P496)</f>
        <v>0</v>
      </c>
      <c r="Q493" s="216"/>
      <c r="R493" s="217">
        <f>SUM(R494:R496)</f>
        <v>0</v>
      </c>
      <c r="S493" s="216"/>
      <c r="T493" s="218">
        <f>SUM(T494:T496)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9" t="s">
        <v>85</v>
      </c>
      <c r="AT493" s="220" t="s">
        <v>75</v>
      </c>
      <c r="AU493" s="220" t="s">
        <v>83</v>
      </c>
      <c r="AY493" s="219" t="s">
        <v>156</v>
      </c>
      <c r="BK493" s="221">
        <f>SUM(BK494:BK496)</f>
        <v>0</v>
      </c>
    </row>
    <row r="494" spans="1:65" s="2" customFormat="1" ht="24.15" customHeight="1">
      <c r="A494" s="35"/>
      <c r="B494" s="36"/>
      <c r="C494" s="224" t="s">
        <v>1515</v>
      </c>
      <c r="D494" s="224" t="s">
        <v>158</v>
      </c>
      <c r="E494" s="225" t="s">
        <v>1516</v>
      </c>
      <c r="F494" s="226" t="s">
        <v>1517</v>
      </c>
      <c r="G494" s="227" t="s">
        <v>161</v>
      </c>
      <c r="H494" s="228">
        <v>1</v>
      </c>
      <c r="I494" s="229"/>
      <c r="J494" s="230">
        <f>ROUND(I494*H494,2)</f>
        <v>0</v>
      </c>
      <c r="K494" s="231"/>
      <c r="L494" s="41"/>
      <c r="M494" s="232" t="s">
        <v>1</v>
      </c>
      <c r="N494" s="233" t="s">
        <v>41</v>
      </c>
      <c r="O494" s="88"/>
      <c r="P494" s="234">
        <f>O494*H494</f>
        <v>0</v>
      </c>
      <c r="Q494" s="234">
        <v>0</v>
      </c>
      <c r="R494" s="234">
        <f>Q494*H494</f>
        <v>0</v>
      </c>
      <c r="S494" s="234">
        <v>0</v>
      </c>
      <c r="T494" s="235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36" t="s">
        <v>187</v>
      </c>
      <c r="AT494" s="236" t="s">
        <v>158</v>
      </c>
      <c r="AU494" s="236" t="s">
        <v>85</v>
      </c>
      <c r="AY494" s="14" t="s">
        <v>156</v>
      </c>
      <c r="BE494" s="237">
        <f>IF(N494="základní",J494,0)</f>
        <v>0</v>
      </c>
      <c r="BF494" s="237">
        <f>IF(N494="snížená",J494,0)</f>
        <v>0</v>
      </c>
      <c r="BG494" s="237">
        <f>IF(N494="zákl. přenesená",J494,0)</f>
        <v>0</v>
      </c>
      <c r="BH494" s="237">
        <f>IF(N494="sníž. přenesená",J494,0)</f>
        <v>0</v>
      </c>
      <c r="BI494" s="237">
        <f>IF(N494="nulová",J494,0)</f>
        <v>0</v>
      </c>
      <c r="BJ494" s="14" t="s">
        <v>83</v>
      </c>
      <c r="BK494" s="237">
        <f>ROUND(I494*H494,2)</f>
        <v>0</v>
      </c>
      <c r="BL494" s="14" t="s">
        <v>187</v>
      </c>
      <c r="BM494" s="236" t="s">
        <v>1518</v>
      </c>
    </row>
    <row r="495" spans="1:65" s="2" customFormat="1" ht="14.4" customHeight="1">
      <c r="A495" s="35"/>
      <c r="B495" s="36"/>
      <c r="C495" s="224" t="s">
        <v>930</v>
      </c>
      <c r="D495" s="224" t="s">
        <v>158</v>
      </c>
      <c r="E495" s="225" t="s">
        <v>1519</v>
      </c>
      <c r="F495" s="226" t="s">
        <v>1520</v>
      </c>
      <c r="G495" s="227" t="s">
        <v>161</v>
      </c>
      <c r="H495" s="228">
        <v>26.81</v>
      </c>
      <c r="I495" s="229"/>
      <c r="J495" s="230">
        <f>ROUND(I495*H495,2)</f>
        <v>0</v>
      </c>
      <c r="K495" s="231"/>
      <c r="L495" s="41"/>
      <c r="M495" s="232" t="s">
        <v>1</v>
      </c>
      <c r="N495" s="233" t="s">
        <v>41</v>
      </c>
      <c r="O495" s="88"/>
      <c r="P495" s="234">
        <f>O495*H495</f>
        <v>0</v>
      </c>
      <c r="Q495" s="234">
        <v>0</v>
      </c>
      <c r="R495" s="234">
        <f>Q495*H495</f>
        <v>0</v>
      </c>
      <c r="S495" s="234">
        <v>0</v>
      </c>
      <c r="T495" s="235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36" t="s">
        <v>187</v>
      </c>
      <c r="AT495" s="236" t="s">
        <v>158</v>
      </c>
      <c r="AU495" s="236" t="s">
        <v>85</v>
      </c>
      <c r="AY495" s="14" t="s">
        <v>156</v>
      </c>
      <c r="BE495" s="237">
        <f>IF(N495="základní",J495,0)</f>
        <v>0</v>
      </c>
      <c r="BF495" s="237">
        <f>IF(N495="snížená",J495,0)</f>
        <v>0</v>
      </c>
      <c r="BG495" s="237">
        <f>IF(N495="zákl. přenesená",J495,0)</f>
        <v>0</v>
      </c>
      <c r="BH495" s="237">
        <f>IF(N495="sníž. přenesená",J495,0)</f>
        <v>0</v>
      </c>
      <c r="BI495" s="237">
        <f>IF(N495="nulová",J495,0)</f>
        <v>0</v>
      </c>
      <c r="BJ495" s="14" t="s">
        <v>83</v>
      </c>
      <c r="BK495" s="237">
        <f>ROUND(I495*H495,2)</f>
        <v>0</v>
      </c>
      <c r="BL495" s="14" t="s">
        <v>187</v>
      </c>
      <c r="BM495" s="236" t="s">
        <v>1521</v>
      </c>
    </row>
    <row r="496" spans="1:65" s="2" customFormat="1" ht="24.15" customHeight="1">
      <c r="A496" s="35"/>
      <c r="B496" s="36"/>
      <c r="C496" s="224" t="s">
        <v>1522</v>
      </c>
      <c r="D496" s="224" t="s">
        <v>158</v>
      </c>
      <c r="E496" s="225" t="s">
        <v>1523</v>
      </c>
      <c r="F496" s="226" t="s">
        <v>1524</v>
      </c>
      <c r="G496" s="227" t="s">
        <v>210</v>
      </c>
      <c r="H496" s="228">
        <v>0.077</v>
      </c>
      <c r="I496" s="229"/>
      <c r="J496" s="230">
        <f>ROUND(I496*H496,2)</f>
        <v>0</v>
      </c>
      <c r="K496" s="231"/>
      <c r="L496" s="41"/>
      <c r="M496" s="232" t="s">
        <v>1</v>
      </c>
      <c r="N496" s="233" t="s">
        <v>41</v>
      </c>
      <c r="O496" s="88"/>
      <c r="P496" s="234">
        <f>O496*H496</f>
        <v>0</v>
      </c>
      <c r="Q496" s="234">
        <v>0</v>
      </c>
      <c r="R496" s="234">
        <f>Q496*H496</f>
        <v>0</v>
      </c>
      <c r="S496" s="234">
        <v>0</v>
      </c>
      <c r="T496" s="235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36" t="s">
        <v>187</v>
      </c>
      <c r="AT496" s="236" t="s">
        <v>158</v>
      </c>
      <c r="AU496" s="236" t="s">
        <v>85</v>
      </c>
      <c r="AY496" s="14" t="s">
        <v>156</v>
      </c>
      <c r="BE496" s="237">
        <f>IF(N496="základní",J496,0)</f>
        <v>0</v>
      </c>
      <c r="BF496" s="237">
        <f>IF(N496="snížená",J496,0)</f>
        <v>0</v>
      </c>
      <c r="BG496" s="237">
        <f>IF(N496="zákl. přenesená",J496,0)</f>
        <v>0</v>
      </c>
      <c r="BH496" s="237">
        <f>IF(N496="sníž. přenesená",J496,0)</f>
        <v>0</v>
      </c>
      <c r="BI496" s="237">
        <f>IF(N496="nulová",J496,0)</f>
        <v>0</v>
      </c>
      <c r="BJ496" s="14" t="s">
        <v>83</v>
      </c>
      <c r="BK496" s="237">
        <f>ROUND(I496*H496,2)</f>
        <v>0</v>
      </c>
      <c r="BL496" s="14" t="s">
        <v>187</v>
      </c>
      <c r="BM496" s="236" t="s">
        <v>1525</v>
      </c>
    </row>
    <row r="497" spans="1:63" s="12" customFormat="1" ht="22.8" customHeight="1">
      <c r="A497" s="12"/>
      <c r="B497" s="208"/>
      <c r="C497" s="209"/>
      <c r="D497" s="210" t="s">
        <v>75</v>
      </c>
      <c r="E497" s="222" t="s">
        <v>1526</v>
      </c>
      <c r="F497" s="222" t="s">
        <v>1527</v>
      </c>
      <c r="G497" s="209"/>
      <c r="H497" s="209"/>
      <c r="I497" s="212"/>
      <c r="J497" s="223">
        <f>BK497</f>
        <v>0</v>
      </c>
      <c r="K497" s="209"/>
      <c r="L497" s="214"/>
      <c r="M497" s="215"/>
      <c r="N497" s="216"/>
      <c r="O497" s="216"/>
      <c r="P497" s="217">
        <f>SUM(P498:P499)</f>
        <v>0</v>
      </c>
      <c r="Q497" s="216"/>
      <c r="R497" s="217">
        <f>SUM(R498:R499)</f>
        <v>0</v>
      </c>
      <c r="S497" s="216"/>
      <c r="T497" s="218">
        <f>SUM(T498:T499)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19" t="s">
        <v>85</v>
      </c>
      <c r="AT497" s="220" t="s">
        <v>75</v>
      </c>
      <c r="AU497" s="220" t="s">
        <v>83</v>
      </c>
      <c r="AY497" s="219" t="s">
        <v>156</v>
      </c>
      <c r="BK497" s="221">
        <f>SUM(BK498:BK499)</f>
        <v>0</v>
      </c>
    </row>
    <row r="498" spans="1:65" s="2" customFormat="1" ht="14.4" customHeight="1">
      <c r="A498" s="35"/>
      <c r="B498" s="36"/>
      <c r="C498" s="224" t="s">
        <v>1528</v>
      </c>
      <c r="D498" s="224" t="s">
        <v>158</v>
      </c>
      <c r="E498" s="225" t="s">
        <v>1529</v>
      </c>
      <c r="F498" s="226" t="s">
        <v>1530</v>
      </c>
      <c r="G498" s="227" t="s">
        <v>186</v>
      </c>
      <c r="H498" s="228">
        <v>1.8</v>
      </c>
      <c r="I498" s="229"/>
      <c r="J498" s="230">
        <f>ROUND(I498*H498,2)</f>
        <v>0</v>
      </c>
      <c r="K498" s="231"/>
      <c r="L498" s="41"/>
      <c r="M498" s="232" t="s">
        <v>1</v>
      </c>
      <c r="N498" s="233" t="s">
        <v>41</v>
      </c>
      <c r="O498" s="88"/>
      <c r="P498" s="234">
        <f>O498*H498</f>
        <v>0</v>
      </c>
      <c r="Q498" s="234">
        <v>0</v>
      </c>
      <c r="R498" s="234">
        <f>Q498*H498</f>
        <v>0</v>
      </c>
      <c r="S498" s="234">
        <v>0</v>
      </c>
      <c r="T498" s="235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36" t="s">
        <v>187</v>
      </c>
      <c r="AT498" s="236" t="s">
        <v>158</v>
      </c>
      <c r="AU498" s="236" t="s">
        <v>85</v>
      </c>
      <c r="AY498" s="14" t="s">
        <v>156</v>
      </c>
      <c r="BE498" s="237">
        <f>IF(N498="základní",J498,0)</f>
        <v>0</v>
      </c>
      <c r="BF498" s="237">
        <f>IF(N498="snížená",J498,0)</f>
        <v>0</v>
      </c>
      <c r="BG498" s="237">
        <f>IF(N498="zákl. přenesená",J498,0)</f>
        <v>0</v>
      </c>
      <c r="BH498" s="237">
        <f>IF(N498="sníž. přenesená",J498,0)</f>
        <v>0</v>
      </c>
      <c r="BI498" s="237">
        <f>IF(N498="nulová",J498,0)</f>
        <v>0</v>
      </c>
      <c r="BJ498" s="14" t="s">
        <v>83</v>
      </c>
      <c r="BK498" s="237">
        <f>ROUND(I498*H498,2)</f>
        <v>0</v>
      </c>
      <c r="BL498" s="14" t="s">
        <v>187</v>
      </c>
      <c r="BM498" s="236" t="s">
        <v>1531</v>
      </c>
    </row>
    <row r="499" spans="1:65" s="2" customFormat="1" ht="14.4" customHeight="1">
      <c r="A499" s="35"/>
      <c r="B499" s="36"/>
      <c r="C499" s="238" t="s">
        <v>1141</v>
      </c>
      <c r="D499" s="238" t="s">
        <v>207</v>
      </c>
      <c r="E499" s="239" t="s">
        <v>1532</v>
      </c>
      <c r="F499" s="240" t="s">
        <v>1533</v>
      </c>
      <c r="G499" s="241" t="s">
        <v>186</v>
      </c>
      <c r="H499" s="242">
        <v>1.98</v>
      </c>
      <c r="I499" s="243"/>
      <c r="J499" s="244">
        <f>ROUND(I499*H499,2)</f>
        <v>0</v>
      </c>
      <c r="K499" s="245"/>
      <c r="L499" s="246"/>
      <c r="M499" s="247" t="s">
        <v>1</v>
      </c>
      <c r="N499" s="248" t="s">
        <v>41</v>
      </c>
      <c r="O499" s="88"/>
      <c r="P499" s="234">
        <f>O499*H499</f>
        <v>0</v>
      </c>
      <c r="Q499" s="234">
        <v>0</v>
      </c>
      <c r="R499" s="234">
        <f>Q499*H499</f>
        <v>0</v>
      </c>
      <c r="S499" s="234">
        <v>0</v>
      </c>
      <c r="T499" s="235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36" t="s">
        <v>218</v>
      </c>
      <c r="AT499" s="236" t="s">
        <v>207</v>
      </c>
      <c r="AU499" s="236" t="s">
        <v>85</v>
      </c>
      <c r="AY499" s="14" t="s">
        <v>156</v>
      </c>
      <c r="BE499" s="237">
        <f>IF(N499="základní",J499,0)</f>
        <v>0</v>
      </c>
      <c r="BF499" s="237">
        <f>IF(N499="snížená",J499,0)</f>
        <v>0</v>
      </c>
      <c r="BG499" s="237">
        <f>IF(N499="zákl. přenesená",J499,0)</f>
        <v>0</v>
      </c>
      <c r="BH499" s="237">
        <f>IF(N499="sníž. přenesená",J499,0)</f>
        <v>0</v>
      </c>
      <c r="BI499" s="237">
        <f>IF(N499="nulová",J499,0)</f>
        <v>0</v>
      </c>
      <c r="BJ499" s="14" t="s">
        <v>83</v>
      </c>
      <c r="BK499" s="237">
        <f>ROUND(I499*H499,2)</f>
        <v>0</v>
      </c>
      <c r="BL499" s="14" t="s">
        <v>187</v>
      </c>
      <c r="BM499" s="236" t="s">
        <v>1534</v>
      </c>
    </row>
    <row r="500" spans="1:63" s="12" customFormat="1" ht="22.8" customHeight="1">
      <c r="A500" s="12"/>
      <c r="B500" s="208"/>
      <c r="C500" s="209"/>
      <c r="D500" s="210" t="s">
        <v>75</v>
      </c>
      <c r="E500" s="222" t="s">
        <v>1535</v>
      </c>
      <c r="F500" s="222" t="s">
        <v>1536</v>
      </c>
      <c r="G500" s="209"/>
      <c r="H500" s="209"/>
      <c r="I500" s="212"/>
      <c r="J500" s="223">
        <f>BK500</f>
        <v>0</v>
      </c>
      <c r="K500" s="209"/>
      <c r="L500" s="214"/>
      <c r="M500" s="215"/>
      <c r="N500" s="216"/>
      <c r="O500" s="216"/>
      <c r="P500" s="217">
        <f>SUM(P501:P512)</f>
        <v>0</v>
      </c>
      <c r="Q500" s="216"/>
      <c r="R500" s="217">
        <f>SUM(R501:R512)</f>
        <v>0</v>
      </c>
      <c r="S500" s="216"/>
      <c r="T500" s="218">
        <f>SUM(T501:T512)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9" t="s">
        <v>85</v>
      </c>
      <c r="AT500" s="220" t="s">
        <v>75</v>
      </c>
      <c r="AU500" s="220" t="s">
        <v>83</v>
      </c>
      <c r="AY500" s="219" t="s">
        <v>156</v>
      </c>
      <c r="BK500" s="221">
        <f>SUM(BK501:BK512)</f>
        <v>0</v>
      </c>
    </row>
    <row r="501" spans="1:65" s="2" customFormat="1" ht="24.15" customHeight="1">
      <c r="A501" s="35"/>
      <c r="B501" s="36"/>
      <c r="C501" s="224" t="s">
        <v>1102</v>
      </c>
      <c r="D501" s="224" t="s">
        <v>158</v>
      </c>
      <c r="E501" s="225" t="s">
        <v>1537</v>
      </c>
      <c r="F501" s="226" t="s">
        <v>1538</v>
      </c>
      <c r="G501" s="227" t="s">
        <v>161</v>
      </c>
      <c r="H501" s="228">
        <v>117.325</v>
      </c>
      <c r="I501" s="229"/>
      <c r="J501" s="230">
        <f>ROUND(I501*H501,2)</f>
        <v>0</v>
      </c>
      <c r="K501" s="231"/>
      <c r="L501" s="41"/>
      <c r="M501" s="232" t="s">
        <v>1</v>
      </c>
      <c r="N501" s="233" t="s">
        <v>41</v>
      </c>
      <c r="O501" s="88"/>
      <c r="P501" s="234">
        <f>O501*H501</f>
        <v>0</v>
      </c>
      <c r="Q501" s="234">
        <v>0</v>
      </c>
      <c r="R501" s="234">
        <f>Q501*H501</f>
        <v>0</v>
      </c>
      <c r="S501" s="234">
        <v>0</v>
      </c>
      <c r="T501" s="235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36" t="s">
        <v>187</v>
      </c>
      <c r="AT501" s="236" t="s">
        <v>158</v>
      </c>
      <c r="AU501" s="236" t="s">
        <v>85</v>
      </c>
      <c r="AY501" s="14" t="s">
        <v>156</v>
      </c>
      <c r="BE501" s="237">
        <f>IF(N501="základní",J501,0)</f>
        <v>0</v>
      </c>
      <c r="BF501" s="237">
        <f>IF(N501="snížená",J501,0)</f>
        <v>0</v>
      </c>
      <c r="BG501" s="237">
        <f>IF(N501="zákl. přenesená",J501,0)</f>
        <v>0</v>
      </c>
      <c r="BH501" s="237">
        <f>IF(N501="sníž. přenesená",J501,0)</f>
        <v>0</v>
      </c>
      <c r="BI501" s="237">
        <f>IF(N501="nulová",J501,0)</f>
        <v>0</v>
      </c>
      <c r="BJ501" s="14" t="s">
        <v>83</v>
      </c>
      <c r="BK501" s="237">
        <f>ROUND(I501*H501,2)</f>
        <v>0</v>
      </c>
      <c r="BL501" s="14" t="s">
        <v>187</v>
      </c>
      <c r="BM501" s="236" t="s">
        <v>1539</v>
      </c>
    </row>
    <row r="502" spans="1:65" s="2" customFormat="1" ht="14.4" customHeight="1">
      <c r="A502" s="35"/>
      <c r="B502" s="36"/>
      <c r="C502" s="224" t="s">
        <v>937</v>
      </c>
      <c r="D502" s="224" t="s">
        <v>158</v>
      </c>
      <c r="E502" s="225" t="s">
        <v>1540</v>
      </c>
      <c r="F502" s="226" t="s">
        <v>1541</v>
      </c>
      <c r="G502" s="227" t="s">
        <v>161</v>
      </c>
      <c r="H502" s="228">
        <v>91.16</v>
      </c>
      <c r="I502" s="229"/>
      <c r="J502" s="230">
        <f>ROUND(I502*H502,2)</f>
        <v>0</v>
      </c>
      <c r="K502" s="231"/>
      <c r="L502" s="41"/>
      <c r="M502" s="232" t="s">
        <v>1</v>
      </c>
      <c r="N502" s="233" t="s">
        <v>41</v>
      </c>
      <c r="O502" s="88"/>
      <c r="P502" s="234">
        <f>O502*H502</f>
        <v>0</v>
      </c>
      <c r="Q502" s="234">
        <v>0</v>
      </c>
      <c r="R502" s="234">
        <f>Q502*H502</f>
        <v>0</v>
      </c>
      <c r="S502" s="234">
        <v>0</v>
      </c>
      <c r="T502" s="235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36" t="s">
        <v>187</v>
      </c>
      <c r="AT502" s="236" t="s">
        <v>158</v>
      </c>
      <c r="AU502" s="236" t="s">
        <v>85</v>
      </c>
      <c r="AY502" s="14" t="s">
        <v>156</v>
      </c>
      <c r="BE502" s="237">
        <f>IF(N502="základní",J502,0)</f>
        <v>0</v>
      </c>
      <c r="BF502" s="237">
        <f>IF(N502="snížená",J502,0)</f>
        <v>0</v>
      </c>
      <c r="BG502" s="237">
        <f>IF(N502="zákl. přenesená",J502,0)</f>
        <v>0</v>
      </c>
      <c r="BH502" s="237">
        <f>IF(N502="sníž. přenesená",J502,0)</f>
        <v>0</v>
      </c>
      <c r="BI502" s="237">
        <f>IF(N502="nulová",J502,0)</f>
        <v>0</v>
      </c>
      <c r="BJ502" s="14" t="s">
        <v>83</v>
      </c>
      <c r="BK502" s="237">
        <f>ROUND(I502*H502,2)</f>
        <v>0</v>
      </c>
      <c r="BL502" s="14" t="s">
        <v>187</v>
      </c>
      <c r="BM502" s="236" t="s">
        <v>1542</v>
      </c>
    </row>
    <row r="503" spans="1:65" s="2" customFormat="1" ht="24.15" customHeight="1">
      <c r="A503" s="35"/>
      <c r="B503" s="36"/>
      <c r="C503" s="224" t="s">
        <v>1543</v>
      </c>
      <c r="D503" s="224" t="s">
        <v>158</v>
      </c>
      <c r="E503" s="225" t="s">
        <v>1544</v>
      </c>
      <c r="F503" s="226" t="s">
        <v>1545</v>
      </c>
      <c r="G503" s="227" t="s">
        <v>161</v>
      </c>
      <c r="H503" s="228">
        <v>117.325</v>
      </c>
      <c r="I503" s="229"/>
      <c r="J503" s="230">
        <f>ROUND(I503*H503,2)</f>
        <v>0</v>
      </c>
      <c r="K503" s="231"/>
      <c r="L503" s="41"/>
      <c r="M503" s="232" t="s">
        <v>1</v>
      </c>
      <c r="N503" s="233" t="s">
        <v>41</v>
      </c>
      <c r="O503" s="88"/>
      <c r="P503" s="234">
        <f>O503*H503</f>
        <v>0</v>
      </c>
      <c r="Q503" s="234">
        <v>0</v>
      </c>
      <c r="R503" s="234">
        <f>Q503*H503</f>
        <v>0</v>
      </c>
      <c r="S503" s="234">
        <v>0</v>
      </c>
      <c r="T503" s="235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36" t="s">
        <v>187</v>
      </c>
      <c r="AT503" s="236" t="s">
        <v>158</v>
      </c>
      <c r="AU503" s="236" t="s">
        <v>85</v>
      </c>
      <c r="AY503" s="14" t="s">
        <v>156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4" t="s">
        <v>83</v>
      </c>
      <c r="BK503" s="237">
        <f>ROUND(I503*H503,2)</f>
        <v>0</v>
      </c>
      <c r="BL503" s="14" t="s">
        <v>187</v>
      </c>
      <c r="BM503" s="236" t="s">
        <v>1546</v>
      </c>
    </row>
    <row r="504" spans="1:65" s="2" customFormat="1" ht="24.15" customHeight="1">
      <c r="A504" s="35"/>
      <c r="B504" s="36"/>
      <c r="C504" s="224" t="s">
        <v>1547</v>
      </c>
      <c r="D504" s="224" t="s">
        <v>158</v>
      </c>
      <c r="E504" s="225" t="s">
        <v>1548</v>
      </c>
      <c r="F504" s="226" t="s">
        <v>1549</v>
      </c>
      <c r="G504" s="227" t="s">
        <v>161</v>
      </c>
      <c r="H504" s="228">
        <v>17.96</v>
      </c>
      <c r="I504" s="229"/>
      <c r="J504" s="230">
        <f>ROUND(I504*H504,2)</f>
        <v>0</v>
      </c>
      <c r="K504" s="231"/>
      <c r="L504" s="41"/>
      <c r="M504" s="232" t="s">
        <v>1</v>
      </c>
      <c r="N504" s="233" t="s">
        <v>41</v>
      </c>
      <c r="O504" s="88"/>
      <c r="P504" s="234">
        <f>O504*H504</f>
        <v>0</v>
      </c>
      <c r="Q504" s="234">
        <v>0</v>
      </c>
      <c r="R504" s="234">
        <f>Q504*H504</f>
        <v>0</v>
      </c>
      <c r="S504" s="234">
        <v>0</v>
      </c>
      <c r="T504" s="235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36" t="s">
        <v>187</v>
      </c>
      <c r="AT504" s="236" t="s">
        <v>158</v>
      </c>
      <c r="AU504" s="236" t="s">
        <v>85</v>
      </c>
      <c r="AY504" s="14" t="s">
        <v>156</v>
      </c>
      <c r="BE504" s="237">
        <f>IF(N504="základní",J504,0)</f>
        <v>0</v>
      </c>
      <c r="BF504" s="237">
        <f>IF(N504="snížená",J504,0)</f>
        <v>0</v>
      </c>
      <c r="BG504" s="237">
        <f>IF(N504="zákl. přenesená",J504,0)</f>
        <v>0</v>
      </c>
      <c r="BH504" s="237">
        <f>IF(N504="sníž. přenesená",J504,0)</f>
        <v>0</v>
      </c>
      <c r="BI504" s="237">
        <f>IF(N504="nulová",J504,0)</f>
        <v>0</v>
      </c>
      <c r="BJ504" s="14" t="s">
        <v>83</v>
      </c>
      <c r="BK504" s="237">
        <f>ROUND(I504*H504,2)</f>
        <v>0</v>
      </c>
      <c r="BL504" s="14" t="s">
        <v>187</v>
      </c>
      <c r="BM504" s="236" t="s">
        <v>1550</v>
      </c>
    </row>
    <row r="505" spans="1:65" s="2" customFormat="1" ht="24.15" customHeight="1">
      <c r="A505" s="35"/>
      <c r="B505" s="36"/>
      <c r="C505" s="224" t="s">
        <v>934</v>
      </c>
      <c r="D505" s="224" t="s">
        <v>158</v>
      </c>
      <c r="E505" s="225" t="s">
        <v>1551</v>
      </c>
      <c r="F505" s="226" t="s">
        <v>1552</v>
      </c>
      <c r="G505" s="227" t="s">
        <v>161</v>
      </c>
      <c r="H505" s="228">
        <v>99.365</v>
      </c>
      <c r="I505" s="229"/>
      <c r="J505" s="230">
        <f>ROUND(I505*H505,2)</f>
        <v>0</v>
      </c>
      <c r="K505" s="231"/>
      <c r="L505" s="41"/>
      <c r="M505" s="232" t="s">
        <v>1</v>
      </c>
      <c r="N505" s="233" t="s">
        <v>41</v>
      </c>
      <c r="O505" s="88"/>
      <c r="P505" s="234">
        <f>O505*H505</f>
        <v>0</v>
      </c>
      <c r="Q505" s="234">
        <v>0</v>
      </c>
      <c r="R505" s="234">
        <f>Q505*H505</f>
        <v>0</v>
      </c>
      <c r="S505" s="234">
        <v>0</v>
      </c>
      <c r="T505" s="235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36" t="s">
        <v>187</v>
      </c>
      <c r="AT505" s="236" t="s">
        <v>158</v>
      </c>
      <c r="AU505" s="236" t="s">
        <v>85</v>
      </c>
      <c r="AY505" s="14" t="s">
        <v>156</v>
      </c>
      <c r="BE505" s="237">
        <f>IF(N505="základní",J505,0)</f>
        <v>0</v>
      </c>
      <c r="BF505" s="237">
        <f>IF(N505="snížená",J505,0)</f>
        <v>0</v>
      </c>
      <c r="BG505" s="237">
        <f>IF(N505="zákl. přenesená",J505,0)</f>
        <v>0</v>
      </c>
      <c r="BH505" s="237">
        <f>IF(N505="sníž. přenesená",J505,0)</f>
        <v>0</v>
      </c>
      <c r="BI505" s="237">
        <f>IF(N505="nulová",J505,0)</f>
        <v>0</v>
      </c>
      <c r="BJ505" s="14" t="s">
        <v>83</v>
      </c>
      <c r="BK505" s="237">
        <f>ROUND(I505*H505,2)</f>
        <v>0</v>
      </c>
      <c r="BL505" s="14" t="s">
        <v>187</v>
      </c>
      <c r="BM505" s="236" t="s">
        <v>1553</v>
      </c>
    </row>
    <row r="506" spans="1:65" s="2" customFormat="1" ht="24.15" customHeight="1">
      <c r="A506" s="35"/>
      <c r="B506" s="36"/>
      <c r="C506" s="224" t="s">
        <v>944</v>
      </c>
      <c r="D506" s="224" t="s">
        <v>158</v>
      </c>
      <c r="E506" s="225" t="s">
        <v>1554</v>
      </c>
      <c r="F506" s="226" t="s">
        <v>1555</v>
      </c>
      <c r="G506" s="227" t="s">
        <v>161</v>
      </c>
      <c r="H506" s="228">
        <v>158.563</v>
      </c>
      <c r="I506" s="229"/>
      <c r="J506" s="230">
        <f>ROUND(I506*H506,2)</f>
        <v>0</v>
      </c>
      <c r="K506" s="231"/>
      <c r="L506" s="41"/>
      <c r="M506" s="232" t="s">
        <v>1</v>
      </c>
      <c r="N506" s="233" t="s">
        <v>41</v>
      </c>
      <c r="O506" s="88"/>
      <c r="P506" s="234">
        <f>O506*H506</f>
        <v>0</v>
      </c>
      <c r="Q506" s="234">
        <v>0</v>
      </c>
      <c r="R506" s="234">
        <f>Q506*H506</f>
        <v>0</v>
      </c>
      <c r="S506" s="234">
        <v>0</v>
      </c>
      <c r="T506" s="235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36" t="s">
        <v>187</v>
      </c>
      <c r="AT506" s="236" t="s">
        <v>158</v>
      </c>
      <c r="AU506" s="236" t="s">
        <v>85</v>
      </c>
      <c r="AY506" s="14" t="s">
        <v>156</v>
      </c>
      <c r="BE506" s="237">
        <f>IF(N506="základní",J506,0)</f>
        <v>0</v>
      </c>
      <c r="BF506" s="237">
        <f>IF(N506="snížená",J506,0)</f>
        <v>0</v>
      </c>
      <c r="BG506" s="237">
        <f>IF(N506="zákl. přenesená",J506,0)</f>
        <v>0</v>
      </c>
      <c r="BH506" s="237">
        <f>IF(N506="sníž. přenesená",J506,0)</f>
        <v>0</v>
      </c>
      <c r="BI506" s="237">
        <f>IF(N506="nulová",J506,0)</f>
        <v>0</v>
      </c>
      <c r="BJ506" s="14" t="s">
        <v>83</v>
      </c>
      <c r="BK506" s="237">
        <f>ROUND(I506*H506,2)</f>
        <v>0</v>
      </c>
      <c r="BL506" s="14" t="s">
        <v>187</v>
      </c>
      <c r="BM506" s="236" t="s">
        <v>1556</v>
      </c>
    </row>
    <row r="507" spans="1:65" s="2" customFormat="1" ht="14.4" customHeight="1">
      <c r="A507" s="35"/>
      <c r="B507" s="36"/>
      <c r="C507" s="224" t="s">
        <v>1557</v>
      </c>
      <c r="D507" s="224" t="s">
        <v>158</v>
      </c>
      <c r="E507" s="225" t="s">
        <v>1558</v>
      </c>
      <c r="F507" s="226" t="s">
        <v>1559</v>
      </c>
      <c r="G507" s="227" t="s">
        <v>161</v>
      </c>
      <c r="H507" s="228">
        <v>117.325</v>
      </c>
      <c r="I507" s="229"/>
      <c r="J507" s="230">
        <f>ROUND(I507*H507,2)</f>
        <v>0</v>
      </c>
      <c r="K507" s="231"/>
      <c r="L507" s="41"/>
      <c r="M507" s="232" t="s">
        <v>1</v>
      </c>
      <c r="N507" s="233" t="s">
        <v>41</v>
      </c>
      <c r="O507" s="88"/>
      <c r="P507" s="234">
        <f>O507*H507</f>
        <v>0</v>
      </c>
      <c r="Q507" s="234">
        <v>0</v>
      </c>
      <c r="R507" s="234">
        <f>Q507*H507</f>
        <v>0</v>
      </c>
      <c r="S507" s="234">
        <v>0</v>
      </c>
      <c r="T507" s="235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36" t="s">
        <v>187</v>
      </c>
      <c r="AT507" s="236" t="s">
        <v>158</v>
      </c>
      <c r="AU507" s="236" t="s">
        <v>85</v>
      </c>
      <c r="AY507" s="14" t="s">
        <v>156</v>
      </c>
      <c r="BE507" s="237">
        <f>IF(N507="základní",J507,0)</f>
        <v>0</v>
      </c>
      <c r="BF507" s="237">
        <f>IF(N507="snížená",J507,0)</f>
        <v>0</v>
      </c>
      <c r="BG507" s="237">
        <f>IF(N507="zákl. přenesená",J507,0)</f>
        <v>0</v>
      </c>
      <c r="BH507" s="237">
        <f>IF(N507="sníž. přenesená",J507,0)</f>
        <v>0</v>
      </c>
      <c r="BI507" s="237">
        <f>IF(N507="nulová",J507,0)</f>
        <v>0</v>
      </c>
      <c r="BJ507" s="14" t="s">
        <v>83</v>
      </c>
      <c r="BK507" s="237">
        <f>ROUND(I507*H507,2)</f>
        <v>0</v>
      </c>
      <c r="BL507" s="14" t="s">
        <v>187</v>
      </c>
      <c r="BM507" s="236" t="s">
        <v>1560</v>
      </c>
    </row>
    <row r="508" spans="1:65" s="2" customFormat="1" ht="37.8" customHeight="1">
      <c r="A508" s="35"/>
      <c r="B508" s="36"/>
      <c r="C508" s="238" t="s">
        <v>948</v>
      </c>
      <c r="D508" s="238" t="s">
        <v>207</v>
      </c>
      <c r="E508" s="239" t="s">
        <v>1561</v>
      </c>
      <c r="F508" s="240" t="s">
        <v>1562</v>
      </c>
      <c r="G508" s="241" t="s">
        <v>161</v>
      </c>
      <c r="H508" s="242">
        <v>129.058</v>
      </c>
      <c r="I508" s="243"/>
      <c r="J508" s="244">
        <f>ROUND(I508*H508,2)</f>
        <v>0</v>
      </c>
      <c r="K508" s="245"/>
      <c r="L508" s="246"/>
      <c r="M508" s="247" t="s">
        <v>1</v>
      </c>
      <c r="N508" s="248" t="s">
        <v>41</v>
      </c>
      <c r="O508" s="88"/>
      <c r="P508" s="234">
        <f>O508*H508</f>
        <v>0</v>
      </c>
      <c r="Q508" s="234">
        <v>0</v>
      </c>
      <c r="R508" s="234">
        <f>Q508*H508</f>
        <v>0</v>
      </c>
      <c r="S508" s="234">
        <v>0</v>
      </c>
      <c r="T508" s="235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36" t="s">
        <v>218</v>
      </c>
      <c r="AT508" s="236" t="s">
        <v>207</v>
      </c>
      <c r="AU508" s="236" t="s">
        <v>85</v>
      </c>
      <c r="AY508" s="14" t="s">
        <v>156</v>
      </c>
      <c r="BE508" s="237">
        <f>IF(N508="základní",J508,0)</f>
        <v>0</v>
      </c>
      <c r="BF508" s="237">
        <f>IF(N508="snížená",J508,0)</f>
        <v>0</v>
      </c>
      <c r="BG508" s="237">
        <f>IF(N508="zákl. přenesená",J508,0)</f>
        <v>0</v>
      </c>
      <c r="BH508" s="237">
        <f>IF(N508="sníž. přenesená",J508,0)</f>
        <v>0</v>
      </c>
      <c r="BI508" s="237">
        <f>IF(N508="nulová",J508,0)</f>
        <v>0</v>
      </c>
      <c r="BJ508" s="14" t="s">
        <v>83</v>
      </c>
      <c r="BK508" s="237">
        <f>ROUND(I508*H508,2)</f>
        <v>0</v>
      </c>
      <c r="BL508" s="14" t="s">
        <v>187</v>
      </c>
      <c r="BM508" s="236" t="s">
        <v>1563</v>
      </c>
    </row>
    <row r="509" spans="1:65" s="2" customFormat="1" ht="14.4" customHeight="1">
      <c r="A509" s="35"/>
      <c r="B509" s="36"/>
      <c r="C509" s="224" t="s">
        <v>1564</v>
      </c>
      <c r="D509" s="224" t="s">
        <v>158</v>
      </c>
      <c r="E509" s="225" t="s">
        <v>1565</v>
      </c>
      <c r="F509" s="226" t="s">
        <v>1566</v>
      </c>
      <c r="G509" s="227" t="s">
        <v>186</v>
      </c>
      <c r="H509" s="228">
        <v>83.528</v>
      </c>
      <c r="I509" s="229"/>
      <c r="J509" s="230">
        <f>ROUND(I509*H509,2)</f>
        <v>0</v>
      </c>
      <c r="K509" s="231"/>
      <c r="L509" s="41"/>
      <c r="M509" s="232" t="s">
        <v>1</v>
      </c>
      <c r="N509" s="233" t="s">
        <v>41</v>
      </c>
      <c r="O509" s="88"/>
      <c r="P509" s="234">
        <f>O509*H509</f>
        <v>0</v>
      </c>
      <c r="Q509" s="234">
        <v>0</v>
      </c>
      <c r="R509" s="234">
        <f>Q509*H509</f>
        <v>0</v>
      </c>
      <c r="S509" s="234">
        <v>0</v>
      </c>
      <c r="T509" s="235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36" t="s">
        <v>187</v>
      </c>
      <c r="AT509" s="236" t="s">
        <v>158</v>
      </c>
      <c r="AU509" s="236" t="s">
        <v>85</v>
      </c>
      <c r="AY509" s="14" t="s">
        <v>156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4" t="s">
        <v>83</v>
      </c>
      <c r="BK509" s="237">
        <f>ROUND(I509*H509,2)</f>
        <v>0</v>
      </c>
      <c r="BL509" s="14" t="s">
        <v>187</v>
      </c>
      <c r="BM509" s="236" t="s">
        <v>1567</v>
      </c>
    </row>
    <row r="510" spans="1:65" s="2" customFormat="1" ht="14.4" customHeight="1">
      <c r="A510" s="35"/>
      <c r="B510" s="36"/>
      <c r="C510" s="224" t="s">
        <v>941</v>
      </c>
      <c r="D510" s="224" t="s">
        <v>158</v>
      </c>
      <c r="E510" s="225" t="s">
        <v>1568</v>
      </c>
      <c r="F510" s="226" t="s">
        <v>1569</v>
      </c>
      <c r="G510" s="227" t="s">
        <v>186</v>
      </c>
      <c r="H510" s="228">
        <v>122.456</v>
      </c>
      <c r="I510" s="229"/>
      <c r="J510" s="230">
        <f>ROUND(I510*H510,2)</f>
        <v>0</v>
      </c>
      <c r="K510" s="231"/>
      <c r="L510" s="41"/>
      <c r="M510" s="232" t="s">
        <v>1</v>
      </c>
      <c r="N510" s="233" t="s">
        <v>41</v>
      </c>
      <c r="O510" s="88"/>
      <c r="P510" s="234">
        <f>O510*H510</f>
        <v>0</v>
      </c>
      <c r="Q510" s="234">
        <v>0</v>
      </c>
      <c r="R510" s="234">
        <f>Q510*H510</f>
        <v>0</v>
      </c>
      <c r="S510" s="234">
        <v>0</v>
      </c>
      <c r="T510" s="235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36" t="s">
        <v>187</v>
      </c>
      <c r="AT510" s="236" t="s">
        <v>158</v>
      </c>
      <c r="AU510" s="236" t="s">
        <v>85</v>
      </c>
      <c r="AY510" s="14" t="s">
        <v>156</v>
      </c>
      <c r="BE510" s="237">
        <f>IF(N510="základní",J510,0)</f>
        <v>0</v>
      </c>
      <c r="BF510" s="237">
        <f>IF(N510="snížená",J510,0)</f>
        <v>0</v>
      </c>
      <c r="BG510" s="237">
        <f>IF(N510="zákl. přenesená",J510,0)</f>
        <v>0</v>
      </c>
      <c r="BH510" s="237">
        <f>IF(N510="sníž. přenesená",J510,0)</f>
        <v>0</v>
      </c>
      <c r="BI510" s="237">
        <f>IF(N510="nulová",J510,0)</f>
        <v>0</v>
      </c>
      <c r="BJ510" s="14" t="s">
        <v>83</v>
      </c>
      <c r="BK510" s="237">
        <f>ROUND(I510*H510,2)</f>
        <v>0</v>
      </c>
      <c r="BL510" s="14" t="s">
        <v>187</v>
      </c>
      <c r="BM510" s="236" t="s">
        <v>1570</v>
      </c>
    </row>
    <row r="511" spans="1:65" s="2" customFormat="1" ht="14.4" customHeight="1">
      <c r="A511" s="35"/>
      <c r="B511" s="36"/>
      <c r="C511" s="238" t="s">
        <v>1571</v>
      </c>
      <c r="D511" s="238" t="s">
        <v>207</v>
      </c>
      <c r="E511" s="239" t="s">
        <v>1572</v>
      </c>
      <c r="F511" s="240" t="s">
        <v>1573</v>
      </c>
      <c r="G511" s="241" t="s">
        <v>186</v>
      </c>
      <c r="H511" s="242">
        <v>126.13</v>
      </c>
      <c r="I511" s="243"/>
      <c r="J511" s="244">
        <f>ROUND(I511*H511,2)</f>
        <v>0</v>
      </c>
      <c r="K511" s="245"/>
      <c r="L511" s="246"/>
      <c r="M511" s="247" t="s">
        <v>1</v>
      </c>
      <c r="N511" s="248" t="s">
        <v>41</v>
      </c>
      <c r="O511" s="88"/>
      <c r="P511" s="234">
        <f>O511*H511</f>
        <v>0</v>
      </c>
      <c r="Q511" s="234">
        <v>0</v>
      </c>
      <c r="R511" s="234">
        <f>Q511*H511</f>
        <v>0</v>
      </c>
      <c r="S511" s="234">
        <v>0</v>
      </c>
      <c r="T511" s="235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236" t="s">
        <v>218</v>
      </c>
      <c r="AT511" s="236" t="s">
        <v>207</v>
      </c>
      <c r="AU511" s="236" t="s">
        <v>85</v>
      </c>
      <c r="AY511" s="14" t="s">
        <v>156</v>
      </c>
      <c r="BE511" s="237">
        <f>IF(N511="základní",J511,0)</f>
        <v>0</v>
      </c>
      <c r="BF511" s="237">
        <f>IF(N511="snížená",J511,0)</f>
        <v>0</v>
      </c>
      <c r="BG511" s="237">
        <f>IF(N511="zákl. přenesená",J511,0)</f>
        <v>0</v>
      </c>
      <c r="BH511" s="237">
        <f>IF(N511="sníž. přenesená",J511,0)</f>
        <v>0</v>
      </c>
      <c r="BI511" s="237">
        <f>IF(N511="nulová",J511,0)</f>
        <v>0</v>
      </c>
      <c r="BJ511" s="14" t="s">
        <v>83</v>
      </c>
      <c r="BK511" s="237">
        <f>ROUND(I511*H511,2)</f>
        <v>0</v>
      </c>
      <c r="BL511" s="14" t="s">
        <v>187</v>
      </c>
      <c r="BM511" s="236" t="s">
        <v>1574</v>
      </c>
    </row>
    <row r="512" spans="1:65" s="2" customFormat="1" ht="24.15" customHeight="1">
      <c r="A512" s="35"/>
      <c r="B512" s="36"/>
      <c r="C512" s="224" t="s">
        <v>1575</v>
      </c>
      <c r="D512" s="224" t="s">
        <v>158</v>
      </c>
      <c r="E512" s="225" t="s">
        <v>1576</v>
      </c>
      <c r="F512" s="226" t="s">
        <v>1577</v>
      </c>
      <c r="G512" s="227" t="s">
        <v>210</v>
      </c>
      <c r="H512" s="228">
        <v>1.641</v>
      </c>
      <c r="I512" s="229"/>
      <c r="J512" s="230">
        <f>ROUND(I512*H512,2)</f>
        <v>0</v>
      </c>
      <c r="K512" s="231"/>
      <c r="L512" s="41"/>
      <c r="M512" s="232" t="s">
        <v>1</v>
      </c>
      <c r="N512" s="233" t="s">
        <v>41</v>
      </c>
      <c r="O512" s="88"/>
      <c r="P512" s="234">
        <f>O512*H512</f>
        <v>0</v>
      </c>
      <c r="Q512" s="234">
        <v>0</v>
      </c>
      <c r="R512" s="234">
        <f>Q512*H512</f>
        <v>0</v>
      </c>
      <c r="S512" s="234">
        <v>0</v>
      </c>
      <c r="T512" s="235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36" t="s">
        <v>187</v>
      </c>
      <c r="AT512" s="236" t="s">
        <v>158</v>
      </c>
      <c r="AU512" s="236" t="s">
        <v>85</v>
      </c>
      <c r="AY512" s="14" t="s">
        <v>156</v>
      </c>
      <c r="BE512" s="237">
        <f>IF(N512="základní",J512,0)</f>
        <v>0</v>
      </c>
      <c r="BF512" s="237">
        <f>IF(N512="snížená",J512,0)</f>
        <v>0</v>
      </c>
      <c r="BG512" s="237">
        <f>IF(N512="zákl. přenesená",J512,0)</f>
        <v>0</v>
      </c>
      <c r="BH512" s="237">
        <f>IF(N512="sníž. přenesená",J512,0)</f>
        <v>0</v>
      </c>
      <c r="BI512" s="237">
        <f>IF(N512="nulová",J512,0)</f>
        <v>0</v>
      </c>
      <c r="BJ512" s="14" t="s">
        <v>83</v>
      </c>
      <c r="BK512" s="237">
        <f>ROUND(I512*H512,2)</f>
        <v>0</v>
      </c>
      <c r="BL512" s="14" t="s">
        <v>187</v>
      </c>
      <c r="BM512" s="236" t="s">
        <v>1578</v>
      </c>
    </row>
    <row r="513" spans="1:63" s="12" customFormat="1" ht="22.8" customHeight="1">
      <c r="A513" s="12"/>
      <c r="B513" s="208"/>
      <c r="C513" s="209"/>
      <c r="D513" s="210" t="s">
        <v>75</v>
      </c>
      <c r="E513" s="222" t="s">
        <v>1579</v>
      </c>
      <c r="F513" s="222" t="s">
        <v>1580</v>
      </c>
      <c r="G513" s="209"/>
      <c r="H513" s="209"/>
      <c r="I513" s="212"/>
      <c r="J513" s="223">
        <f>BK513</f>
        <v>0</v>
      </c>
      <c r="K513" s="209"/>
      <c r="L513" s="214"/>
      <c r="M513" s="215"/>
      <c r="N513" s="216"/>
      <c r="O513" s="216"/>
      <c r="P513" s="217">
        <f>SUM(P514:P518)</f>
        <v>0</v>
      </c>
      <c r="Q513" s="216"/>
      <c r="R513" s="217">
        <f>SUM(R514:R518)</f>
        <v>0</v>
      </c>
      <c r="S513" s="216"/>
      <c r="T513" s="218">
        <f>SUM(T514:T518)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9" t="s">
        <v>85</v>
      </c>
      <c r="AT513" s="220" t="s">
        <v>75</v>
      </c>
      <c r="AU513" s="220" t="s">
        <v>83</v>
      </c>
      <c r="AY513" s="219" t="s">
        <v>156</v>
      </c>
      <c r="BK513" s="221">
        <f>SUM(BK514:BK518)</f>
        <v>0</v>
      </c>
    </row>
    <row r="514" spans="1:65" s="2" customFormat="1" ht="14.4" customHeight="1">
      <c r="A514" s="35"/>
      <c r="B514" s="36"/>
      <c r="C514" s="224" t="s">
        <v>951</v>
      </c>
      <c r="D514" s="224" t="s">
        <v>158</v>
      </c>
      <c r="E514" s="225" t="s">
        <v>1581</v>
      </c>
      <c r="F514" s="226" t="s">
        <v>1582</v>
      </c>
      <c r="G514" s="227" t="s">
        <v>161</v>
      </c>
      <c r="H514" s="228">
        <v>22.032</v>
      </c>
      <c r="I514" s="229"/>
      <c r="J514" s="230">
        <f>ROUND(I514*H514,2)</f>
        <v>0</v>
      </c>
      <c r="K514" s="231"/>
      <c r="L514" s="41"/>
      <c r="M514" s="232" t="s">
        <v>1</v>
      </c>
      <c r="N514" s="233" t="s">
        <v>41</v>
      </c>
      <c r="O514" s="88"/>
      <c r="P514" s="234">
        <f>O514*H514</f>
        <v>0</v>
      </c>
      <c r="Q514" s="234">
        <v>0</v>
      </c>
      <c r="R514" s="234">
        <f>Q514*H514</f>
        <v>0</v>
      </c>
      <c r="S514" s="234">
        <v>0</v>
      </c>
      <c r="T514" s="235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36" t="s">
        <v>187</v>
      </c>
      <c r="AT514" s="236" t="s">
        <v>158</v>
      </c>
      <c r="AU514" s="236" t="s">
        <v>85</v>
      </c>
      <c r="AY514" s="14" t="s">
        <v>156</v>
      </c>
      <c r="BE514" s="237">
        <f>IF(N514="základní",J514,0)</f>
        <v>0</v>
      </c>
      <c r="BF514" s="237">
        <f>IF(N514="snížená",J514,0)</f>
        <v>0</v>
      </c>
      <c r="BG514" s="237">
        <f>IF(N514="zákl. přenesená",J514,0)</f>
        <v>0</v>
      </c>
      <c r="BH514" s="237">
        <f>IF(N514="sníž. přenesená",J514,0)</f>
        <v>0</v>
      </c>
      <c r="BI514" s="237">
        <f>IF(N514="nulová",J514,0)</f>
        <v>0</v>
      </c>
      <c r="BJ514" s="14" t="s">
        <v>83</v>
      </c>
      <c r="BK514" s="237">
        <f>ROUND(I514*H514,2)</f>
        <v>0</v>
      </c>
      <c r="BL514" s="14" t="s">
        <v>187</v>
      </c>
      <c r="BM514" s="236" t="s">
        <v>1583</v>
      </c>
    </row>
    <row r="515" spans="1:65" s="2" customFormat="1" ht="24.15" customHeight="1">
      <c r="A515" s="35"/>
      <c r="B515" s="36"/>
      <c r="C515" s="224" t="s">
        <v>1584</v>
      </c>
      <c r="D515" s="224" t="s">
        <v>158</v>
      </c>
      <c r="E515" s="225" t="s">
        <v>1585</v>
      </c>
      <c r="F515" s="226" t="s">
        <v>1586</v>
      </c>
      <c r="G515" s="227" t="s">
        <v>161</v>
      </c>
      <c r="H515" s="228">
        <v>22.032</v>
      </c>
      <c r="I515" s="229"/>
      <c r="J515" s="230">
        <f>ROUND(I515*H515,2)</f>
        <v>0</v>
      </c>
      <c r="K515" s="231"/>
      <c r="L515" s="41"/>
      <c r="M515" s="232" t="s">
        <v>1</v>
      </c>
      <c r="N515" s="233" t="s">
        <v>41</v>
      </c>
      <c r="O515" s="88"/>
      <c r="P515" s="234">
        <f>O515*H515</f>
        <v>0</v>
      </c>
      <c r="Q515" s="234">
        <v>0</v>
      </c>
      <c r="R515" s="234">
        <f>Q515*H515</f>
        <v>0</v>
      </c>
      <c r="S515" s="234">
        <v>0</v>
      </c>
      <c r="T515" s="235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36" t="s">
        <v>187</v>
      </c>
      <c r="AT515" s="236" t="s">
        <v>158</v>
      </c>
      <c r="AU515" s="236" t="s">
        <v>85</v>
      </c>
      <c r="AY515" s="14" t="s">
        <v>156</v>
      </c>
      <c r="BE515" s="237">
        <f>IF(N515="základní",J515,0)</f>
        <v>0</v>
      </c>
      <c r="BF515" s="237">
        <f>IF(N515="snížená",J515,0)</f>
        <v>0</v>
      </c>
      <c r="BG515" s="237">
        <f>IF(N515="zákl. přenesená",J515,0)</f>
        <v>0</v>
      </c>
      <c r="BH515" s="237">
        <f>IF(N515="sníž. přenesená",J515,0)</f>
        <v>0</v>
      </c>
      <c r="BI515" s="237">
        <f>IF(N515="nulová",J515,0)</f>
        <v>0</v>
      </c>
      <c r="BJ515" s="14" t="s">
        <v>83</v>
      </c>
      <c r="BK515" s="237">
        <f>ROUND(I515*H515,2)</f>
        <v>0</v>
      </c>
      <c r="BL515" s="14" t="s">
        <v>187</v>
      </c>
      <c r="BM515" s="236" t="s">
        <v>1587</v>
      </c>
    </row>
    <row r="516" spans="1:65" s="2" customFormat="1" ht="14.4" customHeight="1">
      <c r="A516" s="35"/>
      <c r="B516" s="36"/>
      <c r="C516" s="238" t="s">
        <v>957</v>
      </c>
      <c r="D516" s="238" t="s">
        <v>207</v>
      </c>
      <c r="E516" s="239" t="s">
        <v>1588</v>
      </c>
      <c r="F516" s="240" t="s">
        <v>1589</v>
      </c>
      <c r="G516" s="241" t="s">
        <v>161</v>
      </c>
      <c r="H516" s="242">
        <v>23.134</v>
      </c>
      <c r="I516" s="243"/>
      <c r="J516" s="244">
        <f>ROUND(I516*H516,2)</f>
        <v>0</v>
      </c>
      <c r="K516" s="245"/>
      <c r="L516" s="246"/>
      <c r="M516" s="247" t="s">
        <v>1</v>
      </c>
      <c r="N516" s="248" t="s">
        <v>41</v>
      </c>
      <c r="O516" s="88"/>
      <c r="P516" s="234">
        <f>O516*H516</f>
        <v>0</v>
      </c>
      <c r="Q516" s="234">
        <v>0</v>
      </c>
      <c r="R516" s="234">
        <f>Q516*H516</f>
        <v>0</v>
      </c>
      <c r="S516" s="234">
        <v>0</v>
      </c>
      <c r="T516" s="235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36" t="s">
        <v>218</v>
      </c>
      <c r="AT516" s="236" t="s">
        <v>207</v>
      </c>
      <c r="AU516" s="236" t="s">
        <v>85</v>
      </c>
      <c r="AY516" s="14" t="s">
        <v>156</v>
      </c>
      <c r="BE516" s="237">
        <f>IF(N516="základní",J516,0)</f>
        <v>0</v>
      </c>
      <c r="BF516" s="237">
        <f>IF(N516="snížená",J516,0)</f>
        <v>0</v>
      </c>
      <c r="BG516" s="237">
        <f>IF(N516="zákl. přenesená",J516,0)</f>
        <v>0</v>
      </c>
      <c r="BH516" s="237">
        <f>IF(N516="sníž. přenesená",J516,0)</f>
        <v>0</v>
      </c>
      <c r="BI516" s="237">
        <f>IF(N516="nulová",J516,0)</f>
        <v>0</v>
      </c>
      <c r="BJ516" s="14" t="s">
        <v>83</v>
      </c>
      <c r="BK516" s="237">
        <f>ROUND(I516*H516,2)</f>
        <v>0</v>
      </c>
      <c r="BL516" s="14" t="s">
        <v>187</v>
      </c>
      <c r="BM516" s="236" t="s">
        <v>1590</v>
      </c>
    </row>
    <row r="517" spans="1:65" s="2" customFormat="1" ht="14.4" customHeight="1">
      <c r="A517" s="35"/>
      <c r="B517" s="36"/>
      <c r="C517" s="224" t="s">
        <v>1591</v>
      </c>
      <c r="D517" s="224" t="s">
        <v>158</v>
      </c>
      <c r="E517" s="225" t="s">
        <v>1592</v>
      </c>
      <c r="F517" s="226" t="s">
        <v>1593</v>
      </c>
      <c r="G517" s="227" t="s">
        <v>186</v>
      </c>
      <c r="H517" s="228">
        <v>7.085</v>
      </c>
      <c r="I517" s="229"/>
      <c r="J517" s="230">
        <f>ROUND(I517*H517,2)</f>
        <v>0</v>
      </c>
      <c r="K517" s="231"/>
      <c r="L517" s="41"/>
      <c r="M517" s="232" t="s">
        <v>1</v>
      </c>
      <c r="N517" s="233" t="s">
        <v>41</v>
      </c>
      <c r="O517" s="88"/>
      <c r="P517" s="234">
        <f>O517*H517</f>
        <v>0</v>
      </c>
      <c r="Q517" s="234">
        <v>0</v>
      </c>
      <c r="R517" s="234">
        <f>Q517*H517</f>
        <v>0</v>
      </c>
      <c r="S517" s="234">
        <v>0</v>
      </c>
      <c r="T517" s="235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236" t="s">
        <v>187</v>
      </c>
      <c r="AT517" s="236" t="s">
        <v>158</v>
      </c>
      <c r="AU517" s="236" t="s">
        <v>85</v>
      </c>
      <c r="AY517" s="14" t="s">
        <v>156</v>
      </c>
      <c r="BE517" s="237">
        <f>IF(N517="základní",J517,0)</f>
        <v>0</v>
      </c>
      <c r="BF517" s="237">
        <f>IF(N517="snížená",J517,0)</f>
        <v>0</v>
      </c>
      <c r="BG517" s="237">
        <f>IF(N517="zákl. přenesená",J517,0)</f>
        <v>0</v>
      </c>
      <c r="BH517" s="237">
        <f>IF(N517="sníž. přenesená",J517,0)</f>
        <v>0</v>
      </c>
      <c r="BI517" s="237">
        <f>IF(N517="nulová",J517,0)</f>
        <v>0</v>
      </c>
      <c r="BJ517" s="14" t="s">
        <v>83</v>
      </c>
      <c r="BK517" s="237">
        <f>ROUND(I517*H517,2)</f>
        <v>0</v>
      </c>
      <c r="BL517" s="14" t="s">
        <v>187</v>
      </c>
      <c r="BM517" s="236" t="s">
        <v>1594</v>
      </c>
    </row>
    <row r="518" spans="1:65" s="2" customFormat="1" ht="24.15" customHeight="1">
      <c r="A518" s="35"/>
      <c r="B518" s="36"/>
      <c r="C518" s="224" t="s">
        <v>961</v>
      </c>
      <c r="D518" s="224" t="s">
        <v>158</v>
      </c>
      <c r="E518" s="225" t="s">
        <v>1595</v>
      </c>
      <c r="F518" s="226" t="s">
        <v>1596</v>
      </c>
      <c r="G518" s="227" t="s">
        <v>210</v>
      </c>
      <c r="H518" s="228">
        <v>0.352</v>
      </c>
      <c r="I518" s="229"/>
      <c r="J518" s="230">
        <f>ROUND(I518*H518,2)</f>
        <v>0</v>
      </c>
      <c r="K518" s="231"/>
      <c r="L518" s="41"/>
      <c r="M518" s="232" t="s">
        <v>1</v>
      </c>
      <c r="N518" s="233" t="s">
        <v>41</v>
      </c>
      <c r="O518" s="88"/>
      <c r="P518" s="234">
        <f>O518*H518</f>
        <v>0</v>
      </c>
      <c r="Q518" s="234">
        <v>0</v>
      </c>
      <c r="R518" s="234">
        <f>Q518*H518</f>
        <v>0</v>
      </c>
      <c r="S518" s="234">
        <v>0</v>
      </c>
      <c r="T518" s="235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36" t="s">
        <v>187</v>
      </c>
      <c r="AT518" s="236" t="s">
        <v>158</v>
      </c>
      <c r="AU518" s="236" t="s">
        <v>85</v>
      </c>
      <c r="AY518" s="14" t="s">
        <v>156</v>
      </c>
      <c r="BE518" s="237">
        <f>IF(N518="základní",J518,0)</f>
        <v>0</v>
      </c>
      <c r="BF518" s="237">
        <f>IF(N518="snížená",J518,0)</f>
        <v>0</v>
      </c>
      <c r="BG518" s="237">
        <f>IF(N518="zákl. přenesená",J518,0)</f>
        <v>0</v>
      </c>
      <c r="BH518" s="237">
        <f>IF(N518="sníž. přenesená",J518,0)</f>
        <v>0</v>
      </c>
      <c r="BI518" s="237">
        <f>IF(N518="nulová",J518,0)</f>
        <v>0</v>
      </c>
      <c r="BJ518" s="14" t="s">
        <v>83</v>
      </c>
      <c r="BK518" s="237">
        <f>ROUND(I518*H518,2)</f>
        <v>0</v>
      </c>
      <c r="BL518" s="14" t="s">
        <v>187</v>
      </c>
      <c r="BM518" s="236" t="s">
        <v>1597</v>
      </c>
    </row>
    <row r="519" spans="1:63" s="12" customFormat="1" ht="22.8" customHeight="1">
      <c r="A519" s="12"/>
      <c r="B519" s="208"/>
      <c r="C519" s="209"/>
      <c r="D519" s="210" t="s">
        <v>75</v>
      </c>
      <c r="E519" s="222" t="s">
        <v>1598</v>
      </c>
      <c r="F519" s="222" t="s">
        <v>1599</v>
      </c>
      <c r="G519" s="209"/>
      <c r="H519" s="209"/>
      <c r="I519" s="212"/>
      <c r="J519" s="223">
        <f>BK519</f>
        <v>0</v>
      </c>
      <c r="K519" s="209"/>
      <c r="L519" s="214"/>
      <c r="M519" s="215"/>
      <c r="N519" s="216"/>
      <c r="O519" s="216"/>
      <c r="P519" s="217">
        <f>SUM(P520:P527)</f>
        <v>0</v>
      </c>
      <c r="Q519" s="216"/>
      <c r="R519" s="217">
        <f>SUM(R520:R527)</f>
        <v>0</v>
      </c>
      <c r="S519" s="216"/>
      <c r="T519" s="218">
        <f>SUM(T520:T527)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19" t="s">
        <v>85</v>
      </c>
      <c r="AT519" s="220" t="s">
        <v>75</v>
      </c>
      <c r="AU519" s="220" t="s">
        <v>83</v>
      </c>
      <c r="AY519" s="219" t="s">
        <v>156</v>
      </c>
      <c r="BK519" s="221">
        <f>SUM(BK520:BK527)</f>
        <v>0</v>
      </c>
    </row>
    <row r="520" spans="1:65" s="2" customFormat="1" ht="24.15" customHeight="1">
      <c r="A520" s="35"/>
      <c r="B520" s="36"/>
      <c r="C520" s="224" t="s">
        <v>1600</v>
      </c>
      <c r="D520" s="224" t="s">
        <v>158</v>
      </c>
      <c r="E520" s="225" t="s">
        <v>1601</v>
      </c>
      <c r="F520" s="226" t="s">
        <v>1602</v>
      </c>
      <c r="G520" s="227" t="s">
        <v>161</v>
      </c>
      <c r="H520" s="228">
        <v>479.122</v>
      </c>
      <c r="I520" s="229"/>
      <c r="J520" s="230">
        <f>ROUND(I520*H520,2)</f>
        <v>0</v>
      </c>
      <c r="K520" s="231"/>
      <c r="L520" s="41"/>
      <c r="M520" s="232" t="s">
        <v>1</v>
      </c>
      <c r="N520" s="233" t="s">
        <v>41</v>
      </c>
      <c r="O520" s="88"/>
      <c r="P520" s="234">
        <f>O520*H520</f>
        <v>0</v>
      </c>
      <c r="Q520" s="234">
        <v>0</v>
      </c>
      <c r="R520" s="234">
        <f>Q520*H520</f>
        <v>0</v>
      </c>
      <c r="S520" s="234">
        <v>0</v>
      </c>
      <c r="T520" s="235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36" t="s">
        <v>187</v>
      </c>
      <c r="AT520" s="236" t="s">
        <v>158</v>
      </c>
      <c r="AU520" s="236" t="s">
        <v>85</v>
      </c>
      <c r="AY520" s="14" t="s">
        <v>156</v>
      </c>
      <c r="BE520" s="237">
        <f>IF(N520="základní",J520,0)</f>
        <v>0</v>
      </c>
      <c r="BF520" s="237">
        <f>IF(N520="snížená",J520,0)</f>
        <v>0</v>
      </c>
      <c r="BG520" s="237">
        <f>IF(N520="zákl. přenesená",J520,0)</f>
        <v>0</v>
      </c>
      <c r="BH520" s="237">
        <f>IF(N520="sníž. přenesená",J520,0)</f>
        <v>0</v>
      </c>
      <c r="BI520" s="237">
        <f>IF(N520="nulová",J520,0)</f>
        <v>0</v>
      </c>
      <c r="BJ520" s="14" t="s">
        <v>83</v>
      </c>
      <c r="BK520" s="237">
        <f>ROUND(I520*H520,2)</f>
        <v>0</v>
      </c>
      <c r="BL520" s="14" t="s">
        <v>187</v>
      </c>
      <c r="BM520" s="236" t="s">
        <v>1603</v>
      </c>
    </row>
    <row r="521" spans="1:65" s="2" customFormat="1" ht="24.15" customHeight="1">
      <c r="A521" s="35"/>
      <c r="B521" s="36"/>
      <c r="C521" s="224" t="s">
        <v>1045</v>
      </c>
      <c r="D521" s="224" t="s">
        <v>158</v>
      </c>
      <c r="E521" s="225" t="s">
        <v>1604</v>
      </c>
      <c r="F521" s="226" t="s">
        <v>1605</v>
      </c>
      <c r="G521" s="227" t="s">
        <v>161</v>
      </c>
      <c r="H521" s="228">
        <v>128.079</v>
      </c>
      <c r="I521" s="229"/>
      <c r="J521" s="230">
        <f>ROUND(I521*H521,2)</f>
        <v>0</v>
      </c>
      <c r="K521" s="231"/>
      <c r="L521" s="41"/>
      <c r="M521" s="232" t="s">
        <v>1</v>
      </c>
      <c r="N521" s="233" t="s">
        <v>41</v>
      </c>
      <c r="O521" s="88"/>
      <c r="P521" s="234">
        <f>O521*H521</f>
        <v>0</v>
      </c>
      <c r="Q521" s="234">
        <v>0</v>
      </c>
      <c r="R521" s="234">
        <f>Q521*H521</f>
        <v>0</v>
      </c>
      <c r="S521" s="234">
        <v>0</v>
      </c>
      <c r="T521" s="235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36" t="s">
        <v>187</v>
      </c>
      <c r="AT521" s="236" t="s">
        <v>158</v>
      </c>
      <c r="AU521" s="236" t="s">
        <v>85</v>
      </c>
      <c r="AY521" s="14" t="s">
        <v>156</v>
      </c>
      <c r="BE521" s="237">
        <f>IF(N521="základní",J521,0)</f>
        <v>0</v>
      </c>
      <c r="BF521" s="237">
        <f>IF(N521="snížená",J521,0)</f>
        <v>0</v>
      </c>
      <c r="BG521" s="237">
        <f>IF(N521="zákl. přenesená",J521,0)</f>
        <v>0</v>
      </c>
      <c r="BH521" s="237">
        <f>IF(N521="sníž. přenesená",J521,0)</f>
        <v>0</v>
      </c>
      <c r="BI521" s="237">
        <f>IF(N521="nulová",J521,0)</f>
        <v>0</v>
      </c>
      <c r="BJ521" s="14" t="s">
        <v>83</v>
      </c>
      <c r="BK521" s="237">
        <f>ROUND(I521*H521,2)</f>
        <v>0</v>
      </c>
      <c r="BL521" s="14" t="s">
        <v>187</v>
      </c>
      <c r="BM521" s="236" t="s">
        <v>1606</v>
      </c>
    </row>
    <row r="522" spans="1:65" s="2" customFormat="1" ht="14.4" customHeight="1">
      <c r="A522" s="35"/>
      <c r="B522" s="36"/>
      <c r="C522" s="224" t="s">
        <v>1105</v>
      </c>
      <c r="D522" s="224" t="s">
        <v>158</v>
      </c>
      <c r="E522" s="225" t="s">
        <v>1607</v>
      </c>
      <c r="F522" s="226" t="s">
        <v>1608</v>
      </c>
      <c r="G522" s="227" t="s">
        <v>161</v>
      </c>
      <c r="H522" s="228">
        <v>53.132</v>
      </c>
      <c r="I522" s="229"/>
      <c r="J522" s="230">
        <f>ROUND(I522*H522,2)</f>
        <v>0</v>
      </c>
      <c r="K522" s="231"/>
      <c r="L522" s="41"/>
      <c r="M522" s="232" t="s">
        <v>1</v>
      </c>
      <c r="N522" s="233" t="s">
        <v>41</v>
      </c>
      <c r="O522" s="88"/>
      <c r="P522" s="234">
        <f>O522*H522</f>
        <v>0</v>
      </c>
      <c r="Q522" s="234">
        <v>0</v>
      </c>
      <c r="R522" s="234">
        <f>Q522*H522</f>
        <v>0</v>
      </c>
      <c r="S522" s="234">
        <v>0</v>
      </c>
      <c r="T522" s="235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36" t="s">
        <v>187</v>
      </c>
      <c r="AT522" s="236" t="s">
        <v>158</v>
      </c>
      <c r="AU522" s="236" t="s">
        <v>85</v>
      </c>
      <c r="AY522" s="14" t="s">
        <v>156</v>
      </c>
      <c r="BE522" s="237">
        <f>IF(N522="základní",J522,0)</f>
        <v>0</v>
      </c>
      <c r="BF522" s="237">
        <f>IF(N522="snížená",J522,0)</f>
        <v>0</v>
      </c>
      <c r="BG522" s="237">
        <f>IF(N522="zákl. přenesená",J522,0)</f>
        <v>0</v>
      </c>
      <c r="BH522" s="237">
        <f>IF(N522="sníž. přenesená",J522,0)</f>
        <v>0</v>
      </c>
      <c r="BI522" s="237">
        <f>IF(N522="nulová",J522,0)</f>
        <v>0</v>
      </c>
      <c r="BJ522" s="14" t="s">
        <v>83</v>
      </c>
      <c r="BK522" s="237">
        <f>ROUND(I522*H522,2)</f>
        <v>0</v>
      </c>
      <c r="BL522" s="14" t="s">
        <v>187</v>
      </c>
      <c r="BM522" s="236" t="s">
        <v>1609</v>
      </c>
    </row>
    <row r="523" spans="1:65" s="2" customFormat="1" ht="24.15" customHeight="1">
      <c r="A523" s="35"/>
      <c r="B523" s="36"/>
      <c r="C523" s="224" t="s">
        <v>1610</v>
      </c>
      <c r="D523" s="224" t="s">
        <v>158</v>
      </c>
      <c r="E523" s="225" t="s">
        <v>1611</v>
      </c>
      <c r="F523" s="226" t="s">
        <v>1612</v>
      </c>
      <c r="G523" s="227" t="s">
        <v>161</v>
      </c>
      <c r="H523" s="228">
        <v>3.45</v>
      </c>
      <c r="I523" s="229"/>
      <c r="J523" s="230">
        <f>ROUND(I523*H523,2)</f>
        <v>0</v>
      </c>
      <c r="K523" s="231"/>
      <c r="L523" s="41"/>
      <c r="M523" s="232" t="s">
        <v>1</v>
      </c>
      <c r="N523" s="233" t="s">
        <v>41</v>
      </c>
      <c r="O523" s="88"/>
      <c r="P523" s="234">
        <f>O523*H523</f>
        <v>0</v>
      </c>
      <c r="Q523" s="234">
        <v>0</v>
      </c>
      <c r="R523" s="234">
        <f>Q523*H523</f>
        <v>0</v>
      </c>
      <c r="S523" s="234">
        <v>0</v>
      </c>
      <c r="T523" s="235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36" t="s">
        <v>187</v>
      </c>
      <c r="AT523" s="236" t="s">
        <v>158</v>
      </c>
      <c r="AU523" s="236" t="s">
        <v>85</v>
      </c>
      <c r="AY523" s="14" t="s">
        <v>156</v>
      </c>
      <c r="BE523" s="237">
        <f>IF(N523="základní",J523,0)</f>
        <v>0</v>
      </c>
      <c r="BF523" s="237">
        <f>IF(N523="snížená",J523,0)</f>
        <v>0</v>
      </c>
      <c r="BG523" s="237">
        <f>IF(N523="zákl. přenesená",J523,0)</f>
        <v>0</v>
      </c>
      <c r="BH523" s="237">
        <f>IF(N523="sníž. přenesená",J523,0)</f>
        <v>0</v>
      </c>
      <c r="BI523" s="237">
        <f>IF(N523="nulová",J523,0)</f>
        <v>0</v>
      </c>
      <c r="BJ523" s="14" t="s">
        <v>83</v>
      </c>
      <c r="BK523" s="237">
        <f>ROUND(I523*H523,2)</f>
        <v>0</v>
      </c>
      <c r="BL523" s="14" t="s">
        <v>187</v>
      </c>
      <c r="BM523" s="236" t="s">
        <v>1613</v>
      </c>
    </row>
    <row r="524" spans="1:65" s="2" customFormat="1" ht="24.15" customHeight="1">
      <c r="A524" s="35"/>
      <c r="B524" s="36"/>
      <c r="C524" s="224" t="s">
        <v>964</v>
      </c>
      <c r="D524" s="224" t="s">
        <v>158</v>
      </c>
      <c r="E524" s="225" t="s">
        <v>1614</v>
      </c>
      <c r="F524" s="226" t="s">
        <v>1615</v>
      </c>
      <c r="G524" s="227" t="s">
        <v>161</v>
      </c>
      <c r="H524" s="228">
        <v>3.45</v>
      </c>
      <c r="I524" s="229"/>
      <c r="J524" s="230">
        <f>ROUND(I524*H524,2)</f>
        <v>0</v>
      </c>
      <c r="K524" s="231"/>
      <c r="L524" s="41"/>
      <c r="M524" s="232" t="s">
        <v>1</v>
      </c>
      <c r="N524" s="233" t="s">
        <v>41</v>
      </c>
      <c r="O524" s="88"/>
      <c r="P524" s="234">
        <f>O524*H524</f>
        <v>0</v>
      </c>
      <c r="Q524" s="234">
        <v>0</v>
      </c>
      <c r="R524" s="234">
        <f>Q524*H524</f>
        <v>0</v>
      </c>
      <c r="S524" s="234">
        <v>0</v>
      </c>
      <c r="T524" s="235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36" t="s">
        <v>187</v>
      </c>
      <c r="AT524" s="236" t="s">
        <v>158</v>
      </c>
      <c r="AU524" s="236" t="s">
        <v>85</v>
      </c>
      <c r="AY524" s="14" t="s">
        <v>156</v>
      </c>
      <c r="BE524" s="237">
        <f>IF(N524="základní",J524,0)</f>
        <v>0</v>
      </c>
      <c r="BF524" s="237">
        <f>IF(N524="snížená",J524,0)</f>
        <v>0</v>
      </c>
      <c r="BG524" s="237">
        <f>IF(N524="zákl. přenesená",J524,0)</f>
        <v>0</v>
      </c>
      <c r="BH524" s="237">
        <f>IF(N524="sníž. přenesená",J524,0)</f>
        <v>0</v>
      </c>
      <c r="BI524" s="237">
        <f>IF(N524="nulová",J524,0)</f>
        <v>0</v>
      </c>
      <c r="BJ524" s="14" t="s">
        <v>83</v>
      </c>
      <c r="BK524" s="237">
        <f>ROUND(I524*H524,2)</f>
        <v>0</v>
      </c>
      <c r="BL524" s="14" t="s">
        <v>187</v>
      </c>
      <c r="BM524" s="236" t="s">
        <v>1616</v>
      </c>
    </row>
    <row r="525" spans="1:65" s="2" customFormat="1" ht="24.15" customHeight="1">
      <c r="A525" s="35"/>
      <c r="B525" s="36"/>
      <c r="C525" s="224" t="s">
        <v>1617</v>
      </c>
      <c r="D525" s="224" t="s">
        <v>158</v>
      </c>
      <c r="E525" s="225" t="s">
        <v>1618</v>
      </c>
      <c r="F525" s="226" t="s">
        <v>1619</v>
      </c>
      <c r="G525" s="227" t="s">
        <v>161</v>
      </c>
      <c r="H525" s="228">
        <v>53.132</v>
      </c>
      <c r="I525" s="229"/>
      <c r="J525" s="230">
        <f>ROUND(I525*H525,2)</f>
        <v>0</v>
      </c>
      <c r="K525" s="231"/>
      <c r="L525" s="41"/>
      <c r="M525" s="232" t="s">
        <v>1</v>
      </c>
      <c r="N525" s="233" t="s">
        <v>41</v>
      </c>
      <c r="O525" s="88"/>
      <c r="P525" s="234">
        <f>O525*H525</f>
        <v>0</v>
      </c>
      <c r="Q525" s="234">
        <v>0</v>
      </c>
      <c r="R525" s="234">
        <f>Q525*H525</f>
        <v>0</v>
      </c>
      <c r="S525" s="234">
        <v>0</v>
      </c>
      <c r="T525" s="235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36" t="s">
        <v>187</v>
      </c>
      <c r="AT525" s="236" t="s">
        <v>158</v>
      </c>
      <c r="AU525" s="236" t="s">
        <v>85</v>
      </c>
      <c r="AY525" s="14" t="s">
        <v>156</v>
      </c>
      <c r="BE525" s="237">
        <f>IF(N525="základní",J525,0)</f>
        <v>0</v>
      </c>
      <c r="BF525" s="237">
        <f>IF(N525="snížená",J525,0)</f>
        <v>0</v>
      </c>
      <c r="BG525" s="237">
        <f>IF(N525="zákl. přenesená",J525,0)</f>
        <v>0</v>
      </c>
      <c r="BH525" s="237">
        <f>IF(N525="sníž. přenesená",J525,0)</f>
        <v>0</v>
      </c>
      <c r="BI525" s="237">
        <f>IF(N525="nulová",J525,0)</f>
        <v>0</v>
      </c>
      <c r="BJ525" s="14" t="s">
        <v>83</v>
      </c>
      <c r="BK525" s="237">
        <f>ROUND(I525*H525,2)</f>
        <v>0</v>
      </c>
      <c r="BL525" s="14" t="s">
        <v>187</v>
      </c>
      <c r="BM525" s="236" t="s">
        <v>1620</v>
      </c>
    </row>
    <row r="526" spans="1:65" s="2" customFormat="1" ht="24.15" customHeight="1">
      <c r="A526" s="35"/>
      <c r="B526" s="36"/>
      <c r="C526" s="224" t="s">
        <v>1621</v>
      </c>
      <c r="D526" s="224" t="s">
        <v>158</v>
      </c>
      <c r="E526" s="225" t="s">
        <v>1622</v>
      </c>
      <c r="F526" s="226" t="s">
        <v>1623</v>
      </c>
      <c r="G526" s="227" t="s">
        <v>161</v>
      </c>
      <c r="H526" s="228">
        <v>53.132</v>
      </c>
      <c r="I526" s="229"/>
      <c r="J526" s="230">
        <f>ROUND(I526*H526,2)</f>
        <v>0</v>
      </c>
      <c r="K526" s="231"/>
      <c r="L526" s="41"/>
      <c r="M526" s="232" t="s">
        <v>1</v>
      </c>
      <c r="N526" s="233" t="s">
        <v>41</v>
      </c>
      <c r="O526" s="88"/>
      <c r="P526" s="234">
        <f>O526*H526</f>
        <v>0</v>
      </c>
      <c r="Q526" s="234">
        <v>0</v>
      </c>
      <c r="R526" s="234">
        <f>Q526*H526</f>
        <v>0</v>
      </c>
      <c r="S526" s="234">
        <v>0</v>
      </c>
      <c r="T526" s="235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36" t="s">
        <v>187</v>
      </c>
      <c r="AT526" s="236" t="s">
        <v>158</v>
      </c>
      <c r="AU526" s="236" t="s">
        <v>85</v>
      </c>
      <c r="AY526" s="14" t="s">
        <v>156</v>
      </c>
      <c r="BE526" s="237">
        <f>IF(N526="základní",J526,0)</f>
        <v>0</v>
      </c>
      <c r="BF526" s="237">
        <f>IF(N526="snížená",J526,0)</f>
        <v>0</v>
      </c>
      <c r="BG526" s="237">
        <f>IF(N526="zákl. přenesená",J526,0)</f>
        <v>0</v>
      </c>
      <c r="BH526" s="237">
        <f>IF(N526="sníž. přenesená",J526,0)</f>
        <v>0</v>
      </c>
      <c r="BI526" s="237">
        <f>IF(N526="nulová",J526,0)</f>
        <v>0</v>
      </c>
      <c r="BJ526" s="14" t="s">
        <v>83</v>
      </c>
      <c r="BK526" s="237">
        <f>ROUND(I526*H526,2)</f>
        <v>0</v>
      </c>
      <c r="BL526" s="14" t="s">
        <v>187</v>
      </c>
      <c r="BM526" s="236" t="s">
        <v>1624</v>
      </c>
    </row>
    <row r="527" spans="1:65" s="2" customFormat="1" ht="24.15" customHeight="1">
      <c r="A527" s="35"/>
      <c r="B527" s="36"/>
      <c r="C527" s="224" t="s">
        <v>970</v>
      </c>
      <c r="D527" s="224" t="s">
        <v>158</v>
      </c>
      <c r="E527" s="225" t="s">
        <v>1625</v>
      </c>
      <c r="F527" s="226" t="s">
        <v>1626</v>
      </c>
      <c r="G527" s="227" t="s">
        <v>161</v>
      </c>
      <c r="H527" s="228">
        <v>53.132</v>
      </c>
      <c r="I527" s="229"/>
      <c r="J527" s="230">
        <f>ROUND(I527*H527,2)</f>
        <v>0</v>
      </c>
      <c r="K527" s="231"/>
      <c r="L527" s="41"/>
      <c r="M527" s="232" t="s">
        <v>1</v>
      </c>
      <c r="N527" s="233" t="s">
        <v>41</v>
      </c>
      <c r="O527" s="88"/>
      <c r="P527" s="234">
        <f>O527*H527</f>
        <v>0</v>
      </c>
      <c r="Q527" s="234">
        <v>0</v>
      </c>
      <c r="R527" s="234">
        <f>Q527*H527</f>
        <v>0</v>
      </c>
      <c r="S527" s="234">
        <v>0</v>
      </c>
      <c r="T527" s="235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36" t="s">
        <v>187</v>
      </c>
      <c r="AT527" s="236" t="s">
        <v>158</v>
      </c>
      <c r="AU527" s="236" t="s">
        <v>85</v>
      </c>
      <c r="AY527" s="14" t="s">
        <v>156</v>
      </c>
      <c r="BE527" s="237">
        <f>IF(N527="základní",J527,0)</f>
        <v>0</v>
      </c>
      <c r="BF527" s="237">
        <f>IF(N527="snížená",J527,0)</f>
        <v>0</v>
      </c>
      <c r="BG527" s="237">
        <f>IF(N527="zákl. přenesená",J527,0)</f>
        <v>0</v>
      </c>
      <c r="BH527" s="237">
        <f>IF(N527="sníž. přenesená",J527,0)</f>
        <v>0</v>
      </c>
      <c r="BI527" s="237">
        <f>IF(N527="nulová",J527,0)</f>
        <v>0</v>
      </c>
      <c r="BJ527" s="14" t="s">
        <v>83</v>
      </c>
      <c r="BK527" s="237">
        <f>ROUND(I527*H527,2)</f>
        <v>0</v>
      </c>
      <c r="BL527" s="14" t="s">
        <v>187</v>
      </c>
      <c r="BM527" s="236" t="s">
        <v>1627</v>
      </c>
    </row>
    <row r="528" spans="1:63" s="12" customFormat="1" ht="22.8" customHeight="1">
      <c r="A528" s="12"/>
      <c r="B528" s="208"/>
      <c r="C528" s="209"/>
      <c r="D528" s="210" t="s">
        <v>75</v>
      </c>
      <c r="E528" s="222" t="s">
        <v>1628</v>
      </c>
      <c r="F528" s="222" t="s">
        <v>1629</v>
      </c>
      <c r="G528" s="209"/>
      <c r="H528" s="209"/>
      <c r="I528" s="212"/>
      <c r="J528" s="223">
        <f>BK528</f>
        <v>0</v>
      </c>
      <c r="K528" s="209"/>
      <c r="L528" s="214"/>
      <c r="M528" s="215"/>
      <c r="N528" s="216"/>
      <c r="O528" s="216"/>
      <c r="P528" s="217">
        <f>SUM(P529:P538)</f>
        <v>0</v>
      </c>
      <c r="Q528" s="216"/>
      <c r="R528" s="217">
        <f>SUM(R529:R538)</f>
        <v>0</v>
      </c>
      <c r="S528" s="216"/>
      <c r="T528" s="218">
        <f>SUM(T529:T538)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19" t="s">
        <v>85</v>
      </c>
      <c r="AT528" s="220" t="s">
        <v>75</v>
      </c>
      <c r="AU528" s="220" t="s">
        <v>83</v>
      </c>
      <c r="AY528" s="219" t="s">
        <v>156</v>
      </c>
      <c r="BK528" s="221">
        <f>SUM(BK529:BK538)</f>
        <v>0</v>
      </c>
    </row>
    <row r="529" spans="1:65" s="2" customFormat="1" ht="24.15" customHeight="1">
      <c r="A529" s="35"/>
      <c r="B529" s="36"/>
      <c r="C529" s="224" t="s">
        <v>1630</v>
      </c>
      <c r="D529" s="224" t="s">
        <v>158</v>
      </c>
      <c r="E529" s="225" t="s">
        <v>1631</v>
      </c>
      <c r="F529" s="226" t="s">
        <v>1632</v>
      </c>
      <c r="G529" s="227" t="s">
        <v>161</v>
      </c>
      <c r="H529" s="228">
        <v>866.581</v>
      </c>
      <c r="I529" s="229"/>
      <c r="J529" s="230">
        <f>ROUND(I529*H529,2)</f>
        <v>0</v>
      </c>
      <c r="K529" s="231"/>
      <c r="L529" s="41"/>
      <c r="M529" s="232" t="s">
        <v>1</v>
      </c>
      <c r="N529" s="233" t="s">
        <v>41</v>
      </c>
      <c r="O529" s="88"/>
      <c r="P529" s="234">
        <f>O529*H529</f>
        <v>0</v>
      </c>
      <c r="Q529" s="234">
        <v>0</v>
      </c>
      <c r="R529" s="234">
        <f>Q529*H529</f>
        <v>0</v>
      </c>
      <c r="S529" s="234">
        <v>0</v>
      </c>
      <c r="T529" s="235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36" t="s">
        <v>187</v>
      </c>
      <c r="AT529" s="236" t="s">
        <v>158</v>
      </c>
      <c r="AU529" s="236" t="s">
        <v>85</v>
      </c>
      <c r="AY529" s="14" t="s">
        <v>156</v>
      </c>
      <c r="BE529" s="237">
        <f>IF(N529="základní",J529,0)</f>
        <v>0</v>
      </c>
      <c r="BF529" s="237">
        <f>IF(N529="snížená",J529,0)</f>
        <v>0</v>
      </c>
      <c r="BG529" s="237">
        <f>IF(N529="zákl. přenesená",J529,0)</f>
        <v>0</v>
      </c>
      <c r="BH529" s="237">
        <f>IF(N529="sníž. přenesená",J529,0)</f>
        <v>0</v>
      </c>
      <c r="BI529" s="237">
        <f>IF(N529="nulová",J529,0)</f>
        <v>0</v>
      </c>
      <c r="BJ529" s="14" t="s">
        <v>83</v>
      </c>
      <c r="BK529" s="237">
        <f>ROUND(I529*H529,2)</f>
        <v>0</v>
      </c>
      <c r="BL529" s="14" t="s">
        <v>187</v>
      </c>
      <c r="BM529" s="236" t="s">
        <v>1633</v>
      </c>
    </row>
    <row r="530" spans="1:65" s="2" customFormat="1" ht="24.15" customHeight="1">
      <c r="A530" s="35"/>
      <c r="B530" s="36"/>
      <c r="C530" s="224" t="s">
        <v>979</v>
      </c>
      <c r="D530" s="224" t="s">
        <v>158</v>
      </c>
      <c r="E530" s="225" t="s">
        <v>1634</v>
      </c>
      <c r="F530" s="226" t="s">
        <v>1635</v>
      </c>
      <c r="G530" s="227" t="s">
        <v>161</v>
      </c>
      <c r="H530" s="228">
        <v>623.019</v>
      </c>
      <c r="I530" s="229"/>
      <c r="J530" s="230">
        <f>ROUND(I530*H530,2)</f>
        <v>0</v>
      </c>
      <c r="K530" s="231"/>
      <c r="L530" s="41"/>
      <c r="M530" s="232" t="s">
        <v>1</v>
      </c>
      <c r="N530" s="233" t="s">
        <v>41</v>
      </c>
      <c r="O530" s="88"/>
      <c r="P530" s="234">
        <f>O530*H530</f>
        <v>0</v>
      </c>
      <c r="Q530" s="234">
        <v>0</v>
      </c>
      <c r="R530" s="234">
        <f>Q530*H530</f>
        <v>0</v>
      </c>
      <c r="S530" s="234">
        <v>0</v>
      </c>
      <c r="T530" s="235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36" t="s">
        <v>187</v>
      </c>
      <c r="AT530" s="236" t="s">
        <v>158</v>
      </c>
      <c r="AU530" s="236" t="s">
        <v>85</v>
      </c>
      <c r="AY530" s="14" t="s">
        <v>156</v>
      </c>
      <c r="BE530" s="237">
        <f>IF(N530="základní",J530,0)</f>
        <v>0</v>
      </c>
      <c r="BF530" s="237">
        <f>IF(N530="snížená",J530,0)</f>
        <v>0</v>
      </c>
      <c r="BG530" s="237">
        <f>IF(N530="zákl. přenesená",J530,0)</f>
        <v>0</v>
      </c>
      <c r="BH530" s="237">
        <f>IF(N530="sníž. přenesená",J530,0)</f>
        <v>0</v>
      </c>
      <c r="BI530" s="237">
        <f>IF(N530="nulová",J530,0)</f>
        <v>0</v>
      </c>
      <c r="BJ530" s="14" t="s">
        <v>83</v>
      </c>
      <c r="BK530" s="237">
        <f>ROUND(I530*H530,2)</f>
        <v>0</v>
      </c>
      <c r="BL530" s="14" t="s">
        <v>187</v>
      </c>
      <c r="BM530" s="236" t="s">
        <v>1636</v>
      </c>
    </row>
    <row r="531" spans="1:65" s="2" customFormat="1" ht="14.4" customHeight="1">
      <c r="A531" s="35"/>
      <c r="B531" s="36"/>
      <c r="C531" s="224" t="s">
        <v>1637</v>
      </c>
      <c r="D531" s="224" t="s">
        <v>158</v>
      </c>
      <c r="E531" s="225" t="s">
        <v>1638</v>
      </c>
      <c r="F531" s="226" t="s">
        <v>1639</v>
      </c>
      <c r="G531" s="227" t="s">
        <v>161</v>
      </c>
      <c r="H531" s="228">
        <v>342.66</v>
      </c>
      <c r="I531" s="229"/>
      <c r="J531" s="230">
        <f>ROUND(I531*H531,2)</f>
        <v>0</v>
      </c>
      <c r="K531" s="231"/>
      <c r="L531" s="41"/>
      <c r="M531" s="232" t="s">
        <v>1</v>
      </c>
      <c r="N531" s="233" t="s">
        <v>41</v>
      </c>
      <c r="O531" s="88"/>
      <c r="P531" s="234">
        <f>O531*H531</f>
        <v>0</v>
      </c>
      <c r="Q531" s="234">
        <v>0</v>
      </c>
      <c r="R531" s="234">
        <f>Q531*H531</f>
        <v>0</v>
      </c>
      <c r="S531" s="234">
        <v>0</v>
      </c>
      <c r="T531" s="235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36" t="s">
        <v>187</v>
      </c>
      <c r="AT531" s="236" t="s">
        <v>158</v>
      </c>
      <c r="AU531" s="236" t="s">
        <v>85</v>
      </c>
      <c r="AY531" s="14" t="s">
        <v>156</v>
      </c>
      <c r="BE531" s="237">
        <f>IF(N531="základní",J531,0)</f>
        <v>0</v>
      </c>
      <c r="BF531" s="237">
        <f>IF(N531="snížená",J531,0)</f>
        <v>0</v>
      </c>
      <c r="BG531" s="237">
        <f>IF(N531="zákl. přenesená",J531,0)</f>
        <v>0</v>
      </c>
      <c r="BH531" s="237">
        <f>IF(N531="sníž. přenesená",J531,0)</f>
        <v>0</v>
      </c>
      <c r="BI531" s="237">
        <f>IF(N531="nulová",J531,0)</f>
        <v>0</v>
      </c>
      <c r="BJ531" s="14" t="s">
        <v>83</v>
      </c>
      <c r="BK531" s="237">
        <f>ROUND(I531*H531,2)</f>
        <v>0</v>
      </c>
      <c r="BL531" s="14" t="s">
        <v>187</v>
      </c>
      <c r="BM531" s="236" t="s">
        <v>1640</v>
      </c>
    </row>
    <row r="532" spans="1:65" s="2" customFormat="1" ht="24.15" customHeight="1">
      <c r="A532" s="35"/>
      <c r="B532" s="36"/>
      <c r="C532" s="224" t="s">
        <v>1117</v>
      </c>
      <c r="D532" s="224" t="s">
        <v>158</v>
      </c>
      <c r="E532" s="225" t="s">
        <v>1641</v>
      </c>
      <c r="F532" s="226" t="s">
        <v>1642</v>
      </c>
      <c r="G532" s="227" t="s">
        <v>161</v>
      </c>
      <c r="H532" s="228">
        <v>342.66</v>
      </c>
      <c r="I532" s="229"/>
      <c r="J532" s="230">
        <f>ROUND(I532*H532,2)</f>
        <v>0</v>
      </c>
      <c r="K532" s="231"/>
      <c r="L532" s="41"/>
      <c r="M532" s="232" t="s">
        <v>1</v>
      </c>
      <c r="N532" s="233" t="s">
        <v>41</v>
      </c>
      <c r="O532" s="88"/>
      <c r="P532" s="234">
        <f>O532*H532</f>
        <v>0</v>
      </c>
      <c r="Q532" s="234">
        <v>0</v>
      </c>
      <c r="R532" s="234">
        <f>Q532*H532</f>
        <v>0</v>
      </c>
      <c r="S532" s="234">
        <v>0</v>
      </c>
      <c r="T532" s="235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36" t="s">
        <v>187</v>
      </c>
      <c r="AT532" s="236" t="s">
        <v>158</v>
      </c>
      <c r="AU532" s="236" t="s">
        <v>85</v>
      </c>
      <c r="AY532" s="14" t="s">
        <v>156</v>
      </c>
      <c r="BE532" s="237">
        <f>IF(N532="základní",J532,0)</f>
        <v>0</v>
      </c>
      <c r="BF532" s="237">
        <f>IF(N532="snížená",J532,0)</f>
        <v>0</v>
      </c>
      <c r="BG532" s="237">
        <f>IF(N532="zákl. přenesená",J532,0)</f>
        <v>0</v>
      </c>
      <c r="BH532" s="237">
        <f>IF(N532="sníž. přenesená",J532,0)</f>
        <v>0</v>
      </c>
      <c r="BI532" s="237">
        <f>IF(N532="nulová",J532,0)</f>
        <v>0</v>
      </c>
      <c r="BJ532" s="14" t="s">
        <v>83</v>
      </c>
      <c r="BK532" s="237">
        <f>ROUND(I532*H532,2)</f>
        <v>0</v>
      </c>
      <c r="BL532" s="14" t="s">
        <v>187</v>
      </c>
      <c r="BM532" s="236" t="s">
        <v>909</v>
      </c>
    </row>
    <row r="533" spans="1:65" s="2" customFormat="1" ht="24.15" customHeight="1">
      <c r="A533" s="35"/>
      <c r="B533" s="36"/>
      <c r="C533" s="224" t="s">
        <v>974</v>
      </c>
      <c r="D533" s="224" t="s">
        <v>158</v>
      </c>
      <c r="E533" s="225" t="s">
        <v>1643</v>
      </c>
      <c r="F533" s="226" t="s">
        <v>1644</v>
      </c>
      <c r="G533" s="227" t="s">
        <v>186</v>
      </c>
      <c r="H533" s="228">
        <v>266.476</v>
      </c>
      <c r="I533" s="229"/>
      <c r="J533" s="230">
        <f>ROUND(I533*H533,2)</f>
        <v>0</v>
      </c>
      <c r="K533" s="231"/>
      <c r="L533" s="41"/>
      <c r="M533" s="232" t="s">
        <v>1</v>
      </c>
      <c r="N533" s="233" t="s">
        <v>41</v>
      </c>
      <c r="O533" s="88"/>
      <c r="P533" s="234">
        <f>O533*H533</f>
        <v>0</v>
      </c>
      <c r="Q533" s="234">
        <v>0</v>
      </c>
      <c r="R533" s="234">
        <f>Q533*H533</f>
        <v>0</v>
      </c>
      <c r="S533" s="234">
        <v>0</v>
      </c>
      <c r="T533" s="235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36" t="s">
        <v>187</v>
      </c>
      <c r="AT533" s="236" t="s">
        <v>158</v>
      </c>
      <c r="AU533" s="236" t="s">
        <v>85</v>
      </c>
      <c r="AY533" s="14" t="s">
        <v>156</v>
      </c>
      <c r="BE533" s="237">
        <f>IF(N533="základní",J533,0)</f>
        <v>0</v>
      </c>
      <c r="BF533" s="237">
        <f>IF(N533="snížená",J533,0)</f>
        <v>0</v>
      </c>
      <c r="BG533" s="237">
        <f>IF(N533="zákl. přenesená",J533,0)</f>
        <v>0</v>
      </c>
      <c r="BH533" s="237">
        <f>IF(N533="sníž. přenesená",J533,0)</f>
        <v>0</v>
      </c>
      <c r="BI533" s="237">
        <f>IF(N533="nulová",J533,0)</f>
        <v>0</v>
      </c>
      <c r="BJ533" s="14" t="s">
        <v>83</v>
      </c>
      <c r="BK533" s="237">
        <f>ROUND(I533*H533,2)</f>
        <v>0</v>
      </c>
      <c r="BL533" s="14" t="s">
        <v>187</v>
      </c>
      <c r="BM533" s="236" t="s">
        <v>1645</v>
      </c>
    </row>
    <row r="534" spans="1:65" s="2" customFormat="1" ht="24.15" customHeight="1">
      <c r="A534" s="35"/>
      <c r="B534" s="36"/>
      <c r="C534" s="238" t="s">
        <v>1646</v>
      </c>
      <c r="D534" s="238" t="s">
        <v>207</v>
      </c>
      <c r="E534" s="239" t="s">
        <v>1647</v>
      </c>
      <c r="F534" s="240" t="s">
        <v>1648</v>
      </c>
      <c r="G534" s="241" t="s">
        <v>186</v>
      </c>
      <c r="H534" s="242">
        <v>279.8</v>
      </c>
      <c r="I534" s="243"/>
      <c r="J534" s="244">
        <f>ROUND(I534*H534,2)</f>
        <v>0</v>
      </c>
      <c r="K534" s="245"/>
      <c r="L534" s="246"/>
      <c r="M534" s="247" t="s">
        <v>1</v>
      </c>
      <c r="N534" s="248" t="s">
        <v>41</v>
      </c>
      <c r="O534" s="88"/>
      <c r="P534" s="234">
        <f>O534*H534</f>
        <v>0</v>
      </c>
      <c r="Q534" s="234">
        <v>0</v>
      </c>
      <c r="R534" s="234">
        <f>Q534*H534</f>
        <v>0</v>
      </c>
      <c r="S534" s="234">
        <v>0</v>
      </c>
      <c r="T534" s="235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36" t="s">
        <v>218</v>
      </c>
      <c r="AT534" s="236" t="s">
        <v>207</v>
      </c>
      <c r="AU534" s="236" t="s">
        <v>85</v>
      </c>
      <c r="AY534" s="14" t="s">
        <v>156</v>
      </c>
      <c r="BE534" s="237">
        <f>IF(N534="základní",J534,0)</f>
        <v>0</v>
      </c>
      <c r="BF534" s="237">
        <f>IF(N534="snížená",J534,0)</f>
        <v>0</v>
      </c>
      <c r="BG534" s="237">
        <f>IF(N534="zákl. přenesená",J534,0)</f>
        <v>0</v>
      </c>
      <c r="BH534" s="237">
        <f>IF(N534="sníž. přenesená",J534,0)</f>
        <v>0</v>
      </c>
      <c r="BI534" s="237">
        <f>IF(N534="nulová",J534,0)</f>
        <v>0</v>
      </c>
      <c r="BJ534" s="14" t="s">
        <v>83</v>
      </c>
      <c r="BK534" s="237">
        <f>ROUND(I534*H534,2)</f>
        <v>0</v>
      </c>
      <c r="BL534" s="14" t="s">
        <v>187</v>
      </c>
      <c r="BM534" s="236" t="s">
        <v>1649</v>
      </c>
    </row>
    <row r="535" spans="1:65" s="2" customFormat="1" ht="14.4" customHeight="1">
      <c r="A535" s="35"/>
      <c r="B535" s="36"/>
      <c r="C535" s="224" t="s">
        <v>1650</v>
      </c>
      <c r="D535" s="224" t="s">
        <v>158</v>
      </c>
      <c r="E535" s="225" t="s">
        <v>1651</v>
      </c>
      <c r="F535" s="226" t="s">
        <v>1652</v>
      </c>
      <c r="G535" s="227" t="s">
        <v>161</v>
      </c>
      <c r="H535" s="228">
        <v>188.213</v>
      </c>
      <c r="I535" s="229"/>
      <c r="J535" s="230">
        <f>ROUND(I535*H535,2)</f>
        <v>0</v>
      </c>
      <c r="K535" s="231"/>
      <c r="L535" s="41"/>
      <c r="M535" s="232" t="s">
        <v>1</v>
      </c>
      <c r="N535" s="233" t="s">
        <v>41</v>
      </c>
      <c r="O535" s="88"/>
      <c r="P535" s="234">
        <f>O535*H535</f>
        <v>0</v>
      </c>
      <c r="Q535" s="234">
        <v>0</v>
      </c>
      <c r="R535" s="234">
        <f>Q535*H535</f>
        <v>0</v>
      </c>
      <c r="S535" s="234">
        <v>0</v>
      </c>
      <c r="T535" s="235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36" t="s">
        <v>187</v>
      </c>
      <c r="AT535" s="236" t="s">
        <v>158</v>
      </c>
      <c r="AU535" s="236" t="s">
        <v>85</v>
      </c>
      <c r="AY535" s="14" t="s">
        <v>156</v>
      </c>
      <c r="BE535" s="237">
        <f>IF(N535="základní",J535,0)</f>
        <v>0</v>
      </c>
      <c r="BF535" s="237">
        <f>IF(N535="snížená",J535,0)</f>
        <v>0</v>
      </c>
      <c r="BG535" s="237">
        <f>IF(N535="zákl. přenesená",J535,0)</f>
        <v>0</v>
      </c>
      <c r="BH535" s="237">
        <f>IF(N535="sníž. přenesená",J535,0)</f>
        <v>0</v>
      </c>
      <c r="BI535" s="237">
        <f>IF(N535="nulová",J535,0)</f>
        <v>0</v>
      </c>
      <c r="BJ535" s="14" t="s">
        <v>83</v>
      </c>
      <c r="BK535" s="237">
        <f>ROUND(I535*H535,2)</f>
        <v>0</v>
      </c>
      <c r="BL535" s="14" t="s">
        <v>187</v>
      </c>
      <c r="BM535" s="236" t="s">
        <v>1653</v>
      </c>
    </row>
    <row r="536" spans="1:65" s="2" customFormat="1" ht="14.4" customHeight="1">
      <c r="A536" s="35"/>
      <c r="B536" s="36"/>
      <c r="C536" s="238" t="s">
        <v>983</v>
      </c>
      <c r="D536" s="238" t="s">
        <v>207</v>
      </c>
      <c r="E536" s="239" t="s">
        <v>1654</v>
      </c>
      <c r="F536" s="240" t="s">
        <v>1655</v>
      </c>
      <c r="G536" s="241" t="s">
        <v>231</v>
      </c>
      <c r="H536" s="242">
        <v>197.623</v>
      </c>
      <c r="I536" s="243"/>
      <c r="J536" s="244">
        <f>ROUND(I536*H536,2)</f>
        <v>0</v>
      </c>
      <c r="K536" s="245"/>
      <c r="L536" s="246"/>
      <c r="M536" s="247" t="s">
        <v>1</v>
      </c>
      <c r="N536" s="248" t="s">
        <v>41</v>
      </c>
      <c r="O536" s="88"/>
      <c r="P536" s="234">
        <f>O536*H536</f>
        <v>0</v>
      </c>
      <c r="Q536" s="234">
        <v>0</v>
      </c>
      <c r="R536" s="234">
        <f>Q536*H536</f>
        <v>0</v>
      </c>
      <c r="S536" s="234">
        <v>0</v>
      </c>
      <c r="T536" s="235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36" t="s">
        <v>218</v>
      </c>
      <c r="AT536" s="236" t="s">
        <v>207</v>
      </c>
      <c r="AU536" s="236" t="s">
        <v>85</v>
      </c>
      <c r="AY536" s="14" t="s">
        <v>156</v>
      </c>
      <c r="BE536" s="237">
        <f>IF(N536="základní",J536,0)</f>
        <v>0</v>
      </c>
      <c r="BF536" s="237">
        <f>IF(N536="snížená",J536,0)</f>
        <v>0</v>
      </c>
      <c r="BG536" s="237">
        <f>IF(N536="zákl. přenesená",J536,0)</f>
        <v>0</v>
      </c>
      <c r="BH536" s="237">
        <f>IF(N536="sníž. přenesená",J536,0)</f>
        <v>0</v>
      </c>
      <c r="BI536" s="237">
        <f>IF(N536="nulová",J536,0)</f>
        <v>0</v>
      </c>
      <c r="BJ536" s="14" t="s">
        <v>83</v>
      </c>
      <c r="BK536" s="237">
        <f>ROUND(I536*H536,2)</f>
        <v>0</v>
      </c>
      <c r="BL536" s="14" t="s">
        <v>187</v>
      </c>
      <c r="BM536" s="236" t="s">
        <v>1656</v>
      </c>
    </row>
    <row r="537" spans="1:65" s="2" customFormat="1" ht="24.15" customHeight="1">
      <c r="A537" s="35"/>
      <c r="B537" s="36"/>
      <c r="C537" s="224" t="s">
        <v>1657</v>
      </c>
      <c r="D537" s="224" t="s">
        <v>158</v>
      </c>
      <c r="E537" s="225" t="s">
        <v>1658</v>
      </c>
      <c r="F537" s="226" t="s">
        <v>1659</v>
      </c>
      <c r="G537" s="227" t="s">
        <v>161</v>
      </c>
      <c r="H537" s="228">
        <v>866.581</v>
      </c>
      <c r="I537" s="229"/>
      <c r="J537" s="230">
        <f>ROUND(I537*H537,2)</f>
        <v>0</v>
      </c>
      <c r="K537" s="231"/>
      <c r="L537" s="41"/>
      <c r="M537" s="232" t="s">
        <v>1</v>
      </c>
      <c r="N537" s="233" t="s">
        <v>41</v>
      </c>
      <c r="O537" s="88"/>
      <c r="P537" s="234">
        <f>O537*H537</f>
        <v>0</v>
      </c>
      <c r="Q537" s="234">
        <v>0</v>
      </c>
      <c r="R537" s="234">
        <f>Q537*H537</f>
        <v>0</v>
      </c>
      <c r="S537" s="234">
        <v>0</v>
      </c>
      <c r="T537" s="235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236" t="s">
        <v>187</v>
      </c>
      <c r="AT537" s="236" t="s">
        <v>158</v>
      </c>
      <c r="AU537" s="236" t="s">
        <v>85</v>
      </c>
      <c r="AY537" s="14" t="s">
        <v>156</v>
      </c>
      <c r="BE537" s="237">
        <f>IF(N537="základní",J537,0)</f>
        <v>0</v>
      </c>
      <c r="BF537" s="237">
        <f>IF(N537="snížená",J537,0)</f>
        <v>0</v>
      </c>
      <c r="BG537" s="237">
        <f>IF(N537="zákl. přenesená",J537,0)</f>
        <v>0</v>
      </c>
      <c r="BH537" s="237">
        <f>IF(N537="sníž. přenesená",J537,0)</f>
        <v>0</v>
      </c>
      <c r="BI537" s="237">
        <f>IF(N537="nulová",J537,0)</f>
        <v>0</v>
      </c>
      <c r="BJ537" s="14" t="s">
        <v>83</v>
      </c>
      <c r="BK537" s="237">
        <f>ROUND(I537*H537,2)</f>
        <v>0</v>
      </c>
      <c r="BL537" s="14" t="s">
        <v>187</v>
      </c>
      <c r="BM537" s="236" t="s">
        <v>1660</v>
      </c>
    </row>
    <row r="538" spans="1:65" s="2" customFormat="1" ht="24.15" customHeight="1">
      <c r="A538" s="35"/>
      <c r="B538" s="36"/>
      <c r="C538" s="224" t="s">
        <v>987</v>
      </c>
      <c r="D538" s="224" t="s">
        <v>158</v>
      </c>
      <c r="E538" s="225" t="s">
        <v>1661</v>
      </c>
      <c r="F538" s="226" t="s">
        <v>1662</v>
      </c>
      <c r="G538" s="227" t="s">
        <v>161</v>
      </c>
      <c r="H538" s="228">
        <v>866.581</v>
      </c>
      <c r="I538" s="229"/>
      <c r="J538" s="230">
        <f>ROUND(I538*H538,2)</f>
        <v>0</v>
      </c>
      <c r="K538" s="231"/>
      <c r="L538" s="41"/>
      <c r="M538" s="249" t="s">
        <v>1</v>
      </c>
      <c r="N538" s="250" t="s">
        <v>41</v>
      </c>
      <c r="O538" s="251"/>
      <c r="P538" s="252">
        <f>O538*H538</f>
        <v>0</v>
      </c>
      <c r="Q538" s="252">
        <v>0</v>
      </c>
      <c r="R538" s="252">
        <f>Q538*H538</f>
        <v>0</v>
      </c>
      <c r="S538" s="252">
        <v>0</v>
      </c>
      <c r="T538" s="253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36" t="s">
        <v>187</v>
      </c>
      <c r="AT538" s="236" t="s">
        <v>158</v>
      </c>
      <c r="AU538" s="236" t="s">
        <v>85</v>
      </c>
      <c r="AY538" s="14" t="s">
        <v>156</v>
      </c>
      <c r="BE538" s="237">
        <f>IF(N538="základní",J538,0)</f>
        <v>0</v>
      </c>
      <c r="BF538" s="237">
        <f>IF(N538="snížená",J538,0)</f>
        <v>0</v>
      </c>
      <c r="BG538" s="237">
        <f>IF(N538="zákl. přenesená",J538,0)</f>
        <v>0</v>
      </c>
      <c r="BH538" s="237">
        <f>IF(N538="sníž. přenesená",J538,0)</f>
        <v>0</v>
      </c>
      <c r="BI538" s="237">
        <f>IF(N538="nulová",J538,0)</f>
        <v>0</v>
      </c>
      <c r="BJ538" s="14" t="s">
        <v>83</v>
      </c>
      <c r="BK538" s="237">
        <f>ROUND(I538*H538,2)</f>
        <v>0</v>
      </c>
      <c r="BL538" s="14" t="s">
        <v>187</v>
      </c>
      <c r="BM538" s="236" t="s">
        <v>1663</v>
      </c>
    </row>
    <row r="539" spans="1:31" s="2" customFormat="1" ht="6.95" customHeight="1">
      <c r="A539" s="35"/>
      <c r="B539" s="63"/>
      <c r="C539" s="64"/>
      <c r="D539" s="64"/>
      <c r="E539" s="64"/>
      <c r="F539" s="64"/>
      <c r="G539" s="64"/>
      <c r="H539" s="64"/>
      <c r="I539" s="64"/>
      <c r="J539" s="64"/>
      <c r="K539" s="64"/>
      <c r="L539" s="41"/>
      <c r="M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</row>
  </sheetData>
  <sheetProtection password="CC35" sheet="1" objects="1" scenarios="1" formatColumns="0" formatRows="0" autoFilter="0"/>
  <autoFilter ref="C147:K5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6:H136"/>
    <mergeCell ref="E138:H138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1664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ROUND(J126,2)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ROUND((SUM(BE126:BE156)),2)</f>
        <v>0</v>
      </c>
      <c r="G35" s="35"/>
      <c r="H35" s="35"/>
      <c r="I35" s="161">
        <v>0.21</v>
      </c>
      <c r="J35" s="160">
        <f>ROUND(((SUM(BE126:BE156))*I35),2)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ROUND((SUM(BF126:BF156)),2)</f>
        <v>0</v>
      </c>
      <c r="G36" s="35"/>
      <c r="H36" s="35"/>
      <c r="I36" s="161">
        <v>0.15</v>
      </c>
      <c r="J36" s="160">
        <f>ROUND(((SUM(BF126:BF156))*I36),2)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ROUND((SUM(BG126:BG156)),2)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ROUND((SUM(BH126:BH156)),2)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ROUND((SUM(BI126:BI156)),2)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4.100 - Ústřední vytápění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J126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138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1665</v>
      </c>
      <c r="E100" s="193"/>
      <c r="F100" s="193"/>
      <c r="G100" s="193"/>
      <c r="H100" s="193"/>
      <c r="I100" s="193"/>
      <c r="J100" s="194">
        <f>J128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1666</v>
      </c>
      <c r="E101" s="193"/>
      <c r="F101" s="193"/>
      <c r="G101" s="193"/>
      <c r="H101" s="193"/>
      <c r="I101" s="193"/>
      <c r="J101" s="194">
        <f>J133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1667</v>
      </c>
      <c r="E102" s="193"/>
      <c r="F102" s="193"/>
      <c r="G102" s="193"/>
      <c r="H102" s="193"/>
      <c r="I102" s="193"/>
      <c r="J102" s="194">
        <f>J140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1668</v>
      </c>
      <c r="E103" s="193"/>
      <c r="F103" s="193"/>
      <c r="G103" s="193"/>
      <c r="H103" s="193"/>
      <c r="I103" s="193"/>
      <c r="J103" s="194">
        <f>J147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5"/>
      <c r="C104" s="186"/>
      <c r="D104" s="187" t="s">
        <v>1669</v>
      </c>
      <c r="E104" s="188"/>
      <c r="F104" s="188"/>
      <c r="G104" s="188"/>
      <c r="H104" s="188"/>
      <c r="I104" s="188"/>
      <c r="J104" s="189">
        <f>J155</f>
        <v>0</v>
      </c>
      <c r="K104" s="186"/>
      <c r="L104" s="19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141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0" t="str">
        <f>E7</f>
        <v>Vysoké Mýto ON-DSP,DPS oprava, stavební opravy objektu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18"/>
      <c r="C115" s="29" t="s">
        <v>119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31" s="2" customFormat="1" ht="16.5" customHeight="1">
      <c r="A116" s="35"/>
      <c r="B116" s="36"/>
      <c r="C116" s="37"/>
      <c r="D116" s="37"/>
      <c r="E116" s="180" t="s">
        <v>466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121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E11</f>
        <v>4.100 - Ústřední vytápění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F14</f>
        <v xml:space="preserve"> </v>
      </c>
      <c r="G120" s="37"/>
      <c r="H120" s="37"/>
      <c r="I120" s="29" t="s">
        <v>22</v>
      </c>
      <c r="J120" s="76" t="str">
        <f>IF(J14="","",J14)</f>
        <v>11. 3. 2020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40.05" customHeight="1">
      <c r="A122" s="35"/>
      <c r="B122" s="36"/>
      <c r="C122" s="29" t="s">
        <v>24</v>
      </c>
      <c r="D122" s="37"/>
      <c r="E122" s="37"/>
      <c r="F122" s="24" t="str">
        <f>E17</f>
        <v>Správa železnic, s.o.,Rieg. nám.1660,500 02 HK</v>
      </c>
      <c r="G122" s="37"/>
      <c r="H122" s="37"/>
      <c r="I122" s="29" t="s">
        <v>30</v>
      </c>
      <c r="J122" s="33" t="str">
        <f>E23</f>
        <v>CODE,s.r.o.,Na Vrtálně 84,530 02 Pardubice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28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CODE spol. s r.o.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96"/>
      <c r="B125" s="197"/>
      <c r="C125" s="198" t="s">
        <v>142</v>
      </c>
      <c r="D125" s="199" t="s">
        <v>61</v>
      </c>
      <c r="E125" s="199" t="s">
        <v>57</v>
      </c>
      <c r="F125" s="199" t="s">
        <v>58</v>
      </c>
      <c r="G125" s="199" t="s">
        <v>143</v>
      </c>
      <c r="H125" s="199" t="s">
        <v>144</v>
      </c>
      <c r="I125" s="199" t="s">
        <v>145</v>
      </c>
      <c r="J125" s="200" t="s">
        <v>126</v>
      </c>
      <c r="K125" s="201" t="s">
        <v>146</v>
      </c>
      <c r="L125" s="202"/>
      <c r="M125" s="97" t="s">
        <v>1</v>
      </c>
      <c r="N125" s="98" t="s">
        <v>40</v>
      </c>
      <c r="O125" s="98" t="s">
        <v>147</v>
      </c>
      <c r="P125" s="98" t="s">
        <v>148</v>
      </c>
      <c r="Q125" s="98" t="s">
        <v>149</v>
      </c>
      <c r="R125" s="98" t="s">
        <v>150</v>
      </c>
      <c r="S125" s="98" t="s">
        <v>151</v>
      </c>
      <c r="T125" s="99" t="s">
        <v>152</v>
      </c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</row>
    <row r="126" spans="1:63" s="2" customFormat="1" ht="22.8" customHeight="1">
      <c r="A126" s="35"/>
      <c r="B126" s="36"/>
      <c r="C126" s="104" t="s">
        <v>153</v>
      </c>
      <c r="D126" s="37"/>
      <c r="E126" s="37"/>
      <c r="F126" s="37"/>
      <c r="G126" s="37"/>
      <c r="H126" s="37"/>
      <c r="I126" s="37"/>
      <c r="J126" s="203">
        <f>BK126</f>
        <v>0</v>
      </c>
      <c r="K126" s="37"/>
      <c r="L126" s="41"/>
      <c r="M126" s="100"/>
      <c r="N126" s="204"/>
      <c r="O126" s="101"/>
      <c r="P126" s="205">
        <f>P127+P155</f>
        <v>0</v>
      </c>
      <c r="Q126" s="101"/>
      <c r="R126" s="205">
        <f>R127+R155</f>
        <v>0</v>
      </c>
      <c r="S126" s="101"/>
      <c r="T126" s="206">
        <f>T127+T155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75</v>
      </c>
      <c r="AU126" s="14" t="s">
        <v>128</v>
      </c>
      <c r="BK126" s="207">
        <f>BK127+BK155</f>
        <v>0</v>
      </c>
    </row>
    <row r="127" spans="1:63" s="12" customFormat="1" ht="25.9" customHeight="1">
      <c r="A127" s="12"/>
      <c r="B127" s="208"/>
      <c r="C127" s="209"/>
      <c r="D127" s="210" t="s">
        <v>75</v>
      </c>
      <c r="E127" s="211" t="s">
        <v>408</v>
      </c>
      <c r="F127" s="211" t="s">
        <v>409</v>
      </c>
      <c r="G127" s="209"/>
      <c r="H127" s="209"/>
      <c r="I127" s="212"/>
      <c r="J127" s="213">
        <f>BK127</f>
        <v>0</v>
      </c>
      <c r="K127" s="209"/>
      <c r="L127" s="214"/>
      <c r="M127" s="215"/>
      <c r="N127" s="216"/>
      <c r="O127" s="216"/>
      <c r="P127" s="217">
        <f>P128+P133+P140+P147</f>
        <v>0</v>
      </c>
      <c r="Q127" s="216"/>
      <c r="R127" s="217">
        <f>R128+R133+R140+R147</f>
        <v>0</v>
      </c>
      <c r="S127" s="216"/>
      <c r="T127" s="218">
        <f>T128+T133+T140+T147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9" t="s">
        <v>85</v>
      </c>
      <c r="AT127" s="220" t="s">
        <v>75</v>
      </c>
      <c r="AU127" s="220" t="s">
        <v>76</v>
      </c>
      <c r="AY127" s="219" t="s">
        <v>156</v>
      </c>
      <c r="BK127" s="221">
        <f>BK128+BK133+BK140+BK147</f>
        <v>0</v>
      </c>
    </row>
    <row r="128" spans="1:63" s="12" customFormat="1" ht="22.8" customHeight="1">
      <c r="A128" s="12"/>
      <c r="B128" s="208"/>
      <c r="C128" s="209"/>
      <c r="D128" s="210" t="s">
        <v>75</v>
      </c>
      <c r="E128" s="222" t="s">
        <v>1670</v>
      </c>
      <c r="F128" s="222" t="s">
        <v>1671</v>
      </c>
      <c r="G128" s="209"/>
      <c r="H128" s="209"/>
      <c r="I128" s="212"/>
      <c r="J128" s="223">
        <f>BK128</f>
        <v>0</v>
      </c>
      <c r="K128" s="209"/>
      <c r="L128" s="214"/>
      <c r="M128" s="215"/>
      <c r="N128" s="216"/>
      <c r="O128" s="216"/>
      <c r="P128" s="217">
        <f>SUM(P129:P132)</f>
        <v>0</v>
      </c>
      <c r="Q128" s="216"/>
      <c r="R128" s="217">
        <f>SUM(R129:R132)</f>
        <v>0</v>
      </c>
      <c r="S128" s="216"/>
      <c r="T128" s="218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9" t="s">
        <v>85</v>
      </c>
      <c r="AT128" s="220" t="s">
        <v>75</v>
      </c>
      <c r="AU128" s="220" t="s">
        <v>83</v>
      </c>
      <c r="AY128" s="219" t="s">
        <v>156</v>
      </c>
      <c r="BK128" s="221">
        <f>SUM(BK129:BK132)</f>
        <v>0</v>
      </c>
    </row>
    <row r="129" spans="1:65" s="2" customFormat="1" ht="24.15" customHeight="1">
      <c r="A129" s="35"/>
      <c r="B129" s="36"/>
      <c r="C129" s="224" t="s">
        <v>83</v>
      </c>
      <c r="D129" s="224" t="s">
        <v>158</v>
      </c>
      <c r="E129" s="225" t="s">
        <v>1672</v>
      </c>
      <c r="F129" s="226" t="s">
        <v>1673</v>
      </c>
      <c r="G129" s="227" t="s">
        <v>281</v>
      </c>
      <c r="H129" s="228">
        <v>1</v>
      </c>
      <c r="I129" s="229"/>
      <c r="J129" s="230">
        <f>ROUND(I129*H129,2)</f>
        <v>0</v>
      </c>
      <c r="K129" s="231"/>
      <c r="L129" s="41"/>
      <c r="M129" s="232" t="s">
        <v>1</v>
      </c>
      <c r="N129" s="233" t="s">
        <v>41</v>
      </c>
      <c r="O129" s="88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6" t="s">
        <v>187</v>
      </c>
      <c r="AT129" s="236" t="s">
        <v>158</v>
      </c>
      <c r="AU129" s="236" t="s">
        <v>85</v>
      </c>
      <c r="AY129" s="14" t="s">
        <v>156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4" t="s">
        <v>83</v>
      </c>
      <c r="BK129" s="237">
        <f>ROUND(I129*H129,2)</f>
        <v>0</v>
      </c>
      <c r="BL129" s="14" t="s">
        <v>187</v>
      </c>
      <c r="BM129" s="236" t="s">
        <v>85</v>
      </c>
    </row>
    <row r="130" spans="1:65" s="2" customFormat="1" ht="37.8" customHeight="1">
      <c r="A130" s="35"/>
      <c r="B130" s="36"/>
      <c r="C130" s="224" t="s">
        <v>85</v>
      </c>
      <c r="D130" s="224" t="s">
        <v>158</v>
      </c>
      <c r="E130" s="225" t="s">
        <v>1674</v>
      </c>
      <c r="F130" s="226" t="s">
        <v>1675</v>
      </c>
      <c r="G130" s="227" t="s">
        <v>281</v>
      </c>
      <c r="H130" s="228">
        <v>1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41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187</v>
      </c>
      <c r="AT130" s="236" t="s">
        <v>158</v>
      </c>
      <c r="AU130" s="236" t="s">
        <v>85</v>
      </c>
      <c r="AY130" s="14" t="s">
        <v>156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4" t="s">
        <v>83</v>
      </c>
      <c r="BK130" s="237">
        <f>ROUND(I130*H130,2)</f>
        <v>0</v>
      </c>
      <c r="BL130" s="14" t="s">
        <v>187</v>
      </c>
      <c r="BM130" s="236" t="s">
        <v>162</v>
      </c>
    </row>
    <row r="131" spans="1:65" s="2" customFormat="1" ht="37.8" customHeight="1">
      <c r="A131" s="35"/>
      <c r="B131" s="36"/>
      <c r="C131" s="224" t="s">
        <v>259</v>
      </c>
      <c r="D131" s="224" t="s">
        <v>158</v>
      </c>
      <c r="E131" s="225" t="s">
        <v>1676</v>
      </c>
      <c r="F131" s="226" t="s">
        <v>1677</v>
      </c>
      <c r="G131" s="227" t="s">
        <v>186</v>
      </c>
      <c r="H131" s="228">
        <v>1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41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187</v>
      </c>
      <c r="AT131" s="236" t="s">
        <v>158</v>
      </c>
      <c r="AU131" s="236" t="s">
        <v>85</v>
      </c>
      <c r="AY131" s="14" t="s">
        <v>156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4" t="s">
        <v>83</v>
      </c>
      <c r="BK131" s="237">
        <f>ROUND(I131*H131,2)</f>
        <v>0</v>
      </c>
      <c r="BL131" s="14" t="s">
        <v>187</v>
      </c>
      <c r="BM131" s="236" t="s">
        <v>168</v>
      </c>
    </row>
    <row r="132" spans="1:65" s="2" customFormat="1" ht="37.8" customHeight="1">
      <c r="A132" s="35"/>
      <c r="B132" s="36"/>
      <c r="C132" s="224" t="s">
        <v>162</v>
      </c>
      <c r="D132" s="224" t="s">
        <v>158</v>
      </c>
      <c r="E132" s="225" t="s">
        <v>1678</v>
      </c>
      <c r="F132" s="226" t="s">
        <v>1679</v>
      </c>
      <c r="G132" s="227" t="s">
        <v>1680</v>
      </c>
      <c r="H132" s="254"/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41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187</v>
      </c>
      <c r="AT132" s="236" t="s">
        <v>158</v>
      </c>
      <c r="AU132" s="236" t="s">
        <v>85</v>
      </c>
      <c r="AY132" s="14" t="s">
        <v>156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83</v>
      </c>
      <c r="BK132" s="237">
        <f>ROUND(I132*H132,2)</f>
        <v>0</v>
      </c>
      <c r="BL132" s="14" t="s">
        <v>187</v>
      </c>
      <c r="BM132" s="236" t="s">
        <v>171</v>
      </c>
    </row>
    <row r="133" spans="1:63" s="12" customFormat="1" ht="22.8" customHeight="1">
      <c r="A133" s="12"/>
      <c r="B133" s="208"/>
      <c r="C133" s="209"/>
      <c r="D133" s="210" t="s">
        <v>75</v>
      </c>
      <c r="E133" s="222" t="s">
        <v>1681</v>
      </c>
      <c r="F133" s="222" t="s">
        <v>1682</v>
      </c>
      <c r="G133" s="209"/>
      <c r="H133" s="209"/>
      <c r="I133" s="212"/>
      <c r="J133" s="223">
        <f>BK133</f>
        <v>0</v>
      </c>
      <c r="K133" s="209"/>
      <c r="L133" s="214"/>
      <c r="M133" s="215"/>
      <c r="N133" s="216"/>
      <c r="O133" s="216"/>
      <c r="P133" s="217">
        <f>SUM(P134:P139)</f>
        <v>0</v>
      </c>
      <c r="Q133" s="216"/>
      <c r="R133" s="217">
        <f>SUM(R134:R139)</f>
        <v>0</v>
      </c>
      <c r="S133" s="216"/>
      <c r="T133" s="218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85</v>
      </c>
      <c r="AT133" s="220" t="s">
        <v>75</v>
      </c>
      <c r="AU133" s="220" t="s">
        <v>83</v>
      </c>
      <c r="AY133" s="219" t="s">
        <v>156</v>
      </c>
      <c r="BK133" s="221">
        <f>SUM(BK134:BK139)</f>
        <v>0</v>
      </c>
    </row>
    <row r="134" spans="1:65" s="2" customFormat="1" ht="24.15" customHeight="1">
      <c r="A134" s="35"/>
      <c r="B134" s="36"/>
      <c r="C134" s="224" t="s">
        <v>168</v>
      </c>
      <c r="D134" s="224" t="s">
        <v>158</v>
      </c>
      <c r="E134" s="225" t="s">
        <v>1683</v>
      </c>
      <c r="F134" s="226" t="s">
        <v>1684</v>
      </c>
      <c r="G134" s="227" t="s">
        <v>186</v>
      </c>
      <c r="H134" s="228">
        <v>61</v>
      </c>
      <c r="I134" s="229"/>
      <c r="J134" s="230">
        <f>ROUND(I134*H134,2)</f>
        <v>0</v>
      </c>
      <c r="K134" s="231"/>
      <c r="L134" s="41"/>
      <c r="M134" s="232" t="s">
        <v>1</v>
      </c>
      <c r="N134" s="233" t="s">
        <v>41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187</v>
      </c>
      <c r="AT134" s="236" t="s">
        <v>158</v>
      </c>
      <c r="AU134" s="236" t="s">
        <v>85</v>
      </c>
      <c r="AY134" s="14" t="s">
        <v>156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83</v>
      </c>
      <c r="BK134" s="237">
        <f>ROUND(I134*H134,2)</f>
        <v>0</v>
      </c>
      <c r="BL134" s="14" t="s">
        <v>187</v>
      </c>
      <c r="BM134" s="236" t="s">
        <v>175</v>
      </c>
    </row>
    <row r="135" spans="1:65" s="2" customFormat="1" ht="24.15" customHeight="1">
      <c r="A135" s="35"/>
      <c r="B135" s="36"/>
      <c r="C135" s="224" t="s">
        <v>172</v>
      </c>
      <c r="D135" s="224" t="s">
        <v>158</v>
      </c>
      <c r="E135" s="225" t="s">
        <v>1685</v>
      </c>
      <c r="F135" s="226" t="s">
        <v>1686</v>
      </c>
      <c r="G135" s="227" t="s">
        <v>186</v>
      </c>
      <c r="H135" s="228">
        <v>34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41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187</v>
      </c>
      <c r="AT135" s="236" t="s">
        <v>158</v>
      </c>
      <c r="AU135" s="236" t="s">
        <v>85</v>
      </c>
      <c r="AY135" s="14" t="s">
        <v>156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83</v>
      </c>
      <c r="BK135" s="237">
        <f>ROUND(I135*H135,2)</f>
        <v>0</v>
      </c>
      <c r="BL135" s="14" t="s">
        <v>187</v>
      </c>
      <c r="BM135" s="236" t="s">
        <v>178</v>
      </c>
    </row>
    <row r="136" spans="1:65" s="2" customFormat="1" ht="24.15" customHeight="1">
      <c r="A136" s="35"/>
      <c r="B136" s="36"/>
      <c r="C136" s="224" t="s">
        <v>171</v>
      </c>
      <c r="D136" s="224" t="s">
        <v>158</v>
      </c>
      <c r="E136" s="225" t="s">
        <v>1687</v>
      </c>
      <c r="F136" s="226" t="s">
        <v>1688</v>
      </c>
      <c r="G136" s="227" t="s">
        <v>186</v>
      </c>
      <c r="H136" s="228">
        <v>43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187</v>
      </c>
      <c r="AT136" s="236" t="s">
        <v>158</v>
      </c>
      <c r="AU136" s="236" t="s">
        <v>85</v>
      </c>
      <c r="AY136" s="14" t="s">
        <v>156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83</v>
      </c>
      <c r="BK136" s="237">
        <f>ROUND(I136*H136,2)</f>
        <v>0</v>
      </c>
      <c r="BL136" s="14" t="s">
        <v>187</v>
      </c>
      <c r="BM136" s="236" t="s">
        <v>182</v>
      </c>
    </row>
    <row r="137" spans="1:65" s="2" customFormat="1" ht="24.15" customHeight="1">
      <c r="A137" s="35"/>
      <c r="B137" s="36"/>
      <c r="C137" s="224" t="s">
        <v>179</v>
      </c>
      <c r="D137" s="224" t="s">
        <v>158</v>
      </c>
      <c r="E137" s="225" t="s">
        <v>1689</v>
      </c>
      <c r="F137" s="226" t="s">
        <v>1690</v>
      </c>
      <c r="G137" s="227" t="s">
        <v>186</v>
      </c>
      <c r="H137" s="228">
        <v>138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187</v>
      </c>
      <c r="AT137" s="236" t="s">
        <v>158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187</v>
      </c>
      <c r="BM137" s="236" t="s">
        <v>187</v>
      </c>
    </row>
    <row r="138" spans="1:65" s="2" customFormat="1" ht="49.05" customHeight="1">
      <c r="A138" s="35"/>
      <c r="B138" s="36"/>
      <c r="C138" s="224" t="s">
        <v>175</v>
      </c>
      <c r="D138" s="224" t="s">
        <v>158</v>
      </c>
      <c r="E138" s="225" t="s">
        <v>1691</v>
      </c>
      <c r="F138" s="226" t="s">
        <v>1692</v>
      </c>
      <c r="G138" s="227" t="s">
        <v>186</v>
      </c>
      <c r="H138" s="228">
        <v>138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187</v>
      </c>
      <c r="AT138" s="236" t="s">
        <v>158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187</v>
      </c>
      <c r="BM138" s="236" t="s">
        <v>190</v>
      </c>
    </row>
    <row r="139" spans="1:65" s="2" customFormat="1" ht="37.8" customHeight="1">
      <c r="A139" s="35"/>
      <c r="B139" s="36"/>
      <c r="C139" s="224" t="s">
        <v>183</v>
      </c>
      <c r="D139" s="224" t="s">
        <v>158</v>
      </c>
      <c r="E139" s="225" t="s">
        <v>1693</v>
      </c>
      <c r="F139" s="226" t="s">
        <v>1694</v>
      </c>
      <c r="G139" s="227" t="s">
        <v>1680</v>
      </c>
      <c r="H139" s="254"/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41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187</v>
      </c>
      <c r="AT139" s="236" t="s">
        <v>158</v>
      </c>
      <c r="AU139" s="236" t="s">
        <v>85</v>
      </c>
      <c r="AY139" s="14" t="s">
        <v>156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4" t="s">
        <v>83</v>
      </c>
      <c r="BK139" s="237">
        <f>ROUND(I139*H139,2)</f>
        <v>0</v>
      </c>
      <c r="BL139" s="14" t="s">
        <v>187</v>
      </c>
      <c r="BM139" s="236" t="s">
        <v>195</v>
      </c>
    </row>
    <row r="140" spans="1:63" s="12" customFormat="1" ht="22.8" customHeight="1">
      <c r="A140" s="12"/>
      <c r="B140" s="208"/>
      <c r="C140" s="209"/>
      <c r="D140" s="210" t="s">
        <v>75</v>
      </c>
      <c r="E140" s="222" t="s">
        <v>1695</v>
      </c>
      <c r="F140" s="222" t="s">
        <v>1696</v>
      </c>
      <c r="G140" s="209"/>
      <c r="H140" s="209"/>
      <c r="I140" s="212"/>
      <c r="J140" s="223">
        <f>BK140</f>
        <v>0</v>
      </c>
      <c r="K140" s="209"/>
      <c r="L140" s="214"/>
      <c r="M140" s="215"/>
      <c r="N140" s="216"/>
      <c r="O140" s="216"/>
      <c r="P140" s="217">
        <f>SUM(P141:P146)</f>
        <v>0</v>
      </c>
      <c r="Q140" s="216"/>
      <c r="R140" s="217">
        <f>SUM(R141:R146)</f>
        <v>0</v>
      </c>
      <c r="S140" s="216"/>
      <c r="T140" s="218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85</v>
      </c>
      <c r="AT140" s="220" t="s">
        <v>75</v>
      </c>
      <c r="AU140" s="220" t="s">
        <v>83</v>
      </c>
      <c r="AY140" s="219" t="s">
        <v>156</v>
      </c>
      <c r="BK140" s="221">
        <f>SUM(BK141:BK146)</f>
        <v>0</v>
      </c>
    </row>
    <row r="141" spans="1:65" s="2" customFormat="1" ht="24.15" customHeight="1">
      <c r="A141" s="35"/>
      <c r="B141" s="36"/>
      <c r="C141" s="224" t="s">
        <v>182</v>
      </c>
      <c r="D141" s="224" t="s">
        <v>158</v>
      </c>
      <c r="E141" s="225" t="s">
        <v>1697</v>
      </c>
      <c r="F141" s="226" t="s">
        <v>1698</v>
      </c>
      <c r="G141" s="227" t="s">
        <v>239</v>
      </c>
      <c r="H141" s="228">
        <v>9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187</v>
      </c>
      <c r="AT141" s="236" t="s">
        <v>158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187</v>
      </c>
      <c r="BM141" s="236" t="s">
        <v>198</v>
      </c>
    </row>
    <row r="142" spans="1:65" s="2" customFormat="1" ht="24.15" customHeight="1">
      <c r="A142" s="35"/>
      <c r="B142" s="36"/>
      <c r="C142" s="224" t="s">
        <v>8</v>
      </c>
      <c r="D142" s="224" t="s">
        <v>158</v>
      </c>
      <c r="E142" s="225" t="s">
        <v>1699</v>
      </c>
      <c r="F142" s="226" t="s">
        <v>1700</v>
      </c>
      <c r="G142" s="227" t="s">
        <v>239</v>
      </c>
      <c r="H142" s="228">
        <v>9</v>
      </c>
      <c r="I142" s="229"/>
      <c r="J142" s="230">
        <f>ROUND(I142*H142,2)</f>
        <v>0</v>
      </c>
      <c r="K142" s="231"/>
      <c r="L142" s="41"/>
      <c r="M142" s="232" t="s">
        <v>1</v>
      </c>
      <c r="N142" s="233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187</v>
      </c>
      <c r="AT142" s="236" t="s">
        <v>158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187</v>
      </c>
      <c r="BM142" s="236" t="s">
        <v>201</v>
      </c>
    </row>
    <row r="143" spans="1:65" s="2" customFormat="1" ht="37.8" customHeight="1">
      <c r="A143" s="35"/>
      <c r="B143" s="36"/>
      <c r="C143" s="224" t="s">
        <v>187</v>
      </c>
      <c r="D143" s="224" t="s">
        <v>158</v>
      </c>
      <c r="E143" s="225" t="s">
        <v>1701</v>
      </c>
      <c r="F143" s="226" t="s">
        <v>1702</v>
      </c>
      <c r="G143" s="227" t="s">
        <v>239</v>
      </c>
      <c r="H143" s="228">
        <v>9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187</v>
      </c>
      <c r="AT143" s="236" t="s">
        <v>158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187</v>
      </c>
      <c r="BM143" s="236" t="s">
        <v>205</v>
      </c>
    </row>
    <row r="144" spans="1:65" s="2" customFormat="1" ht="24.15" customHeight="1">
      <c r="A144" s="35"/>
      <c r="B144" s="36"/>
      <c r="C144" s="224" t="s">
        <v>178</v>
      </c>
      <c r="D144" s="224" t="s">
        <v>158</v>
      </c>
      <c r="E144" s="225" t="s">
        <v>1703</v>
      </c>
      <c r="F144" s="226" t="s">
        <v>1704</v>
      </c>
      <c r="G144" s="227" t="s">
        <v>239</v>
      </c>
      <c r="H144" s="228">
        <v>1</v>
      </c>
      <c r="I144" s="229"/>
      <c r="J144" s="230">
        <f>ROUND(I144*H144,2)</f>
        <v>0</v>
      </c>
      <c r="K144" s="231"/>
      <c r="L144" s="41"/>
      <c r="M144" s="232" t="s">
        <v>1</v>
      </c>
      <c r="N144" s="233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187</v>
      </c>
      <c r="AT144" s="236" t="s">
        <v>158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187</v>
      </c>
      <c r="BM144" s="236" t="s">
        <v>211</v>
      </c>
    </row>
    <row r="145" spans="1:65" s="2" customFormat="1" ht="24.15" customHeight="1">
      <c r="A145" s="35"/>
      <c r="B145" s="36"/>
      <c r="C145" s="224" t="s">
        <v>191</v>
      </c>
      <c r="D145" s="224" t="s">
        <v>158</v>
      </c>
      <c r="E145" s="225" t="s">
        <v>1705</v>
      </c>
      <c r="F145" s="226" t="s">
        <v>1706</v>
      </c>
      <c r="G145" s="227" t="s">
        <v>239</v>
      </c>
      <c r="H145" s="228">
        <v>2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187</v>
      </c>
      <c r="AT145" s="236" t="s">
        <v>158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187</v>
      </c>
      <c r="BM145" s="236" t="s">
        <v>215</v>
      </c>
    </row>
    <row r="146" spans="1:65" s="2" customFormat="1" ht="37.8" customHeight="1">
      <c r="A146" s="35"/>
      <c r="B146" s="36"/>
      <c r="C146" s="224" t="s">
        <v>524</v>
      </c>
      <c r="D146" s="224" t="s">
        <v>158</v>
      </c>
      <c r="E146" s="225" t="s">
        <v>1707</v>
      </c>
      <c r="F146" s="226" t="s">
        <v>1708</v>
      </c>
      <c r="G146" s="227" t="s">
        <v>1680</v>
      </c>
      <c r="H146" s="254"/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187</v>
      </c>
      <c r="AT146" s="236" t="s">
        <v>158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187</v>
      </c>
      <c r="BM146" s="236" t="s">
        <v>218</v>
      </c>
    </row>
    <row r="147" spans="1:63" s="12" customFormat="1" ht="22.8" customHeight="1">
      <c r="A147" s="12"/>
      <c r="B147" s="208"/>
      <c r="C147" s="209"/>
      <c r="D147" s="210" t="s">
        <v>75</v>
      </c>
      <c r="E147" s="222" t="s">
        <v>1709</v>
      </c>
      <c r="F147" s="222" t="s">
        <v>1710</v>
      </c>
      <c r="G147" s="209"/>
      <c r="H147" s="209"/>
      <c r="I147" s="212"/>
      <c r="J147" s="223">
        <f>BK147</f>
        <v>0</v>
      </c>
      <c r="K147" s="209"/>
      <c r="L147" s="214"/>
      <c r="M147" s="215"/>
      <c r="N147" s="216"/>
      <c r="O147" s="216"/>
      <c r="P147" s="217">
        <f>SUM(P148:P154)</f>
        <v>0</v>
      </c>
      <c r="Q147" s="216"/>
      <c r="R147" s="217">
        <f>SUM(R148:R154)</f>
        <v>0</v>
      </c>
      <c r="S147" s="216"/>
      <c r="T147" s="218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9" t="s">
        <v>85</v>
      </c>
      <c r="AT147" s="220" t="s">
        <v>75</v>
      </c>
      <c r="AU147" s="220" t="s">
        <v>83</v>
      </c>
      <c r="AY147" s="219" t="s">
        <v>156</v>
      </c>
      <c r="BK147" s="221">
        <f>SUM(BK148:BK154)</f>
        <v>0</v>
      </c>
    </row>
    <row r="148" spans="1:65" s="2" customFormat="1" ht="37.8" customHeight="1">
      <c r="A148" s="35"/>
      <c r="B148" s="36"/>
      <c r="C148" s="224" t="s">
        <v>190</v>
      </c>
      <c r="D148" s="224" t="s">
        <v>158</v>
      </c>
      <c r="E148" s="225" t="s">
        <v>1711</v>
      </c>
      <c r="F148" s="226" t="s">
        <v>1712</v>
      </c>
      <c r="G148" s="227" t="s">
        <v>239</v>
      </c>
      <c r="H148" s="228">
        <v>2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41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187</v>
      </c>
      <c r="AT148" s="236" t="s">
        <v>158</v>
      </c>
      <c r="AU148" s="236" t="s">
        <v>85</v>
      </c>
      <c r="AY148" s="14" t="s">
        <v>156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4" t="s">
        <v>83</v>
      </c>
      <c r="BK148" s="237">
        <f>ROUND(I148*H148,2)</f>
        <v>0</v>
      </c>
      <c r="BL148" s="14" t="s">
        <v>187</v>
      </c>
      <c r="BM148" s="236" t="s">
        <v>222</v>
      </c>
    </row>
    <row r="149" spans="1:65" s="2" customFormat="1" ht="37.8" customHeight="1">
      <c r="A149" s="35"/>
      <c r="B149" s="36"/>
      <c r="C149" s="224" t="s">
        <v>212</v>
      </c>
      <c r="D149" s="224" t="s">
        <v>158</v>
      </c>
      <c r="E149" s="225" t="s">
        <v>1713</v>
      </c>
      <c r="F149" s="226" t="s">
        <v>1714</v>
      </c>
      <c r="G149" s="227" t="s">
        <v>239</v>
      </c>
      <c r="H149" s="228">
        <v>1</v>
      </c>
      <c r="I149" s="229"/>
      <c r="J149" s="230">
        <f>ROUND(I149*H149,2)</f>
        <v>0</v>
      </c>
      <c r="K149" s="231"/>
      <c r="L149" s="41"/>
      <c r="M149" s="232" t="s">
        <v>1</v>
      </c>
      <c r="N149" s="233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187</v>
      </c>
      <c r="AT149" s="236" t="s">
        <v>158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187</v>
      </c>
      <c r="BM149" s="236" t="s">
        <v>225</v>
      </c>
    </row>
    <row r="150" spans="1:65" s="2" customFormat="1" ht="37.8" customHeight="1">
      <c r="A150" s="35"/>
      <c r="B150" s="36"/>
      <c r="C150" s="224" t="s">
        <v>195</v>
      </c>
      <c r="D150" s="224" t="s">
        <v>158</v>
      </c>
      <c r="E150" s="225" t="s">
        <v>1715</v>
      </c>
      <c r="F150" s="226" t="s">
        <v>1716</v>
      </c>
      <c r="G150" s="227" t="s">
        <v>239</v>
      </c>
      <c r="H150" s="228">
        <v>2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41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187</v>
      </c>
      <c r="AT150" s="236" t="s">
        <v>158</v>
      </c>
      <c r="AU150" s="236" t="s">
        <v>85</v>
      </c>
      <c r="AY150" s="14" t="s">
        <v>156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4" t="s">
        <v>83</v>
      </c>
      <c r="BK150" s="237">
        <f>ROUND(I150*H150,2)</f>
        <v>0</v>
      </c>
      <c r="BL150" s="14" t="s">
        <v>187</v>
      </c>
      <c r="BM150" s="236" t="s">
        <v>228</v>
      </c>
    </row>
    <row r="151" spans="1:65" s="2" customFormat="1" ht="37.8" customHeight="1">
      <c r="A151" s="35"/>
      <c r="B151" s="36"/>
      <c r="C151" s="224" t="s">
        <v>7</v>
      </c>
      <c r="D151" s="224" t="s">
        <v>158</v>
      </c>
      <c r="E151" s="225" t="s">
        <v>1717</v>
      </c>
      <c r="F151" s="226" t="s">
        <v>1718</v>
      </c>
      <c r="G151" s="227" t="s">
        <v>239</v>
      </c>
      <c r="H151" s="228">
        <v>1</v>
      </c>
      <c r="I151" s="229"/>
      <c r="J151" s="230">
        <f>ROUND(I151*H151,2)</f>
        <v>0</v>
      </c>
      <c r="K151" s="231"/>
      <c r="L151" s="41"/>
      <c r="M151" s="232" t="s">
        <v>1</v>
      </c>
      <c r="N151" s="233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187</v>
      </c>
      <c r="AT151" s="236" t="s">
        <v>158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187</v>
      </c>
      <c r="BM151" s="236" t="s">
        <v>232</v>
      </c>
    </row>
    <row r="152" spans="1:65" s="2" customFormat="1" ht="37.8" customHeight="1">
      <c r="A152" s="35"/>
      <c r="B152" s="36"/>
      <c r="C152" s="224" t="s">
        <v>198</v>
      </c>
      <c r="D152" s="224" t="s">
        <v>158</v>
      </c>
      <c r="E152" s="225" t="s">
        <v>1719</v>
      </c>
      <c r="F152" s="226" t="s">
        <v>1720</v>
      </c>
      <c r="G152" s="227" t="s">
        <v>239</v>
      </c>
      <c r="H152" s="228">
        <v>1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187</v>
      </c>
      <c r="AT152" s="236" t="s">
        <v>158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187</v>
      </c>
      <c r="BM152" s="236" t="s">
        <v>236</v>
      </c>
    </row>
    <row r="153" spans="1:65" s="2" customFormat="1" ht="37.8" customHeight="1">
      <c r="A153" s="35"/>
      <c r="B153" s="36"/>
      <c r="C153" s="224" t="s">
        <v>1721</v>
      </c>
      <c r="D153" s="224" t="s">
        <v>158</v>
      </c>
      <c r="E153" s="225" t="s">
        <v>1722</v>
      </c>
      <c r="F153" s="226" t="s">
        <v>1723</v>
      </c>
      <c r="G153" s="227" t="s">
        <v>239</v>
      </c>
      <c r="H153" s="228">
        <v>2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187</v>
      </c>
      <c r="AT153" s="236" t="s">
        <v>158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187</v>
      </c>
      <c r="BM153" s="236" t="s">
        <v>240</v>
      </c>
    </row>
    <row r="154" spans="1:65" s="2" customFormat="1" ht="24.15" customHeight="1">
      <c r="A154" s="35"/>
      <c r="B154" s="36"/>
      <c r="C154" s="224" t="s">
        <v>201</v>
      </c>
      <c r="D154" s="224" t="s">
        <v>158</v>
      </c>
      <c r="E154" s="225" t="s">
        <v>1724</v>
      </c>
      <c r="F154" s="226" t="s">
        <v>1725</v>
      </c>
      <c r="G154" s="227" t="s">
        <v>1680</v>
      </c>
      <c r="H154" s="254"/>
      <c r="I154" s="229"/>
      <c r="J154" s="230">
        <f>ROUND(I154*H154,2)</f>
        <v>0</v>
      </c>
      <c r="K154" s="231"/>
      <c r="L154" s="41"/>
      <c r="M154" s="232" t="s">
        <v>1</v>
      </c>
      <c r="N154" s="233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187</v>
      </c>
      <c r="AT154" s="236" t="s">
        <v>158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187</v>
      </c>
      <c r="BM154" s="236" t="s">
        <v>243</v>
      </c>
    </row>
    <row r="155" spans="1:63" s="12" customFormat="1" ht="25.9" customHeight="1">
      <c r="A155" s="12"/>
      <c r="B155" s="208"/>
      <c r="C155" s="209"/>
      <c r="D155" s="210" t="s">
        <v>75</v>
      </c>
      <c r="E155" s="211" t="s">
        <v>1726</v>
      </c>
      <c r="F155" s="211" t="s">
        <v>1727</v>
      </c>
      <c r="G155" s="209"/>
      <c r="H155" s="209"/>
      <c r="I155" s="212"/>
      <c r="J155" s="213">
        <f>BK155</f>
        <v>0</v>
      </c>
      <c r="K155" s="209"/>
      <c r="L155" s="214"/>
      <c r="M155" s="215"/>
      <c r="N155" s="216"/>
      <c r="O155" s="216"/>
      <c r="P155" s="217">
        <f>P156</f>
        <v>0</v>
      </c>
      <c r="Q155" s="216"/>
      <c r="R155" s="217">
        <f>R156</f>
        <v>0</v>
      </c>
      <c r="S155" s="216"/>
      <c r="T155" s="21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9" t="s">
        <v>162</v>
      </c>
      <c r="AT155" s="220" t="s">
        <v>75</v>
      </c>
      <c r="AU155" s="220" t="s">
        <v>76</v>
      </c>
      <c r="AY155" s="219" t="s">
        <v>156</v>
      </c>
      <c r="BK155" s="221">
        <f>BK156</f>
        <v>0</v>
      </c>
    </row>
    <row r="156" spans="1:65" s="2" customFormat="1" ht="24.15" customHeight="1">
      <c r="A156" s="35"/>
      <c r="B156" s="36"/>
      <c r="C156" s="224" t="s">
        <v>165</v>
      </c>
      <c r="D156" s="224" t="s">
        <v>158</v>
      </c>
      <c r="E156" s="225" t="s">
        <v>1728</v>
      </c>
      <c r="F156" s="226" t="s">
        <v>1729</v>
      </c>
      <c r="G156" s="227" t="s">
        <v>1730</v>
      </c>
      <c r="H156" s="228">
        <v>16</v>
      </c>
      <c r="I156" s="229"/>
      <c r="J156" s="230">
        <f>ROUND(I156*H156,2)</f>
        <v>0</v>
      </c>
      <c r="K156" s="231"/>
      <c r="L156" s="41"/>
      <c r="M156" s="249" t="s">
        <v>1</v>
      </c>
      <c r="N156" s="250" t="s">
        <v>41</v>
      </c>
      <c r="O156" s="25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1731</v>
      </c>
      <c r="AT156" s="236" t="s">
        <v>158</v>
      </c>
      <c r="AU156" s="236" t="s">
        <v>83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1731</v>
      </c>
      <c r="BM156" s="236" t="s">
        <v>247</v>
      </c>
    </row>
    <row r="157" spans="1:31" s="2" customFormat="1" ht="6.95" customHeight="1">
      <c r="A157" s="35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41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password="CC35" sheet="1" objects="1" scenarios="1" formatColumns="0" formatRows="0" autoFilter="0"/>
  <autoFilter ref="C125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1732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ROUND((SUM(BE134:BE259)),2)</f>
        <v>0</v>
      </c>
      <c r="G35" s="35"/>
      <c r="H35" s="35"/>
      <c r="I35" s="161">
        <v>0.21</v>
      </c>
      <c r="J35" s="160">
        <f>ROUND(((SUM(BE134:BE259))*I35),2)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ROUND((SUM(BF134:BF259)),2)</f>
        <v>0</v>
      </c>
      <c r="G36" s="35"/>
      <c r="H36" s="35"/>
      <c r="I36" s="161">
        <v>0.15</v>
      </c>
      <c r="J36" s="160">
        <f>ROUND(((SUM(BF134:BF259))*I36),2)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ROUND((SUM(BG134:BG259)),2)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ROUND((SUM(BH134:BH259)),2)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ROUND((SUM(BI134:BI259)),2)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4.500 - ZTI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J134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129</v>
      </c>
      <c r="E99" s="188"/>
      <c r="F99" s="188"/>
      <c r="G99" s="188"/>
      <c r="H99" s="188"/>
      <c r="I99" s="188"/>
      <c r="J99" s="189">
        <f>J135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130</v>
      </c>
      <c r="E100" s="193"/>
      <c r="F100" s="193"/>
      <c r="G100" s="193"/>
      <c r="H100" s="193"/>
      <c r="I100" s="193"/>
      <c r="J100" s="194">
        <f>J136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468</v>
      </c>
      <c r="E101" s="193"/>
      <c r="F101" s="193"/>
      <c r="G101" s="193"/>
      <c r="H101" s="193"/>
      <c r="I101" s="193"/>
      <c r="J101" s="194">
        <f>J152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133</v>
      </c>
      <c r="E102" s="193"/>
      <c r="F102" s="193"/>
      <c r="G102" s="193"/>
      <c r="H102" s="193"/>
      <c r="I102" s="193"/>
      <c r="J102" s="194">
        <f>J154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1733</v>
      </c>
      <c r="E103" s="193"/>
      <c r="F103" s="193"/>
      <c r="G103" s="193"/>
      <c r="H103" s="193"/>
      <c r="I103" s="193"/>
      <c r="J103" s="194">
        <f>J158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135</v>
      </c>
      <c r="E104" s="193"/>
      <c r="F104" s="193"/>
      <c r="G104" s="193"/>
      <c r="H104" s="193"/>
      <c r="I104" s="193"/>
      <c r="J104" s="194">
        <f>J187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136</v>
      </c>
      <c r="E105" s="193"/>
      <c r="F105" s="193"/>
      <c r="G105" s="193"/>
      <c r="H105" s="193"/>
      <c r="I105" s="193"/>
      <c r="J105" s="194">
        <f>J190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137</v>
      </c>
      <c r="E106" s="193"/>
      <c r="F106" s="193"/>
      <c r="G106" s="193"/>
      <c r="H106" s="193"/>
      <c r="I106" s="193"/>
      <c r="J106" s="194">
        <f>J195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138</v>
      </c>
      <c r="E107" s="188"/>
      <c r="F107" s="188"/>
      <c r="G107" s="188"/>
      <c r="H107" s="188"/>
      <c r="I107" s="188"/>
      <c r="J107" s="189">
        <f>J197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30"/>
      <c r="D108" s="192" t="s">
        <v>1734</v>
      </c>
      <c r="E108" s="193"/>
      <c r="F108" s="193"/>
      <c r="G108" s="193"/>
      <c r="H108" s="193"/>
      <c r="I108" s="193"/>
      <c r="J108" s="194">
        <f>J198</f>
        <v>0</v>
      </c>
      <c r="K108" s="130"/>
      <c r="L108" s="19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1"/>
      <c r="C109" s="130"/>
      <c r="D109" s="192" t="s">
        <v>1735</v>
      </c>
      <c r="E109" s="193"/>
      <c r="F109" s="193"/>
      <c r="G109" s="193"/>
      <c r="H109" s="193"/>
      <c r="I109" s="193"/>
      <c r="J109" s="194">
        <f>J215</f>
        <v>0</v>
      </c>
      <c r="K109" s="130"/>
      <c r="L109" s="1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1"/>
      <c r="C110" s="130"/>
      <c r="D110" s="192" t="s">
        <v>1736</v>
      </c>
      <c r="E110" s="193"/>
      <c r="F110" s="193"/>
      <c r="G110" s="193"/>
      <c r="H110" s="193"/>
      <c r="I110" s="193"/>
      <c r="J110" s="194">
        <f>J236</f>
        <v>0</v>
      </c>
      <c r="K110" s="130"/>
      <c r="L110" s="19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1"/>
      <c r="C111" s="130"/>
      <c r="D111" s="192" t="s">
        <v>472</v>
      </c>
      <c r="E111" s="193"/>
      <c r="F111" s="193"/>
      <c r="G111" s="193"/>
      <c r="H111" s="193"/>
      <c r="I111" s="193"/>
      <c r="J111" s="194">
        <f>J238</f>
        <v>0</v>
      </c>
      <c r="K111" s="130"/>
      <c r="L111" s="19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1"/>
      <c r="C112" s="130"/>
      <c r="D112" s="192" t="s">
        <v>1737</v>
      </c>
      <c r="E112" s="193"/>
      <c r="F112" s="193"/>
      <c r="G112" s="193"/>
      <c r="H112" s="193"/>
      <c r="I112" s="193"/>
      <c r="J112" s="194">
        <f>J256</f>
        <v>0</v>
      </c>
      <c r="K112" s="130"/>
      <c r="L112" s="19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0" t="s">
        <v>141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16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180" t="str">
        <f>E7</f>
        <v>Vysoké Mýto ON-DSP,DPS oprava, stavební opravy objektu</v>
      </c>
      <c r="F122" s="29"/>
      <c r="G122" s="29"/>
      <c r="H122" s="29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2:12" s="1" customFormat="1" ht="12" customHeight="1">
      <c r="B123" s="18"/>
      <c r="C123" s="29" t="s">
        <v>119</v>
      </c>
      <c r="D123" s="19"/>
      <c r="E123" s="19"/>
      <c r="F123" s="19"/>
      <c r="G123" s="19"/>
      <c r="H123" s="19"/>
      <c r="I123" s="19"/>
      <c r="J123" s="19"/>
      <c r="K123" s="19"/>
      <c r="L123" s="17"/>
    </row>
    <row r="124" spans="1:31" s="2" customFormat="1" ht="16.5" customHeight="1">
      <c r="A124" s="35"/>
      <c r="B124" s="36"/>
      <c r="C124" s="37"/>
      <c r="D124" s="37"/>
      <c r="E124" s="180" t="s">
        <v>466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121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73" t="str">
        <f>E11</f>
        <v>4.500 - ZTI</v>
      </c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29" t="s">
        <v>20</v>
      </c>
      <c r="D128" s="37"/>
      <c r="E128" s="37"/>
      <c r="F128" s="24" t="str">
        <f>F14</f>
        <v xml:space="preserve"> </v>
      </c>
      <c r="G128" s="37"/>
      <c r="H128" s="37"/>
      <c r="I128" s="29" t="s">
        <v>22</v>
      </c>
      <c r="J128" s="76" t="str">
        <f>IF(J14="","",J14)</f>
        <v>11. 3. 2020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40.05" customHeight="1">
      <c r="A130" s="35"/>
      <c r="B130" s="36"/>
      <c r="C130" s="29" t="s">
        <v>24</v>
      </c>
      <c r="D130" s="37"/>
      <c r="E130" s="37"/>
      <c r="F130" s="24" t="str">
        <f>E17</f>
        <v>Správa železnic, s.o.,Rieg. nám.1660,500 02 HK</v>
      </c>
      <c r="G130" s="37"/>
      <c r="H130" s="37"/>
      <c r="I130" s="29" t="s">
        <v>30</v>
      </c>
      <c r="J130" s="33" t="str">
        <f>E23</f>
        <v>CODE,s.r.o.,Na Vrtálně 84,530 02 Pardubice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28</v>
      </c>
      <c r="D131" s="37"/>
      <c r="E131" s="37"/>
      <c r="F131" s="24" t="str">
        <f>IF(E20="","",E20)</f>
        <v>Vyplň údaj</v>
      </c>
      <c r="G131" s="37"/>
      <c r="H131" s="37"/>
      <c r="I131" s="29" t="s">
        <v>33</v>
      </c>
      <c r="J131" s="33" t="str">
        <f>E26</f>
        <v>CODE spol. s r.o.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96"/>
      <c r="B133" s="197"/>
      <c r="C133" s="198" t="s">
        <v>142</v>
      </c>
      <c r="D133" s="199" t="s">
        <v>61</v>
      </c>
      <c r="E133" s="199" t="s">
        <v>57</v>
      </c>
      <c r="F133" s="199" t="s">
        <v>58</v>
      </c>
      <c r="G133" s="199" t="s">
        <v>143</v>
      </c>
      <c r="H133" s="199" t="s">
        <v>144</v>
      </c>
      <c r="I133" s="199" t="s">
        <v>145</v>
      </c>
      <c r="J133" s="200" t="s">
        <v>126</v>
      </c>
      <c r="K133" s="201" t="s">
        <v>146</v>
      </c>
      <c r="L133" s="202"/>
      <c r="M133" s="97" t="s">
        <v>1</v>
      </c>
      <c r="N133" s="98" t="s">
        <v>40</v>
      </c>
      <c r="O133" s="98" t="s">
        <v>147</v>
      </c>
      <c r="P133" s="98" t="s">
        <v>148</v>
      </c>
      <c r="Q133" s="98" t="s">
        <v>149</v>
      </c>
      <c r="R133" s="98" t="s">
        <v>150</v>
      </c>
      <c r="S133" s="98" t="s">
        <v>151</v>
      </c>
      <c r="T133" s="99" t="s">
        <v>152</v>
      </c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</row>
    <row r="134" spans="1:63" s="2" customFormat="1" ht="22.8" customHeight="1">
      <c r="A134" s="35"/>
      <c r="B134" s="36"/>
      <c r="C134" s="104" t="s">
        <v>153</v>
      </c>
      <c r="D134" s="37"/>
      <c r="E134" s="37"/>
      <c r="F134" s="37"/>
      <c r="G134" s="37"/>
      <c r="H134" s="37"/>
      <c r="I134" s="37"/>
      <c r="J134" s="203">
        <f>BK134</f>
        <v>0</v>
      </c>
      <c r="K134" s="37"/>
      <c r="L134" s="41"/>
      <c r="M134" s="100"/>
      <c r="N134" s="204"/>
      <c r="O134" s="101"/>
      <c r="P134" s="205">
        <f>P135+P197</f>
        <v>0</v>
      </c>
      <c r="Q134" s="101"/>
      <c r="R134" s="205">
        <f>R135+R197</f>
        <v>0</v>
      </c>
      <c r="S134" s="101"/>
      <c r="T134" s="206">
        <f>T135+T197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75</v>
      </c>
      <c r="AU134" s="14" t="s">
        <v>128</v>
      </c>
      <c r="BK134" s="207">
        <f>BK135+BK197</f>
        <v>0</v>
      </c>
    </row>
    <row r="135" spans="1:63" s="12" customFormat="1" ht="25.9" customHeight="1">
      <c r="A135" s="12"/>
      <c r="B135" s="208"/>
      <c r="C135" s="209"/>
      <c r="D135" s="210" t="s">
        <v>75</v>
      </c>
      <c r="E135" s="211" t="s">
        <v>154</v>
      </c>
      <c r="F135" s="211" t="s">
        <v>155</v>
      </c>
      <c r="G135" s="209"/>
      <c r="H135" s="209"/>
      <c r="I135" s="212"/>
      <c r="J135" s="213">
        <f>BK135</f>
        <v>0</v>
      </c>
      <c r="K135" s="209"/>
      <c r="L135" s="214"/>
      <c r="M135" s="215"/>
      <c r="N135" s="216"/>
      <c r="O135" s="216"/>
      <c r="P135" s="217">
        <f>P136+P152+P154+P158+P187+P190+P195</f>
        <v>0</v>
      </c>
      <c r="Q135" s="216"/>
      <c r="R135" s="217">
        <f>R136+R152+R154+R158+R187+R190+R195</f>
        <v>0</v>
      </c>
      <c r="S135" s="216"/>
      <c r="T135" s="218">
        <f>T136+T152+T154+T158+T187+T190+T195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9" t="s">
        <v>83</v>
      </c>
      <c r="AT135" s="220" t="s">
        <v>75</v>
      </c>
      <c r="AU135" s="220" t="s">
        <v>76</v>
      </c>
      <c r="AY135" s="219" t="s">
        <v>156</v>
      </c>
      <c r="BK135" s="221">
        <f>BK136+BK152+BK154+BK158+BK187+BK190+BK195</f>
        <v>0</v>
      </c>
    </row>
    <row r="136" spans="1:63" s="12" customFormat="1" ht="22.8" customHeight="1">
      <c r="A136" s="12"/>
      <c r="B136" s="208"/>
      <c r="C136" s="209"/>
      <c r="D136" s="210" t="s">
        <v>75</v>
      </c>
      <c r="E136" s="222" t="s">
        <v>83</v>
      </c>
      <c r="F136" s="222" t="s">
        <v>157</v>
      </c>
      <c r="G136" s="209"/>
      <c r="H136" s="209"/>
      <c r="I136" s="212"/>
      <c r="J136" s="223">
        <f>BK136</f>
        <v>0</v>
      </c>
      <c r="K136" s="209"/>
      <c r="L136" s="214"/>
      <c r="M136" s="215"/>
      <c r="N136" s="216"/>
      <c r="O136" s="216"/>
      <c r="P136" s="217">
        <f>SUM(P137:P151)</f>
        <v>0</v>
      </c>
      <c r="Q136" s="216"/>
      <c r="R136" s="217">
        <f>SUM(R137:R151)</f>
        <v>0</v>
      </c>
      <c r="S136" s="216"/>
      <c r="T136" s="218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9" t="s">
        <v>83</v>
      </c>
      <c r="AT136" s="220" t="s">
        <v>75</v>
      </c>
      <c r="AU136" s="220" t="s">
        <v>83</v>
      </c>
      <c r="AY136" s="219" t="s">
        <v>156</v>
      </c>
      <c r="BK136" s="221">
        <f>SUM(BK137:BK151)</f>
        <v>0</v>
      </c>
    </row>
    <row r="137" spans="1:65" s="2" customFormat="1" ht="24.15" customHeight="1">
      <c r="A137" s="35"/>
      <c r="B137" s="36"/>
      <c r="C137" s="224" t="s">
        <v>83</v>
      </c>
      <c r="D137" s="224" t="s">
        <v>158</v>
      </c>
      <c r="E137" s="225" t="s">
        <v>1738</v>
      </c>
      <c r="F137" s="226" t="s">
        <v>1739</v>
      </c>
      <c r="G137" s="227" t="s">
        <v>161</v>
      </c>
      <c r="H137" s="228">
        <v>16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162</v>
      </c>
      <c r="AT137" s="236" t="s">
        <v>158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85</v>
      </c>
    </row>
    <row r="138" spans="1:65" s="2" customFormat="1" ht="14.4" customHeight="1">
      <c r="A138" s="35"/>
      <c r="B138" s="36"/>
      <c r="C138" s="224" t="s">
        <v>85</v>
      </c>
      <c r="D138" s="224" t="s">
        <v>158</v>
      </c>
      <c r="E138" s="225" t="s">
        <v>1740</v>
      </c>
      <c r="F138" s="226" t="s">
        <v>1741</v>
      </c>
      <c r="G138" s="227" t="s">
        <v>161</v>
      </c>
      <c r="H138" s="228">
        <v>16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162</v>
      </c>
      <c r="AT138" s="236" t="s">
        <v>158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162</v>
      </c>
      <c r="BM138" s="236" t="s">
        <v>162</v>
      </c>
    </row>
    <row r="139" spans="1:65" s="2" customFormat="1" ht="24.15" customHeight="1">
      <c r="A139" s="35"/>
      <c r="B139" s="36"/>
      <c r="C139" s="224" t="s">
        <v>259</v>
      </c>
      <c r="D139" s="224" t="s">
        <v>158</v>
      </c>
      <c r="E139" s="225" t="s">
        <v>1742</v>
      </c>
      <c r="F139" s="226" t="s">
        <v>1743</v>
      </c>
      <c r="G139" s="227" t="s">
        <v>186</v>
      </c>
      <c r="H139" s="228">
        <v>7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41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162</v>
      </c>
      <c r="AT139" s="236" t="s">
        <v>158</v>
      </c>
      <c r="AU139" s="236" t="s">
        <v>85</v>
      </c>
      <c r="AY139" s="14" t="s">
        <v>156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4" t="s">
        <v>83</v>
      </c>
      <c r="BK139" s="237">
        <f>ROUND(I139*H139,2)</f>
        <v>0</v>
      </c>
      <c r="BL139" s="14" t="s">
        <v>162</v>
      </c>
      <c r="BM139" s="236" t="s">
        <v>168</v>
      </c>
    </row>
    <row r="140" spans="1:65" s="2" customFormat="1" ht="24.15" customHeight="1">
      <c r="A140" s="35"/>
      <c r="B140" s="36"/>
      <c r="C140" s="224" t="s">
        <v>162</v>
      </c>
      <c r="D140" s="224" t="s">
        <v>158</v>
      </c>
      <c r="E140" s="225" t="s">
        <v>1744</v>
      </c>
      <c r="F140" s="226" t="s">
        <v>1745</v>
      </c>
      <c r="G140" s="227" t="s">
        <v>186</v>
      </c>
      <c r="H140" s="228">
        <v>2</v>
      </c>
      <c r="I140" s="229"/>
      <c r="J140" s="230">
        <f>ROUND(I140*H140,2)</f>
        <v>0</v>
      </c>
      <c r="K140" s="231"/>
      <c r="L140" s="41"/>
      <c r="M140" s="232" t="s">
        <v>1</v>
      </c>
      <c r="N140" s="233" t="s">
        <v>41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162</v>
      </c>
      <c r="AT140" s="236" t="s">
        <v>158</v>
      </c>
      <c r="AU140" s="236" t="s">
        <v>85</v>
      </c>
      <c r="AY140" s="14" t="s">
        <v>156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83</v>
      </c>
      <c r="BK140" s="237">
        <f>ROUND(I140*H140,2)</f>
        <v>0</v>
      </c>
      <c r="BL140" s="14" t="s">
        <v>162</v>
      </c>
      <c r="BM140" s="236" t="s">
        <v>171</v>
      </c>
    </row>
    <row r="141" spans="1:65" s="2" customFormat="1" ht="24.15" customHeight="1">
      <c r="A141" s="35"/>
      <c r="B141" s="36"/>
      <c r="C141" s="224" t="s">
        <v>165</v>
      </c>
      <c r="D141" s="224" t="s">
        <v>158</v>
      </c>
      <c r="E141" s="225" t="s">
        <v>1746</v>
      </c>
      <c r="F141" s="226" t="s">
        <v>1747</v>
      </c>
      <c r="G141" s="227" t="s">
        <v>186</v>
      </c>
      <c r="H141" s="228">
        <v>2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162</v>
      </c>
      <c r="AT141" s="236" t="s">
        <v>158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162</v>
      </c>
      <c r="BM141" s="236" t="s">
        <v>175</v>
      </c>
    </row>
    <row r="142" spans="1:65" s="2" customFormat="1" ht="24.15" customHeight="1">
      <c r="A142" s="35"/>
      <c r="B142" s="36"/>
      <c r="C142" s="224" t="s">
        <v>168</v>
      </c>
      <c r="D142" s="224" t="s">
        <v>158</v>
      </c>
      <c r="E142" s="225" t="s">
        <v>1748</v>
      </c>
      <c r="F142" s="226" t="s">
        <v>1749</v>
      </c>
      <c r="G142" s="227" t="s">
        <v>194</v>
      </c>
      <c r="H142" s="228">
        <v>6</v>
      </c>
      <c r="I142" s="229"/>
      <c r="J142" s="230">
        <f>ROUND(I142*H142,2)</f>
        <v>0</v>
      </c>
      <c r="K142" s="231"/>
      <c r="L142" s="41"/>
      <c r="M142" s="232" t="s">
        <v>1</v>
      </c>
      <c r="N142" s="233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162</v>
      </c>
      <c r="AT142" s="236" t="s">
        <v>158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162</v>
      </c>
      <c r="BM142" s="236" t="s">
        <v>178</v>
      </c>
    </row>
    <row r="143" spans="1:65" s="2" customFormat="1" ht="24.15" customHeight="1">
      <c r="A143" s="35"/>
      <c r="B143" s="36"/>
      <c r="C143" s="224" t="s">
        <v>172</v>
      </c>
      <c r="D143" s="224" t="s">
        <v>158</v>
      </c>
      <c r="E143" s="225" t="s">
        <v>1750</v>
      </c>
      <c r="F143" s="226" t="s">
        <v>1751</v>
      </c>
      <c r="G143" s="227" t="s">
        <v>194</v>
      </c>
      <c r="H143" s="228">
        <v>35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162</v>
      </c>
      <c r="AT143" s="236" t="s">
        <v>158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162</v>
      </c>
      <c r="BM143" s="236" t="s">
        <v>182</v>
      </c>
    </row>
    <row r="144" spans="1:65" s="2" customFormat="1" ht="14.4" customHeight="1">
      <c r="A144" s="35"/>
      <c r="B144" s="36"/>
      <c r="C144" s="224" t="s">
        <v>171</v>
      </c>
      <c r="D144" s="224" t="s">
        <v>158</v>
      </c>
      <c r="E144" s="225" t="s">
        <v>1752</v>
      </c>
      <c r="F144" s="226" t="s">
        <v>1753</v>
      </c>
      <c r="G144" s="227" t="s">
        <v>161</v>
      </c>
      <c r="H144" s="228">
        <v>25</v>
      </c>
      <c r="I144" s="229"/>
      <c r="J144" s="230">
        <f>ROUND(I144*H144,2)</f>
        <v>0</v>
      </c>
      <c r="K144" s="231"/>
      <c r="L144" s="41"/>
      <c r="M144" s="232" t="s">
        <v>1</v>
      </c>
      <c r="N144" s="233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162</v>
      </c>
      <c r="AT144" s="236" t="s">
        <v>158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162</v>
      </c>
      <c r="BM144" s="236" t="s">
        <v>187</v>
      </c>
    </row>
    <row r="145" spans="1:65" s="2" customFormat="1" ht="24.15" customHeight="1">
      <c r="A145" s="35"/>
      <c r="B145" s="36"/>
      <c r="C145" s="224" t="s">
        <v>179</v>
      </c>
      <c r="D145" s="224" t="s">
        <v>158</v>
      </c>
      <c r="E145" s="225" t="s">
        <v>1754</v>
      </c>
      <c r="F145" s="226" t="s">
        <v>1755</v>
      </c>
      <c r="G145" s="227" t="s">
        <v>161</v>
      </c>
      <c r="H145" s="228">
        <v>25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162</v>
      </c>
      <c r="AT145" s="236" t="s">
        <v>158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162</v>
      </c>
      <c r="BM145" s="236" t="s">
        <v>190</v>
      </c>
    </row>
    <row r="146" spans="1:65" s="2" customFormat="1" ht="24.15" customHeight="1">
      <c r="A146" s="35"/>
      <c r="B146" s="36"/>
      <c r="C146" s="224" t="s">
        <v>175</v>
      </c>
      <c r="D146" s="224" t="s">
        <v>158</v>
      </c>
      <c r="E146" s="225" t="s">
        <v>196</v>
      </c>
      <c r="F146" s="226" t="s">
        <v>197</v>
      </c>
      <c r="G146" s="227" t="s">
        <v>194</v>
      </c>
      <c r="H146" s="228">
        <v>11.5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162</v>
      </c>
      <c r="AT146" s="236" t="s">
        <v>158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162</v>
      </c>
      <c r="BM146" s="236" t="s">
        <v>195</v>
      </c>
    </row>
    <row r="147" spans="1:65" s="2" customFormat="1" ht="37.8" customHeight="1">
      <c r="A147" s="35"/>
      <c r="B147" s="36"/>
      <c r="C147" s="224" t="s">
        <v>183</v>
      </c>
      <c r="D147" s="224" t="s">
        <v>158</v>
      </c>
      <c r="E147" s="225" t="s">
        <v>199</v>
      </c>
      <c r="F147" s="226" t="s">
        <v>200</v>
      </c>
      <c r="G147" s="227" t="s">
        <v>194</v>
      </c>
      <c r="H147" s="228">
        <v>115</v>
      </c>
      <c r="I147" s="229"/>
      <c r="J147" s="230">
        <f>ROUND(I147*H147,2)</f>
        <v>0</v>
      </c>
      <c r="K147" s="231"/>
      <c r="L147" s="41"/>
      <c r="M147" s="232" t="s">
        <v>1</v>
      </c>
      <c r="N147" s="233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162</v>
      </c>
      <c r="AT147" s="236" t="s">
        <v>158</v>
      </c>
      <c r="AU147" s="236" t="s">
        <v>85</v>
      </c>
      <c r="AY147" s="14" t="s">
        <v>156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83</v>
      </c>
      <c r="BK147" s="237">
        <f>ROUND(I147*H147,2)</f>
        <v>0</v>
      </c>
      <c r="BL147" s="14" t="s">
        <v>162</v>
      </c>
      <c r="BM147" s="236" t="s">
        <v>198</v>
      </c>
    </row>
    <row r="148" spans="1:65" s="2" customFormat="1" ht="24.15" customHeight="1">
      <c r="A148" s="35"/>
      <c r="B148" s="36"/>
      <c r="C148" s="224" t="s">
        <v>178</v>
      </c>
      <c r="D148" s="224" t="s">
        <v>158</v>
      </c>
      <c r="E148" s="225" t="s">
        <v>1756</v>
      </c>
      <c r="F148" s="226" t="s">
        <v>400</v>
      </c>
      <c r="G148" s="227" t="s">
        <v>210</v>
      </c>
      <c r="H148" s="228">
        <v>20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41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162</v>
      </c>
      <c r="AT148" s="236" t="s">
        <v>158</v>
      </c>
      <c r="AU148" s="236" t="s">
        <v>85</v>
      </c>
      <c r="AY148" s="14" t="s">
        <v>156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4" t="s">
        <v>83</v>
      </c>
      <c r="BK148" s="237">
        <f>ROUND(I148*H148,2)</f>
        <v>0</v>
      </c>
      <c r="BL148" s="14" t="s">
        <v>162</v>
      </c>
      <c r="BM148" s="236" t="s">
        <v>201</v>
      </c>
    </row>
    <row r="149" spans="1:65" s="2" customFormat="1" ht="24.15" customHeight="1">
      <c r="A149" s="35"/>
      <c r="B149" s="36"/>
      <c r="C149" s="224" t="s">
        <v>191</v>
      </c>
      <c r="D149" s="224" t="s">
        <v>158</v>
      </c>
      <c r="E149" s="225" t="s">
        <v>1757</v>
      </c>
      <c r="F149" s="226" t="s">
        <v>1758</v>
      </c>
      <c r="G149" s="227" t="s">
        <v>194</v>
      </c>
      <c r="H149" s="228">
        <v>27.5</v>
      </c>
      <c r="I149" s="229"/>
      <c r="J149" s="230">
        <f>ROUND(I149*H149,2)</f>
        <v>0</v>
      </c>
      <c r="K149" s="231"/>
      <c r="L149" s="41"/>
      <c r="M149" s="232" t="s">
        <v>1</v>
      </c>
      <c r="N149" s="233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162</v>
      </c>
      <c r="AT149" s="236" t="s">
        <v>158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162</v>
      </c>
      <c r="BM149" s="236" t="s">
        <v>205</v>
      </c>
    </row>
    <row r="150" spans="1:65" s="2" customFormat="1" ht="24.15" customHeight="1">
      <c r="A150" s="35"/>
      <c r="B150" s="36"/>
      <c r="C150" s="224" t="s">
        <v>8</v>
      </c>
      <c r="D150" s="224" t="s">
        <v>158</v>
      </c>
      <c r="E150" s="225" t="s">
        <v>1759</v>
      </c>
      <c r="F150" s="226" t="s">
        <v>1760</v>
      </c>
      <c r="G150" s="227" t="s">
        <v>194</v>
      </c>
      <c r="H150" s="228">
        <v>8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41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162</v>
      </c>
      <c r="AT150" s="236" t="s">
        <v>158</v>
      </c>
      <c r="AU150" s="236" t="s">
        <v>85</v>
      </c>
      <c r="AY150" s="14" t="s">
        <v>156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4" t="s">
        <v>83</v>
      </c>
      <c r="BK150" s="237">
        <f>ROUND(I150*H150,2)</f>
        <v>0</v>
      </c>
      <c r="BL150" s="14" t="s">
        <v>162</v>
      </c>
      <c r="BM150" s="236" t="s">
        <v>211</v>
      </c>
    </row>
    <row r="151" spans="1:65" s="2" customFormat="1" ht="14.4" customHeight="1">
      <c r="A151" s="35"/>
      <c r="B151" s="36"/>
      <c r="C151" s="238" t="s">
        <v>187</v>
      </c>
      <c r="D151" s="238" t="s">
        <v>207</v>
      </c>
      <c r="E151" s="239" t="s">
        <v>1761</v>
      </c>
      <c r="F151" s="240" t="s">
        <v>1762</v>
      </c>
      <c r="G151" s="241" t="s">
        <v>210</v>
      </c>
      <c r="H151" s="242">
        <v>12.2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171</v>
      </c>
      <c r="AT151" s="236" t="s">
        <v>207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162</v>
      </c>
      <c r="BM151" s="236" t="s">
        <v>215</v>
      </c>
    </row>
    <row r="152" spans="1:63" s="12" customFormat="1" ht="22.8" customHeight="1">
      <c r="A152" s="12"/>
      <c r="B152" s="208"/>
      <c r="C152" s="209"/>
      <c r="D152" s="210" t="s">
        <v>75</v>
      </c>
      <c r="E152" s="222" t="s">
        <v>162</v>
      </c>
      <c r="F152" s="222" t="s">
        <v>533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P153</f>
        <v>0</v>
      </c>
      <c r="Q152" s="216"/>
      <c r="R152" s="217">
        <f>R153</f>
        <v>0</v>
      </c>
      <c r="S152" s="216"/>
      <c r="T152" s="21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9" t="s">
        <v>83</v>
      </c>
      <c r="AT152" s="220" t="s">
        <v>75</v>
      </c>
      <c r="AU152" s="220" t="s">
        <v>83</v>
      </c>
      <c r="AY152" s="219" t="s">
        <v>156</v>
      </c>
      <c r="BK152" s="221">
        <f>BK153</f>
        <v>0</v>
      </c>
    </row>
    <row r="153" spans="1:65" s="2" customFormat="1" ht="24.15" customHeight="1">
      <c r="A153" s="35"/>
      <c r="B153" s="36"/>
      <c r="C153" s="224" t="s">
        <v>198</v>
      </c>
      <c r="D153" s="224" t="s">
        <v>158</v>
      </c>
      <c r="E153" s="225" t="s">
        <v>1763</v>
      </c>
      <c r="F153" s="226" t="s">
        <v>1764</v>
      </c>
      <c r="G153" s="227" t="s">
        <v>194</v>
      </c>
      <c r="H153" s="228">
        <v>3.5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162</v>
      </c>
      <c r="AT153" s="236" t="s">
        <v>158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162</v>
      </c>
      <c r="BM153" s="236" t="s">
        <v>218</v>
      </c>
    </row>
    <row r="154" spans="1:63" s="12" customFormat="1" ht="22.8" customHeight="1">
      <c r="A154" s="12"/>
      <c r="B154" s="208"/>
      <c r="C154" s="209"/>
      <c r="D154" s="210" t="s">
        <v>75</v>
      </c>
      <c r="E154" s="222" t="s">
        <v>165</v>
      </c>
      <c r="F154" s="222" t="s">
        <v>293</v>
      </c>
      <c r="G154" s="209"/>
      <c r="H154" s="209"/>
      <c r="I154" s="212"/>
      <c r="J154" s="223">
        <f>BK154</f>
        <v>0</v>
      </c>
      <c r="K154" s="209"/>
      <c r="L154" s="214"/>
      <c r="M154" s="215"/>
      <c r="N154" s="216"/>
      <c r="O154" s="216"/>
      <c r="P154" s="217">
        <f>SUM(P155:P157)</f>
        <v>0</v>
      </c>
      <c r="Q154" s="216"/>
      <c r="R154" s="217">
        <f>SUM(R155:R157)</f>
        <v>0</v>
      </c>
      <c r="S154" s="216"/>
      <c r="T154" s="218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9" t="s">
        <v>83</v>
      </c>
      <c r="AT154" s="220" t="s">
        <v>75</v>
      </c>
      <c r="AU154" s="220" t="s">
        <v>83</v>
      </c>
      <c r="AY154" s="219" t="s">
        <v>156</v>
      </c>
      <c r="BK154" s="221">
        <f>SUM(BK155:BK157)</f>
        <v>0</v>
      </c>
    </row>
    <row r="155" spans="1:65" s="2" customFormat="1" ht="24.15" customHeight="1">
      <c r="A155" s="35"/>
      <c r="B155" s="36"/>
      <c r="C155" s="224" t="s">
        <v>195</v>
      </c>
      <c r="D155" s="224" t="s">
        <v>158</v>
      </c>
      <c r="E155" s="225" t="s">
        <v>1765</v>
      </c>
      <c r="F155" s="226" t="s">
        <v>1766</v>
      </c>
      <c r="G155" s="227" t="s">
        <v>161</v>
      </c>
      <c r="H155" s="228">
        <v>16</v>
      </c>
      <c r="I155" s="229"/>
      <c r="J155" s="230">
        <f>ROUND(I155*H155,2)</f>
        <v>0</v>
      </c>
      <c r="K155" s="231"/>
      <c r="L155" s="41"/>
      <c r="M155" s="232" t="s">
        <v>1</v>
      </c>
      <c r="N155" s="233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162</v>
      </c>
      <c r="AT155" s="236" t="s">
        <v>158</v>
      </c>
      <c r="AU155" s="236" t="s">
        <v>85</v>
      </c>
      <c r="AY155" s="14" t="s">
        <v>156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83</v>
      </c>
      <c r="BK155" s="237">
        <f>ROUND(I155*H155,2)</f>
        <v>0</v>
      </c>
      <c r="BL155" s="14" t="s">
        <v>162</v>
      </c>
      <c r="BM155" s="236" t="s">
        <v>222</v>
      </c>
    </row>
    <row r="156" spans="1:65" s="2" customFormat="1" ht="37.8" customHeight="1">
      <c r="A156" s="35"/>
      <c r="B156" s="36"/>
      <c r="C156" s="224" t="s">
        <v>7</v>
      </c>
      <c r="D156" s="224" t="s">
        <v>158</v>
      </c>
      <c r="E156" s="225" t="s">
        <v>1767</v>
      </c>
      <c r="F156" s="226" t="s">
        <v>1768</v>
      </c>
      <c r="G156" s="227" t="s">
        <v>161</v>
      </c>
      <c r="H156" s="228">
        <v>16</v>
      </c>
      <c r="I156" s="229"/>
      <c r="J156" s="230">
        <f>ROUND(I156*H156,2)</f>
        <v>0</v>
      </c>
      <c r="K156" s="231"/>
      <c r="L156" s="41"/>
      <c r="M156" s="232" t="s">
        <v>1</v>
      </c>
      <c r="N156" s="233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162</v>
      </c>
      <c r="AT156" s="236" t="s">
        <v>158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162</v>
      </c>
      <c r="BM156" s="236" t="s">
        <v>225</v>
      </c>
    </row>
    <row r="157" spans="1:65" s="2" customFormat="1" ht="24.15" customHeight="1">
      <c r="A157" s="35"/>
      <c r="B157" s="36"/>
      <c r="C157" s="224" t="s">
        <v>190</v>
      </c>
      <c r="D157" s="224" t="s">
        <v>158</v>
      </c>
      <c r="E157" s="225" t="s">
        <v>1769</v>
      </c>
      <c r="F157" s="226" t="s">
        <v>1770</v>
      </c>
      <c r="G157" s="227" t="s">
        <v>161</v>
      </c>
      <c r="H157" s="228">
        <v>16</v>
      </c>
      <c r="I157" s="229"/>
      <c r="J157" s="230">
        <f>ROUND(I157*H157,2)</f>
        <v>0</v>
      </c>
      <c r="K157" s="231"/>
      <c r="L157" s="41"/>
      <c r="M157" s="232" t="s">
        <v>1</v>
      </c>
      <c r="N157" s="233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162</v>
      </c>
      <c r="AT157" s="236" t="s">
        <v>158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162</v>
      </c>
      <c r="BM157" s="236" t="s">
        <v>228</v>
      </c>
    </row>
    <row r="158" spans="1:63" s="12" customFormat="1" ht="22.8" customHeight="1">
      <c r="A158" s="12"/>
      <c r="B158" s="208"/>
      <c r="C158" s="209"/>
      <c r="D158" s="210" t="s">
        <v>75</v>
      </c>
      <c r="E158" s="222" t="s">
        <v>171</v>
      </c>
      <c r="F158" s="222" t="s">
        <v>1771</v>
      </c>
      <c r="G158" s="209"/>
      <c r="H158" s="209"/>
      <c r="I158" s="212"/>
      <c r="J158" s="223">
        <f>BK158</f>
        <v>0</v>
      </c>
      <c r="K158" s="209"/>
      <c r="L158" s="214"/>
      <c r="M158" s="215"/>
      <c r="N158" s="216"/>
      <c r="O158" s="216"/>
      <c r="P158" s="217">
        <f>SUM(P159:P186)</f>
        <v>0</v>
      </c>
      <c r="Q158" s="216"/>
      <c r="R158" s="217">
        <f>SUM(R159:R186)</f>
        <v>0</v>
      </c>
      <c r="S158" s="216"/>
      <c r="T158" s="218">
        <f>SUM(T159:T186)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9" t="s">
        <v>83</v>
      </c>
      <c r="AT158" s="220" t="s">
        <v>75</v>
      </c>
      <c r="AU158" s="220" t="s">
        <v>83</v>
      </c>
      <c r="AY158" s="219" t="s">
        <v>156</v>
      </c>
      <c r="BK158" s="221">
        <f>SUM(BK159:BK186)</f>
        <v>0</v>
      </c>
    </row>
    <row r="159" spans="1:65" s="2" customFormat="1" ht="14.4" customHeight="1">
      <c r="A159" s="35"/>
      <c r="B159" s="36"/>
      <c r="C159" s="224" t="s">
        <v>1721</v>
      </c>
      <c r="D159" s="224" t="s">
        <v>158</v>
      </c>
      <c r="E159" s="225" t="s">
        <v>1772</v>
      </c>
      <c r="F159" s="226" t="s">
        <v>1773</v>
      </c>
      <c r="G159" s="227" t="s">
        <v>239</v>
      </c>
      <c r="H159" s="228">
        <v>1</v>
      </c>
      <c r="I159" s="229"/>
      <c r="J159" s="230">
        <f>ROUND(I159*H159,2)</f>
        <v>0</v>
      </c>
      <c r="K159" s="231"/>
      <c r="L159" s="41"/>
      <c r="M159" s="232" t="s">
        <v>1</v>
      </c>
      <c r="N159" s="233" t="s">
        <v>41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162</v>
      </c>
      <c r="AT159" s="236" t="s">
        <v>158</v>
      </c>
      <c r="AU159" s="236" t="s">
        <v>85</v>
      </c>
      <c r="AY159" s="14" t="s">
        <v>156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83</v>
      </c>
      <c r="BK159" s="237">
        <f>ROUND(I159*H159,2)</f>
        <v>0</v>
      </c>
      <c r="BL159" s="14" t="s">
        <v>162</v>
      </c>
      <c r="BM159" s="236" t="s">
        <v>232</v>
      </c>
    </row>
    <row r="160" spans="1:65" s="2" customFormat="1" ht="24.15" customHeight="1">
      <c r="A160" s="35"/>
      <c r="B160" s="36"/>
      <c r="C160" s="224" t="s">
        <v>305</v>
      </c>
      <c r="D160" s="224" t="s">
        <v>158</v>
      </c>
      <c r="E160" s="225" t="s">
        <v>1774</v>
      </c>
      <c r="F160" s="226" t="s">
        <v>1775</v>
      </c>
      <c r="G160" s="227" t="s">
        <v>239</v>
      </c>
      <c r="H160" s="228">
        <v>1</v>
      </c>
      <c r="I160" s="229"/>
      <c r="J160" s="230">
        <f>ROUND(I160*H160,2)</f>
        <v>0</v>
      </c>
      <c r="K160" s="231"/>
      <c r="L160" s="41"/>
      <c r="M160" s="232" t="s">
        <v>1</v>
      </c>
      <c r="N160" s="233" t="s">
        <v>41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162</v>
      </c>
      <c r="AT160" s="236" t="s">
        <v>158</v>
      </c>
      <c r="AU160" s="236" t="s">
        <v>85</v>
      </c>
      <c r="AY160" s="14" t="s">
        <v>156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4" t="s">
        <v>83</v>
      </c>
      <c r="BK160" s="237">
        <f>ROUND(I160*H160,2)</f>
        <v>0</v>
      </c>
      <c r="BL160" s="14" t="s">
        <v>162</v>
      </c>
      <c r="BM160" s="236" t="s">
        <v>236</v>
      </c>
    </row>
    <row r="161" spans="1:65" s="2" customFormat="1" ht="24.15" customHeight="1">
      <c r="A161" s="35"/>
      <c r="B161" s="36"/>
      <c r="C161" s="224" t="s">
        <v>240</v>
      </c>
      <c r="D161" s="224" t="s">
        <v>158</v>
      </c>
      <c r="E161" s="225" t="s">
        <v>1776</v>
      </c>
      <c r="F161" s="226" t="s">
        <v>1777</v>
      </c>
      <c r="G161" s="227" t="s">
        <v>186</v>
      </c>
      <c r="H161" s="228">
        <v>28</v>
      </c>
      <c r="I161" s="229"/>
      <c r="J161" s="230">
        <f>ROUND(I161*H161,2)</f>
        <v>0</v>
      </c>
      <c r="K161" s="231"/>
      <c r="L161" s="41"/>
      <c r="M161" s="232" t="s">
        <v>1</v>
      </c>
      <c r="N161" s="233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162</v>
      </c>
      <c r="AT161" s="236" t="s">
        <v>158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162</v>
      </c>
      <c r="BM161" s="236" t="s">
        <v>240</v>
      </c>
    </row>
    <row r="162" spans="1:65" s="2" customFormat="1" ht="24.15" customHeight="1">
      <c r="A162" s="35"/>
      <c r="B162" s="36"/>
      <c r="C162" s="238" t="s">
        <v>316</v>
      </c>
      <c r="D162" s="238" t="s">
        <v>207</v>
      </c>
      <c r="E162" s="239" t="s">
        <v>1778</v>
      </c>
      <c r="F162" s="240" t="s">
        <v>1779</v>
      </c>
      <c r="G162" s="241" t="s">
        <v>186</v>
      </c>
      <c r="H162" s="242">
        <v>29.4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171</v>
      </c>
      <c r="AT162" s="236" t="s">
        <v>207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162</v>
      </c>
      <c r="BM162" s="236" t="s">
        <v>243</v>
      </c>
    </row>
    <row r="163" spans="1:65" s="2" customFormat="1" ht="24.15" customHeight="1">
      <c r="A163" s="35"/>
      <c r="B163" s="36"/>
      <c r="C163" s="224" t="s">
        <v>243</v>
      </c>
      <c r="D163" s="224" t="s">
        <v>158</v>
      </c>
      <c r="E163" s="225" t="s">
        <v>1780</v>
      </c>
      <c r="F163" s="226" t="s">
        <v>1781</v>
      </c>
      <c r="G163" s="227" t="s">
        <v>186</v>
      </c>
      <c r="H163" s="228">
        <v>7</v>
      </c>
      <c r="I163" s="229"/>
      <c r="J163" s="230">
        <f>ROUND(I163*H163,2)</f>
        <v>0</v>
      </c>
      <c r="K163" s="231"/>
      <c r="L163" s="41"/>
      <c r="M163" s="232" t="s">
        <v>1</v>
      </c>
      <c r="N163" s="233" t="s">
        <v>41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162</v>
      </c>
      <c r="AT163" s="236" t="s">
        <v>158</v>
      </c>
      <c r="AU163" s="236" t="s">
        <v>85</v>
      </c>
      <c r="AY163" s="14" t="s">
        <v>156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83</v>
      </c>
      <c r="BK163" s="237">
        <f>ROUND(I163*H163,2)</f>
        <v>0</v>
      </c>
      <c r="BL163" s="14" t="s">
        <v>162</v>
      </c>
      <c r="BM163" s="236" t="s">
        <v>247</v>
      </c>
    </row>
    <row r="164" spans="1:65" s="2" customFormat="1" ht="24.15" customHeight="1">
      <c r="A164" s="35"/>
      <c r="B164" s="36"/>
      <c r="C164" s="238" t="s">
        <v>321</v>
      </c>
      <c r="D164" s="238" t="s">
        <v>207</v>
      </c>
      <c r="E164" s="239" t="s">
        <v>1782</v>
      </c>
      <c r="F164" s="240" t="s">
        <v>1783</v>
      </c>
      <c r="G164" s="241" t="s">
        <v>186</v>
      </c>
      <c r="H164" s="242">
        <v>7.35</v>
      </c>
      <c r="I164" s="243"/>
      <c r="J164" s="244">
        <f>ROUND(I164*H164,2)</f>
        <v>0</v>
      </c>
      <c r="K164" s="245"/>
      <c r="L164" s="246"/>
      <c r="M164" s="247" t="s">
        <v>1</v>
      </c>
      <c r="N164" s="248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171</v>
      </c>
      <c r="AT164" s="236" t="s">
        <v>207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162</v>
      </c>
      <c r="BM164" s="236" t="s">
        <v>251</v>
      </c>
    </row>
    <row r="165" spans="1:65" s="2" customFormat="1" ht="24.15" customHeight="1">
      <c r="A165" s="35"/>
      <c r="B165" s="36"/>
      <c r="C165" s="224" t="s">
        <v>218</v>
      </c>
      <c r="D165" s="224" t="s">
        <v>158</v>
      </c>
      <c r="E165" s="225" t="s">
        <v>1784</v>
      </c>
      <c r="F165" s="226" t="s">
        <v>1785</v>
      </c>
      <c r="G165" s="227" t="s">
        <v>186</v>
      </c>
      <c r="H165" s="228">
        <v>0.7</v>
      </c>
      <c r="I165" s="229"/>
      <c r="J165" s="230">
        <f>ROUND(I165*H165,2)</f>
        <v>0</v>
      </c>
      <c r="K165" s="231"/>
      <c r="L165" s="41"/>
      <c r="M165" s="232" t="s">
        <v>1</v>
      </c>
      <c r="N165" s="233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162</v>
      </c>
      <c r="AT165" s="236" t="s">
        <v>158</v>
      </c>
      <c r="AU165" s="236" t="s">
        <v>85</v>
      </c>
      <c r="AY165" s="14" t="s">
        <v>156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83</v>
      </c>
      <c r="BK165" s="237">
        <f>ROUND(I165*H165,2)</f>
        <v>0</v>
      </c>
      <c r="BL165" s="14" t="s">
        <v>162</v>
      </c>
      <c r="BM165" s="236" t="s">
        <v>255</v>
      </c>
    </row>
    <row r="166" spans="1:65" s="2" customFormat="1" ht="24.15" customHeight="1">
      <c r="A166" s="35"/>
      <c r="B166" s="36"/>
      <c r="C166" s="224" t="s">
        <v>271</v>
      </c>
      <c r="D166" s="224" t="s">
        <v>158</v>
      </c>
      <c r="E166" s="225" t="s">
        <v>1786</v>
      </c>
      <c r="F166" s="226" t="s">
        <v>1787</v>
      </c>
      <c r="G166" s="227" t="s">
        <v>186</v>
      </c>
      <c r="H166" s="228">
        <v>7</v>
      </c>
      <c r="I166" s="229"/>
      <c r="J166" s="230">
        <f>ROUND(I166*H166,2)</f>
        <v>0</v>
      </c>
      <c r="K166" s="231"/>
      <c r="L166" s="41"/>
      <c r="M166" s="232" t="s">
        <v>1</v>
      </c>
      <c r="N166" s="233" t="s">
        <v>41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162</v>
      </c>
      <c r="AT166" s="236" t="s">
        <v>158</v>
      </c>
      <c r="AU166" s="236" t="s">
        <v>85</v>
      </c>
      <c r="AY166" s="14" t="s">
        <v>156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83</v>
      </c>
      <c r="BK166" s="237">
        <f>ROUND(I166*H166,2)</f>
        <v>0</v>
      </c>
      <c r="BL166" s="14" t="s">
        <v>162</v>
      </c>
      <c r="BM166" s="236" t="s">
        <v>258</v>
      </c>
    </row>
    <row r="167" spans="1:65" s="2" customFormat="1" ht="24.15" customHeight="1">
      <c r="A167" s="35"/>
      <c r="B167" s="36"/>
      <c r="C167" s="224" t="s">
        <v>222</v>
      </c>
      <c r="D167" s="224" t="s">
        <v>158</v>
      </c>
      <c r="E167" s="225" t="s">
        <v>1788</v>
      </c>
      <c r="F167" s="226" t="s">
        <v>1789</v>
      </c>
      <c r="G167" s="227" t="s">
        <v>186</v>
      </c>
      <c r="H167" s="228">
        <v>48</v>
      </c>
      <c r="I167" s="229"/>
      <c r="J167" s="230">
        <f>ROUND(I167*H167,2)</f>
        <v>0</v>
      </c>
      <c r="K167" s="231"/>
      <c r="L167" s="41"/>
      <c r="M167" s="232" t="s">
        <v>1</v>
      </c>
      <c r="N167" s="233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162</v>
      </c>
      <c r="AT167" s="236" t="s">
        <v>158</v>
      </c>
      <c r="AU167" s="236" t="s">
        <v>85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162</v>
      </c>
      <c r="BM167" s="236" t="s">
        <v>263</v>
      </c>
    </row>
    <row r="168" spans="1:65" s="2" customFormat="1" ht="24.15" customHeight="1">
      <c r="A168" s="35"/>
      <c r="B168" s="36"/>
      <c r="C168" s="224" t="s">
        <v>251</v>
      </c>
      <c r="D168" s="224" t="s">
        <v>158</v>
      </c>
      <c r="E168" s="225" t="s">
        <v>1790</v>
      </c>
      <c r="F168" s="226" t="s">
        <v>1791</v>
      </c>
      <c r="G168" s="227" t="s">
        <v>186</v>
      </c>
      <c r="H168" s="228">
        <v>35</v>
      </c>
      <c r="I168" s="229"/>
      <c r="J168" s="230">
        <f>ROUND(I168*H168,2)</f>
        <v>0</v>
      </c>
      <c r="K168" s="231"/>
      <c r="L168" s="41"/>
      <c r="M168" s="232" t="s">
        <v>1</v>
      </c>
      <c r="N168" s="233" t="s">
        <v>41</v>
      </c>
      <c r="O168" s="88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162</v>
      </c>
      <c r="AT168" s="236" t="s">
        <v>158</v>
      </c>
      <c r="AU168" s="236" t="s">
        <v>85</v>
      </c>
      <c r="AY168" s="14" t="s">
        <v>156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4" t="s">
        <v>83</v>
      </c>
      <c r="BK168" s="237">
        <f>ROUND(I168*H168,2)</f>
        <v>0</v>
      </c>
      <c r="BL168" s="14" t="s">
        <v>162</v>
      </c>
      <c r="BM168" s="236" t="s">
        <v>267</v>
      </c>
    </row>
    <row r="169" spans="1:65" s="2" customFormat="1" ht="14.4" customHeight="1">
      <c r="A169" s="35"/>
      <c r="B169" s="36"/>
      <c r="C169" s="224" t="s">
        <v>669</v>
      </c>
      <c r="D169" s="224" t="s">
        <v>158</v>
      </c>
      <c r="E169" s="225" t="s">
        <v>1792</v>
      </c>
      <c r="F169" s="226" t="s">
        <v>1793</v>
      </c>
      <c r="G169" s="227" t="s">
        <v>186</v>
      </c>
      <c r="H169" s="228">
        <v>35</v>
      </c>
      <c r="I169" s="229"/>
      <c r="J169" s="230">
        <f>ROUND(I169*H169,2)</f>
        <v>0</v>
      </c>
      <c r="K169" s="231"/>
      <c r="L169" s="41"/>
      <c r="M169" s="232" t="s">
        <v>1</v>
      </c>
      <c r="N169" s="233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162</v>
      </c>
      <c r="AT169" s="236" t="s">
        <v>158</v>
      </c>
      <c r="AU169" s="236" t="s">
        <v>85</v>
      </c>
      <c r="AY169" s="14" t="s">
        <v>156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83</v>
      </c>
      <c r="BK169" s="237">
        <f>ROUND(I169*H169,2)</f>
        <v>0</v>
      </c>
      <c r="BL169" s="14" t="s">
        <v>162</v>
      </c>
      <c r="BM169" s="236" t="s">
        <v>270</v>
      </c>
    </row>
    <row r="170" spans="1:65" s="2" customFormat="1" ht="24.15" customHeight="1">
      <c r="A170" s="35"/>
      <c r="B170" s="36"/>
      <c r="C170" s="224" t="s">
        <v>201</v>
      </c>
      <c r="D170" s="224" t="s">
        <v>158</v>
      </c>
      <c r="E170" s="225" t="s">
        <v>1794</v>
      </c>
      <c r="F170" s="226" t="s">
        <v>1795</v>
      </c>
      <c r="G170" s="227" t="s">
        <v>239</v>
      </c>
      <c r="H170" s="228">
        <v>4</v>
      </c>
      <c r="I170" s="229"/>
      <c r="J170" s="230">
        <f>ROUND(I170*H170,2)</f>
        <v>0</v>
      </c>
      <c r="K170" s="231"/>
      <c r="L170" s="41"/>
      <c r="M170" s="232" t="s">
        <v>1</v>
      </c>
      <c r="N170" s="233" t="s">
        <v>41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162</v>
      </c>
      <c r="AT170" s="236" t="s">
        <v>158</v>
      </c>
      <c r="AU170" s="236" t="s">
        <v>85</v>
      </c>
      <c r="AY170" s="14" t="s">
        <v>156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4" t="s">
        <v>83</v>
      </c>
      <c r="BK170" s="237">
        <f>ROUND(I170*H170,2)</f>
        <v>0</v>
      </c>
      <c r="BL170" s="14" t="s">
        <v>162</v>
      </c>
      <c r="BM170" s="236" t="s">
        <v>274</v>
      </c>
    </row>
    <row r="171" spans="1:65" s="2" customFormat="1" ht="24.15" customHeight="1">
      <c r="A171" s="35"/>
      <c r="B171" s="36"/>
      <c r="C171" s="224" t="s">
        <v>572</v>
      </c>
      <c r="D171" s="224" t="s">
        <v>158</v>
      </c>
      <c r="E171" s="225" t="s">
        <v>1796</v>
      </c>
      <c r="F171" s="226" t="s">
        <v>1797</v>
      </c>
      <c r="G171" s="227" t="s">
        <v>239</v>
      </c>
      <c r="H171" s="228">
        <v>4</v>
      </c>
      <c r="I171" s="229"/>
      <c r="J171" s="230">
        <f>ROUND(I171*H171,2)</f>
        <v>0</v>
      </c>
      <c r="K171" s="231"/>
      <c r="L171" s="41"/>
      <c r="M171" s="232" t="s">
        <v>1</v>
      </c>
      <c r="N171" s="233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162</v>
      </c>
      <c r="AT171" s="236" t="s">
        <v>158</v>
      </c>
      <c r="AU171" s="236" t="s">
        <v>85</v>
      </c>
      <c r="AY171" s="14" t="s">
        <v>156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83</v>
      </c>
      <c r="BK171" s="237">
        <f>ROUND(I171*H171,2)</f>
        <v>0</v>
      </c>
      <c r="BL171" s="14" t="s">
        <v>162</v>
      </c>
      <c r="BM171" s="236" t="s">
        <v>277</v>
      </c>
    </row>
    <row r="172" spans="1:65" s="2" customFormat="1" ht="14.4" customHeight="1">
      <c r="A172" s="35"/>
      <c r="B172" s="36"/>
      <c r="C172" s="238" t="s">
        <v>215</v>
      </c>
      <c r="D172" s="238" t="s">
        <v>207</v>
      </c>
      <c r="E172" s="239" t="s">
        <v>1798</v>
      </c>
      <c r="F172" s="240" t="s">
        <v>1799</v>
      </c>
      <c r="G172" s="241" t="s">
        <v>239</v>
      </c>
      <c r="H172" s="242">
        <v>6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41</v>
      </c>
      <c r="O172" s="88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6" t="s">
        <v>171</v>
      </c>
      <c r="AT172" s="236" t="s">
        <v>207</v>
      </c>
      <c r="AU172" s="236" t="s">
        <v>85</v>
      </c>
      <c r="AY172" s="14" t="s">
        <v>156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4" t="s">
        <v>83</v>
      </c>
      <c r="BK172" s="237">
        <f>ROUND(I172*H172,2)</f>
        <v>0</v>
      </c>
      <c r="BL172" s="14" t="s">
        <v>162</v>
      </c>
      <c r="BM172" s="236" t="s">
        <v>282</v>
      </c>
    </row>
    <row r="173" spans="1:65" s="2" customFormat="1" ht="24.15" customHeight="1">
      <c r="A173" s="35"/>
      <c r="B173" s="36"/>
      <c r="C173" s="224" t="s">
        <v>205</v>
      </c>
      <c r="D173" s="224" t="s">
        <v>158</v>
      </c>
      <c r="E173" s="225" t="s">
        <v>1800</v>
      </c>
      <c r="F173" s="226" t="s">
        <v>1801</v>
      </c>
      <c r="G173" s="227" t="s">
        <v>239</v>
      </c>
      <c r="H173" s="228">
        <v>4</v>
      </c>
      <c r="I173" s="229"/>
      <c r="J173" s="230">
        <f>ROUND(I173*H173,2)</f>
        <v>0</v>
      </c>
      <c r="K173" s="231"/>
      <c r="L173" s="41"/>
      <c r="M173" s="232" t="s">
        <v>1</v>
      </c>
      <c r="N173" s="233" t="s">
        <v>41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162</v>
      </c>
      <c r="AT173" s="236" t="s">
        <v>158</v>
      </c>
      <c r="AU173" s="236" t="s">
        <v>85</v>
      </c>
      <c r="AY173" s="14" t="s">
        <v>156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4" t="s">
        <v>83</v>
      </c>
      <c r="BK173" s="237">
        <f>ROUND(I173*H173,2)</f>
        <v>0</v>
      </c>
      <c r="BL173" s="14" t="s">
        <v>162</v>
      </c>
      <c r="BM173" s="236" t="s">
        <v>285</v>
      </c>
    </row>
    <row r="174" spans="1:65" s="2" customFormat="1" ht="24.15" customHeight="1">
      <c r="A174" s="35"/>
      <c r="B174" s="36"/>
      <c r="C174" s="224" t="s">
        <v>252</v>
      </c>
      <c r="D174" s="224" t="s">
        <v>158</v>
      </c>
      <c r="E174" s="225" t="s">
        <v>1802</v>
      </c>
      <c r="F174" s="226" t="s">
        <v>1803</v>
      </c>
      <c r="G174" s="227" t="s">
        <v>239</v>
      </c>
      <c r="H174" s="228">
        <v>4</v>
      </c>
      <c r="I174" s="229"/>
      <c r="J174" s="230">
        <f>ROUND(I174*H174,2)</f>
        <v>0</v>
      </c>
      <c r="K174" s="231"/>
      <c r="L174" s="41"/>
      <c r="M174" s="232" t="s">
        <v>1</v>
      </c>
      <c r="N174" s="233" t="s">
        <v>41</v>
      </c>
      <c r="O174" s="88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6" t="s">
        <v>162</v>
      </c>
      <c r="AT174" s="236" t="s">
        <v>158</v>
      </c>
      <c r="AU174" s="236" t="s">
        <v>85</v>
      </c>
      <c r="AY174" s="14" t="s">
        <v>156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4" t="s">
        <v>83</v>
      </c>
      <c r="BK174" s="237">
        <f>ROUND(I174*H174,2)</f>
        <v>0</v>
      </c>
      <c r="BL174" s="14" t="s">
        <v>162</v>
      </c>
      <c r="BM174" s="236" t="s">
        <v>289</v>
      </c>
    </row>
    <row r="175" spans="1:65" s="2" customFormat="1" ht="24.15" customHeight="1">
      <c r="A175" s="35"/>
      <c r="B175" s="36"/>
      <c r="C175" s="224" t="s">
        <v>211</v>
      </c>
      <c r="D175" s="224" t="s">
        <v>158</v>
      </c>
      <c r="E175" s="225" t="s">
        <v>1804</v>
      </c>
      <c r="F175" s="226" t="s">
        <v>1805</v>
      </c>
      <c r="G175" s="227" t="s">
        <v>239</v>
      </c>
      <c r="H175" s="228">
        <v>4</v>
      </c>
      <c r="I175" s="229"/>
      <c r="J175" s="230">
        <f>ROUND(I175*H175,2)</f>
        <v>0</v>
      </c>
      <c r="K175" s="231"/>
      <c r="L175" s="41"/>
      <c r="M175" s="232" t="s">
        <v>1</v>
      </c>
      <c r="N175" s="233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162</v>
      </c>
      <c r="AT175" s="236" t="s">
        <v>158</v>
      </c>
      <c r="AU175" s="236" t="s">
        <v>85</v>
      </c>
      <c r="AY175" s="14" t="s">
        <v>156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83</v>
      </c>
      <c r="BK175" s="237">
        <f>ROUND(I175*H175,2)</f>
        <v>0</v>
      </c>
      <c r="BL175" s="14" t="s">
        <v>162</v>
      </c>
      <c r="BM175" s="236" t="s">
        <v>292</v>
      </c>
    </row>
    <row r="176" spans="1:65" s="2" customFormat="1" ht="14.4" customHeight="1">
      <c r="A176" s="35"/>
      <c r="B176" s="36"/>
      <c r="C176" s="238" t="s">
        <v>264</v>
      </c>
      <c r="D176" s="238" t="s">
        <v>207</v>
      </c>
      <c r="E176" s="239" t="s">
        <v>1806</v>
      </c>
      <c r="F176" s="240" t="s">
        <v>1807</v>
      </c>
      <c r="G176" s="241" t="s">
        <v>186</v>
      </c>
      <c r="H176" s="242">
        <v>0.5</v>
      </c>
      <c r="I176" s="243"/>
      <c r="J176" s="244">
        <f>ROUND(I176*H176,2)</f>
        <v>0</v>
      </c>
      <c r="K176" s="245"/>
      <c r="L176" s="246"/>
      <c r="M176" s="247" t="s">
        <v>1</v>
      </c>
      <c r="N176" s="248" t="s">
        <v>41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171</v>
      </c>
      <c r="AT176" s="236" t="s">
        <v>207</v>
      </c>
      <c r="AU176" s="236" t="s">
        <v>85</v>
      </c>
      <c r="AY176" s="14" t="s">
        <v>156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4" t="s">
        <v>83</v>
      </c>
      <c r="BK176" s="237">
        <f>ROUND(I176*H176,2)</f>
        <v>0</v>
      </c>
      <c r="BL176" s="14" t="s">
        <v>162</v>
      </c>
      <c r="BM176" s="236" t="s">
        <v>297</v>
      </c>
    </row>
    <row r="177" spans="1:65" s="2" customFormat="1" ht="24.15" customHeight="1">
      <c r="A177" s="35"/>
      <c r="B177" s="36"/>
      <c r="C177" s="224" t="s">
        <v>278</v>
      </c>
      <c r="D177" s="224" t="s">
        <v>158</v>
      </c>
      <c r="E177" s="225" t="s">
        <v>1808</v>
      </c>
      <c r="F177" s="226" t="s">
        <v>1809</v>
      </c>
      <c r="G177" s="227" t="s">
        <v>239</v>
      </c>
      <c r="H177" s="228">
        <v>4</v>
      </c>
      <c r="I177" s="229"/>
      <c r="J177" s="230">
        <f>ROUND(I177*H177,2)</f>
        <v>0</v>
      </c>
      <c r="K177" s="231"/>
      <c r="L177" s="41"/>
      <c r="M177" s="232" t="s">
        <v>1</v>
      </c>
      <c r="N177" s="233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162</v>
      </c>
      <c r="AT177" s="236" t="s">
        <v>158</v>
      </c>
      <c r="AU177" s="236" t="s">
        <v>85</v>
      </c>
      <c r="AY177" s="14" t="s">
        <v>156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83</v>
      </c>
      <c r="BK177" s="237">
        <f>ROUND(I177*H177,2)</f>
        <v>0</v>
      </c>
      <c r="BL177" s="14" t="s">
        <v>162</v>
      </c>
      <c r="BM177" s="236" t="s">
        <v>300</v>
      </c>
    </row>
    <row r="178" spans="1:65" s="2" customFormat="1" ht="14.4" customHeight="1">
      <c r="A178" s="35"/>
      <c r="B178" s="36"/>
      <c r="C178" s="238" t="s">
        <v>225</v>
      </c>
      <c r="D178" s="238" t="s">
        <v>207</v>
      </c>
      <c r="E178" s="239" t="s">
        <v>1810</v>
      </c>
      <c r="F178" s="240" t="s">
        <v>1811</v>
      </c>
      <c r="G178" s="241" t="s">
        <v>239</v>
      </c>
      <c r="H178" s="242">
        <v>3</v>
      </c>
      <c r="I178" s="243"/>
      <c r="J178" s="244">
        <f>ROUND(I178*H178,2)</f>
        <v>0</v>
      </c>
      <c r="K178" s="245"/>
      <c r="L178" s="246"/>
      <c r="M178" s="247" t="s">
        <v>1</v>
      </c>
      <c r="N178" s="248" t="s">
        <v>41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171</v>
      </c>
      <c r="AT178" s="236" t="s">
        <v>207</v>
      </c>
      <c r="AU178" s="236" t="s">
        <v>85</v>
      </c>
      <c r="AY178" s="14" t="s">
        <v>156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4" t="s">
        <v>83</v>
      </c>
      <c r="BK178" s="237">
        <f>ROUND(I178*H178,2)</f>
        <v>0</v>
      </c>
      <c r="BL178" s="14" t="s">
        <v>162</v>
      </c>
      <c r="BM178" s="236" t="s">
        <v>304</v>
      </c>
    </row>
    <row r="179" spans="1:65" s="2" customFormat="1" ht="24.15" customHeight="1">
      <c r="A179" s="35"/>
      <c r="B179" s="36"/>
      <c r="C179" s="238" t="s">
        <v>286</v>
      </c>
      <c r="D179" s="238" t="s">
        <v>207</v>
      </c>
      <c r="E179" s="239" t="s">
        <v>1812</v>
      </c>
      <c r="F179" s="240" t="s">
        <v>1813</v>
      </c>
      <c r="G179" s="241" t="s">
        <v>239</v>
      </c>
      <c r="H179" s="242">
        <v>1</v>
      </c>
      <c r="I179" s="243"/>
      <c r="J179" s="244">
        <f>ROUND(I179*H179,2)</f>
        <v>0</v>
      </c>
      <c r="K179" s="245"/>
      <c r="L179" s="246"/>
      <c r="M179" s="247" t="s">
        <v>1</v>
      </c>
      <c r="N179" s="248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171</v>
      </c>
      <c r="AT179" s="236" t="s">
        <v>207</v>
      </c>
      <c r="AU179" s="236" t="s">
        <v>85</v>
      </c>
      <c r="AY179" s="14" t="s">
        <v>156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83</v>
      </c>
      <c r="BK179" s="237">
        <f>ROUND(I179*H179,2)</f>
        <v>0</v>
      </c>
      <c r="BL179" s="14" t="s">
        <v>162</v>
      </c>
      <c r="BM179" s="236" t="s">
        <v>308</v>
      </c>
    </row>
    <row r="180" spans="1:65" s="2" customFormat="1" ht="14.4" customHeight="1">
      <c r="A180" s="35"/>
      <c r="B180" s="36"/>
      <c r="C180" s="238" t="s">
        <v>228</v>
      </c>
      <c r="D180" s="238" t="s">
        <v>207</v>
      </c>
      <c r="E180" s="239" t="s">
        <v>1814</v>
      </c>
      <c r="F180" s="240" t="s">
        <v>1815</v>
      </c>
      <c r="G180" s="241" t="s">
        <v>239</v>
      </c>
      <c r="H180" s="242">
        <v>1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41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171</v>
      </c>
      <c r="AT180" s="236" t="s">
        <v>207</v>
      </c>
      <c r="AU180" s="236" t="s">
        <v>85</v>
      </c>
      <c r="AY180" s="14" t="s">
        <v>156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4" t="s">
        <v>83</v>
      </c>
      <c r="BK180" s="237">
        <f>ROUND(I180*H180,2)</f>
        <v>0</v>
      </c>
      <c r="BL180" s="14" t="s">
        <v>162</v>
      </c>
      <c r="BM180" s="236" t="s">
        <v>312</v>
      </c>
    </row>
    <row r="181" spans="1:65" s="2" customFormat="1" ht="24.15" customHeight="1">
      <c r="A181" s="35"/>
      <c r="B181" s="36"/>
      <c r="C181" s="224" t="s">
        <v>294</v>
      </c>
      <c r="D181" s="224" t="s">
        <v>158</v>
      </c>
      <c r="E181" s="225" t="s">
        <v>1816</v>
      </c>
      <c r="F181" s="226" t="s">
        <v>1817</v>
      </c>
      <c r="G181" s="227" t="s">
        <v>239</v>
      </c>
      <c r="H181" s="228">
        <v>1</v>
      </c>
      <c r="I181" s="229"/>
      <c r="J181" s="230">
        <f>ROUND(I181*H181,2)</f>
        <v>0</v>
      </c>
      <c r="K181" s="231"/>
      <c r="L181" s="41"/>
      <c r="M181" s="232" t="s">
        <v>1</v>
      </c>
      <c r="N181" s="233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162</v>
      </c>
      <c r="AT181" s="236" t="s">
        <v>158</v>
      </c>
      <c r="AU181" s="236" t="s">
        <v>85</v>
      </c>
      <c r="AY181" s="14" t="s">
        <v>156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83</v>
      </c>
      <c r="BK181" s="237">
        <f>ROUND(I181*H181,2)</f>
        <v>0</v>
      </c>
      <c r="BL181" s="14" t="s">
        <v>162</v>
      </c>
      <c r="BM181" s="236" t="s">
        <v>315</v>
      </c>
    </row>
    <row r="182" spans="1:65" s="2" customFormat="1" ht="24.15" customHeight="1">
      <c r="A182" s="35"/>
      <c r="B182" s="36"/>
      <c r="C182" s="238" t="s">
        <v>232</v>
      </c>
      <c r="D182" s="238" t="s">
        <v>207</v>
      </c>
      <c r="E182" s="239" t="s">
        <v>1818</v>
      </c>
      <c r="F182" s="240" t="s">
        <v>1819</v>
      </c>
      <c r="G182" s="241" t="s">
        <v>239</v>
      </c>
      <c r="H182" s="242">
        <v>1</v>
      </c>
      <c r="I182" s="243"/>
      <c r="J182" s="244">
        <f>ROUND(I182*H182,2)</f>
        <v>0</v>
      </c>
      <c r="K182" s="245"/>
      <c r="L182" s="246"/>
      <c r="M182" s="247" t="s">
        <v>1</v>
      </c>
      <c r="N182" s="248" t="s">
        <v>41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171</v>
      </c>
      <c r="AT182" s="236" t="s">
        <v>207</v>
      </c>
      <c r="AU182" s="236" t="s">
        <v>85</v>
      </c>
      <c r="AY182" s="14" t="s">
        <v>156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4" t="s">
        <v>83</v>
      </c>
      <c r="BK182" s="237">
        <f>ROUND(I182*H182,2)</f>
        <v>0</v>
      </c>
      <c r="BL182" s="14" t="s">
        <v>162</v>
      </c>
      <c r="BM182" s="236" t="s">
        <v>206</v>
      </c>
    </row>
    <row r="183" spans="1:65" s="2" customFormat="1" ht="24.15" customHeight="1">
      <c r="A183" s="35"/>
      <c r="B183" s="36"/>
      <c r="C183" s="224" t="s">
        <v>236</v>
      </c>
      <c r="D183" s="224" t="s">
        <v>158</v>
      </c>
      <c r="E183" s="225" t="s">
        <v>1820</v>
      </c>
      <c r="F183" s="226" t="s">
        <v>1821</v>
      </c>
      <c r="G183" s="227" t="s">
        <v>194</v>
      </c>
      <c r="H183" s="228">
        <v>1.25</v>
      </c>
      <c r="I183" s="229"/>
      <c r="J183" s="230">
        <f>ROUND(I183*H183,2)</f>
        <v>0</v>
      </c>
      <c r="K183" s="231"/>
      <c r="L183" s="41"/>
      <c r="M183" s="232" t="s">
        <v>1</v>
      </c>
      <c r="N183" s="233" t="s">
        <v>41</v>
      </c>
      <c r="O183" s="88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6" t="s">
        <v>162</v>
      </c>
      <c r="AT183" s="236" t="s">
        <v>158</v>
      </c>
      <c r="AU183" s="236" t="s">
        <v>85</v>
      </c>
      <c r="AY183" s="14" t="s">
        <v>156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4" t="s">
        <v>83</v>
      </c>
      <c r="BK183" s="237">
        <f>ROUND(I183*H183,2)</f>
        <v>0</v>
      </c>
      <c r="BL183" s="14" t="s">
        <v>162</v>
      </c>
      <c r="BM183" s="236" t="s">
        <v>219</v>
      </c>
    </row>
    <row r="184" spans="1:65" s="2" customFormat="1" ht="14.4" customHeight="1">
      <c r="A184" s="35"/>
      <c r="B184" s="36"/>
      <c r="C184" s="224" t="s">
        <v>255</v>
      </c>
      <c r="D184" s="224" t="s">
        <v>158</v>
      </c>
      <c r="E184" s="225" t="s">
        <v>1822</v>
      </c>
      <c r="F184" s="226" t="s">
        <v>1823</v>
      </c>
      <c r="G184" s="227" t="s">
        <v>239</v>
      </c>
      <c r="H184" s="228">
        <v>3</v>
      </c>
      <c r="I184" s="229"/>
      <c r="J184" s="230">
        <f>ROUND(I184*H184,2)</f>
        <v>0</v>
      </c>
      <c r="K184" s="231"/>
      <c r="L184" s="41"/>
      <c r="M184" s="232" t="s">
        <v>1</v>
      </c>
      <c r="N184" s="233" t="s">
        <v>41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162</v>
      </c>
      <c r="AT184" s="236" t="s">
        <v>158</v>
      </c>
      <c r="AU184" s="236" t="s">
        <v>85</v>
      </c>
      <c r="AY184" s="14" t="s">
        <v>156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4" t="s">
        <v>83</v>
      </c>
      <c r="BK184" s="237">
        <f>ROUND(I184*H184,2)</f>
        <v>0</v>
      </c>
      <c r="BL184" s="14" t="s">
        <v>162</v>
      </c>
      <c r="BM184" s="236" t="s">
        <v>309</v>
      </c>
    </row>
    <row r="185" spans="1:65" s="2" customFormat="1" ht="14.4" customHeight="1">
      <c r="A185" s="35"/>
      <c r="B185" s="36"/>
      <c r="C185" s="224" t="s">
        <v>247</v>
      </c>
      <c r="D185" s="224" t="s">
        <v>158</v>
      </c>
      <c r="E185" s="225" t="s">
        <v>1824</v>
      </c>
      <c r="F185" s="226" t="s">
        <v>1825</v>
      </c>
      <c r="G185" s="227" t="s">
        <v>186</v>
      </c>
      <c r="H185" s="228">
        <v>35</v>
      </c>
      <c r="I185" s="229"/>
      <c r="J185" s="230">
        <f>ROUND(I185*H185,2)</f>
        <v>0</v>
      </c>
      <c r="K185" s="231"/>
      <c r="L185" s="41"/>
      <c r="M185" s="232" t="s">
        <v>1</v>
      </c>
      <c r="N185" s="233" t="s">
        <v>41</v>
      </c>
      <c r="O185" s="88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6" t="s">
        <v>162</v>
      </c>
      <c r="AT185" s="236" t="s">
        <v>158</v>
      </c>
      <c r="AU185" s="236" t="s">
        <v>85</v>
      </c>
      <c r="AY185" s="14" t="s">
        <v>156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4" t="s">
        <v>83</v>
      </c>
      <c r="BK185" s="237">
        <f>ROUND(I185*H185,2)</f>
        <v>0</v>
      </c>
      <c r="BL185" s="14" t="s">
        <v>162</v>
      </c>
      <c r="BM185" s="236" t="s">
        <v>328</v>
      </c>
    </row>
    <row r="186" spans="1:65" s="2" customFormat="1" ht="14.4" customHeight="1">
      <c r="A186" s="35"/>
      <c r="B186" s="36"/>
      <c r="C186" s="224" t="s">
        <v>641</v>
      </c>
      <c r="D186" s="224" t="s">
        <v>158</v>
      </c>
      <c r="E186" s="225" t="s">
        <v>1826</v>
      </c>
      <c r="F186" s="226" t="s">
        <v>1827</v>
      </c>
      <c r="G186" s="227" t="s">
        <v>186</v>
      </c>
      <c r="H186" s="228">
        <v>35</v>
      </c>
      <c r="I186" s="229"/>
      <c r="J186" s="230">
        <f>ROUND(I186*H186,2)</f>
        <v>0</v>
      </c>
      <c r="K186" s="231"/>
      <c r="L186" s="41"/>
      <c r="M186" s="232" t="s">
        <v>1</v>
      </c>
      <c r="N186" s="233" t="s">
        <v>41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162</v>
      </c>
      <c r="AT186" s="236" t="s">
        <v>158</v>
      </c>
      <c r="AU186" s="236" t="s">
        <v>85</v>
      </c>
      <c r="AY186" s="14" t="s">
        <v>156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83</v>
      </c>
      <c r="BK186" s="237">
        <f>ROUND(I186*H186,2)</f>
        <v>0</v>
      </c>
      <c r="BL186" s="14" t="s">
        <v>162</v>
      </c>
      <c r="BM186" s="236" t="s">
        <v>333</v>
      </c>
    </row>
    <row r="187" spans="1:63" s="12" customFormat="1" ht="22.8" customHeight="1">
      <c r="A187" s="12"/>
      <c r="B187" s="208"/>
      <c r="C187" s="209"/>
      <c r="D187" s="210" t="s">
        <v>75</v>
      </c>
      <c r="E187" s="222" t="s">
        <v>179</v>
      </c>
      <c r="F187" s="222" t="s">
        <v>329</v>
      </c>
      <c r="G187" s="209"/>
      <c r="H187" s="209"/>
      <c r="I187" s="212"/>
      <c r="J187" s="223">
        <f>BK187</f>
        <v>0</v>
      </c>
      <c r="K187" s="209"/>
      <c r="L187" s="214"/>
      <c r="M187" s="215"/>
      <c r="N187" s="216"/>
      <c r="O187" s="216"/>
      <c r="P187" s="217">
        <f>SUM(P188:P189)</f>
        <v>0</v>
      </c>
      <c r="Q187" s="216"/>
      <c r="R187" s="217">
        <f>SUM(R188:R189)</f>
        <v>0</v>
      </c>
      <c r="S187" s="216"/>
      <c r="T187" s="218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9" t="s">
        <v>83</v>
      </c>
      <c r="AT187" s="220" t="s">
        <v>75</v>
      </c>
      <c r="AU187" s="220" t="s">
        <v>83</v>
      </c>
      <c r="AY187" s="219" t="s">
        <v>156</v>
      </c>
      <c r="BK187" s="221">
        <f>SUM(BK188:BK189)</f>
        <v>0</v>
      </c>
    </row>
    <row r="188" spans="1:65" s="2" customFormat="1" ht="14.4" customHeight="1">
      <c r="A188" s="35"/>
      <c r="B188" s="36"/>
      <c r="C188" s="224" t="s">
        <v>212</v>
      </c>
      <c r="D188" s="224" t="s">
        <v>158</v>
      </c>
      <c r="E188" s="225" t="s">
        <v>1828</v>
      </c>
      <c r="F188" s="226" t="s">
        <v>1829</v>
      </c>
      <c r="G188" s="227" t="s">
        <v>186</v>
      </c>
      <c r="H188" s="228">
        <v>13</v>
      </c>
      <c r="I188" s="229"/>
      <c r="J188" s="230">
        <f>ROUND(I188*H188,2)</f>
        <v>0</v>
      </c>
      <c r="K188" s="231"/>
      <c r="L188" s="41"/>
      <c r="M188" s="232" t="s">
        <v>1</v>
      </c>
      <c r="N188" s="233" t="s">
        <v>41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162</v>
      </c>
      <c r="AT188" s="236" t="s">
        <v>158</v>
      </c>
      <c r="AU188" s="236" t="s">
        <v>85</v>
      </c>
      <c r="AY188" s="14" t="s">
        <v>156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4" t="s">
        <v>83</v>
      </c>
      <c r="BK188" s="237">
        <f>ROUND(I188*H188,2)</f>
        <v>0</v>
      </c>
      <c r="BL188" s="14" t="s">
        <v>162</v>
      </c>
      <c r="BM188" s="236" t="s">
        <v>336</v>
      </c>
    </row>
    <row r="189" spans="1:65" s="2" customFormat="1" ht="24.15" customHeight="1">
      <c r="A189" s="35"/>
      <c r="B189" s="36"/>
      <c r="C189" s="224" t="s">
        <v>646</v>
      </c>
      <c r="D189" s="224" t="s">
        <v>158</v>
      </c>
      <c r="E189" s="225" t="s">
        <v>1830</v>
      </c>
      <c r="F189" s="226" t="s">
        <v>1831</v>
      </c>
      <c r="G189" s="227" t="s">
        <v>239</v>
      </c>
      <c r="H189" s="228">
        <v>4</v>
      </c>
      <c r="I189" s="229"/>
      <c r="J189" s="230">
        <f>ROUND(I189*H189,2)</f>
        <v>0</v>
      </c>
      <c r="K189" s="231"/>
      <c r="L189" s="41"/>
      <c r="M189" s="232" t="s">
        <v>1</v>
      </c>
      <c r="N189" s="233" t="s">
        <v>41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162</v>
      </c>
      <c r="AT189" s="236" t="s">
        <v>158</v>
      </c>
      <c r="AU189" s="236" t="s">
        <v>85</v>
      </c>
      <c r="AY189" s="14" t="s">
        <v>156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83</v>
      </c>
      <c r="BK189" s="237">
        <f>ROUND(I189*H189,2)</f>
        <v>0</v>
      </c>
      <c r="BL189" s="14" t="s">
        <v>162</v>
      </c>
      <c r="BM189" s="236" t="s">
        <v>340</v>
      </c>
    </row>
    <row r="190" spans="1:63" s="12" customFormat="1" ht="22.8" customHeight="1">
      <c r="A190" s="12"/>
      <c r="B190" s="208"/>
      <c r="C190" s="209"/>
      <c r="D190" s="210" t="s">
        <v>75</v>
      </c>
      <c r="E190" s="222" t="s">
        <v>372</v>
      </c>
      <c r="F190" s="222" t="s">
        <v>373</v>
      </c>
      <c r="G190" s="209"/>
      <c r="H190" s="209"/>
      <c r="I190" s="212"/>
      <c r="J190" s="223">
        <f>BK190</f>
        <v>0</v>
      </c>
      <c r="K190" s="209"/>
      <c r="L190" s="214"/>
      <c r="M190" s="215"/>
      <c r="N190" s="216"/>
      <c r="O190" s="216"/>
      <c r="P190" s="217">
        <f>SUM(P191:P194)</f>
        <v>0</v>
      </c>
      <c r="Q190" s="216"/>
      <c r="R190" s="217">
        <f>SUM(R191:R194)</f>
        <v>0</v>
      </c>
      <c r="S190" s="216"/>
      <c r="T190" s="218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9" t="s">
        <v>83</v>
      </c>
      <c r="AT190" s="220" t="s">
        <v>75</v>
      </c>
      <c r="AU190" s="220" t="s">
        <v>83</v>
      </c>
      <c r="AY190" s="219" t="s">
        <v>156</v>
      </c>
      <c r="BK190" s="221">
        <f>SUM(BK191:BK194)</f>
        <v>0</v>
      </c>
    </row>
    <row r="191" spans="1:65" s="2" customFormat="1" ht="14.4" customHeight="1">
      <c r="A191" s="35"/>
      <c r="B191" s="36"/>
      <c r="C191" s="224" t="s">
        <v>258</v>
      </c>
      <c r="D191" s="224" t="s">
        <v>158</v>
      </c>
      <c r="E191" s="225" t="s">
        <v>1832</v>
      </c>
      <c r="F191" s="226" t="s">
        <v>1833</v>
      </c>
      <c r="G191" s="227" t="s">
        <v>210</v>
      </c>
      <c r="H191" s="228">
        <v>7.799</v>
      </c>
      <c r="I191" s="229"/>
      <c r="J191" s="230">
        <f>ROUND(I191*H191,2)</f>
        <v>0</v>
      </c>
      <c r="K191" s="231"/>
      <c r="L191" s="41"/>
      <c r="M191" s="232" t="s">
        <v>1</v>
      </c>
      <c r="N191" s="233" t="s">
        <v>41</v>
      </c>
      <c r="O191" s="88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6" t="s">
        <v>162</v>
      </c>
      <c r="AT191" s="236" t="s">
        <v>158</v>
      </c>
      <c r="AU191" s="236" t="s">
        <v>85</v>
      </c>
      <c r="AY191" s="14" t="s">
        <v>156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4" t="s">
        <v>83</v>
      </c>
      <c r="BK191" s="237">
        <f>ROUND(I191*H191,2)</f>
        <v>0</v>
      </c>
      <c r="BL191" s="14" t="s">
        <v>162</v>
      </c>
      <c r="BM191" s="236" t="s">
        <v>343</v>
      </c>
    </row>
    <row r="192" spans="1:65" s="2" customFormat="1" ht="24.15" customHeight="1">
      <c r="A192" s="35"/>
      <c r="B192" s="36"/>
      <c r="C192" s="224" t="s">
        <v>354</v>
      </c>
      <c r="D192" s="224" t="s">
        <v>158</v>
      </c>
      <c r="E192" s="225" t="s">
        <v>1834</v>
      </c>
      <c r="F192" s="226" t="s">
        <v>1835</v>
      </c>
      <c r="G192" s="227" t="s">
        <v>210</v>
      </c>
      <c r="H192" s="228">
        <v>148.181</v>
      </c>
      <c r="I192" s="229"/>
      <c r="J192" s="230">
        <f>ROUND(I192*H192,2)</f>
        <v>0</v>
      </c>
      <c r="K192" s="231"/>
      <c r="L192" s="41"/>
      <c r="M192" s="232" t="s">
        <v>1</v>
      </c>
      <c r="N192" s="233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162</v>
      </c>
      <c r="AT192" s="236" t="s">
        <v>158</v>
      </c>
      <c r="AU192" s="236" t="s">
        <v>85</v>
      </c>
      <c r="AY192" s="14" t="s">
        <v>156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83</v>
      </c>
      <c r="BK192" s="237">
        <f>ROUND(I192*H192,2)</f>
        <v>0</v>
      </c>
      <c r="BL192" s="14" t="s">
        <v>162</v>
      </c>
      <c r="BM192" s="236" t="s">
        <v>347</v>
      </c>
    </row>
    <row r="193" spans="1:65" s="2" customFormat="1" ht="24.15" customHeight="1">
      <c r="A193" s="35"/>
      <c r="B193" s="36"/>
      <c r="C193" s="224" t="s">
        <v>263</v>
      </c>
      <c r="D193" s="224" t="s">
        <v>158</v>
      </c>
      <c r="E193" s="225" t="s">
        <v>1836</v>
      </c>
      <c r="F193" s="226" t="s">
        <v>1837</v>
      </c>
      <c r="G193" s="227" t="s">
        <v>210</v>
      </c>
      <c r="H193" s="228">
        <v>7.799</v>
      </c>
      <c r="I193" s="229"/>
      <c r="J193" s="230">
        <f>ROUND(I193*H193,2)</f>
        <v>0</v>
      </c>
      <c r="K193" s="231"/>
      <c r="L193" s="41"/>
      <c r="M193" s="232" t="s">
        <v>1</v>
      </c>
      <c r="N193" s="233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162</v>
      </c>
      <c r="AT193" s="236" t="s">
        <v>158</v>
      </c>
      <c r="AU193" s="236" t="s">
        <v>85</v>
      </c>
      <c r="AY193" s="14" t="s">
        <v>156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83</v>
      </c>
      <c r="BK193" s="237">
        <f>ROUND(I193*H193,2)</f>
        <v>0</v>
      </c>
      <c r="BL193" s="14" t="s">
        <v>162</v>
      </c>
      <c r="BM193" s="236" t="s">
        <v>350</v>
      </c>
    </row>
    <row r="194" spans="1:65" s="2" customFormat="1" ht="37.8" customHeight="1">
      <c r="A194" s="35"/>
      <c r="B194" s="36"/>
      <c r="C194" s="224" t="s">
        <v>658</v>
      </c>
      <c r="D194" s="224" t="s">
        <v>158</v>
      </c>
      <c r="E194" s="225" t="s">
        <v>1838</v>
      </c>
      <c r="F194" s="226" t="s">
        <v>1839</v>
      </c>
      <c r="G194" s="227" t="s">
        <v>210</v>
      </c>
      <c r="H194" s="228">
        <v>7.799</v>
      </c>
      <c r="I194" s="229"/>
      <c r="J194" s="230">
        <f>ROUND(I194*H194,2)</f>
        <v>0</v>
      </c>
      <c r="K194" s="231"/>
      <c r="L194" s="41"/>
      <c r="M194" s="232" t="s">
        <v>1</v>
      </c>
      <c r="N194" s="233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162</v>
      </c>
      <c r="AT194" s="236" t="s">
        <v>158</v>
      </c>
      <c r="AU194" s="236" t="s">
        <v>85</v>
      </c>
      <c r="AY194" s="14" t="s">
        <v>156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83</v>
      </c>
      <c r="BK194" s="237">
        <f>ROUND(I194*H194,2)</f>
        <v>0</v>
      </c>
      <c r="BL194" s="14" t="s">
        <v>162</v>
      </c>
      <c r="BM194" s="236" t="s">
        <v>353</v>
      </c>
    </row>
    <row r="195" spans="1:63" s="12" customFormat="1" ht="22.8" customHeight="1">
      <c r="A195" s="12"/>
      <c r="B195" s="208"/>
      <c r="C195" s="209"/>
      <c r="D195" s="210" t="s">
        <v>75</v>
      </c>
      <c r="E195" s="222" t="s">
        <v>402</v>
      </c>
      <c r="F195" s="222" t="s">
        <v>403</v>
      </c>
      <c r="G195" s="209"/>
      <c r="H195" s="209"/>
      <c r="I195" s="212"/>
      <c r="J195" s="223">
        <f>BK195</f>
        <v>0</v>
      </c>
      <c r="K195" s="209"/>
      <c r="L195" s="214"/>
      <c r="M195" s="215"/>
      <c r="N195" s="216"/>
      <c r="O195" s="216"/>
      <c r="P195" s="217">
        <f>P196</f>
        <v>0</v>
      </c>
      <c r="Q195" s="216"/>
      <c r="R195" s="217">
        <f>R196</f>
        <v>0</v>
      </c>
      <c r="S195" s="216"/>
      <c r="T195" s="218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9" t="s">
        <v>83</v>
      </c>
      <c r="AT195" s="220" t="s">
        <v>75</v>
      </c>
      <c r="AU195" s="220" t="s">
        <v>83</v>
      </c>
      <c r="AY195" s="219" t="s">
        <v>156</v>
      </c>
      <c r="BK195" s="221">
        <f>BK196</f>
        <v>0</v>
      </c>
    </row>
    <row r="196" spans="1:65" s="2" customFormat="1" ht="24.15" customHeight="1">
      <c r="A196" s="35"/>
      <c r="B196" s="36"/>
      <c r="C196" s="224" t="s">
        <v>301</v>
      </c>
      <c r="D196" s="224" t="s">
        <v>158</v>
      </c>
      <c r="E196" s="225" t="s">
        <v>1840</v>
      </c>
      <c r="F196" s="226" t="s">
        <v>1841</v>
      </c>
      <c r="G196" s="227" t="s">
        <v>210</v>
      </c>
      <c r="H196" s="228">
        <v>44.527</v>
      </c>
      <c r="I196" s="229"/>
      <c r="J196" s="230">
        <f>ROUND(I196*H196,2)</f>
        <v>0</v>
      </c>
      <c r="K196" s="231"/>
      <c r="L196" s="41"/>
      <c r="M196" s="232" t="s">
        <v>1</v>
      </c>
      <c r="N196" s="233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162</v>
      </c>
      <c r="AT196" s="236" t="s">
        <v>158</v>
      </c>
      <c r="AU196" s="236" t="s">
        <v>85</v>
      </c>
      <c r="AY196" s="14" t="s">
        <v>156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83</v>
      </c>
      <c r="BK196" s="237">
        <f>ROUND(I196*H196,2)</f>
        <v>0</v>
      </c>
      <c r="BL196" s="14" t="s">
        <v>162</v>
      </c>
      <c r="BM196" s="236" t="s">
        <v>357</v>
      </c>
    </row>
    <row r="197" spans="1:63" s="12" customFormat="1" ht="25.9" customHeight="1">
      <c r="A197" s="12"/>
      <c r="B197" s="208"/>
      <c r="C197" s="209"/>
      <c r="D197" s="210" t="s">
        <v>75</v>
      </c>
      <c r="E197" s="211" t="s">
        <v>408</v>
      </c>
      <c r="F197" s="211" t="s">
        <v>409</v>
      </c>
      <c r="G197" s="209"/>
      <c r="H197" s="209"/>
      <c r="I197" s="212"/>
      <c r="J197" s="213">
        <f>BK197</f>
        <v>0</v>
      </c>
      <c r="K197" s="209"/>
      <c r="L197" s="214"/>
      <c r="M197" s="215"/>
      <c r="N197" s="216"/>
      <c r="O197" s="216"/>
      <c r="P197" s="217">
        <f>P198+P215+P236+P238+P256</f>
        <v>0</v>
      </c>
      <c r="Q197" s="216"/>
      <c r="R197" s="217">
        <f>R198+R215+R236+R238+R256</f>
        <v>0</v>
      </c>
      <c r="S197" s="216"/>
      <c r="T197" s="218">
        <f>T198+T215+T236+T238+T256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9" t="s">
        <v>85</v>
      </c>
      <c r="AT197" s="220" t="s">
        <v>75</v>
      </c>
      <c r="AU197" s="220" t="s">
        <v>76</v>
      </c>
      <c r="AY197" s="219" t="s">
        <v>156</v>
      </c>
      <c r="BK197" s="221">
        <f>BK198+BK215+BK236+BK238+BK256</f>
        <v>0</v>
      </c>
    </row>
    <row r="198" spans="1:63" s="12" customFormat="1" ht="22.8" customHeight="1">
      <c r="A198" s="12"/>
      <c r="B198" s="208"/>
      <c r="C198" s="209"/>
      <c r="D198" s="210" t="s">
        <v>75</v>
      </c>
      <c r="E198" s="222" t="s">
        <v>1842</v>
      </c>
      <c r="F198" s="222" t="s">
        <v>1843</v>
      </c>
      <c r="G198" s="209"/>
      <c r="H198" s="209"/>
      <c r="I198" s="212"/>
      <c r="J198" s="223">
        <f>BK198</f>
        <v>0</v>
      </c>
      <c r="K198" s="209"/>
      <c r="L198" s="214"/>
      <c r="M198" s="215"/>
      <c r="N198" s="216"/>
      <c r="O198" s="216"/>
      <c r="P198" s="217">
        <f>SUM(P199:P214)</f>
        <v>0</v>
      </c>
      <c r="Q198" s="216"/>
      <c r="R198" s="217">
        <f>SUM(R199:R214)</f>
        <v>0</v>
      </c>
      <c r="S198" s="216"/>
      <c r="T198" s="218">
        <f>SUM(T199:T214)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9" t="s">
        <v>85</v>
      </c>
      <c r="AT198" s="220" t="s">
        <v>75</v>
      </c>
      <c r="AU198" s="220" t="s">
        <v>83</v>
      </c>
      <c r="AY198" s="219" t="s">
        <v>156</v>
      </c>
      <c r="BK198" s="221">
        <f>SUM(BK199:BK214)</f>
        <v>0</v>
      </c>
    </row>
    <row r="199" spans="1:65" s="2" customFormat="1" ht="14.4" customHeight="1">
      <c r="A199" s="35"/>
      <c r="B199" s="36"/>
      <c r="C199" s="224" t="s">
        <v>267</v>
      </c>
      <c r="D199" s="224" t="s">
        <v>158</v>
      </c>
      <c r="E199" s="225" t="s">
        <v>1844</v>
      </c>
      <c r="F199" s="226" t="s">
        <v>1845</v>
      </c>
      <c r="G199" s="227" t="s">
        <v>239</v>
      </c>
      <c r="H199" s="228">
        <v>1</v>
      </c>
      <c r="I199" s="229"/>
      <c r="J199" s="230">
        <f>ROUND(I199*H199,2)</f>
        <v>0</v>
      </c>
      <c r="K199" s="231"/>
      <c r="L199" s="41"/>
      <c r="M199" s="232" t="s">
        <v>1</v>
      </c>
      <c r="N199" s="233" t="s">
        <v>41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187</v>
      </c>
      <c r="AT199" s="236" t="s">
        <v>158</v>
      </c>
      <c r="AU199" s="236" t="s">
        <v>85</v>
      </c>
      <c r="AY199" s="14" t="s">
        <v>156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4" t="s">
        <v>83</v>
      </c>
      <c r="BK199" s="237">
        <f>ROUND(I199*H199,2)</f>
        <v>0</v>
      </c>
      <c r="BL199" s="14" t="s">
        <v>187</v>
      </c>
      <c r="BM199" s="236" t="s">
        <v>360</v>
      </c>
    </row>
    <row r="200" spans="1:65" s="2" customFormat="1" ht="14.4" customHeight="1">
      <c r="A200" s="35"/>
      <c r="B200" s="36"/>
      <c r="C200" s="224" t="s">
        <v>361</v>
      </c>
      <c r="D200" s="224" t="s">
        <v>158</v>
      </c>
      <c r="E200" s="225" t="s">
        <v>1846</v>
      </c>
      <c r="F200" s="226" t="s">
        <v>1847</v>
      </c>
      <c r="G200" s="227" t="s">
        <v>186</v>
      </c>
      <c r="H200" s="228">
        <v>10</v>
      </c>
      <c r="I200" s="229"/>
      <c r="J200" s="230">
        <f>ROUND(I200*H200,2)</f>
        <v>0</v>
      </c>
      <c r="K200" s="231"/>
      <c r="L200" s="41"/>
      <c r="M200" s="232" t="s">
        <v>1</v>
      </c>
      <c r="N200" s="233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187</v>
      </c>
      <c r="AT200" s="236" t="s">
        <v>158</v>
      </c>
      <c r="AU200" s="236" t="s">
        <v>85</v>
      </c>
      <c r="AY200" s="14" t="s">
        <v>156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83</v>
      </c>
      <c r="BK200" s="237">
        <f>ROUND(I200*H200,2)</f>
        <v>0</v>
      </c>
      <c r="BL200" s="14" t="s">
        <v>187</v>
      </c>
      <c r="BM200" s="236" t="s">
        <v>364</v>
      </c>
    </row>
    <row r="201" spans="1:65" s="2" customFormat="1" ht="14.4" customHeight="1">
      <c r="A201" s="35"/>
      <c r="B201" s="36"/>
      <c r="C201" s="224" t="s">
        <v>368</v>
      </c>
      <c r="D201" s="224" t="s">
        <v>158</v>
      </c>
      <c r="E201" s="225" t="s">
        <v>1848</v>
      </c>
      <c r="F201" s="226" t="s">
        <v>1849</v>
      </c>
      <c r="G201" s="227" t="s">
        <v>186</v>
      </c>
      <c r="H201" s="228">
        <v>0.5</v>
      </c>
      <c r="I201" s="229"/>
      <c r="J201" s="230">
        <f>ROUND(I201*H201,2)</f>
        <v>0</v>
      </c>
      <c r="K201" s="231"/>
      <c r="L201" s="41"/>
      <c r="M201" s="232" t="s">
        <v>1</v>
      </c>
      <c r="N201" s="233" t="s">
        <v>41</v>
      </c>
      <c r="O201" s="88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6" t="s">
        <v>187</v>
      </c>
      <c r="AT201" s="236" t="s">
        <v>158</v>
      </c>
      <c r="AU201" s="236" t="s">
        <v>85</v>
      </c>
      <c r="AY201" s="14" t="s">
        <v>156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4" t="s">
        <v>83</v>
      </c>
      <c r="BK201" s="237">
        <f>ROUND(I201*H201,2)</f>
        <v>0</v>
      </c>
      <c r="BL201" s="14" t="s">
        <v>187</v>
      </c>
      <c r="BM201" s="236" t="s">
        <v>367</v>
      </c>
    </row>
    <row r="202" spans="1:65" s="2" customFormat="1" ht="14.4" customHeight="1">
      <c r="A202" s="35"/>
      <c r="B202" s="36"/>
      <c r="C202" s="224" t="s">
        <v>274</v>
      </c>
      <c r="D202" s="224" t="s">
        <v>158</v>
      </c>
      <c r="E202" s="225" t="s">
        <v>1850</v>
      </c>
      <c r="F202" s="226" t="s">
        <v>1851</v>
      </c>
      <c r="G202" s="227" t="s">
        <v>186</v>
      </c>
      <c r="H202" s="228">
        <v>5</v>
      </c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187</v>
      </c>
      <c r="AT202" s="236" t="s">
        <v>158</v>
      </c>
      <c r="AU202" s="236" t="s">
        <v>85</v>
      </c>
      <c r="AY202" s="14" t="s">
        <v>156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83</v>
      </c>
      <c r="BK202" s="237">
        <f>ROUND(I202*H202,2)</f>
        <v>0</v>
      </c>
      <c r="BL202" s="14" t="s">
        <v>187</v>
      </c>
      <c r="BM202" s="236" t="s">
        <v>371</v>
      </c>
    </row>
    <row r="203" spans="1:65" s="2" customFormat="1" ht="14.4" customHeight="1">
      <c r="A203" s="35"/>
      <c r="B203" s="36"/>
      <c r="C203" s="224" t="s">
        <v>374</v>
      </c>
      <c r="D203" s="224" t="s">
        <v>158</v>
      </c>
      <c r="E203" s="225" t="s">
        <v>1852</v>
      </c>
      <c r="F203" s="226" t="s">
        <v>1853</v>
      </c>
      <c r="G203" s="227" t="s">
        <v>186</v>
      </c>
      <c r="H203" s="228">
        <v>1</v>
      </c>
      <c r="I203" s="229"/>
      <c r="J203" s="230">
        <f>ROUND(I203*H203,2)</f>
        <v>0</v>
      </c>
      <c r="K203" s="231"/>
      <c r="L203" s="41"/>
      <c r="M203" s="232" t="s">
        <v>1</v>
      </c>
      <c r="N203" s="233" t="s">
        <v>41</v>
      </c>
      <c r="O203" s="88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6" t="s">
        <v>187</v>
      </c>
      <c r="AT203" s="236" t="s">
        <v>158</v>
      </c>
      <c r="AU203" s="236" t="s">
        <v>85</v>
      </c>
      <c r="AY203" s="14" t="s">
        <v>156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4" t="s">
        <v>83</v>
      </c>
      <c r="BK203" s="237">
        <f>ROUND(I203*H203,2)</f>
        <v>0</v>
      </c>
      <c r="BL203" s="14" t="s">
        <v>187</v>
      </c>
      <c r="BM203" s="236" t="s">
        <v>377</v>
      </c>
    </row>
    <row r="204" spans="1:65" s="2" customFormat="1" ht="14.4" customHeight="1">
      <c r="A204" s="35"/>
      <c r="B204" s="36"/>
      <c r="C204" s="224" t="s">
        <v>277</v>
      </c>
      <c r="D204" s="224" t="s">
        <v>158</v>
      </c>
      <c r="E204" s="225" t="s">
        <v>1854</v>
      </c>
      <c r="F204" s="226" t="s">
        <v>1855</v>
      </c>
      <c r="G204" s="227" t="s">
        <v>186</v>
      </c>
      <c r="H204" s="228">
        <v>8</v>
      </c>
      <c r="I204" s="229"/>
      <c r="J204" s="230">
        <f>ROUND(I204*H204,2)</f>
        <v>0</v>
      </c>
      <c r="K204" s="231"/>
      <c r="L204" s="41"/>
      <c r="M204" s="232" t="s">
        <v>1</v>
      </c>
      <c r="N204" s="233" t="s">
        <v>41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187</v>
      </c>
      <c r="AT204" s="236" t="s">
        <v>158</v>
      </c>
      <c r="AU204" s="236" t="s">
        <v>85</v>
      </c>
      <c r="AY204" s="14" t="s">
        <v>156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4" t="s">
        <v>83</v>
      </c>
      <c r="BK204" s="237">
        <f>ROUND(I204*H204,2)</f>
        <v>0</v>
      </c>
      <c r="BL204" s="14" t="s">
        <v>187</v>
      </c>
      <c r="BM204" s="236" t="s">
        <v>380</v>
      </c>
    </row>
    <row r="205" spans="1:65" s="2" customFormat="1" ht="14.4" customHeight="1">
      <c r="A205" s="35"/>
      <c r="B205" s="36"/>
      <c r="C205" s="238" t="s">
        <v>270</v>
      </c>
      <c r="D205" s="238" t="s">
        <v>207</v>
      </c>
      <c r="E205" s="239" t="s">
        <v>1856</v>
      </c>
      <c r="F205" s="240" t="s">
        <v>1857</v>
      </c>
      <c r="G205" s="241" t="s">
        <v>239</v>
      </c>
      <c r="H205" s="242">
        <v>2</v>
      </c>
      <c r="I205" s="243"/>
      <c r="J205" s="244">
        <f>ROUND(I205*H205,2)</f>
        <v>0</v>
      </c>
      <c r="K205" s="245"/>
      <c r="L205" s="246"/>
      <c r="M205" s="247" t="s">
        <v>1</v>
      </c>
      <c r="N205" s="248" t="s">
        <v>41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218</v>
      </c>
      <c r="AT205" s="236" t="s">
        <v>207</v>
      </c>
      <c r="AU205" s="236" t="s">
        <v>85</v>
      </c>
      <c r="AY205" s="14" t="s">
        <v>156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4" t="s">
        <v>83</v>
      </c>
      <c r="BK205" s="237">
        <f>ROUND(I205*H205,2)</f>
        <v>0</v>
      </c>
      <c r="BL205" s="14" t="s">
        <v>187</v>
      </c>
      <c r="BM205" s="236" t="s">
        <v>384</v>
      </c>
    </row>
    <row r="206" spans="1:65" s="2" customFormat="1" ht="14.4" customHeight="1">
      <c r="A206" s="35"/>
      <c r="B206" s="36"/>
      <c r="C206" s="224" t="s">
        <v>282</v>
      </c>
      <c r="D206" s="224" t="s">
        <v>158</v>
      </c>
      <c r="E206" s="225" t="s">
        <v>1858</v>
      </c>
      <c r="F206" s="226" t="s">
        <v>1859</v>
      </c>
      <c r="G206" s="227" t="s">
        <v>239</v>
      </c>
      <c r="H206" s="228">
        <v>2</v>
      </c>
      <c r="I206" s="229"/>
      <c r="J206" s="230">
        <f>ROUND(I206*H206,2)</f>
        <v>0</v>
      </c>
      <c r="K206" s="231"/>
      <c r="L206" s="41"/>
      <c r="M206" s="232" t="s">
        <v>1</v>
      </c>
      <c r="N206" s="233" t="s">
        <v>41</v>
      </c>
      <c r="O206" s="88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6" t="s">
        <v>187</v>
      </c>
      <c r="AT206" s="236" t="s">
        <v>158</v>
      </c>
      <c r="AU206" s="236" t="s">
        <v>85</v>
      </c>
      <c r="AY206" s="14" t="s">
        <v>156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4" t="s">
        <v>83</v>
      </c>
      <c r="BK206" s="237">
        <f>ROUND(I206*H206,2)</f>
        <v>0</v>
      </c>
      <c r="BL206" s="14" t="s">
        <v>187</v>
      </c>
      <c r="BM206" s="236" t="s">
        <v>387</v>
      </c>
    </row>
    <row r="207" spans="1:65" s="2" customFormat="1" ht="14.4" customHeight="1">
      <c r="A207" s="35"/>
      <c r="B207" s="36"/>
      <c r="C207" s="224" t="s">
        <v>391</v>
      </c>
      <c r="D207" s="224" t="s">
        <v>158</v>
      </c>
      <c r="E207" s="225" t="s">
        <v>1860</v>
      </c>
      <c r="F207" s="226" t="s">
        <v>1861</v>
      </c>
      <c r="G207" s="227" t="s">
        <v>239</v>
      </c>
      <c r="H207" s="228">
        <v>1</v>
      </c>
      <c r="I207" s="229"/>
      <c r="J207" s="230">
        <f>ROUND(I207*H207,2)</f>
        <v>0</v>
      </c>
      <c r="K207" s="231"/>
      <c r="L207" s="41"/>
      <c r="M207" s="232" t="s">
        <v>1</v>
      </c>
      <c r="N207" s="233" t="s">
        <v>41</v>
      </c>
      <c r="O207" s="88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6" t="s">
        <v>187</v>
      </c>
      <c r="AT207" s="236" t="s">
        <v>158</v>
      </c>
      <c r="AU207" s="236" t="s">
        <v>85</v>
      </c>
      <c r="AY207" s="14" t="s">
        <v>156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4" t="s">
        <v>83</v>
      </c>
      <c r="BK207" s="237">
        <f>ROUND(I207*H207,2)</f>
        <v>0</v>
      </c>
      <c r="BL207" s="14" t="s">
        <v>187</v>
      </c>
      <c r="BM207" s="236" t="s">
        <v>390</v>
      </c>
    </row>
    <row r="208" spans="1:65" s="2" customFormat="1" ht="14.4" customHeight="1">
      <c r="A208" s="35"/>
      <c r="B208" s="36"/>
      <c r="C208" s="224" t="s">
        <v>285</v>
      </c>
      <c r="D208" s="224" t="s">
        <v>158</v>
      </c>
      <c r="E208" s="225" t="s">
        <v>1862</v>
      </c>
      <c r="F208" s="226" t="s">
        <v>1863</v>
      </c>
      <c r="G208" s="227" t="s">
        <v>239</v>
      </c>
      <c r="H208" s="228">
        <v>2</v>
      </c>
      <c r="I208" s="229"/>
      <c r="J208" s="230">
        <f>ROUND(I208*H208,2)</f>
        <v>0</v>
      </c>
      <c r="K208" s="231"/>
      <c r="L208" s="41"/>
      <c r="M208" s="232" t="s">
        <v>1</v>
      </c>
      <c r="N208" s="233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187</v>
      </c>
      <c r="AT208" s="236" t="s">
        <v>158</v>
      </c>
      <c r="AU208" s="236" t="s">
        <v>85</v>
      </c>
      <c r="AY208" s="14" t="s">
        <v>156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83</v>
      </c>
      <c r="BK208" s="237">
        <f>ROUND(I208*H208,2)</f>
        <v>0</v>
      </c>
      <c r="BL208" s="14" t="s">
        <v>187</v>
      </c>
      <c r="BM208" s="236" t="s">
        <v>394</v>
      </c>
    </row>
    <row r="209" spans="1:65" s="2" customFormat="1" ht="24.15" customHeight="1">
      <c r="A209" s="35"/>
      <c r="B209" s="36"/>
      <c r="C209" s="224" t="s">
        <v>381</v>
      </c>
      <c r="D209" s="224" t="s">
        <v>158</v>
      </c>
      <c r="E209" s="225" t="s">
        <v>1864</v>
      </c>
      <c r="F209" s="226" t="s">
        <v>1865</v>
      </c>
      <c r="G209" s="227" t="s">
        <v>239</v>
      </c>
      <c r="H209" s="228">
        <v>1</v>
      </c>
      <c r="I209" s="229"/>
      <c r="J209" s="230">
        <f>ROUND(I209*H209,2)</f>
        <v>0</v>
      </c>
      <c r="K209" s="231"/>
      <c r="L209" s="41"/>
      <c r="M209" s="232" t="s">
        <v>1</v>
      </c>
      <c r="N209" s="233" t="s">
        <v>41</v>
      </c>
      <c r="O209" s="88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6" t="s">
        <v>187</v>
      </c>
      <c r="AT209" s="236" t="s">
        <v>158</v>
      </c>
      <c r="AU209" s="236" t="s">
        <v>85</v>
      </c>
      <c r="AY209" s="14" t="s">
        <v>156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4" t="s">
        <v>83</v>
      </c>
      <c r="BK209" s="237">
        <f>ROUND(I209*H209,2)</f>
        <v>0</v>
      </c>
      <c r="BL209" s="14" t="s">
        <v>187</v>
      </c>
      <c r="BM209" s="236" t="s">
        <v>397</v>
      </c>
    </row>
    <row r="210" spans="1:65" s="2" customFormat="1" ht="24.15" customHeight="1">
      <c r="A210" s="35"/>
      <c r="B210" s="36"/>
      <c r="C210" s="224" t="s">
        <v>404</v>
      </c>
      <c r="D210" s="224" t="s">
        <v>158</v>
      </c>
      <c r="E210" s="225" t="s">
        <v>1866</v>
      </c>
      <c r="F210" s="226" t="s">
        <v>1867</v>
      </c>
      <c r="G210" s="227" t="s">
        <v>239</v>
      </c>
      <c r="H210" s="228">
        <v>2</v>
      </c>
      <c r="I210" s="229"/>
      <c r="J210" s="230">
        <f>ROUND(I210*H210,2)</f>
        <v>0</v>
      </c>
      <c r="K210" s="231"/>
      <c r="L210" s="41"/>
      <c r="M210" s="232" t="s">
        <v>1</v>
      </c>
      <c r="N210" s="233" t="s">
        <v>41</v>
      </c>
      <c r="O210" s="88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187</v>
      </c>
      <c r="AT210" s="236" t="s">
        <v>158</v>
      </c>
      <c r="AU210" s="236" t="s">
        <v>85</v>
      </c>
      <c r="AY210" s="14" t="s">
        <v>156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4" t="s">
        <v>83</v>
      </c>
      <c r="BK210" s="237">
        <f>ROUND(I210*H210,2)</f>
        <v>0</v>
      </c>
      <c r="BL210" s="14" t="s">
        <v>187</v>
      </c>
      <c r="BM210" s="236" t="s">
        <v>401</v>
      </c>
    </row>
    <row r="211" spans="1:65" s="2" customFormat="1" ht="14.4" customHeight="1">
      <c r="A211" s="35"/>
      <c r="B211" s="36"/>
      <c r="C211" s="224" t="s">
        <v>289</v>
      </c>
      <c r="D211" s="224" t="s">
        <v>158</v>
      </c>
      <c r="E211" s="225" t="s">
        <v>1868</v>
      </c>
      <c r="F211" s="226" t="s">
        <v>1869</v>
      </c>
      <c r="G211" s="227" t="s">
        <v>186</v>
      </c>
      <c r="H211" s="228">
        <v>14</v>
      </c>
      <c r="I211" s="229"/>
      <c r="J211" s="230">
        <f>ROUND(I211*H211,2)</f>
        <v>0</v>
      </c>
      <c r="K211" s="231"/>
      <c r="L211" s="41"/>
      <c r="M211" s="232" t="s">
        <v>1</v>
      </c>
      <c r="N211" s="233" t="s">
        <v>41</v>
      </c>
      <c r="O211" s="88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6" t="s">
        <v>187</v>
      </c>
      <c r="AT211" s="236" t="s">
        <v>158</v>
      </c>
      <c r="AU211" s="236" t="s">
        <v>85</v>
      </c>
      <c r="AY211" s="14" t="s">
        <v>156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4" t="s">
        <v>83</v>
      </c>
      <c r="BK211" s="237">
        <f>ROUND(I211*H211,2)</f>
        <v>0</v>
      </c>
      <c r="BL211" s="14" t="s">
        <v>187</v>
      </c>
      <c r="BM211" s="236" t="s">
        <v>407</v>
      </c>
    </row>
    <row r="212" spans="1:65" s="2" customFormat="1" ht="24.15" customHeight="1">
      <c r="A212" s="35"/>
      <c r="B212" s="36"/>
      <c r="C212" s="224" t="s">
        <v>292</v>
      </c>
      <c r="D212" s="224" t="s">
        <v>158</v>
      </c>
      <c r="E212" s="225" t="s">
        <v>1870</v>
      </c>
      <c r="F212" s="226" t="s">
        <v>1871</v>
      </c>
      <c r="G212" s="227" t="s">
        <v>239</v>
      </c>
      <c r="H212" s="228">
        <v>1</v>
      </c>
      <c r="I212" s="229"/>
      <c r="J212" s="230">
        <f>ROUND(I212*H212,2)</f>
        <v>0</v>
      </c>
      <c r="K212" s="231"/>
      <c r="L212" s="41"/>
      <c r="M212" s="232" t="s">
        <v>1</v>
      </c>
      <c r="N212" s="233" t="s">
        <v>41</v>
      </c>
      <c r="O212" s="88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6" t="s">
        <v>187</v>
      </c>
      <c r="AT212" s="236" t="s">
        <v>158</v>
      </c>
      <c r="AU212" s="236" t="s">
        <v>85</v>
      </c>
      <c r="AY212" s="14" t="s">
        <v>156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4" t="s">
        <v>83</v>
      </c>
      <c r="BK212" s="237">
        <f>ROUND(I212*H212,2)</f>
        <v>0</v>
      </c>
      <c r="BL212" s="14" t="s">
        <v>187</v>
      </c>
      <c r="BM212" s="236" t="s">
        <v>414</v>
      </c>
    </row>
    <row r="213" spans="1:65" s="2" customFormat="1" ht="14.4" customHeight="1">
      <c r="A213" s="35"/>
      <c r="B213" s="36"/>
      <c r="C213" s="224" t="s">
        <v>415</v>
      </c>
      <c r="D213" s="224" t="s">
        <v>158</v>
      </c>
      <c r="E213" s="225" t="s">
        <v>1872</v>
      </c>
      <c r="F213" s="226" t="s">
        <v>1873</v>
      </c>
      <c r="G213" s="227" t="s">
        <v>186</v>
      </c>
      <c r="H213" s="228">
        <v>20</v>
      </c>
      <c r="I213" s="229"/>
      <c r="J213" s="230">
        <f>ROUND(I213*H213,2)</f>
        <v>0</v>
      </c>
      <c r="K213" s="231"/>
      <c r="L213" s="41"/>
      <c r="M213" s="232" t="s">
        <v>1</v>
      </c>
      <c r="N213" s="233" t="s">
        <v>41</v>
      </c>
      <c r="O213" s="88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6" t="s">
        <v>187</v>
      </c>
      <c r="AT213" s="236" t="s">
        <v>158</v>
      </c>
      <c r="AU213" s="236" t="s">
        <v>85</v>
      </c>
      <c r="AY213" s="14" t="s">
        <v>156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4" t="s">
        <v>83</v>
      </c>
      <c r="BK213" s="237">
        <f>ROUND(I213*H213,2)</f>
        <v>0</v>
      </c>
      <c r="BL213" s="14" t="s">
        <v>187</v>
      </c>
      <c r="BM213" s="236" t="s">
        <v>418</v>
      </c>
    </row>
    <row r="214" spans="1:65" s="2" customFormat="1" ht="24.15" customHeight="1">
      <c r="A214" s="35"/>
      <c r="B214" s="36"/>
      <c r="C214" s="224" t="s">
        <v>696</v>
      </c>
      <c r="D214" s="224" t="s">
        <v>158</v>
      </c>
      <c r="E214" s="225" t="s">
        <v>1874</v>
      </c>
      <c r="F214" s="226" t="s">
        <v>1875</v>
      </c>
      <c r="G214" s="227" t="s">
        <v>1680</v>
      </c>
      <c r="H214" s="254"/>
      <c r="I214" s="229"/>
      <c r="J214" s="230">
        <f>ROUND(I214*H214,2)</f>
        <v>0</v>
      </c>
      <c r="K214" s="231"/>
      <c r="L214" s="41"/>
      <c r="M214" s="232" t="s">
        <v>1</v>
      </c>
      <c r="N214" s="233" t="s">
        <v>41</v>
      </c>
      <c r="O214" s="88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6" t="s">
        <v>187</v>
      </c>
      <c r="AT214" s="236" t="s">
        <v>158</v>
      </c>
      <c r="AU214" s="236" t="s">
        <v>85</v>
      </c>
      <c r="AY214" s="14" t="s">
        <v>156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4" t="s">
        <v>83</v>
      </c>
      <c r="BK214" s="237">
        <f>ROUND(I214*H214,2)</f>
        <v>0</v>
      </c>
      <c r="BL214" s="14" t="s">
        <v>187</v>
      </c>
      <c r="BM214" s="236" t="s">
        <v>421</v>
      </c>
    </row>
    <row r="215" spans="1:63" s="12" customFormat="1" ht="22.8" customHeight="1">
      <c r="A215" s="12"/>
      <c r="B215" s="208"/>
      <c r="C215" s="209"/>
      <c r="D215" s="210" t="s">
        <v>75</v>
      </c>
      <c r="E215" s="222" t="s">
        <v>1660</v>
      </c>
      <c r="F215" s="222" t="s">
        <v>1876</v>
      </c>
      <c r="G215" s="209"/>
      <c r="H215" s="209"/>
      <c r="I215" s="212"/>
      <c r="J215" s="223">
        <f>BK215</f>
        <v>0</v>
      </c>
      <c r="K215" s="209"/>
      <c r="L215" s="214"/>
      <c r="M215" s="215"/>
      <c r="N215" s="216"/>
      <c r="O215" s="216"/>
      <c r="P215" s="217">
        <f>SUM(P216:P235)</f>
        <v>0</v>
      </c>
      <c r="Q215" s="216"/>
      <c r="R215" s="217">
        <f>SUM(R216:R235)</f>
        <v>0</v>
      </c>
      <c r="S215" s="216"/>
      <c r="T215" s="218">
        <f>SUM(T216:T235)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9" t="s">
        <v>85</v>
      </c>
      <c r="AT215" s="220" t="s">
        <v>75</v>
      </c>
      <c r="AU215" s="220" t="s">
        <v>83</v>
      </c>
      <c r="AY215" s="219" t="s">
        <v>156</v>
      </c>
      <c r="BK215" s="221">
        <f>SUM(BK216:BK235)</f>
        <v>0</v>
      </c>
    </row>
    <row r="216" spans="1:65" s="2" customFormat="1" ht="24.15" customHeight="1">
      <c r="A216" s="35"/>
      <c r="B216" s="36"/>
      <c r="C216" s="224" t="s">
        <v>297</v>
      </c>
      <c r="D216" s="224" t="s">
        <v>158</v>
      </c>
      <c r="E216" s="225" t="s">
        <v>1877</v>
      </c>
      <c r="F216" s="226" t="s">
        <v>1878</v>
      </c>
      <c r="G216" s="227" t="s">
        <v>186</v>
      </c>
      <c r="H216" s="228">
        <v>40</v>
      </c>
      <c r="I216" s="229"/>
      <c r="J216" s="230">
        <f>ROUND(I216*H216,2)</f>
        <v>0</v>
      </c>
      <c r="K216" s="231"/>
      <c r="L216" s="41"/>
      <c r="M216" s="232" t="s">
        <v>1</v>
      </c>
      <c r="N216" s="233" t="s">
        <v>41</v>
      </c>
      <c r="O216" s="88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6" t="s">
        <v>187</v>
      </c>
      <c r="AT216" s="236" t="s">
        <v>158</v>
      </c>
      <c r="AU216" s="236" t="s">
        <v>85</v>
      </c>
      <c r="AY216" s="14" t="s">
        <v>156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4" t="s">
        <v>83</v>
      </c>
      <c r="BK216" s="237">
        <f>ROUND(I216*H216,2)</f>
        <v>0</v>
      </c>
      <c r="BL216" s="14" t="s">
        <v>187</v>
      </c>
      <c r="BM216" s="236" t="s">
        <v>425</v>
      </c>
    </row>
    <row r="217" spans="1:65" s="2" customFormat="1" ht="24.15" customHeight="1">
      <c r="A217" s="35"/>
      <c r="B217" s="36"/>
      <c r="C217" s="224" t="s">
        <v>422</v>
      </c>
      <c r="D217" s="224" t="s">
        <v>158</v>
      </c>
      <c r="E217" s="225" t="s">
        <v>1879</v>
      </c>
      <c r="F217" s="226" t="s">
        <v>1880</v>
      </c>
      <c r="G217" s="227" t="s">
        <v>239</v>
      </c>
      <c r="H217" s="228">
        <v>2</v>
      </c>
      <c r="I217" s="229"/>
      <c r="J217" s="230">
        <f>ROUND(I217*H217,2)</f>
        <v>0</v>
      </c>
      <c r="K217" s="231"/>
      <c r="L217" s="41"/>
      <c r="M217" s="232" t="s">
        <v>1</v>
      </c>
      <c r="N217" s="233" t="s">
        <v>41</v>
      </c>
      <c r="O217" s="88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6" t="s">
        <v>187</v>
      </c>
      <c r="AT217" s="236" t="s">
        <v>158</v>
      </c>
      <c r="AU217" s="236" t="s">
        <v>85</v>
      </c>
      <c r="AY217" s="14" t="s">
        <v>156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4" t="s">
        <v>83</v>
      </c>
      <c r="BK217" s="237">
        <f>ROUND(I217*H217,2)</f>
        <v>0</v>
      </c>
      <c r="BL217" s="14" t="s">
        <v>187</v>
      </c>
      <c r="BM217" s="236" t="s">
        <v>428</v>
      </c>
    </row>
    <row r="218" spans="1:65" s="2" customFormat="1" ht="24.15" customHeight="1">
      <c r="A218" s="35"/>
      <c r="B218" s="36"/>
      <c r="C218" s="224" t="s">
        <v>300</v>
      </c>
      <c r="D218" s="224" t="s">
        <v>158</v>
      </c>
      <c r="E218" s="225" t="s">
        <v>1881</v>
      </c>
      <c r="F218" s="226" t="s">
        <v>1882</v>
      </c>
      <c r="G218" s="227" t="s">
        <v>239</v>
      </c>
      <c r="H218" s="228">
        <v>1</v>
      </c>
      <c r="I218" s="229"/>
      <c r="J218" s="230">
        <f>ROUND(I218*H218,2)</f>
        <v>0</v>
      </c>
      <c r="K218" s="231"/>
      <c r="L218" s="41"/>
      <c r="M218" s="232" t="s">
        <v>1</v>
      </c>
      <c r="N218" s="233" t="s">
        <v>41</v>
      </c>
      <c r="O218" s="88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187</v>
      </c>
      <c r="AT218" s="236" t="s">
        <v>158</v>
      </c>
      <c r="AU218" s="236" t="s">
        <v>85</v>
      </c>
      <c r="AY218" s="14" t="s">
        <v>156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83</v>
      </c>
      <c r="BK218" s="237">
        <f>ROUND(I218*H218,2)</f>
        <v>0</v>
      </c>
      <c r="BL218" s="14" t="s">
        <v>187</v>
      </c>
      <c r="BM218" s="236" t="s">
        <v>434</v>
      </c>
    </row>
    <row r="219" spans="1:65" s="2" customFormat="1" ht="24.15" customHeight="1">
      <c r="A219" s="35"/>
      <c r="B219" s="36"/>
      <c r="C219" s="224" t="s">
        <v>723</v>
      </c>
      <c r="D219" s="224" t="s">
        <v>158</v>
      </c>
      <c r="E219" s="225" t="s">
        <v>1883</v>
      </c>
      <c r="F219" s="226" t="s">
        <v>1884</v>
      </c>
      <c r="G219" s="227" t="s">
        <v>186</v>
      </c>
      <c r="H219" s="228">
        <v>9</v>
      </c>
      <c r="I219" s="229"/>
      <c r="J219" s="230">
        <f>ROUND(I219*H219,2)</f>
        <v>0</v>
      </c>
      <c r="K219" s="231"/>
      <c r="L219" s="41"/>
      <c r="M219" s="232" t="s">
        <v>1</v>
      </c>
      <c r="N219" s="233" t="s">
        <v>41</v>
      </c>
      <c r="O219" s="88"/>
      <c r="P219" s="234">
        <f>O219*H219</f>
        <v>0</v>
      </c>
      <c r="Q219" s="234">
        <v>0</v>
      </c>
      <c r="R219" s="234">
        <f>Q219*H219</f>
        <v>0</v>
      </c>
      <c r="S219" s="234">
        <v>0</v>
      </c>
      <c r="T219" s="23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6" t="s">
        <v>187</v>
      </c>
      <c r="AT219" s="236" t="s">
        <v>158</v>
      </c>
      <c r="AU219" s="236" t="s">
        <v>85</v>
      </c>
      <c r="AY219" s="14" t="s">
        <v>156</v>
      </c>
      <c r="BE219" s="237">
        <f>IF(N219="základní",J219,0)</f>
        <v>0</v>
      </c>
      <c r="BF219" s="237">
        <f>IF(N219="snížená",J219,0)</f>
        <v>0</v>
      </c>
      <c r="BG219" s="237">
        <f>IF(N219="zákl. přenesená",J219,0)</f>
        <v>0</v>
      </c>
      <c r="BH219" s="237">
        <f>IF(N219="sníž. přenesená",J219,0)</f>
        <v>0</v>
      </c>
      <c r="BI219" s="237">
        <f>IF(N219="nulová",J219,0)</f>
        <v>0</v>
      </c>
      <c r="BJ219" s="14" t="s">
        <v>83</v>
      </c>
      <c r="BK219" s="237">
        <f>ROUND(I219*H219,2)</f>
        <v>0</v>
      </c>
      <c r="BL219" s="14" t="s">
        <v>187</v>
      </c>
      <c r="BM219" s="236" t="s">
        <v>438</v>
      </c>
    </row>
    <row r="220" spans="1:65" s="2" customFormat="1" ht="24.15" customHeight="1">
      <c r="A220" s="35"/>
      <c r="B220" s="36"/>
      <c r="C220" s="224" t="s">
        <v>304</v>
      </c>
      <c r="D220" s="224" t="s">
        <v>158</v>
      </c>
      <c r="E220" s="225" t="s">
        <v>1885</v>
      </c>
      <c r="F220" s="226" t="s">
        <v>1886</v>
      </c>
      <c r="G220" s="227" t="s">
        <v>186</v>
      </c>
      <c r="H220" s="228">
        <v>13</v>
      </c>
      <c r="I220" s="229"/>
      <c r="J220" s="230">
        <f>ROUND(I220*H220,2)</f>
        <v>0</v>
      </c>
      <c r="K220" s="231"/>
      <c r="L220" s="41"/>
      <c r="M220" s="232" t="s">
        <v>1</v>
      </c>
      <c r="N220" s="233" t="s">
        <v>41</v>
      </c>
      <c r="O220" s="88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6" t="s">
        <v>187</v>
      </c>
      <c r="AT220" s="236" t="s">
        <v>158</v>
      </c>
      <c r="AU220" s="236" t="s">
        <v>85</v>
      </c>
      <c r="AY220" s="14" t="s">
        <v>156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4" t="s">
        <v>83</v>
      </c>
      <c r="BK220" s="237">
        <f>ROUND(I220*H220,2)</f>
        <v>0</v>
      </c>
      <c r="BL220" s="14" t="s">
        <v>187</v>
      </c>
      <c r="BM220" s="236" t="s">
        <v>674</v>
      </c>
    </row>
    <row r="221" spans="1:65" s="2" customFormat="1" ht="24.15" customHeight="1">
      <c r="A221" s="35"/>
      <c r="B221" s="36"/>
      <c r="C221" s="224" t="s">
        <v>435</v>
      </c>
      <c r="D221" s="224" t="s">
        <v>158</v>
      </c>
      <c r="E221" s="225" t="s">
        <v>1887</v>
      </c>
      <c r="F221" s="226" t="s">
        <v>1888</v>
      </c>
      <c r="G221" s="227" t="s">
        <v>186</v>
      </c>
      <c r="H221" s="228">
        <v>7</v>
      </c>
      <c r="I221" s="229"/>
      <c r="J221" s="230">
        <f>ROUND(I221*H221,2)</f>
        <v>0</v>
      </c>
      <c r="K221" s="231"/>
      <c r="L221" s="41"/>
      <c r="M221" s="232" t="s">
        <v>1</v>
      </c>
      <c r="N221" s="233" t="s">
        <v>41</v>
      </c>
      <c r="O221" s="88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6" t="s">
        <v>187</v>
      </c>
      <c r="AT221" s="236" t="s">
        <v>158</v>
      </c>
      <c r="AU221" s="236" t="s">
        <v>85</v>
      </c>
      <c r="AY221" s="14" t="s">
        <v>156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4" t="s">
        <v>83</v>
      </c>
      <c r="BK221" s="237">
        <f>ROUND(I221*H221,2)</f>
        <v>0</v>
      </c>
      <c r="BL221" s="14" t="s">
        <v>187</v>
      </c>
      <c r="BM221" s="236" t="s">
        <v>677</v>
      </c>
    </row>
    <row r="222" spans="1:65" s="2" customFormat="1" ht="37.8" customHeight="1">
      <c r="A222" s="35"/>
      <c r="B222" s="36"/>
      <c r="C222" s="224" t="s">
        <v>308</v>
      </c>
      <c r="D222" s="224" t="s">
        <v>158</v>
      </c>
      <c r="E222" s="225" t="s">
        <v>1889</v>
      </c>
      <c r="F222" s="226" t="s">
        <v>1890</v>
      </c>
      <c r="G222" s="227" t="s">
        <v>186</v>
      </c>
      <c r="H222" s="228">
        <v>9</v>
      </c>
      <c r="I222" s="229"/>
      <c r="J222" s="230">
        <f>ROUND(I222*H222,2)</f>
        <v>0</v>
      </c>
      <c r="K222" s="231"/>
      <c r="L222" s="41"/>
      <c r="M222" s="232" t="s">
        <v>1</v>
      </c>
      <c r="N222" s="233" t="s">
        <v>41</v>
      </c>
      <c r="O222" s="88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6" t="s">
        <v>187</v>
      </c>
      <c r="AT222" s="236" t="s">
        <v>158</v>
      </c>
      <c r="AU222" s="236" t="s">
        <v>85</v>
      </c>
      <c r="AY222" s="14" t="s">
        <v>156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4" t="s">
        <v>83</v>
      </c>
      <c r="BK222" s="237">
        <f>ROUND(I222*H222,2)</f>
        <v>0</v>
      </c>
      <c r="BL222" s="14" t="s">
        <v>187</v>
      </c>
      <c r="BM222" s="236" t="s">
        <v>680</v>
      </c>
    </row>
    <row r="223" spans="1:65" s="2" customFormat="1" ht="37.8" customHeight="1">
      <c r="A223" s="35"/>
      <c r="B223" s="36"/>
      <c r="C223" s="224" t="s">
        <v>1891</v>
      </c>
      <c r="D223" s="224" t="s">
        <v>158</v>
      </c>
      <c r="E223" s="225" t="s">
        <v>1892</v>
      </c>
      <c r="F223" s="226" t="s">
        <v>1893</v>
      </c>
      <c r="G223" s="227" t="s">
        <v>186</v>
      </c>
      <c r="H223" s="228">
        <v>20</v>
      </c>
      <c r="I223" s="229"/>
      <c r="J223" s="230">
        <f>ROUND(I223*H223,2)</f>
        <v>0</v>
      </c>
      <c r="K223" s="231"/>
      <c r="L223" s="41"/>
      <c r="M223" s="232" t="s">
        <v>1</v>
      </c>
      <c r="N223" s="233" t="s">
        <v>41</v>
      </c>
      <c r="O223" s="88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6" t="s">
        <v>187</v>
      </c>
      <c r="AT223" s="236" t="s">
        <v>158</v>
      </c>
      <c r="AU223" s="236" t="s">
        <v>85</v>
      </c>
      <c r="AY223" s="14" t="s">
        <v>156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4" t="s">
        <v>83</v>
      </c>
      <c r="BK223" s="237">
        <f>ROUND(I223*H223,2)</f>
        <v>0</v>
      </c>
      <c r="BL223" s="14" t="s">
        <v>187</v>
      </c>
      <c r="BM223" s="236" t="s">
        <v>683</v>
      </c>
    </row>
    <row r="224" spans="1:65" s="2" customFormat="1" ht="14.4" customHeight="1">
      <c r="A224" s="35"/>
      <c r="B224" s="36"/>
      <c r="C224" s="224" t="s">
        <v>312</v>
      </c>
      <c r="D224" s="224" t="s">
        <v>158</v>
      </c>
      <c r="E224" s="225" t="s">
        <v>1894</v>
      </c>
      <c r="F224" s="226" t="s">
        <v>1895</v>
      </c>
      <c r="G224" s="227" t="s">
        <v>281</v>
      </c>
      <c r="H224" s="228">
        <v>2</v>
      </c>
      <c r="I224" s="229"/>
      <c r="J224" s="230">
        <f>ROUND(I224*H224,2)</f>
        <v>0</v>
      </c>
      <c r="K224" s="231"/>
      <c r="L224" s="41"/>
      <c r="M224" s="232" t="s">
        <v>1</v>
      </c>
      <c r="N224" s="233" t="s">
        <v>41</v>
      </c>
      <c r="O224" s="88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6" t="s">
        <v>187</v>
      </c>
      <c r="AT224" s="236" t="s">
        <v>158</v>
      </c>
      <c r="AU224" s="236" t="s">
        <v>85</v>
      </c>
      <c r="AY224" s="14" t="s">
        <v>156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4" t="s">
        <v>83</v>
      </c>
      <c r="BK224" s="237">
        <f>ROUND(I224*H224,2)</f>
        <v>0</v>
      </c>
      <c r="BL224" s="14" t="s">
        <v>187</v>
      </c>
      <c r="BM224" s="236" t="s">
        <v>686</v>
      </c>
    </row>
    <row r="225" spans="1:65" s="2" customFormat="1" ht="14.4" customHeight="1">
      <c r="A225" s="35"/>
      <c r="B225" s="36"/>
      <c r="C225" s="224" t="s">
        <v>744</v>
      </c>
      <c r="D225" s="224" t="s">
        <v>158</v>
      </c>
      <c r="E225" s="225" t="s">
        <v>1896</v>
      </c>
      <c r="F225" s="226" t="s">
        <v>1897</v>
      </c>
      <c r="G225" s="227" t="s">
        <v>239</v>
      </c>
      <c r="H225" s="228">
        <v>5</v>
      </c>
      <c r="I225" s="229"/>
      <c r="J225" s="230">
        <f>ROUND(I225*H225,2)</f>
        <v>0</v>
      </c>
      <c r="K225" s="231"/>
      <c r="L225" s="41"/>
      <c r="M225" s="232" t="s">
        <v>1</v>
      </c>
      <c r="N225" s="233" t="s">
        <v>41</v>
      </c>
      <c r="O225" s="88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6" t="s">
        <v>187</v>
      </c>
      <c r="AT225" s="236" t="s">
        <v>158</v>
      </c>
      <c r="AU225" s="236" t="s">
        <v>85</v>
      </c>
      <c r="AY225" s="14" t="s">
        <v>156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4" t="s">
        <v>83</v>
      </c>
      <c r="BK225" s="237">
        <f>ROUND(I225*H225,2)</f>
        <v>0</v>
      </c>
      <c r="BL225" s="14" t="s">
        <v>187</v>
      </c>
      <c r="BM225" s="236" t="s">
        <v>689</v>
      </c>
    </row>
    <row r="226" spans="1:65" s="2" customFormat="1" ht="24.15" customHeight="1">
      <c r="A226" s="35"/>
      <c r="B226" s="36"/>
      <c r="C226" s="224" t="s">
        <v>751</v>
      </c>
      <c r="D226" s="224" t="s">
        <v>158</v>
      </c>
      <c r="E226" s="225" t="s">
        <v>1898</v>
      </c>
      <c r="F226" s="226" t="s">
        <v>1899</v>
      </c>
      <c r="G226" s="227" t="s">
        <v>239</v>
      </c>
      <c r="H226" s="228">
        <v>1</v>
      </c>
      <c r="I226" s="229"/>
      <c r="J226" s="230">
        <f>ROUND(I226*H226,2)</f>
        <v>0</v>
      </c>
      <c r="K226" s="231"/>
      <c r="L226" s="41"/>
      <c r="M226" s="232" t="s">
        <v>1</v>
      </c>
      <c r="N226" s="233" t="s">
        <v>41</v>
      </c>
      <c r="O226" s="88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6" t="s">
        <v>187</v>
      </c>
      <c r="AT226" s="236" t="s">
        <v>158</v>
      </c>
      <c r="AU226" s="236" t="s">
        <v>85</v>
      </c>
      <c r="AY226" s="14" t="s">
        <v>156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4" t="s">
        <v>83</v>
      </c>
      <c r="BK226" s="237">
        <f>ROUND(I226*H226,2)</f>
        <v>0</v>
      </c>
      <c r="BL226" s="14" t="s">
        <v>187</v>
      </c>
      <c r="BM226" s="236" t="s">
        <v>692</v>
      </c>
    </row>
    <row r="227" spans="1:65" s="2" customFormat="1" ht="14.4" customHeight="1">
      <c r="A227" s="35"/>
      <c r="B227" s="36"/>
      <c r="C227" s="224" t="s">
        <v>206</v>
      </c>
      <c r="D227" s="224" t="s">
        <v>158</v>
      </c>
      <c r="E227" s="225" t="s">
        <v>1900</v>
      </c>
      <c r="F227" s="226" t="s">
        <v>1901</v>
      </c>
      <c r="G227" s="227" t="s">
        <v>239</v>
      </c>
      <c r="H227" s="228">
        <v>2</v>
      </c>
      <c r="I227" s="229"/>
      <c r="J227" s="230">
        <f>ROUND(I227*H227,2)</f>
        <v>0</v>
      </c>
      <c r="K227" s="231"/>
      <c r="L227" s="41"/>
      <c r="M227" s="232" t="s">
        <v>1</v>
      </c>
      <c r="N227" s="233" t="s">
        <v>41</v>
      </c>
      <c r="O227" s="88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6" t="s">
        <v>187</v>
      </c>
      <c r="AT227" s="236" t="s">
        <v>158</v>
      </c>
      <c r="AU227" s="236" t="s">
        <v>85</v>
      </c>
      <c r="AY227" s="14" t="s">
        <v>156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4" t="s">
        <v>83</v>
      </c>
      <c r="BK227" s="237">
        <f>ROUND(I227*H227,2)</f>
        <v>0</v>
      </c>
      <c r="BL227" s="14" t="s">
        <v>187</v>
      </c>
      <c r="BM227" s="236" t="s">
        <v>695</v>
      </c>
    </row>
    <row r="228" spans="1:65" s="2" customFormat="1" ht="14.4" customHeight="1">
      <c r="A228" s="35"/>
      <c r="B228" s="36"/>
      <c r="C228" s="224" t="s">
        <v>202</v>
      </c>
      <c r="D228" s="224" t="s">
        <v>158</v>
      </c>
      <c r="E228" s="225" t="s">
        <v>1902</v>
      </c>
      <c r="F228" s="226" t="s">
        <v>1903</v>
      </c>
      <c r="G228" s="227" t="s">
        <v>239</v>
      </c>
      <c r="H228" s="228">
        <v>2</v>
      </c>
      <c r="I228" s="229"/>
      <c r="J228" s="230">
        <f>ROUND(I228*H228,2)</f>
        <v>0</v>
      </c>
      <c r="K228" s="231"/>
      <c r="L228" s="41"/>
      <c r="M228" s="232" t="s">
        <v>1</v>
      </c>
      <c r="N228" s="233" t="s">
        <v>41</v>
      </c>
      <c r="O228" s="88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6" t="s">
        <v>187</v>
      </c>
      <c r="AT228" s="236" t="s">
        <v>158</v>
      </c>
      <c r="AU228" s="236" t="s">
        <v>85</v>
      </c>
      <c r="AY228" s="14" t="s">
        <v>156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4" t="s">
        <v>83</v>
      </c>
      <c r="BK228" s="237">
        <f>ROUND(I228*H228,2)</f>
        <v>0</v>
      </c>
      <c r="BL228" s="14" t="s">
        <v>187</v>
      </c>
      <c r="BM228" s="236" t="s">
        <v>699</v>
      </c>
    </row>
    <row r="229" spans="1:65" s="2" customFormat="1" ht="24.15" customHeight="1">
      <c r="A229" s="35"/>
      <c r="B229" s="36"/>
      <c r="C229" s="224" t="s">
        <v>219</v>
      </c>
      <c r="D229" s="224" t="s">
        <v>158</v>
      </c>
      <c r="E229" s="225" t="s">
        <v>1904</v>
      </c>
      <c r="F229" s="226" t="s">
        <v>1905</v>
      </c>
      <c r="G229" s="227" t="s">
        <v>239</v>
      </c>
      <c r="H229" s="228">
        <v>1</v>
      </c>
      <c r="I229" s="229"/>
      <c r="J229" s="230">
        <f>ROUND(I229*H229,2)</f>
        <v>0</v>
      </c>
      <c r="K229" s="231"/>
      <c r="L229" s="41"/>
      <c r="M229" s="232" t="s">
        <v>1</v>
      </c>
      <c r="N229" s="233" t="s">
        <v>41</v>
      </c>
      <c r="O229" s="88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6" t="s">
        <v>187</v>
      </c>
      <c r="AT229" s="236" t="s">
        <v>158</v>
      </c>
      <c r="AU229" s="236" t="s">
        <v>85</v>
      </c>
      <c r="AY229" s="14" t="s">
        <v>156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4" t="s">
        <v>83</v>
      </c>
      <c r="BK229" s="237">
        <f>ROUND(I229*H229,2)</f>
        <v>0</v>
      </c>
      <c r="BL229" s="14" t="s">
        <v>187</v>
      </c>
      <c r="BM229" s="236" t="s">
        <v>702</v>
      </c>
    </row>
    <row r="230" spans="1:65" s="2" customFormat="1" ht="24.15" customHeight="1">
      <c r="A230" s="35"/>
      <c r="B230" s="36"/>
      <c r="C230" s="238" t="s">
        <v>233</v>
      </c>
      <c r="D230" s="238" t="s">
        <v>207</v>
      </c>
      <c r="E230" s="239" t="s">
        <v>1906</v>
      </c>
      <c r="F230" s="240" t="s">
        <v>1907</v>
      </c>
      <c r="G230" s="241" t="s">
        <v>239</v>
      </c>
      <c r="H230" s="242">
        <v>1</v>
      </c>
      <c r="I230" s="243"/>
      <c r="J230" s="244">
        <f>ROUND(I230*H230,2)</f>
        <v>0</v>
      </c>
      <c r="K230" s="245"/>
      <c r="L230" s="246"/>
      <c r="M230" s="247" t="s">
        <v>1</v>
      </c>
      <c r="N230" s="248" t="s">
        <v>41</v>
      </c>
      <c r="O230" s="88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6" t="s">
        <v>218</v>
      </c>
      <c r="AT230" s="236" t="s">
        <v>207</v>
      </c>
      <c r="AU230" s="236" t="s">
        <v>85</v>
      </c>
      <c r="AY230" s="14" t="s">
        <v>156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4" t="s">
        <v>83</v>
      </c>
      <c r="BK230" s="237">
        <f>ROUND(I230*H230,2)</f>
        <v>0</v>
      </c>
      <c r="BL230" s="14" t="s">
        <v>187</v>
      </c>
      <c r="BM230" s="236" t="s">
        <v>705</v>
      </c>
    </row>
    <row r="231" spans="1:65" s="2" customFormat="1" ht="24.15" customHeight="1">
      <c r="A231" s="35"/>
      <c r="B231" s="36"/>
      <c r="C231" s="224" t="s">
        <v>309</v>
      </c>
      <c r="D231" s="224" t="s">
        <v>158</v>
      </c>
      <c r="E231" s="225" t="s">
        <v>1908</v>
      </c>
      <c r="F231" s="226" t="s">
        <v>1909</v>
      </c>
      <c r="G231" s="227" t="s">
        <v>239</v>
      </c>
      <c r="H231" s="228">
        <v>1</v>
      </c>
      <c r="I231" s="229"/>
      <c r="J231" s="230">
        <f>ROUND(I231*H231,2)</f>
        <v>0</v>
      </c>
      <c r="K231" s="231"/>
      <c r="L231" s="41"/>
      <c r="M231" s="232" t="s">
        <v>1</v>
      </c>
      <c r="N231" s="233" t="s">
        <v>41</v>
      </c>
      <c r="O231" s="88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6" t="s">
        <v>187</v>
      </c>
      <c r="AT231" s="236" t="s">
        <v>158</v>
      </c>
      <c r="AU231" s="236" t="s">
        <v>85</v>
      </c>
      <c r="AY231" s="14" t="s">
        <v>156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4" t="s">
        <v>83</v>
      </c>
      <c r="BK231" s="237">
        <f>ROUND(I231*H231,2)</f>
        <v>0</v>
      </c>
      <c r="BL231" s="14" t="s">
        <v>187</v>
      </c>
      <c r="BM231" s="236" t="s">
        <v>709</v>
      </c>
    </row>
    <row r="232" spans="1:65" s="2" customFormat="1" ht="24.15" customHeight="1">
      <c r="A232" s="35"/>
      <c r="B232" s="36"/>
      <c r="C232" s="224" t="s">
        <v>325</v>
      </c>
      <c r="D232" s="224" t="s">
        <v>158</v>
      </c>
      <c r="E232" s="225" t="s">
        <v>1910</v>
      </c>
      <c r="F232" s="226" t="s">
        <v>1911</v>
      </c>
      <c r="G232" s="227" t="s">
        <v>239</v>
      </c>
      <c r="H232" s="228">
        <v>1</v>
      </c>
      <c r="I232" s="229"/>
      <c r="J232" s="230">
        <f>ROUND(I232*H232,2)</f>
        <v>0</v>
      </c>
      <c r="K232" s="231"/>
      <c r="L232" s="41"/>
      <c r="M232" s="232" t="s">
        <v>1</v>
      </c>
      <c r="N232" s="233" t="s">
        <v>41</v>
      </c>
      <c r="O232" s="88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6" t="s">
        <v>187</v>
      </c>
      <c r="AT232" s="236" t="s">
        <v>158</v>
      </c>
      <c r="AU232" s="236" t="s">
        <v>85</v>
      </c>
      <c r="AY232" s="14" t="s">
        <v>156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4" t="s">
        <v>83</v>
      </c>
      <c r="BK232" s="237">
        <f>ROUND(I232*H232,2)</f>
        <v>0</v>
      </c>
      <c r="BL232" s="14" t="s">
        <v>187</v>
      </c>
      <c r="BM232" s="236" t="s">
        <v>712</v>
      </c>
    </row>
    <row r="233" spans="1:65" s="2" customFormat="1" ht="24.15" customHeight="1">
      <c r="A233" s="35"/>
      <c r="B233" s="36"/>
      <c r="C233" s="224" t="s">
        <v>328</v>
      </c>
      <c r="D233" s="224" t="s">
        <v>158</v>
      </c>
      <c r="E233" s="225" t="s">
        <v>1912</v>
      </c>
      <c r="F233" s="226" t="s">
        <v>1913</v>
      </c>
      <c r="G233" s="227" t="s">
        <v>186</v>
      </c>
      <c r="H233" s="228">
        <v>29</v>
      </c>
      <c r="I233" s="229"/>
      <c r="J233" s="230">
        <f>ROUND(I233*H233,2)</f>
        <v>0</v>
      </c>
      <c r="K233" s="231"/>
      <c r="L233" s="41"/>
      <c r="M233" s="232" t="s">
        <v>1</v>
      </c>
      <c r="N233" s="233" t="s">
        <v>41</v>
      </c>
      <c r="O233" s="88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6" t="s">
        <v>187</v>
      </c>
      <c r="AT233" s="236" t="s">
        <v>158</v>
      </c>
      <c r="AU233" s="236" t="s">
        <v>85</v>
      </c>
      <c r="AY233" s="14" t="s">
        <v>156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4" t="s">
        <v>83</v>
      </c>
      <c r="BK233" s="237">
        <f>ROUND(I233*H233,2)</f>
        <v>0</v>
      </c>
      <c r="BL233" s="14" t="s">
        <v>187</v>
      </c>
      <c r="BM233" s="236" t="s">
        <v>716</v>
      </c>
    </row>
    <row r="234" spans="1:65" s="2" customFormat="1" ht="14.4" customHeight="1">
      <c r="A234" s="35"/>
      <c r="B234" s="36"/>
      <c r="C234" s="224" t="s">
        <v>330</v>
      </c>
      <c r="D234" s="224" t="s">
        <v>158</v>
      </c>
      <c r="E234" s="225" t="s">
        <v>1914</v>
      </c>
      <c r="F234" s="226" t="s">
        <v>1915</v>
      </c>
      <c r="G234" s="227" t="s">
        <v>186</v>
      </c>
      <c r="H234" s="228">
        <v>29</v>
      </c>
      <c r="I234" s="229"/>
      <c r="J234" s="230">
        <f>ROUND(I234*H234,2)</f>
        <v>0</v>
      </c>
      <c r="K234" s="231"/>
      <c r="L234" s="41"/>
      <c r="M234" s="232" t="s">
        <v>1</v>
      </c>
      <c r="N234" s="233" t="s">
        <v>41</v>
      </c>
      <c r="O234" s="88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6" t="s">
        <v>187</v>
      </c>
      <c r="AT234" s="236" t="s">
        <v>158</v>
      </c>
      <c r="AU234" s="236" t="s">
        <v>85</v>
      </c>
      <c r="AY234" s="14" t="s">
        <v>156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4" t="s">
        <v>83</v>
      </c>
      <c r="BK234" s="237">
        <f>ROUND(I234*H234,2)</f>
        <v>0</v>
      </c>
      <c r="BL234" s="14" t="s">
        <v>187</v>
      </c>
      <c r="BM234" s="236" t="s">
        <v>719</v>
      </c>
    </row>
    <row r="235" spans="1:65" s="2" customFormat="1" ht="24.15" customHeight="1">
      <c r="A235" s="35"/>
      <c r="B235" s="36"/>
      <c r="C235" s="224" t="s">
        <v>333</v>
      </c>
      <c r="D235" s="224" t="s">
        <v>158</v>
      </c>
      <c r="E235" s="225" t="s">
        <v>1916</v>
      </c>
      <c r="F235" s="226" t="s">
        <v>1917</v>
      </c>
      <c r="G235" s="227" t="s">
        <v>1680</v>
      </c>
      <c r="H235" s="254"/>
      <c r="I235" s="229"/>
      <c r="J235" s="230">
        <f>ROUND(I235*H235,2)</f>
        <v>0</v>
      </c>
      <c r="K235" s="231"/>
      <c r="L235" s="41"/>
      <c r="M235" s="232" t="s">
        <v>1</v>
      </c>
      <c r="N235" s="233" t="s">
        <v>41</v>
      </c>
      <c r="O235" s="88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6" t="s">
        <v>187</v>
      </c>
      <c r="AT235" s="236" t="s">
        <v>158</v>
      </c>
      <c r="AU235" s="236" t="s">
        <v>85</v>
      </c>
      <c r="AY235" s="14" t="s">
        <v>156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4" t="s">
        <v>83</v>
      </c>
      <c r="BK235" s="237">
        <f>ROUND(I235*H235,2)</f>
        <v>0</v>
      </c>
      <c r="BL235" s="14" t="s">
        <v>187</v>
      </c>
      <c r="BM235" s="236" t="s">
        <v>722</v>
      </c>
    </row>
    <row r="236" spans="1:63" s="12" customFormat="1" ht="22.8" customHeight="1">
      <c r="A236" s="12"/>
      <c r="B236" s="208"/>
      <c r="C236" s="209"/>
      <c r="D236" s="210" t="s">
        <v>75</v>
      </c>
      <c r="E236" s="222" t="s">
        <v>1663</v>
      </c>
      <c r="F236" s="222" t="s">
        <v>1918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P237</f>
        <v>0</v>
      </c>
      <c r="Q236" s="216"/>
      <c r="R236" s="217">
        <f>R237</f>
        <v>0</v>
      </c>
      <c r="S236" s="216"/>
      <c r="T236" s="218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9" t="s">
        <v>85</v>
      </c>
      <c r="AT236" s="220" t="s">
        <v>75</v>
      </c>
      <c r="AU236" s="220" t="s">
        <v>83</v>
      </c>
      <c r="AY236" s="219" t="s">
        <v>156</v>
      </c>
      <c r="BK236" s="221">
        <f>BK237</f>
        <v>0</v>
      </c>
    </row>
    <row r="237" spans="1:65" s="2" customFormat="1" ht="24.15" customHeight="1">
      <c r="A237" s="35"/>
      <c r="B237" s="36"/>
      <c r="C237" s="224" t="s">
        <v>315</v>
      </c>
      <c r="D237" s="224" t="s">
        <v>158</v>
      </c>
      <c r="E237" s="225" t="s">
        <v>1919</v>
      </c>
      <c r="F237" s="226" t="s">
        <v>1920</v>
      </c>
      <c r="G237" s="227" t="s">
        <v>281</v>
      </c>
      <c r="H237" s="228">
        <v>1</v>
      </c>
      <c r="I237" s="229"/>
      <c r="J237" s="230">
        <f>ROUND(I237*H237,2)</f>
        <v>0</v>
      </c>
      <c r="K237" s="231"/>
      <c r="L237" s="41"/>
      <c r="M237" s="232" t="s">
        <v>1</v>
      </c>
      <c r="N237" s="233" t="s">
        <v>41</v>
      </c>
      <c r="O237" s="88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6" t="s">
        <v>187</v>
      </c>
      <c r="AT237" s="236" t="s">
        <v>158</v>
      </c>
      <c r="AU237" s="236" t="s">
        <v>85</v>
      </c>
      <c r="AY237" s="14" t="s">
        <v>156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4" t="s">
        <v>83</v>
      </c>
      <c r="BK237" s="237">
        <f>ROUND(I237*H237,2)</f>
        <v>0</v>
      </c>
      <c r="BL237" s="14" t="s">
        <v>187</v>
      </c>
      <c r="BM237" s="236" t="s">
        <v>726</v>
      </c>
    </row>
    <row r="238" spans="1:63" s="12" customFormat="1" ht="22.8" customHeight="1">
      <c r="A238" s="12"/>
      <c r="B238" s="208"/>
      <c r="C238" s="209"/>
      <c r="D238" s="210" t="s">
        <v>75</v>
      </c>
      <c r="E238" s="222" t="s">
        <v>952</v>
      </c>
      <c r="F238" s="222" t="s">
        <v>953</v>
      </c>
      <c r="G238" s="209"/>
      <c r="H238" s="209"/>
      <c r="I238" s="212"/>
      <c r="J238" s="223">
        <f>BK238</f>
        <v>0</v>
      </c>
      <c r="K238" s="209"/>
      <c r="L238" s="214"/>
      <c r="M238" s="215"/>
      <c r="N238" s="216"/>
      <c r="O238" s="216"/>
      <c r="P238" s="217">
        <f>SUM(P239:P255)</f>
        <v>0</v>
      </c>
      <c r="Q238" s="216"/>
      <c r="R238" s="217">
        <f>SUM(R239:R255)</f>
        <v>0</v>
      </c>
      <c r="S238" s="216"/>
      <c r="T238" s="218">
        <f>SUM(T239:T255)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9" t="s">
        <v>85</v>
      </c>
      <c r="AT238" s="220" t="s">
        <v>75</v>
      </c>
      <c r="AU238" s="220" t="s">
        <v>83</v>
      </c>
      <c r="AY238" s="219" t="s">
        <v>156</v>
      </c>
      <c r="BK238" s="221">
        <f>SUM(BK239:BK255)</f>
        <v>0</v>
      </c>
    </row>
    <row r="239" spans="1:65" s="2" customFormat="1" ht="14.4" customHeight="1">
      <c r="A239" s="35"/>
      <c r="B239" s="36"/>
      <c r="C239" s="224" t="s">
        <v>337</v>
      </c>
      <c r="D239" s="224" t="s">
        <v>158</v>
      </c>
      <c r="E239" s="225" t="s">
        <v>1921</v>
      </c>
      <c r="F239" s="226" t="s">
        <v>1922</v>
      </c>
      <c r="G239" s="227" t="s">
        <v>281</v>
      </c>
      <c r="H239" s="228">
        <v>2</v>
      </c>
      <c r="I239" s="229"/>
      <c r="J239" s="230">
        <f>ROUND(I239*H239,2)</f>
        <v>0</v>
      </c>
      <c r="K239" s="231"/>
      <c r="L239" s="41"/>
      <c r="M239" s="232" t="s">
        <v>1</v>
      </c>
      <c r="N239" s="233" t="s">
        <v>41</v>
      </c>
      <c r="O239" s="88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6" t="s">
        <v>187</v>
      </c>
      <c r="AT239" s="236" t="s">
        <v>158</v>
      </c>
      <c r="AU239" s="236" t="s">
        <v>85</v>
      </c>
      <c r="AY239" s="14" t="s">
        <v>156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4" t="s">
        <v>83</v>
      </c>
      <c r="BK239" s="237">
        <f>ROUND(I239*H239,2)</f>
        <v>0</v>
      </c>
      <c r="BL239" s="14" t="s">
        <v>187</v>
      </c>
      <c r="BM239" s="236" t="s">
        <v>729</v>
      </c>
    </row>
    <row r="240" spans="1:65" s="2" customFormat="1" ht="24.15" customHeight="1">
      <c r="A240" s="35"/>
      <c r="B240" s="36"/>
      <c r="C240" s="224" t="s">
        <v>350</v>
      </c>
      <c r="D240" s="224" t="s">
        <v>158</v>
      </c>
      <c r="E240" s="225" t="s">
        <v>1923</v>
      </c>
      <c r="F240" s="226" t="s">
        <v>1924</v>
      </c>
      <c r="G240" s="227" t="s">
        <v>281</v>
      </c>
      <c r="H240" s="228">
        <v>2</v>
      </c>
      <c r="I240" s="229"/>
      <c r="J240" s="230">
        <f>ROUND(I240*H240,2)</f>
        <v>0</v>
      </c>
      <c r="K240" s="231"/>
      <c r="L240" s="41"/>
      <c r="M240" s="232" t="s">
        <v>1</v>
      </c>
      <c r="N240" s="233" t="s">
        <v>41</v>
      </c>
      <c r="O240" s="88"/>
      <c r="P240" s="234">
        <f>O240*H240</f>
        <v>0</v>
      </c>
      <c r="Q240" s="234">
        <v>0</v>
      </c>
      <c r="R240" s="234">
        <f>Q240*H240</f>
        <v>0</v>
      </c>
      <c r="S240" s="234">
        <v>0</v>
      </c>
      <c r="T240" s="23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6" t="s">
        <v>187</v>
      </c>
      <c r="AT240" s="236" t="s">
        <v>158</v>
      </c>
      <c r="AU240" s="236" t="s">
        <v>85</v>
      </c>
      <c r="AY240" s="14" t="s">
        <v>156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4" t="s">
        <v>83</v>
      </c>
      <c r="BK240" s="237">
        <f>ROUND(I240*H240,2)</f>
        <v>0</v>
      </c>
      <c r="BL240" s="14" t="s">
        <v>187</v>
      </c>
      <c r="BM240" s="236" t="s">
        <v>732</v>
      </c>
    </row>
    <row r="241" spans="1:65" s="2" customFormat="1" ht="24.15" customHeight="1">
      <c r="A241" s="35"/>
      <c r="B241" s="36"/>
      <c r="C241" s="224" t="s">
        <v>336</v>
      </c>
      <c r="D241" s="224" t="s">
        <v>158</v>
      </c>
      <c r="E241" s="225" t="s">
        <v>1925</v>
      </c>
      <c r="F241" s="226" t="s">
        <v>1926</v>
      </c>
      <c r="G241" s="227" t="s">
        <v>281</v>
      </c>
      <c r="H241" s="228">
        <v>3</v>
      </c>
      <c r="I241" s="229"/>
      <c r="J241" s="230">
        <f>ROUND(I241*H241,2)</f>
        <v>0</v>
      </c>
      <c r="K241" s="231"/>
      <c r="L241" s="41"/>
      <c r="M241" s="232" t="s">
        <v>1</v>
      </c>
      <c r="N241" s="233" t="s">
        <v>41</v>
      </c>
      <c r="O241" s="88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6" t="s">
        <v>187</v>
      </c>
      <c r="AT241" s="236" t="s">
        <v>158</v>
      </c>
      <c r="AU241" s="236" t="s">
        <v>85</v>
      </c>
      <c r="AY241" s="14" t="s">
        <v>156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4" t="s">
        <v>83</v>
      </c>
      <c r="BK241" s="237">
        <f>ROUND(I241*H241,2)</f>
        <v>0</v>
      </c>
      <c r="BL241" s="14" t="s">
        <v>187</v>
      </c>
      <c r="BM241" s="236" t="s">
        <v>736</v>
      </c>
    </row>
    <row r="242" spans="1:65" s="2" customFormat="1" ht="14.4" customHeight="1">
      <c r="A242" s="35"/>
      <c r="B242" s="36"/>
      <c r="C242" s="224" t="s">
        <v>344</v>
      </c>
      <c r="D242" s="224" t="s">
        <v>158</v>
      </c>
      <c r="E242" s="225" t="s">
        <v>1927</v>
      </c>
      <c r="F242" s="226" t="s">
        <v>1928</v>
      </c>
      <c r="G242" s="227" t="s">
        <v>281</v>
      </c>
      <c r="H242" s="228">
        <v>6</v>
      </c>
      <c r="I242" s="229"/>
      <c r="J242" s="230">
        <f>ROUND(I242*H242,2)</f>
        <v>0</v>
      </c>
      <c r="K242" s="231"/>
      <c r="L242" s="41"/>
      <c r="M242" s="232" t="s">
        <v>1</v>
      </c>
      <c r="N242" s="233" t="s">
        <v>41</v>
      </c>
      <c r="O242" s="88"/>
      <c r="P242" s="234">
        <f>O242*H242</f>
        <v>0</v>
      </c>
      <c r="Q242" s="234">
        <v>0</v>
      </c>
      <c r="R242" s="234">
        <f>Q242*H242</f>
        <v>0</v>
      </c>
      <c r="S242" s="234">
        <v>0</v>
      </c>
      <c r="T242" s="23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6" t="s">
        <v>187</v>
      </c>
      <c r="AT242" s="236" t="s">
        <v>158</v>
      </c>
      <c r="AU242" s="236" t="s">
        <v>85</v>
      </c>
      <c r="AY242" s="14" t="s">
        <v>156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4" t="s">
        <v>83</v>
      </c>
      <c r="BK242" s="237">
        <f>ROUND(I242*H242,2)</f>
        <v>0</v>
      </c>
      <c r="BL242" s="14" t="s">
        <v>187</v>
      </c>
      <c r="BM242" s="236" t="s">
        <v>740</v>
      </c>
    </row>
    <row r="243" spans="1:65" s="2" customFormat="1" ht="14.4" customHeight="1">
      <c r="A243" s="35"/>
      <c r="B243" s="36"/>
      <c r="C243" s="224" t="s">
        <v>817</v>
      </c>
      <c r="D243" s="224" t="s">
        <v>158</v>
      </c>
      <c r="E243" s="225" t="s">
        <v>1929</v>
      </c>
      <c r="F243" s="226" t="s">
        <v>1930</v>
      </c>
      <c r="G243" s="227" t="s">
        <v>281</v>
      </c>
      <c r="H243" s="228">
        <v>1</v>
      </c>
      <c r="I243" s="229"/>
      <c r="J243" s="230">
        <f>ROUND(I243*H243,2)</f>
        <v>0</v>
      </c>
      <c r="K243" s="231"/>
      <c r="L243" s="41"/>
      <c r="M243" s="232" t="s">
        <v>1</v>
      </c>
      <c r="N243" s="233" t="s">
        <v>41</v>
      </c>
      <c r="O243" s="88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6" t="s">
        <v>187</v>
      </c>
      <c r="AT243" s="236" t="s">
        <v>158</v>
      </c>
      <c r="AU243" s="236" t="s">
        <v>85</v>
      </c>
      <c r="AY243" s="14" t="s">
        <v>156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4" t="s">
        <v>83</v>
      </c>
      <c r="BK243" s="237">
        <f>ROUND(I243*H243,2)</f>
        <v>0</v>
      </c>
      <c r="BL243" s="14" t="s">
        <v>187</v>
      </c>
      <c r="BM243" s="236" t="s">
        <v>743</v>
      </c>
    </row>
    <row r="244" spans="1:65" s="2" customFormat="1" ht="24.15" customHeight="1">
      <c r="A244" s="35"/>
      <c r="B244" s="36"/>
      <c r="C244" s="238" t="s">
        <v>347</v>
      </c>
      <c r="D244" s="238" t="s">
        <v>207</v>
      </c>
      <c r="E244" s="239" t="s">
        <v>1931</v>
      </c>
      <c r="F244" s="240" t="s">
        <v>1932</v>
      </c>
      <c r="G244" s="241" t="s">
        <v>239</v>
      </c>
      <c r="H244" s="242">
        <v>1</v>
      </c>
      <c r="I244" s="243"/>
      <c r="J244" s="244">
        <f>ROUND(I244*H244,2)</f>
        <v>0</v>
      </c>
      <c r="K244" s="245"/>
      <c r="L244" s="246"/>
      <c r="M244" s="247" t="s">
        <v>1</v>
      </c>
      <c r="N244" s="248" t="s">
        <v>41</v>
      </c>
      <c r="O244" s="88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6" t="s">
        <v>218</v>
      </c>
      <c r="AT244" s="236" t="s">
        <v>207</v>
      </c>
      <c r="AU244" s="236" t="s">
        <v>85</v>
      </c>
      <c r="AY244" s="14" t="s">
        <v>156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4" t="s">
        <v>83</v>
      </c>
      <c r="BK244" s="237">
        <f>ROUND(I244*H244,2)</f>
        <v>0</v>
      </c>
      <c r="BL244" s="14" t="s">
        <v>187</v>
      </c>
      <c r="BM244" s="236" t="s">
        <v>747</v>
      </c>
    </row>
    <row r="245" spans="1:65" s="2" customFormat="1" ht="14.4" customHeight="1">
      <c r="A245" s="35"/>
      <c r="B245" s="36"/>
      <c r="C245" s="238" t="s">
        <v>851</v>
      </c>
      <c r="D245" s="238" t="s">
        <v>207</v>
      </c>
      <c r="E245" s="239" t="s">
        <v>1933</v>
      </c>
      <c r="F245" s="240" t="s">
        <v>1934</v>
      </c>
      <c r="G245" s="241" t="s">
        <v>239</v>
      </c>
      <c r="H245" s="242">
        <v>1</v>
      </c>
      <c r="I245" s="243"/>
      <c r="J245" s="244">
        <f>ROUND(I245*H245,2)</f>
        <v>0</v>
      </c>
      <c r="K245" s="245"/>
      <c r="L245" s="246"/>
      <c r="M245" s="247" t="s">
        <v>1</v>
      </c>
      <c r="N245" s="248" t="s">
        <v>41</v>
      </c>
      <c r="O245" s="88"/>
      <c r="P245" s="234">
        <f>O245*H245</f>
        <v>0</v>
      </c>
      <c r="Q245" s="234">
        <v>0</v>
      </c>
      <c r="R245" s="234">
        <f>Q245*H245</f>
        <v>0</v>
      </c>
      <c r="S245" s="234">
        <v>0</v>
      </c>
      <c r="T245" s="23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6" t="s">
        <v>218</v>
      </c>
      <c r="AT245" s="236" t="s">
        <v>207</v>
      </c>
      <c r="AU245" s="236" t="s">
        <v>85</v>
      </c>
      <c r="AY245" s="14" t="s">
        <v>156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4" t="s">
        <v>83</v>
      </c>
      <c r="BK245" s="237">
        <f>ROUND(I245*H245,2)</f>
        <v>0</v>
      </c>
      <c r="BL245" s="14" t="s">
        <v>187</v>
      </c>
      <c r="BM245" s="236" t="s">
        <v>750</v>
      </c>
    </row>
    <row r="246" spans="1:65" s="2" customFormat="1" ht="24.15" customHeight="1">
      <c r="A246" s="35"/>
      <c r="B246" s="36"/>
      <c r="C246" s="224" t="s">
        <v>1935</v>
      </c>
      <c r="D246" s="224" t="s">
        <v>158</v>
      </c>
      <c r="E246" s="225" t="s">
        <v>1936</v>
      </c>
      <c r="F246" s="226" t="s">
        <v>1937</v>
      </c>
      <c r="G246" s="227" t="s">
        <v>281</v>
      </c>
      <c r="H246" s="228">
        <v>1</v>
      </c>
      <c r="I246" s="229"/>
      <c r="J246" s="230">
        <f>ROUND(I246*H246,2)</f>
        <v>0</v>
      </c>
      <c r="K246" s="231"/>
      <c r="L246" s="41"/>
      <c r="M246" s="232" t="s">
        <v>1</v>
      </c>
      <c r="N246" s="233" t="s">
        <v>41</v>
      </c>
      <c r="O246" s="88"/>
      <c r="P246" s="234">
        <f>O246*H246</f>
        <v>0</v>
      </c>
      <c r="Q246" s="234">
        <v>0</v>
      </c>
      <c r="R246" s="234">
        <f>Q246*H246</f>
        <v>0</v>
      </c>
      <c r="S246" s="234">
        <v>0</v>
      </c>
      <c r="T246" s="23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6" t="s">
        <v>187</v>
      </c>
      <c r="AT246" s="236" t="s">
        <v>158</v>
      </c>
      <c r="AU246" s="236" t="s">
        <v>85</v>
      </c>
      <c r="AY246" s="14" t="s">
        <v>156</v>
      </c>
      <c r="BE246" s="237">
        <f>IF(N246="základní",J246,0)</f>
        <v>0</v>
      </c>
      <c r="BF246" s="237">
        <f>IF(N246="snížená",J246,0)</f>
        <v>0</v>
      </c>
      <c r="BG246" s="237">
        <f>IF(N246="zákl. přenesená",J246,0)</f>
        <v>0</v>
      </c>
      <c r="BH246" s="237">
        <f>IF(N246="sníž. přenesená",J246,0)</f>
        <v>0</v>
      </c>
      <c r="BI246" s="237">
        <f>IF(N246="nulová",J246,0)</f>
        <v>0</v>
      </c>
      <c r="BJ246" s="14" t="s">
        <v>83</v>
      </c>
      <c r="BK246" s="237">
        <f>ROUND(I246*H246,2)</f>
        <v>0</v>
      </c>
      <c r="BL246" s="14" t="s">
        <v>187</v>
      </c>
      <c r="BM246" s="236" t="s">
        <v>754</v>
      </c>
    </row>
    <row r="247" spans="1:65" s="2" customFormat="1" ht="14.4" customHeight="1">
      <c r="A247" s="35"/>
      <c r="B247" s="36"/>
      <c r="C247" s="238" t="s">
        <v>357</v>
      </c>
      <c r="D247" s="238" t="s">
        <v>207</v>
      </c>
      <c r="E247" s="239" t="s">
        <v>1938</v>
      </c>
      <c r="F247" s="240" t="s">
        <v>1939</v>
      </c>
      <c r="G247" s="241" t="s">
        <v>239</v>
      </c>
      <c r="H247" s="242">
        <v>1</v>
      </c>
      <c r="I247" s="243"/>
      <c r="J247" s="244">
        <f>ROUND(I247*H247,2)</f>
        <v>0</v>
      </c>
      <c r="K247" s="245"/>
      <c r="L247" s="246"/>
      <c r="M247" s="247" t="s">
        <v>1</v>
      </c>
      <c r="N247" s="248" t="s">
        <v>41</v>
      </c>
      <c r="O247" s="88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6" t="s">
        <v>218</v>
      </c>
      <c r="AT247" s="236" t="s">
        <v>207</v>
      </c>
      <c r="AU247" s="236" t="s">
        <v>85</v>
      </c>
      <c r="AY247" s="14" t="s">
        <v>156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4" t="s">
        <v>83</v>
      </c>
      <c r="BK247" s="237">
        <f>ROUND(I247*H247,2)</f>
        <v>0</v>
      </c>
      <c r="BL247" s="14" t="s">
        <v>187</v>
      </c>
      <c r="BM247" s="236" t="s">
        <v>758</v>
      </c>
    </row>
    <row r="248" spans="1:65" s="2" customFormat="1" ht="14.4" customHeight="1">
      <c r="A248" s="35"/>
      <c r="B248" s="36"/>
      <c r="C248" s="238" t="s">
        <v>878</v>
      </c>
      <c r="D248" s="238" t="s">
        <v>207</v>
      </c>
      <c r="E248" s="239" t="s">
        <v>1940</v>
      </c>
      <c r="F248" s="240" t="s">
        <v>1939</v>
      </c>
      <c r="G248" s="241" t="s">
        <v>239</v>
      </c>
      <c r="H248" s="242">
        <v>1</v>
      </c>
      <c r="I248" s="243"/>
      <c r="J248" s="244">
        <f>ROUND(I248*H248,2)</f>
        <v>0</v>
      </c>
      <c r="K248" s="245"/>
      <c r="L248" s="246"/>
      <c r="M248" s="247" t="s">
        <v>1</v>
      </c>
      <c r="N248" s="248" t="s">
        <v>41</v>
      </c>
      <c r="O248" s="88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6" t="s">
        <v>218</v>
      </c>
      <c r="AT248" s="236" t="s">
        <v>207</v>
      </c>
      <c r="AU248" s="236" t="s">
        <v>85</v>
      </c>
      <c r="AY248" s="14" t="s">
        <v>156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4" t="s">
        <v>83</v>
      </c>
      <c r="BK248" s="237">
        <f>ROUND(I248*H248,2)</f>
        <v>0</v>
      </c>
      <c r="BL248" s="14" t="s">
        <v>187</v>
      </c>
      <c r="BM248" s="236" t="s">
        <v>761</v>
      </c>
    </row>
    <row r="249" spans="1:65" s="2" customFormat="1" ht="14.4" customHeight="1">
      <c r="A249" s="35"/>
      <c r="B249" s="36"/>
      <c r="C249" s="238" t="s">
        <v>360</v>
      </c>
      <c r="D249" s="238" t="s">
        <v>207</v>
      </c>
      <c r="E249" s="239" t="s">
        <v>1941</v>
      </c>
      <c r="F249" s="240" t="s">
        <v>1942</v>
      </c>
      <c r="G249" s="241" t="s">
        <v>239</v>
      </c>
      <c r="H249" s="242">
        <v>1</v>
      </c>
      <c r="I249" s="243"/>
      <c r="J249" s="244">
        <f>ROUND(I249*H249,2)</f>
        <v>0</v>
      </c>
      <c r="K249" s="245"/>
      <c r="L249" s="246"/>
      <c r="M249" s="247" t="s">
        <v>1</v>
      </c>
      <c r="N249" s="248" t="s">
        <v>41</v>
      </c>
      <c r="O249" s="88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6" t="s">
        <v>218</v>
      </c>
      <c r="AT249" s="236" t="s">
        <v>207</v>
      </c>
      <c r="AU249" s="236" t="s">
        <v>85</v>
      </c>
      <c r="AY249" s="14" t="s">
        <v>156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4" t="s">
        <v>83</v>
      </c>
      <c r="BK249" s="237">
        <f>ROUND(I249*H249,2)</f>
        <v>0</v>
      </c>
      <c r="BL249" s="14" t="s">
        <v>187</v>
      </c>
      <c r="BM249" s="236" t="s">
        <v>764</v>
      </c>
    </row>
    <row r="250" spans="1:65" s="2" customFormat="1" ht="14.4" customHeight="1">
      <c r="A250" s="35"/>
      <c r="B250" s="36"/>
      <c r="C250" s="238" t="s">
        <v>872</v>
      </c>
      <c r="D250" s="238" t="s">
        <v>207</v>
      </c>
      <c r="E250" s="239" t="s">
        <v>1943</v>
      </c>
      <c r="F250" s="240" t="s">
        <v>1944</v>
      </c>
      <c r="G250" s="241" t="s">
        <v>239</v>
      </c>
      <c r="H250" s="242">
        <v>1</v>
      </c>
      <c r="I250" s="243"/>
      <c r="J250" s="244">
        <f>ROUND(I250*H250,2)</f>
        <v>0</v>
      </c>
      <c r="K250" s="245"/>
      <c r="L250" s="246"/>
      <c r="M250" s="247" t="s">
        <v>1</v>
      </c>
      <c r="N250" s="248" t="s">
        <v>41</v>
      </c>
      <c r="O250" s="88"/>
      <c r="P250" s="234">
        <f>O250*H250</f>
        <v>0</v>
      </c>
      <c r="Q250" s="234">
        <v>0</v>
      </c>
      <c r="R250" s="234">
        <f>Q250*H250</f>
        <v>0</v>
      </c>
      <c r="S250" s="234">
        <v>0</v>
      </c>
      <c r="T250" s="23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6" t="s">
        <v>218</v>
      </c>
      <c r="AT250" s="236" t="s">
        <v>207</v>
      </c>
      <c r="AU250" s="236" t="s">
        <v>85</v>
      </c>
      <c r="AY250" s="14" t="s">
        <v>156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4" t="s">
        <v>83</v>
      </c>
      <c r="BK250" s="237">
        <f>ROUND(I250*H250,2)</f>
        <v>0</v>
      </c>
      <c r="BL250" s="14" t="s">
        <v>187</v>
      </c>
      <c r="BM250" s="236" t="s">
        <v>767</v>
      </c>
    </row>
    <row r="251" spans="1:65" s="2" customFormat="1" ht="14.4" customHeight="1">
      <c r="A251" s="35"/>
      <c r="B251" s="36"/>
      <c r="C251" s="238" t="s">
        <v>364</v>
      </c>
      <c r="D251" s="238" t="s">
        <v>207</v>
      </c>
      <c r="E251" s="239" t="s">
        <v>1945</v>
      </c>
      <c r="F251" s="240" t="s">
        <v>1946</v>
      </c>
      <c r="G251" s="241" t="s">
        <v>239</v>
      </c>
      <c r="H251" s="242">
        <v>1</v>
      </c>
      <c r="I251" s="243"/>
      <c r="J251" s="244">
        <f>ROUND(I251*H251,2)</f>
        <v>0</v>
      </c>
      <c r="K251" s="245"/>
      <c r="L251" s="246"/>
      <c r="M251" s="247" t="s">
        <v>1</v>
      </c>
      <c r="N251" s="248" t="s">
        <v>41</v>
      </c>
      <c r="O251" s="88"/>
      <c r="P251" s="234">
        <f>O251*H251</f>
        <v>0</v>
      </c>
      <c r="Q251" s="234">
        <v>0</v>
      </c>
      <c r="R251" s="234">
        <f>Q251*H251</f>
        <v>0</v>
      </c>
      <c r="S251" s="234">
        <v>0</v>
      </c>
      <c r="T251" s="23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6" t="s">
        <v>218</v>
      </c>
      <c r="AT251" s="236" t="s">
        <v>207</v>
      </c>
      <c r="AU251" s="236" t="s">
        <v>85</v>
      </c>
      <c r="AY251" s="14" t="s">
        <v>156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4" t="s">
        <v>83</v>
      </c>
      <c r="BK251" s="237">
        <f>ROUND(I251*H251,2)</f>
        <v>0</v>
      </c>
      <c r="BL251" s="14" t="s">
        <v>187</v>
      </c>
      <c r="BM251" s="236" t="s">
        <v>770</v>
      </c>
    </row>
    <row r="252" spans="1:65" s="2" customFormat="1" ht="24.15" customHeight="1">
      <c r="A252" s="35"/>
      <c r="B252" s="36"/>
      <c r="C252" s="224" t="s">
        <v>340</v>
      </c>
      <c r="D252" s="224" t="s">
        <v>158</v>
      </c>
      <c r="E252" s="225" t="s">
        <v>1947</v>
      </c>
      <c r="F252" s="226" t="s">
        <v>1948</v>
      </c>
      <c r="G252" s="227" t="s">
        <v>210</v>
      </c>
      <c r="H252" s="228">
        <v>0.168</v>
      </c>
      <c r="I252" s="229"/>
      <c r="J252" s="230">
        <f>ROUND(I252*H252,2)</f>
        <v>0</v>
      </c>
      <c r="K252" s="231"/>
      <c r="L252" s="41"/>
      <c r="M252" s="232" t="s">
        <v>1</v>
      </c>
      <c r="N252" s="233" t="s">
        <v>41</v>
      </c>
      <c r="O252" s="88"/>
      <c r="P252" s="234">
        <f>O252*H252</f>
        <v>0</v>
      </c>
      <c r="Q252" s="234">
        <v>0</v>
      </c>
      <c r="R252" s="234">
        <f>Q252*H252</f>
        <v>0</v>
      </c>
      <c r="S252" s="234">
        <v>0</v>
      </c>
      <c r="T252" s="23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6" t="s">
        <v>187</v>
      </c>
      <c r="AT252" s="236" t="s">
        <v>158</v>
      </c>
      <c r="AU252" s="236" t="s">
        <v>85</v>
      </c>
      <c r="AY252" s="14" t="s">
        <v>156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4" t="s">
        <v>83</v>
      </c>
      <c r="BK252" s="237">
        <f>ROUND(I252*H252,2)</f>
        <v>0</v>
      </c>
      <c r="BL252" s="14" t="s">
        <v>187</v>
      </c>
      <c r="BM252" s="236" t="s">
        <v>773</v>
      </c>
    </row>
    <row r="253" spans="1:65" s="2" customFormat="1" ht="14.4" customHeight="1">
      <c r="A253" s="35"/>
      <c r="B253" s="36"/>
      <c r="C253" s="224" t="s">
        <v>858</v>
      </c>
      <c r="D253" s="224" t="s">
        <v>158</v>
      </c>
      <c r="E253" s="225" t="s">
        <v>1949</v>
      </c>
      <c r="F253" s="226" t="s">
        <v>1950</v>
      </c>
      <c r="G253" s="227" t="s">
        <v>281</v>
      </c>
      <c r="H253" s="228">
        <v>1</v>
      </c>
      <c r="I253" s="229"/>
      <c r="J253" s="230">
        <f>ROUND(I253*H253,2)</f>
        <v>0</v>
      </c>
      <c r="K253" s="231"/>
      <c r="L253" s="41"/>
      <c r="M253" s="232" t="s">
        <v>1</v>
      </c>
      <c r="N253" s="233" t="s">
        <v>41</v>
      </c>
      <c r="O253" s="88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6" t="s">
        <v>187</v>
      </c>
      <c r="AT253" s="236" t="s">
        <v>158</v>
      </c>
      <c r="AU253" s="236" t="s">
        <v>85</v>
      </c>
      <c r="AY253" s="14" t="s">
        <v>156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4" t="s">
        <v>83</v>
      </c>
      <c r="BK253" s="237">
        <f>ROUND(I253*H253,2)</f>
        <v>0</v>
      </c>
      <c r="BL253" s="14" t="s">
        <v>187</v>
      </c>
      <c r="BM253" s="236" t="s">
        <v>776</v>
      </c>
    </row>
    <row r="254" spans="1:65" s="2" customFormat="1" ht="24.15" customHeight="1">
      <c r="A254" s="35"/>
      <c r="B254" s="36"/>
      <c r="C254" s="238" t="s">
        <v>353</v>
      </c>
      <c r="D254" s="238" t="s">
        <v>207</v>
      </c>
      <c r="E254" s="239" t="s">
        <v>1951</v>
      </c>
      <c r="F254" s="240" t="s">
        <v>1952</v>
      </c>
      <c r="G254" s="241" t="s">
        <v>239</v>
      </c>
      <c r="H254" s="242">
        <v>1</v>
      </c>
      <c r="I254" s="243"/>
      <c r="J254" s="244">
        <f>ROUND(I254*H254,2)</f>
        <v>0</v>
      </c>
      <c r="K254" s="245"/>
      <c r="L254" s="246"/>
      <c r="M254" s="247" t="s">
        <v>1</v>
      </c>
      <c r="N254" s="248" t="s">
        <v>41</v>
      </c>
      <c r="O254" s="88"/>
      <c r="P254" s="234">
        <f>O254*H254</f>
        <v>0</v>
      </c>
      <c r="Q254" s="234">
        <v>0</v>
      </c>
      <c r="R254" s="234">
        <f>Q254*H254</f>
        <v>0</v>
      </c>
      <c r="S254" s="234">
        <v>0</v>
      </c>
      <c r="T254" s="23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6" t="s">
        <v>218</v>
      </c>
      <c r="AT254" s="236" t="s">
        <v>207</v>
      </c>
      <c r="AU254" s="236" t="s">
        <v>85</v>
      </c>
      <c r="AY254" s="14" t="s">
        <v>156</v>
      </c>
      <c r="BE254" s="237">
        <f>IF(N254="základní",J254,0)</f>
        <v>0</v>
      </c>
      <c r="BF254" s="237">
        <f>IF(N254="snížená",J254,0)</f>
        <v>0</v>
      </c>
      <c r="BG254" s="237">
        <f>IF(N254="zákl. přenesená",J254,0)</f>
        <v>0</v>
      </c>
      <c r="BH254" s="237">
        <f>IF(N254="sníž. přenesená",J254,0)</f>
        <v>0</v>
      </c>
      <c r="BI254" s="237">
        <f>IF(N254="nulová",J254,0)</f>
        <v>0</v>
      </c>
      <c r="BJ254" s="14" t="s">
        <v>83</v>
      </c>
      <c r="BK254" s="237">
        <f>ROUND(I254*H254,2)</f>
        <v>0</v>
      </c>
      <c r="BL254" s="14" t="s">
        <v>187</v>
      </c>
      <c r="BM254" s="236" t="s">
        <v>779</v>
      </c>
    </row>
    <row r="255" spans="1:65" s="2" customFormat="1" ht="24.15" customHeight="1">
      <c r="A255" s="35"/>
      <c r="B255" s="36"/>
      <c r="C255" s="224" t="s">
        <v>398</v>
      </c>
      <c r="D255" s="224" t="s">
        <v>158</v>
      </c>
      <c r="E255" s="225" t="s">
        <v>1953</v>
      </c>
      <c r="F255" s="226" t="s">
        <v>1954</v>
      </c>
      <c r="G255" s="227" t="s">
        <v>1680</v>
      </c>
      <c r="H255" s="254"/>
      <c r="I255" s="229"/>
      <c r="J255" s="230">
        <f>ROUND(I255*H255,2)</f>
        <v>0</v>
      </c>
      <c r="K255" s="231"/>
      <c r="L255" s="41"/>
      <c r="M255" s="232" t="s">
        <v>1</v>
      </c>
      <c r="N255" s="233" t="s">
        <v>41</v>
      </c>
      <c r="O255" s="88"/>
      <c r="P255" s="234">
        <f>O255*H255</f>
        <v>0</v>
      </c>
      <c r="Q255" s="234">
        <v>0</v>
      </c>
      <c r="R255" s="234">
        <f>Q255*H255</f>
        <v>0</v>
      </c>
      <c r="S255" s="234">
        <v>0</v>
      </c>
      <c r="T255" s="23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6" t="s">
        <v>187</v>
      </c>
      <c r="AT255" s="236" t="s">
        <v>158</v>
      </c>
      <c r="AU255" s="236" t="s">
        <v>85</v>
      </c>
      <c r="AY255" s="14" t="s">
        <v>156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4" t="s">
        <v>83</v>
      </c>
      <c r="BK255" s="237">
        <f>ROUND(I255*H255,2)</f>
        <v>0</v>
      </c>
      <c r="BL255" s="14" t="s">
        <v>187</v>
      </c>
      <c r="BM255" s="236" t="s">
        <v>782</v>
      </c>
    </row>
    <row r="256" spans="1:63" s="12" customFormat="1" ht="22.8" customHeight="1">
      <c r="A256" s="12"/>
      <c r="B256" s="208"/>
      <c r="C256" s="209"/>
      <c r="D256" s="210" t="s">
        <v>75</v>
      </c>
      <c r="E256" s="222" t="s">
        <v>1955</v>
      </c>
      <c r="F256" s="222" t="s">
        <v>1956</v>
      </c>
      <c r="G256" s="209"/>
      <c r="H256" s="209"/>
      <c r="I256" s="212"/>
      <c r="J256" s="223">
        <f>BK256</f>
        <v>0</v>
      </c>
      <c r="K256" s="209"/>
      <c r="L256" s="214"/>
      <c r="M256" s="215"/>
      <c r="N256" s="216"/>
      <c r="O256" s="216"/>
      <c r="P256" s="217">
        <f>SUM(P257:P259)</f>
        <v>0</v>
      </c>
      <c r="Q256" s="216"/>
      <c r="R256" s="217">
        <f>SUM(R257:R259)</f>
        <v>0</v>
      </c>
      <c r="S256" s="216"/>
      <c r="T256" s="218">
        <f>SUM(T257:T259)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9" t="s">
        <v>85</v>
      </c>
      <c r="AT256" s="220" t="s">
        <v>75</v>
      </c>
      <c r="AU256" s="220" t="s">
        <v>83</v>
      </c>
      <c r="AY256" s="219" t="s">
        <v>156</v>
      </c>
      <c r="BK256" s="221">
        <f>SUM(BK257:BK259)</f>
        <v>0</v>
      </c>
    </row>
    <row r="257" spans="1:65" s="2" customFormat="1" ht="24.15" customHeight="1">
      <c r="A257" s="35"/>
      <c r="B257" s="36"/>
      <c r="C257" s="224" t="s">
        <v>881</v>
      </c>
      <c r="D257" s="224" t="s">
        <v>158</v>
      </c>
      <c r="E257" s="225" t="s">
        <v>1957</v>
      </c>
      <c r="F257" s="226" t="s">
        <v>1958</v>
      </c>
      <c r="G257" s="227" t="s">
        <v>281</v>
      </c>
      <c r="H257" s="228">
        <v>2</v>
      </c>
      <c r="I257" s="229"/>
      <c r="J257" s="230">
        <f>ROUND(I257*H257,2)</f>
        <v>0</v>
      </c>
      <c r="K257" s="231"/>
      <c r="L257" s="41"/>
      <c r="M257" s="232" t="s">
        <v>1</v>
      </c>
      <c r="N257" s="233" t="s">
        <v>41</v>
      </c>
      <c r="O257" s="88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6" t="s">
        <v>187</v>
      </c>
      <c r="AT257" s="236" t="s">
        <v>158</v>
      </c>
      <c r="AU257" s="236" t="s">
        <v>85</v>
      </c>
      <c r="AY257" s="14" t="s">
        <v>156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4" t="s">
        <v>83</v>
      </c>
      <c r="BK257" s="237">
        <f>ROUND(I257*H257,2)</f>
        <v>0</v>
      </c>
      <c r="BL257" s="14" t="s">
        <v>187</v>
      </c>
      <c r="BM257" s="236" t="s">
        <v>785</v>
      </c>
    </row>
    <row r="258" spans="1:65" s="2" customFormat="1" ht="14.4" customHeight="1">
      <c r="A258" s="35"/>
      <c r="B258" s="36"/>
      <c r="C258" s="238" t="s">
        <v>367</v>
      </c>
      <c r="D258" s="238" t="s">
        <v>207</v>
      </c>
      <c r="E258" s="239" t="s">
        <v>1959</v>
      </c>
      <c r="F258" s="240" t="s">
        <v>1960</v>
      </c>
      <c r="G258" s="241" t="s">
        <v>239</v>
      </c>
      <c r="H258" s="242">
        <v>2</v>
      </c>
      <c r="I258" s="243"/>
      <c r="J258" s="244">
        <f>ROUND(I258*H258,2)</f>
        <v>0</v>
      </c>
      <c r="K258" s="245"/>
      <c r="L258" s="246"/>
      <c r="M258" s="247" t="s">
        <v>1</v>
      </c>
      <c r="N258" s="248" t="s">
        <v>41</v>
      </c>
      <c r="O258" s="88"/>
      <c r="P258" s="234">
        <f>O258*H258</f>
        <v>0</v>
      </c>
      <c r="Q258" s="234">
        <v>0</v>
      </c>
      <c r="R258" s="234">
        <f>Q258*H258</f>
        <v>0</v>
      </c>
      <c r="S258" s="234">
        <v>0</v>
      </c>
      <c r="T258" s="23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6" t="s">
        <v>218</v>
      </c>
      <c r="AT258" s="236" t="s">
        <v>207</v>
      </c>
      <c r="AU258" s="236" t="s">
        <v>85</v>
      </c>
      <c r="AY258" s="14" t="s">
        <v>156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4" t="s">
        <v>83</v>
      </c>
      <c r="BK258" s="237">
        <f>ROUND(I258*H258,2)</f>
        <v>0</v>
      </c>
      <c r="BL258" s="14" t="s">
        <v>187</v>
      </c>
      <c r="BM258" s="236" t="s">
        <v>788</v>
      </c>
    </row>
    <row r="259" spans="1:65" s="2" customFormat="1" ht="24.15" customHeight="1">
      <c r="A259" s="35"/>
      <c r="B259" s="36"/>
      <c r="C259" s="224" t="s">
        <v>895</v>
      </c>
      <c r="D259" s="224" t="s">
        <v>158</v>
      </c>
      <c r="E259" s="225" t="s">
        <v>1961</v>
      </c>
      <c r="F259" s="226" t="s">
        <v>1962</v>
      </c>
      <c r="G259" s="227" t="s">
        <v>1680</v>
      </c>
      <c r="H259" s="254"/>
      <c r="I259" s="229"/>
      <c r="J259" s="230">
        <f>ROUND(I259*H259,2)</f>
        <v>0</v>
      </c>
      <c r="K259" s="231"/>
      <c r="L259" s="41"/>
      <c r="M259" s="249" t="s">
        <v>1</v>
      </c>
      <c r="N259" s="250" t="s">
        <v>41</v>
      </c>
      <c r="O259" s="25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6" t="s">
        <v>187</v>
      </c>
      <c r="AT259" s="236" t="s">
        <v>158</v>
      </c>
      <c r="AU259" s="236" t="s">
        <v>85</v>
      </c>
      <c r="AY259" s="14" t="s">
        <v>156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4" t="s">
        <v>83</v>
      </c>
      <c r="BK259" s="237">
        <f>ROUND(I259*H259,2)</f>
        <v>0</v>
      </c>
      <c r="BL259" s="14" t="s">
        <v>187</v>
      </c>
      <c r="BM259" s="236" t="s">
        <v>791</v>
      </c>
    </row>
    <row r="260" spans="1:31" s="2" customFormat="1" ht="6.95" customHeight="1">
      <c r="A260" s="35"/>
      <c r="B260" s="63"/>
      <c r="C260" s="64"/>
      <c r="D260" s="64"/>
      <c r="E260" s="64"/>
      <c r="F260" s="64"/>
      <c r="G260" s="64"/>
      <c r="H260" s="64"/>
      <c r="I260" s="64"/>
      <c r="J260" s="64"/>
      <c r="K260" s="64"/>
      <c r="L260" s="41"/>
      <c r="M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</row>
  </sheetData>
  <sheetProtection password="CC35" sheet="1" objects="1" scenarios="1" formatColumns="0" formatRows="0" autoFilter="0"/>
  <autoFilter ref="C133:K2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1963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ROUND(J128,2)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ROUND((SUM(BE128:BE168)),2)</f>
        <v>0</v>
      </c>
      <c r="G35" s="35"/>
      <c r="H35" s="35"/>
      <c r="I35" s="161">
        <v>0.21</v>
      </c>
      <c r="J35" s="160">
        <f>ROUND(((SUM(BE128:BE168))*I35),2)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ROUND((SUM(BF128:BF168)),2)</f>
        <v>0</v>
      </c>
      <c r="G36" s="35"/>
      <c r="H36" s="35"/>
      <c r="I36" s="161">
        <v>0.15</v>
      </c>
      <c r="J36" s="160">
        <f>ROUND(((SUM(BF128:BF168))*I36),2)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ROUND((SUM(BG128:BG168)),2)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ROUND((SUM(BH128:BH168)),2)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ROUND((SUM(BI128:BI168)),2)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4.600 - Plyn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J128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129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130</v>
      </c>
      <c r="E100" s="193"/>
      <c r="F100" s="193"/>
      <c r="G100" s="193"/>
      <c r="H100" s="193"/>
      <c r="I100" s="193"/>
      <c r="J100" s="194">
        <f>J130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468</v>
      </c>
      <c r="E101" s="193"/>
      <c r="F101" s="193"/>
      <c r="G101" s="193"/>
      <c r="H101" s="193"/>
      <c r="I101" s="193"/>
      <c r="J101" s="194">
        <f>J134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1733</v>
      </c>
      <c r="E102" s="193"/>
      <c r="F102" s="193"/>
      <c r="G102" s="193"/>
      <c r="H102" s="193"/>
      <c r="I102" s="193"/>
      <c r="J102" s="194">
        <f>J136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5"/>
      <c r="C103" s="186"/>
      <c r="D103" s="187" t="s">
        <v>138</v>
      </c>
      <c r="E103" s="188"/>
      <c r="F103" s="188"/>
      <c r="G103" s="188"/>
      <c r="H103" s="188"/>
      <c r="I103" s="188"/>
      <c r="J103" s="189">
        <f>J138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1964</v>
      </c>
      <c r="E104" s="193"/>
      <c r="F104" s="193"/>
      <c r="G104" s="193"/>
      <c r="H104" s="193"/>
      <c r="I104" s="193"/>
      <c r="J104" s="194">
        <f>J139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484</v>
      </c>
      <c r="E105" s="193"/>
      <c r="F105" s="193"/>
      <c r="G105" s="193"/>
      <c r="H105" s="193"/>
      <c r="I105" s="193"/>
      <c r="J105" s="194">
        <f>J160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5"/>
      <c r="C106" s="186"/>
      <c r="D106" s="187" t="s">
        <v>1669</v>
      </c>
      <c r="E106" s="188"/>
      <c r="F106" s="188"/>
      <c r="G106" s="188"/>
      <c r="H106" s="188"/>
      <c r="I106" s="188"/>
      <c r="J106" s="189">
        <f>J165</f>
        <v>0</v>
      </c>
      <c r="K106" s="186"/>
      <c r="L106" s="19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141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80" t="str">
        <f>E7</f>
        <v>Vysoké Mýto ON-DSP,DPS oprava, stavební opravy objektu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18"/>
      <c r="C117" s="29" t="s">
        <v>119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pans="1:31" s="2" customFormat="1" ht="16.5" customHeight="1">
      <c r="A118" s="35"/>
      <c r="B118" s="36"/>
      <c r="C118" s="37"/>
      <c r="D118" s="37"/>
      <c r="E118" s="180" t="s">
        <v>466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121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E11</f>
        <v>4.600 - Plyn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F14</f>
        <v xml:space="preserve"> </v>
      </c>
      <c r="G122" s="37"/>
      <c r="H122" s="37"/>
      <c r="I122" s="29" t="s">
        <v>22</v>
      </c>
      <c r="J122" s="76" t="str">
        <f>IF(J14="","",J14)</f>
        <v>11. 3. 2020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24</v>
      </c>
      <c r="D124" s="37"/>
      <c r="E124" s="37"/>
      <c r="F124" s="24" t="str">
        <f>E17</f>
        <v>Správa železnic, s.o.,Rieg. nám.1660,500 02 HK</v>
      </c>
      <c r="G124" s="37"/>
      <c r="H124" s="37"/>
      <c r="I124" s="29" t="s">
        <v>30</v>
      </c>
      <c r="J124" s="33" t="str">
        <f>E23</f>
        <v>CODE,s.r.o.,Na Vrtálně 84,530 02 Pardubice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28</v>
      </c>
      <c r="D125" s="37"/>
      <c r="E125" s="37"/>
      <c r="F125" s="24" t="str">
        <f>IF(E20="","",E20)</f>
        <v>Vyplň údaj</v>
      </c>
      <c r="G125" s="37"/>
      <c r="H125" s="37"/>
      <c r="I125" s="29" t="s">
        <v>33</v>
      </c>
      <c r="J125" s="33" t="str">
        <f>E26</f>
        <v>CODE spol. s r.o.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96"/>
      <c r="B127" s="197"/>
      <c r="C127" s="198" t="s">
        <v>142</v>
      </c>
      <c r="D127" s="199" t="s">
        <v>61</v>
      </c>
      <c r="E127" s="199" t="s">
        <v>57</v>
      </c>
      <c r="F127" s="199" t="s">
        <v>58</v>
      </c>
      <c r="G127" s="199" t="s">
        <v>143</v>
      </c>
      <c r="H127" s="199" t="s">
        <v>144</v>
      </c>
      <c r="I127" s="199" t="s">
        <v>145</v>
      </c>
      <c r="J127" s="200" t="s">
        <v>126</v>
      </c>
      <c r="K127" s="201" t="s">
        <v>146</v>
      </c>
      <c r="L127" s="202"/>
      <c r="M127" s="97" t="s">
        <v>1</v>
      </c>
      <c r="N127" s="98" t="s">
        <v>40</v>
      </c>
      <c r="O127" s="98" t="s">
        <v>147</v>
      </c>
      <c r="P127" s="98" t="s">
        <v>148</v>
      </c>
      <c r="Q127" s="98" t="s">
        <v>149</v>
      </c>
      <c r="R127" s="98" t="s">
        <v>150</v>
      </c>
      <c r="S127" s="98" t="s">
        <v>151</v>
      </c>
      <c r="T127" s="99" t="s">
        <v>152</v>
      </c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</row>
    <row r="128" spans="1:63" s="2" customFormat="1" ht="22.8" customHeight="1">
      <c r="A128" s="35"/>
      <c r="B128" s="36"/>
      <c r="C128" s="104" t="s">
        <v>153</v>
      </c>
      <c r="D128" s="37"/>
      <c r="E128" s="37"/>
      <c r="F128" s="37"/>
      <c r="G128" s="37"/>
      <c r="H128" s="37"/>
      <c r="I128" s="37"/>
      <c r="J128" s="203">
        <f>BK128</f>
        <v>0</v>
      </c>
      <c r="K128" s="37"/>
      <c r="L128" s="41"/>
      <c r="M128" s="100"/>
      <c r="N128" s="204"/>
      <c r="O128" s="101"/>
      <c r="P128" s="205">
        <f>P129+P138+P165</f>
        <v>0</v>
      </c>
      <c r="Q128" s="101"/>
      <c r="R128" s="205">
        <f>R129+R138+R165</f>
        <v>0</v>
      </c>
      <c r="S128" s="101"/>
      <c r="T128" s="206">
        <f>T129+T138+T165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75</v>
      </c>
      <c r="AU128" s="14" t="s">
        <v>128</v>
      </c>
      <c r="BK128" s="207">
        <f>BK129+BK138+BK165</f>
        <v>0</v>
      </c>
    </row>
    <row r="129" spans="1:63" s="12" customFormat="1" ht="25.9" customHeight="1">
      <c r="A129" s="12"/>
      <c r="B129" s="208"/>
      <c r="C129" s="209"/>
      <c r="D129" s="210" t="s">
        <v>75</v>
      </c>
      <c r="E129" s="211" t="s">
        <v>154</v>
      </c>
      <c r="F129" s="211" t="s">
        <v>155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P130+P134+P136</f>
        <v>0</v>
      </c>
      <c r="Q129" s="216"/>
      <c r="R129" s="217">
        <f>R130+R134+R136</f>
        <v>0</v>
      </c>
      <c r="S129" s="216"/>
      <c r="T129" s="218">
        <f>T130+T134+T136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83</v>
      </c>
      <c r="AT129" s="220" t="s">
        <v>75</v>
      </c>
      <c r="AU129" s="220" t="s">
        <v>76</v>
      </c>
      <c r="AY129" s="219" t="s">
        <v>156</v>
      </c>
      <c r="BK129" s="221">
        <f>BK130+BK134+BK136</f>
        <v>0</v>
      </c>
    </row>
    <row r="130" spans="1:63" s="12" customFormat="1" ht="22.8" customHeight="1">
      <c r="A130" s="12"/>
      <c r="B130" s="208"/>
      <c r="C130" s="209"/>
      <c r="D130" s="210" t="s">
        <v>75</v>
      </c>
      <c r="E130" s="222" t="s">
        <v>83</v>
      </c>
      <c r="F130" s="222" t="s">
        <v>157</v>
      </c>
      <c r="G130" s="209"/>
      <c r="H130" s="209"/>
      <c r="I130" s="212"/>
      <c r="J130" s="223">
        <f>BK130</f>
        <v>0</v>
      </c>
      <c r="K130" s="209"/>
      <c r="L130" s="214"/>
      <c r="M130" s="215"/>
      <c r="N130" s="216"/>
      <c r="O130" s="216"/>
      <c r="P130" s="217">
        <f>SUM(P131:P133)</f>
        <v>0</v>
      </c>
      <c r="Q130" s="216"/>
      <c r="R130" s="217">
        <f>SUM(R131:R133)</f>
        <v>0</v>
      </c>
      <c r="S130" s="216"/>
      <c r="T130" s="218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83</v>
      </c>
      <c r="AT130" s="220" t="s">
        <v>75</v>
      </c>
      <c r="AU130" s="220" t="s">
        <v>83</v>
      </c>
      <c r="AY130" s="219" t="s">
        <v>156</v>
      </c>
      <c r="BK130" s="221">
        <f>SUM(BK131:BK133)</f>
        <v>0</v>
      </c>
    </row>
    <row r="131" spans="1:65" s="2" customFormat="1" ht="37.8" customHeight="1">
      <c r="A131" s="35"/>
      <c r="B131" s="36"/>
      <c r="C131" s="224" t="s">
        <v>162</v>
      </c>
      <c r="D131" s="224" t="s">
        <v>158</v>
      </c>
      <c r="E131" s="225" t="s">
        <v>1965</v>
      </c>
      <c r="F131" s="226" t="s">
        <v>1966</v>
      </c>
      <c r="G131" s="227" t="s">
        <v>194</v>
      </c>
      <c r="H131" s="228">
        <v>14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41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162</v>
      </c>
      <c r="AT131" s="236" t="s">
        <v>158</v>
      </c>
      <c r="AU131" s="236" t="s">
        <v>85</v>
      </c>
      <c r="AY131" s="14" t="s">
        <v>156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4" t="s">
        <v>83</v>
      </c>
      <c r="BK131" s="237">
        <f>ROUND(I131*H131,2)</f>
        <v>0</v>
      </c>
      <c r="BL131" s="14" t="s">
        <v>162</v>
      </c>
      <c r="BM131" s="236" t="s">
        <v>85</v>
      </c>
    </row>
    <row r="132" spans="1:65" s="2" customFormat="1" ht="62.7" customHeight="1">
      <c r="A132" s="35"/>
      <c r="B132" s="36"/>
      <c r="C132" s="224" t="s">
        <v>165</v>
      </c>
      <c r="D132" s="224" t="s">
        <v>158</v>
      </c>
      <c r="E132" s="225" t="s">
        <v>1759</v>
      </c>
      <c r="F132" s="226" t="s">
        <v>1967</v>
      </c>
      <c r="G132" s="227" t="s">
        <v>194</v>
      </c>
      <c r="H132" s="228">
        <v>14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41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162</v>
      </c>
      <c r="AT132" s="236" t="s">
        <v>158</v>
      </c>
      <c r="AU132" s="236" t="s">
        <v>85</v>
      </c>
      <c r="AY132" s="14" t="s">
        <v>156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83</v>
      </c>
      <c r="BK132" s="237">
        <f>ROUND(I132*H132,2)</f>
        <v>0</v>
      </c>
      <c r="BL132" s="14" t="s">
        <v>162</v>
      </c>
      <c r="BM132" s="236" t="s">
        <v>162</v>
      </c>
    </row>
    <row r="133" spans="1:65" s="2" customFormat="1" ht="14.4" customHeight="1">
      <c r="A133" s="35"/>
      <c r="B133" s="36"/>
      <c r="C133" s="238" t="s">
        <v>179</v>
      </c>
      <c r="D133" s="238" t="s">
        <v>207</v>
      </c>
      <c r="E133" s="239" t="s">
        <v>1968</v>
      </c>
      <c r="F133" s="240" t="s">
        <v>1969</v>
      </c>
      <c r="G133" s="241" t="s">
        <v>210</v>
      </c>
      <c r="H133" s="242">
        <v>22.4</v>
      </c>
      <c r="I133" s="243"/>
      <c r="J133" s="244">
        <f>ROUND(I133*H133,2)</f>
        <v>0</v>
      </c>
      <c r="K133" s="245"/>
      <c r="L133" s="246"/>
      <c r="M133" s="247" t="s">
        <v>1</v>
      </c>
      <c r="N133" s="248" t="s">
        <v>41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171</v>
      </c>
      <c r="AT133" s="236" t="s">
        <v>207</v>
      </c>
      <c r="AU133" s="236" t="s">
        <v>85</v>
      </c>
      <c r="AY133" s="14" t="s">
        <v>156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4" t="s">
        <v>83</v>
      </c>
      <c r="BK133" s="237">
        <f>ROUND(I133*H133,2)</f>
        <v>0</v>
      </c>
      <c r="BL133" s="14" t="s">
        <v>162</v>
      </c>
      <c r="BM133" s="236" t="s">
        <v>168</v>
      </c>
    </row>
    <row r="134" spans="1:63" s="12" customFormat="1" ht="22.8" customHeight="1">
      <c r="A134" s="12"/>
      <c r="B134" s="208"/>
      <c r="C134" s="209"/>
      <c r="D134" s="210" t="s">
        <v>75</v>
      </c>
      <c r="E134" s="222" t="s">
        <v>162</v>
      </c>
      <c r="F134" s="222" t="s">
        <v>533</v>
      </c>
      <c r="G134" s="209"/>
      <c r="H134" s="209"/>
      <c r="I134" s="212"/>
      <c r="J134" s="223">
        <f>BK134</f>
        <v>0</v>
      </c>
      <c r="K134" s="209"/>
      <c r="L134" s="214"/>
      <c r="M134" s="215"/>
      <c r="N134" s="216"/>
      <c r="O134" s="216"/>
      <c r="P134" s="217">
        <f>P135</f>
        <v>0</v>
      </c>
      <c r="Q134" s="216"/>
      <c r="R134" s="217">
        <f>R135</f>
        <v>0</v>
      </c>
      <c r="S134" s="216"/>
      <c r="T134" s="218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9" t="s">
        <v>83</v>
      </c>
      <c r="AT134" s="220" t="s">
        <v>75</v>
      </c>
      <c r="AU134" s="220" t="s">
        <v>83</v>
      </c>
      <c r="AY134" s="219" t="s">
        <v>156</v>
      </c>
      <c r="BK134" s="221">
        <f>BK135</f>
        <v>0</v>
      </c>
    </row>
    <row r="135" spans="1:65" s="2" customFormat="1" ht="24.15" customHeight="1">
      <c r="A135" s="35"/>
      <c r="B135" s="36"/>
      <c r="C135" s="224" t="s">
        <v>171</v>
      </c>
      <c r="D135" s="224" t="s">
        <v>158</v>
      </c>
      <c r="E135" s="225" t="s">
        <v>1763</v>
      </c>
      <c r="F135" s="226" t="s">
        <v>1970</v>
      </c>
      <c r="G135" s="227" t="s">
        <v>194</v>
      </c>
      <c r="H135" s="228">
        <v>3.875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41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162</v>
      </c>
      <c r="AT135" s="236" t="s">
        <v>158</v>
      </c>
      <c r="AU135" s="236" t="s">
        <v>85</v>
      </c>
      <c r="AY135" s="14" t="s">
        <v>156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83</v>
      </c>
      <c r="BK135" s="237">
        <f>ROUND(I135*H135,2)</f>
        <v>0</v>
      </c>
      <c r="BL135" s="14" t="s">
        <v>162</v>
      </c>
      <c r="BM135" s="236" t="s">
        <v>171</v>
      </c>
    </row>
    <row r="136" spans="1:63" s="12" customFormat="1" ht="22.8" customHeight="1">
      <c r="A136" s="12"/>
      <c r="B136" s="208"/>
      <c r="C136" s="209"/>
      <c r="D136" s="210" t="s">
        <v>75</v>
      </c>
      <c r="E136" s="222" t="s">
        <v>171</v>
      </c>
      <c r="F136" s="222" t="s">
        <v>1771</v>
      </c>
      <c r="G136" s="209"/>
      <c r="H136" s="209"/>
      <c r="I136" s="212"/>
      <c r="J136" s="223">
        <f>BK136</f>
        <v>0</v>
      </c>
      <c r="K136" s="209"/>
      <c r="L136" s="214"/>
      <c r="M136" s="215"/>
      <c r="N136" s="216"/>
      <c r="O136" s="216"/>
      <c r="P136" s="217">
        <f>P137</f>
        <v>0</v>
      </c>
      <c r="Q136" s="216"/>
      <c r="R136" s="217">
        <f>R137</f>
        <v>0</v>
      </c>
      <c r="S136" s="216"/>
      <c r="T136" s="21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9" t="s">
        <v>83</v>
      </c>
      <c r="AT136" s="220" t="s">
        <v>75</v>
      </c>
      <c r="AU136" s="220" t="s">
        <v>83</v>
      </c>
      <c r="AY136" s="219" t="s">
        <v>156</v>
      </c>
      <c r="BK136" s="221">
        <f>BK137</f>
        <v>0</v>
      </c>
    </row>
    <row r="137" spans="1:65" s="2" customFormat="1" ht="14.4" customHeight="1">
      <c r="A137" s="35"/>
      <c r="B137" s="36"/>
      <c r="C137" s="224" t="s">
        <v>195</v>
      </c>
      <c r="D137" s="224" t="s">
        <v>158</v>
      </c>
      <c r="E137" s="225" t="s">
        <v>1824</v>
      </c>
      <c r="F137" s="226" t="s">
        <v>1971</v>
      </c>
      <c r="G137" s="227" t="s">
        <v>186</v>
      </c>
      <c r="H137" s="228">
        <v>14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162</v>
      </c>
      <c r="AT137" s="236" t="s">
        <v>158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175</v>
      </c>
    </row>
    <row r="138" spans="1:63" s="12" customFormat="1" ht="25.9" customHeight="1">
      <c r="A138" s="12"/>
      <c r="B138" s="208"/>
      <c r="C138" s="209"/>
      <c r="D138" s="210" t="s">
        <v>75</v>
      </c>
      <c r="E138" s="211" t="s">
        <v>408</v>
      </c>
      <c r="F138" s="211" t="s">
        <v>409</v>
      </c>
      <c r="G138" s="209"/>
      <c r="H138" s="209"/>
      <c r="I138" s="212"/>
      <c r="J138" s="213">
        <f>BK138</f>
        <v>0</v>
      </c>
      <c r="K138" s="209"/>
      <c r="L138" s="214"/>
      <c r="M138" s="215"/>
      <c r="N138" s="216"/>
      <c r="O138" s="216"/>
      <c r="P138" s="217">
        <f>P139+P160</f>
        <v>0</v>
      </c>
      <c r="Q138" s="216"/>
      <c r="R138" s="217">
        <f>R139+R160</f>
        <v>0</v>
      </c>
      <c r="S138" s="216"/>
      <c r="T138" s="218">
        <f>T139+T160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9" t="s">
        <v>85</v>
      </c>
      <c r="AT138" s="220" t="s">
        <v>75</v>
      </c>
      <c r="AU138" s="220" t="s">
        <v>76</v>
      </c>
      <c r="AY138" s="219" t="s">
        <v>156</v>
      </c>
      <c r="BK138" s="221">
        <f>BK139+BK160</f>
        <v>0</v>
      </c>
    </row>
    <row r="139" spans="1:63" s="12" customFormat="1" ht="22.8" customHeight="1">
      <c r="A139" s="12"/>
      <c r="B139" s="208"/>
      <c r="C139" s="209"/>
      <c r="D139" s="210" t="s">
        <v>75</v>
      </c>
      <c r="E139" s="222" t="s">
        <v>1972</v>
      </c>
      <c r="F139" s="222" t="s">
        <v>1973</v>
      </c>
      <c r="G139" s="209"/>
      <c r="H139" s="209"/>
      <c r="I139" s="212"/>
      <c r="J139" s="223">
        <f>BK139</f>
        <v>0</v>
      </c>
      <c r="K139" s="209"/>
      <c r="L139" s="214"/>
      <c r="M139" s="215"/>
      <c r="N139" s="216"/>
      <c r="O139" s="216"/>
      <c r="P139" s="217">
        <f>SUM(P140:P159)</f>
        <v>0</v>
      </c>
      <c r="Q139" s="216"/>
      <c r="R139" s="217">
        <f>SUM(R140:R159)</f>
        <v>0</v>
      </c>
      <c r="S139" s="216"/>
      <c r="T139" s="218">
        <f>SUM(T140:T159)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9" t="s">
        <v>85</v>
      </c>
      <c r="AT139" s="220" t="s">
        <v>75</v>
      </c>
      <c r="AU139" s="220" t="s">
        <v>83</v>
      </c>
      <c r="AY139" s="219" t="s">
        <v>156</v>
      </c>
      <c r="BK139" s="221">
        <f>SUM(BK140:BK159)</f>
        <v>0</v>
      </c>
    </row>
    <row r="140" spans="1:65" s="2" customFormat="1" ht="24.15" customHeight="1">
      <c r="A140" s="35"/>
      <c r="B140" s="36"/>
      <c r="C140" s="224" t="s">
        <v>8</v>
      </c>
      <c r="D140" s="224" t="s">
        <v>158</v>
      </c>
      <c r="E140" s="225" t="s">
        <v>1974</v>
      </c>
      <c r="F140" s="226" t="s">
        <v>1975</v>
      </c>
      <c r="G140" s="227" t="s">
        <v>186</v>
      </c>
      <c r="H140" s="228">
        <v>52</v>
      </c>
      <c r="I140" s="229"/>
      <c r="J140" s="230">
        <f>ROUND(I140*H140,2)</f>
        <v>0</v>
      </c>
      <c r="K140" s="231"/>
      <c r="L140" s="41"/>
      <c r="M140" s="232" t="s">
        <v>1</v>
      </c>
      <c r="N140" s="233" t="s">
        <v>41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187</v>
      </c>
      <c r="AT140" s="236" t="s">
        <v>158</v>
      </c>
      <c r="AU140" s="236" t="s">
        <v>85</v>
      </c>
      <c r="AY140" s="14" t="s">
        <v>156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83</v>
      </c>
      <c r="BK140" s="237">
        <f>ROUND(I140*H140,2)</f>
        <v>0</v>
      </c>
      <c r="BL140" s="14" t="s">
        <v>187</v>
      </c>
      <c r="BM140" s="236" t="s">
        <v>178</v>
      </c>
    </row>
    <row r="141" spans="1:65" s="2" customFormat="1" ht="24.15" customHeight="1">
      <c r="A141" s="35"/>
      <c r="B141" s="36"/>
      <c r="C141" s="224" t="s">
        <v>205</v>
      </c>
      <c r="D141" s="224" t="s">
        <v>158</v>
      </c>
      <c r="E141" s="225" t="s">
        <v>1976</v>
      </c>
      <c r="F141" s="226" t="s">
        <v>1977</v>
      </c>
      <c r="G141" s="227" t="s">
        <v>186</v>
      </c>
      <c r="H141" s="228">
        <v>10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187</v>
      </c>
      <c r="AT141" s="236" t="s">
        <v>158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187</v>
      </c>
      <c r="BM141" s="236" t="s">
        <v>182</v>
      </c>
    </row>
    <row r="142" spans="1:65" s="2" customFormat="1" ht="24.15" customHeight="1">
      <c r="A142" s="35"/>
      <c r="B142" s="36"/>
      <c r="C142" s="224" t="s">
        <v>244</v>
      </c>
      <c r="D142" s="224" t="s">
        <v>158</v>
      </c>
      <c r="E142" s="225" t="s">
        <v>1978</v>
      </c>
      <c r="F142" s="226" t="s">
        <v>1979</v>
      </c>
      <c r="G142" s="227" t="s">
        <v>186</v>
      </c>
      <c r="H142" s="228">
        <v>6</v>
      </c>
      <c r="I142" s="229"/>
      <c r="J142" s="230">
        <f>ROUND(I142*H142,2)</f>
        <v>0</v>
      </c>
      <c r="K142" s="231"/>
      <c r="L142" s="41"/>
      <c r="M142" s="232" t="s">
        <v>1</v>
      </c>
      <c r="N142" s="233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187</v>
      </c>
      <c r="AT142" s="236" t="s">
        <v>158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187</v>
      </c>
      <c r="BM142" s="236" t="s">
        <v>187</v>
      </c>
    </row>
    <row r="143" spans="1:65" s="2" customFormat="1" ht="24.15" customHeight="1">
      <c r="A143" s="35"/>
      <c r="B143" s="36"/>
      <c r="C143" s="224" t="s">
        <v>190</v>
      </c>
      <c r="D143" s="224" t="s">
        <v>158</v>
      </c>
      <c r="E143" s="225" t="s">
        <v>1980</v>
      </c>
      <c r="F143" s="226" t="s">
        <v>1981</v>
      </c>
      <c r="G143" s="227" t="s">
        <v>281</v>
      </c>
      <c r="H143" s="228">
        <v>1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187</v>
      </c>
      <c r="AT143" s="236" t="s">
        <v>158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187</v>
      </c>
      <c r="BM143" s="236" t="s">
        <v>190</v>
      </c>
    </row>
    <row r="144" spans="1:65" s="2" customFormat="1" ht="24.15" customHeight="1">
      <c r="A144" s="35"/>
      <c r="B144" s="36"/>
      <c r="C144" s="224" t="s">
        <v>191</v>
      </c>
      <c r="D144" s="224" t="s">
        <v>158</v>
      </c>
      <c r="E144" s="225" t="s">
        <v>1982</v>
      </c>
      <c r="F144" s="226" t="s">
        <v>1983</v>
      </c>
      <c r="G144" s="227" t="s">
        <v>186</v>
      </c>
      <c r="H144" s="228">
        <v>14</v>
      </c>
      <c r="I144" s="229"/>
      <c r="J144" s="230">
        <f>ROUND(I144*H144,2)</f>
        <v>0</v>
      </c>
      <c r="K144" s="231"/>
      <c r="L144" s="41"/>
      <c r="M144" s="232" t="s">
        <v>1</v>
      </c>
      <c r="N144" s="233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187</v>
      </c>
      <c r="AT144" s="236" t="s">
        <v>158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187</v>
      </c>
      <c r="BM144" s="236" t="s">
        <v>195</v>
      </c>
    </row>
    <row r="145" spans="1:65" s="2" customFormat="1" ht="37.8" customHeight="1">
      <c r="A145" s="35"/>
      <c r="B145" s="36"/>
      <c r="C145" s="224" t="s">
        <v>524</v>
      </c>
      <c r="D145" s="224" t="s">
        <v>158</v>
      </c>
      <c r="E145" s="225" t="s">
        <v>1984</v>
      </c>
      <c r="F145" s="226" t="s">
        <v>1985</v>
      </c>
      <c r="G145" s="227" t="s">
        <v>449</v>
      </c>
      <c r="H145" s="228">
        <v>1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187</v>
      </c>
      <c r="AT145" s="236" t="s">
        <v>158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187</v>
      </c>
      <c r="BM145" s="236" t="s">
        <v>198</v>
      </c>
    </row>
    <row r="146" spans="1:65" s="2" customFormat="1" ht="37.8" customHeight="1">
      <c r="A146" s="35"/>
      <c r="B146" s="36"/>
      <c r="C146" s="224" t="s">
        <v>222</v>
      </c>
      <c r="D146" s="224" t="s">
        <v>158</v>
      </c>
      <c r="E146" s="225" t="s">
        <v>1986</v>
      </c>
      <c r="F146" s="226" t="s">
        <v>1987</v>
      </c>
      <c r="G146" s="227" t="s">
        <v>281</v>
      </c>
      <c r="H146" s="228">
        <v>2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187</v>
      </c>
      <c r="AT146" s="236" t="s">
        <v>158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187</v>
      </c>
      <c r="BM146" s="236" t="s">
        <v>201</v>
      </c>
    </row>
    <row r="147" spans="1:65" s="2" customFormat="1" ht="24.15" customHeight="1">
      <c r="A147" s="35"/>
      <c r="B147" s="36"/>
      <c r="C147" s="224" t="s">
        <v>175</v>
      </c>
      <c r="D147" s="224" t="s">
        <v>158</v>
      </c>
      <c r="E147" s="225" t="s">
        <v>1988</v>
      </c>
      <c r="F147" s="226" t="s">
        <v>1989</v>
      </c>
      <c r="G147" s="227" t="s">
        <v>449</v>
      </c>
      <c r="H147" s="228">
        <v>1</v>
      </c>
      <c r="I147" s="229"/>
      <c r="J147" s="230">
        <f>ROUND(I147*H147,2)</f>
        <v>0</v>
      </c>
      <c r="K147" s="231"/>
      <c r="L147" s="41"/>
      <c r="M147" s="232" t="s">
        <v>1</v>
      </c>
      <c r="N147" s="233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187</v>
      </c>
      <c r="AT147" s="236" t="s">
        <v>158</v>
      </c>
      <c r="AU147" s="236" t="s">
        <v>85</v>
      </c>
      <c r="AY147" s="14" t="s">
        <v>156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83</v>
      </c>
      <c r="BK147" s="237">
        <f>ROUND(I147*H147,2)</f>
        <v>0</v>
      </c>
      <c r="BL147" s="14" t="s">
        <v>187</v>
      </c>
      <c r="BM147" s="236" t="s">
        <v>205</v>
      </c>
    </row>
    <row r="148" spans="1:65" s="2" customFormat="1" ht="24.15" customHeight="1">
      <c r="A148" s="35"/>
      <c r="B148" s="36"/>
      <c r="C148" s="224" t="s">
        <v>183</v>
      </c>
      <c r="D148" s="224" t="s">
        <v>158</v>
      </c>
      <c r="E148" s="225" t="s">
        <v>1990</v>
      </c>
      <c r="F148" s="226" t="s">
        <v>1989</v>
      </c>
      <c r="G148" s="227" t="s">
        <v>449</v>
      </c>
      <c r="H148" s="228">
        <v>1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41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187</v>
      </c>
      <c r="AT148" s="236" t="s">
        <v>158</v>
      </c>
      <c r="AU148" s="236" t="s">
        <v>85</v>
      </c>
      <c r="AY148" s="14" t="s">
        <v>156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4" t="s">
        <v>83</v>
      </c>
      <c r="BK148" s="237">
        <f>ROUND(I148*H148,2)</f>
        <v>0</v>
      </c>
      <c r="BL148" s="14" t="s">
        <v>187</v>
      </c>
      <c r="BM148" s="236" t="s">
        <v>211</v>
      </c>
    </row>
    <row r="149" spans="1:65" s="2" customFormat="1" ht="24.15" customHeight="1">
      <c r="A149" s="35"/>
      <c r="B149" s="36"/>
      <c r="C149" s="224" t="s">
        <v>7</v>
      </c>
      <c r="D149" s="224" t="s">
        <v>158</v>
      </c>
      <c r="E149" s="225" t="s">
        <v>1991</v>
      </c>
      <c r="F149" s="226" t="s">
        <v>1992</v>
      </c>
      <c r="G149" s="227" t="s">
        <v>239</v>
      </c>
      <c r="H149" s="228">
        <v>1</v>
      </c>
      <c r="I149" s="229"/>
      <c r="J149" s="230">
        <f>ROUND(I149*H149,2)</f>
        <v>0</v>
      </c>
      <c r="K149" s="231"/>
      <c r="L149" s="41"/>
      <c r="M149" s="232" t="s">
        <v>1</v>
      </c>
      <c r="N149" s="233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187</v>
      </c>
      <c r="AT149" s="236" t="s">
        <v>158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187</v>
      </c>
      <c r="BM149" s="236" t="s">
        <v>215</v>
      </c>
    </row>
    <row r="150" spans="1:65" s="2" customFormat="1" ht="24.15" customHeight="1">
      <c r="A150" s="35"/>
      <c r="B150" s="36"/>
      <c r="C150" s="224" t="s">
        <v>198</v>
      </c>
      <c r="D150" s="224" t="s">
        <v>158</v>
      </c>
      <c r="E150" s="225" t="s">
        <v>1993</v>
      </c>
      <c r="F150" s="226" t="s">
        <v>1992</v>
      </c>
      <c r="G150" s="227" t="s">
        <v>239</v>
      </c>
      <c r="H150" s="228">
        <v>1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41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187</v>
      </c>
      <c r="AT150" s="236" t="s">
        <v>158</v>
      </c>
      <c r="AU150" s="236" t="s">
        <v>85</v>
      </c>
      <c r="AY150" s="14" t="s">
        <v>156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4" t="s">
        <v>83</v>
      </c>
      <c r="BK150" s="237">
        <f>ROUND(I150*H150,2)</f>
        <v>0</v>
      </c>
      <c r="BL150" s="14" t="s">
        <v>187</v>
      </c>
      <c r="BM150" s="236" t="s">
        <v>218</v>
      </c>
    </row>
    <row r="151" spans="1:65" s="2" customFormat="1" ht="24.15" customHeight="1">
      <c r="A151" s="35"/>
      <c r="B151" s="36"/>
      <c r="C151" s="224" t="s">
        <v>1721</v>
      </c>
      <c r="D151" s="224" t="s">
        <v>158</v>
      </c>
      <c r="E151" s="225" t="s">
        <v>1994</v>
      </c>
      <c r="F151" s="226" t="s">
        <v>1992</v>
      </c>
      <c r="G151" s="227" t="s">
        <v>239</v>
      </c>
      <c r="H151" s="228">
        <v>1</v>
      </c>
      <c r="I151" s="229"/>
      <c r="J151" s="230">
        <f>ROUND(I151*H151,2)</f>
        <v>0</v>
      </c>
      <c r="K151" s="231"/>
      <c r="L151" s="41"/>
      <c r="M151" s="232" t="s">
        <v>1</v>
      </c>
      <c r="N151" s="233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187</v>
      </c>
      <c r="AT151" s="236" t="s">
        <v>158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187</v>
      </c>
      <c r="BM151" s="236" t="s">
        <v>222</v>
      </c>
    </row>
    <row r="152" spans="1:65" s="2" customFormat="1" ht="24.15" customHeight="1">
      <c r="A152" s="35"/>
      <c r="B152" s="36"/>
      <c r="C152" s="224" t="s">
        <v>201</v>
      </c>
      <c r="D152" s="224" t="s">
        <v>158</v>
      </c>
      <c r="E152" s="225" t="s">
        <v>1995</v>
      </c>
      <c r="F152" s="226" t="s">
        <v>1992</v>
      </c>
      <c r="G152" s="227" t="s">
        <v>239</v>
      </c>
      <c r="H152" s="228">
        <v>1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187</v>
      </c>
      <c r="AT152" s="236" t="s">
        <v>158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187</v>
      </c>
      <c r="BM152" s="236" t="s">
        <v>225</v>
      </c>
    </row>
    <row r="153" spans="1:65" s="2" customFormat="1" ht="24.15" customHeight="1">
      <c r="A153" s="35"/>
      <c r="B153" s="36"/>
      <c r="C153" s="224" t="s">
        <v>264</v>
      </c>
      <c r="D153" s="224" t="s">
        <v>158</v>
      </c>
      <c r="E153" s="225" t="s">
        <v>1996</v>
      </c>
      <c r="F153" s="226" t="s">
        <v>1997</v>
      </c>
      <c r="G153" s="227" t="s">
        <v>239</v>
      </c>
      <c r="H153" s="228">
        <v>1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187</v>
      </c>
      <c r="AT153" s="236" t="s">
        <v>158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187</v>
      </c>
      <c r="BM153" s="236" t="s">
        <v>228</v>
      </c>
    </row>
    <row r="154" spans="1:65" s="2" customFormat="1" ht="24.15" customHeight="1">
      <c r="A154" s="35"/>
      <c r="B154" s="36"/>
      <c r="C154" s="224" t="s">
        <v>218</v>
      </c>
      <c r="D154" s="224" t="s">
        <v>158</v>
      </c>
      <c r="E154" s="225" t="s">
        <v>1998</v>
      </c>
      <c r="F154" s="226" t="s">
        <v>1999</v>
      </c>
      <c r="G154" s="227" t="s">
        <v>239</v>
      </c>
      <c r="H154" s="228">
        <v>1</v>
      </c>
      <c r="I154" s="229"/>
      <c r="J154" s="230">
        <f>ROUND(I154*H154,2)</f>
        <v>0</v>
      </c>
      <c r="K154" s="231"/>
      <c r="L154" s="41"/>
      <c r="M154" s="232" t="s">
        <v>1</v>
      </c>
      <c r="N154" s="233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187</v>
      </c>
      <c r="AT154" s="236" t="s">
        <v>158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187</v>
      </c>
      <c r="BM154" s="236" t="s">
        <v>232</v>
      </c>
    </row>
    <row r="155" spans="1:65" s="2" customFormat="1" ht="24.15" customHeight="1">
      <c r="A155" s="35"/>
      <c r="B155" s="36"/>
      <c r="C155" s="224" t="s">
        <v>271</v>
      </c>
      <c r="D155" s="224" t="s">
        <v>158</v>
      </c>
      <c r="E155" s="225" t="s">
        <v>2000</v>
      </c>
      <c r="F155" s="226" t="s">
        <v>2001</v>
      </c>
      <c r="G155" s="227" t="s">
        <v>239</v>
      </c>
      <c r="H155" s="228">
        <v>1</v>
      </c>
      <c r="I155" s="229"/>
      <c r="J155" s="230">
        <f>ROUND(I155*H155,2)</f>
        <v>0</v>
      </c>
      <c r="K155" s="231"/>
      <c r="L155" s="41"/>
      <c r="M155" s="232" t="s">
        <v>1</v>
      </c>
      <c r="N155" s="233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187</v>
      </c>
      <c r="AT155" s="236" t="s">
        <v>158</v>
      </c>
      <c r="AU155" s="236" t="s">
        <v>85</v>
      </c>
      <c r="AY155" s="14" t="s">
        <v>156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83</v>
      </c>
      <c r="BK155" s="237">
        <f>ROUND(I155*H155,2)</f>
        <v>0</v>
      </c>
      <c r="BL155" s="14" t="s">
        <v>187</v>
      </c>
      <c r="BM155" s="236" t="s">
        <v>236</v>
      </c>
    </row>
    <row r="156" spans="1:65" s="2" customFormat="1" ht="24.15" customHeight="1">
      <c r="A156" s="35"/>
      <c r="B156" s="36"/>
      <c r="C156" s="224" t="s">
        <v>212</v>
      </c>
      <c r="D156" s="224" t="s">
        <v>158</v>
      </c>
      <c r="E156" s="225" t="s">
        <v>2002</v>
      </c>
      <c r="F156" s="226" t="s">
        <v>2003</v>
      </c>
      <c r="G156" s="227" t="s">
        <v>239</v>
      </c>
      <c r="H156" s="228">
        <v>1</v>
      </c>
      <c r="I156" s="229"/>
      <c r="J156" s="230">
        <f>ROUND(I156*H156,2)</f>
        <v>0</v>
      </c>
      <c r="K156" s="231"/>
      <c r="L156" s="41"/>
      <c r="M156" s="232" t="s">
        <v>1</v>
      </c>
      <c r="N156" s="233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187</v>
      </c>
      <c r="AT156" s="236" t="s">
        <v>158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187</v>
      </c>
      <c r="BM156" s="236" t="s">
        <v>240</v>
      </c>
    </row>
    <row r="157" spans="1:65" s="2" customFormat="1" ht="24.15" customHeight="1">
      <c r="A157" s="35"/>
      <c r="B157" s="36"/>
      <c r="C157" s="224" t="s">
        <v>187</v>
      </c>
      <c r="D157" s="224" t="s">
        <v>158</v>
      </c>
      <c r="E157" s="225" t="s">
        <v>2004</v>
      </c>
      <c r="F157" s="226" t="s">
        <v>2005</v>
      </c>
      <c r="G157" s="227" t="s">
        <v>239</v>
      </c>
      <c r="H157" s="228">
        <v>4</v>
      </c>
      <c r="I157" s="229"/>
      <c r="J157" s="230">
        <f>ROUND(I157*H157,2)</f>
        <v>0</v>
      </c>
      <c r="K157" s="231"/>
      <c r="L157" s="41"/>
      <c r="M157" s="232" t="s">
        <v>1</v>
      </c>
      <c r="N157" s="233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187</v>
      </c>
      <c r="AT157" s="236" t="s">
        <v>158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187</v>
      </c>
      <c r="BM157" s="236" t="s">
        <v>243</v>
      </c>
    </row>
    <row r="158" spans="1:65" s="2" customFormat="1" ht="24.15" customHeight="1">
      <c r="A158" s="35"/>
      <c r="B158" s="36"/>
      <c r="C158" s="224" t="s">
        <v>178</v>
      </c>
      <c r="D158" s="224" t="s">
        <v>158</v>
      </c>
      <c r="E158" s="225" t="s">
        <v>2006</v>
      </c>
      <c r="F158" s="226" t="s">
        <v>2007</v>
      </c>
      <c r="G158" s="227" t="s">
        <v>239</v>
      </c>
      <c r="H158" s="228">
        <v>1</v>
      </c>
      <c r="I158" s="229"/>
      <c r="J158" s="230">
        <f>ROUND(I158*H158,2)</f>
        <v>0</v>
      </c>
      <c r="K158" s="231"/>
      <c r="L158" s="41"/>
      <c r="M158" s="232" t="s">
        <v>1</v>
      </c>
      <c r="N158" s="233" t="s">
        <v>41</v>
      </c>
      <c r="O158" s="88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187</v>
      </c>
      <c r="AT158" s="236" t="s">
        <v>158</v>
      </c>
      <c r="AU158" s="236" t="s">
        <v>85</v>
      </c>
      <c r="AY158" s="14" t="s">
        <v>156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4" t="s">
        <v>83</v>
      </c>
      <c r="BK158" s="237">
        <f>ROUND(I158*H158,2)</f>
        <v>0</v>
      </c>
      <c r="BL158" s="14" t="s">
        <v>187</v>
      </c>
      <c r="BM158" s="236" t="s">
        <v>247</v>
      </c>
    </row>
    <row r="159" spans="1:65" s="2" customFormat="1" ht="24.15" customHeight="1">
      <c r="A159" s="35"/>
      <c r="B159" s="36"/>
      <c r="C159" s="224" t="s">
        <v>182</v>
      </c>
      <c r="D159" s="224" t="s">
        <v>158</v>
      </c>
      <c r="E159" s="225" t="s">
        <v>2008</v>
      </c>
      <c r="F159" s="226" t="s">
        <v>2007</v>
      </c>
      <c r="G159" s="227" t="s">
        <v>449</v>
      </c>
      <c r="H159" s="228">
        <v>1</v>
      </c>
      <c r="I159" s="229"/>
      <c r="J159" s="230">
        <f>ROUND(I159*H159,2)</f>
        <v>0</v>
      </c>
      <c r="K159" s="231"/>
      <c r="L159" s="41"/>
      <c r="M159" s="232" t="s">
        <v>1</v>
      </c>
      <c r="N159" s="233" t="s">
        <v>41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187</v>
      </c>
      <c r="AT159" s="236" t="s">
        <v>158</v>
      </c>
      <c r="AU159" s="236" t="s">
        <v>85</v>
      </c>
      <c r="AY159" s="14" t="s">
        <v>156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83</v>
      </c>
      <c r="BK159" s="237">
        <f>ROUND(I159*H159,2)</f>
        <v>0</v>
      </c>
      <c r="BL159" s="14" t="s">
        <v>187</v>
      </c>
      <c r="BM159" s="236" t="s">
        <v>251</v>
      </c>
    </row>
    <row r="160" spans="1:63" s="12" customFormat="1" ht="22.8" customHeight="1">
      <c r="A160" s="12"/>
      <c r="B160" s="208"/>
      <c r="C160" s="209"/>
      <c r="D160" s="210" t="s">
        <v>75</v>
      </c>
      <c r="E160" s="222" t="s">
        <v>1598</v>
      </c>
      <c r="F160" s="222" t="s">
        <v>1599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SUM(P161:P164)</f>
        <v>0</v>
      </c>
      <c r="Q160" s="216"/>
      <c r="R160" s="217">
        <f>SUM(R161:R164)</f>
        <v>0</v>
      </c>
      <c r="S160" s="216"/>
      <c r="T160" s="218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9" t="s">
        <v>85</v>
      </c>
      <c r="AT160" s="220" t="s">
        <v>75</v>
      </c>
      <c r="AU160" s="220" t="s">
        <v>83</v>
      </c>
      <c r="AY160" s="219" t="s">
        <v>156</v>
      </c>
      <c r="BK160" s="221">
        <f>SUM(BK161:BK164)</f>
        <v>0</v>
      </c>
    </row>
    <row r="161" spans="1:65" s="2" customFormat="1" ht="37.8" customHeight="1">
      <c r="A161" s="35"/>
      <c r="B161" s="36"/>
      <c r="C161" s="224" t="s">
        <v>252</v>
      </c>
      <c r="D161" s="224" t="s">
        <v>158</v>
      </c>
      <c r="E161" s="225" t="s">
        <v>2009</v>
      </c>
      <c r="F161" s="226" t="s">
        <v>2010</v>
      </c>
      <c r="G161" s="227" t="s">
        <v>186</v>
      </c>
      <c r="H161" s="228">
        <v>14</v>
      </c>
      <c r="I161" s="229"/>
      <c r="J161" s="230">
        <f>ROUND(I161*H161,2)</f>
        <v>0</v>
      </c>
      <c r="K161" s="231"/>
      <c r="L161" s="41"/>
      <c r="M161" s="232" t="s">
        <v>1</v>
      </c>
      <c r="N161" s="233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187</v>
      </c>
      <c r="AT161" s="236" t="s">
        <v>158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187</v>
      </c>
      <c r="BM161" s="236" t="s">
        <v>255</v>
      </c>
    </row>
    <row r="162" spans="1:65" s="2" customFormat="1" ht="37.8" customHeight="1">
      <c r="A162" s="35"/>
      <c r="B162" s="36"/>
      <c r="C162" s="224" t="s">
        <v>211</v>
      </c>
      <c r="D162" s="224" t="s">
        <v>158</v>
      </c>
      <c r="E162" s="225" t="s">
        <v>2011</v>
      </c>
      <c r="F162" s="226" t="s">
        <v>2012</v>
      </c>
      <c r="G162" s="227" t="s">
        <v>186</v>
      </c>
      <c r="H162" s="228">
        <v>14</v>
      </c>
      <c r="I162" s="229"/>
      <c r="J162" s="230">
        <f>ROUND(I162*H162,2)</f>
        <v>0</v>
      </c>
      <c r="K162" s="231"/>
      <c r="L162" s="41"/>
      <c r="M162" s="232" t="s">
        <v>1</v>
      </c>
      <c r="N162" s="233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187</v>
      </c>
      <c r="AT162" s="236" t="s">
        <v>158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187</v>
      </c>
      <c r="BM162" s="236" t="s">
        <v>258</v>
      </c>
    </row>
    <row r="163" spans="1:65" s="2" customFormat="1" ht="24.15" customHeight="1">
      <c r="A163" s="35"/>
      <c r="B163" s="36"/>
      <c r="C163" s="224" t="s">
        <v>572</v>
      </c>
      <c r="D163" s="224" t="s">
        <v>158</v>
      </c>
      <c r="E163" s="225" t="s">
        <v>2013</v>
      </c>
      <c r="F163" s="226" t="s">
        <v>2014</v>
      </c>
      <c r="G163" s="227" t="s">
        <v>186</v>
      </c>
      <c r="H163" s="228">
        <v>14</v>
      </c>
      <c r="I163" s="229"/>
      <c r="J163" s="230">
        <f>ROUND(I163*H163,2)</f>
        <v>0</v>
      </c>
      <c r="K163" s="231"/>
      <c r="L163" s="41"/>
      <c r="M163" s="232" t="s">
        <v>1</v>
      </c>
      <c r="N163" s="233" t="s">
        <v>41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187</v>
      </c>
      <c r="AT163" s="236" t="s">
        <v>158</v>
      </c>
      <c r="AU163" s="236" t="s">
        <v>85</v>
      </c>
      <c r="AY163" s="14" t="s">
        <v>156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83</v>
      </c>
      <c r="BK163" s="237">
        <f>ROUND(I163*H163,2)</f>
        <v>0</v>
      </c>
      <c r="BL163" s="14" t="s">
        <v>187</v>
      </c>
      <c r="BM163" s="236" t="s">
        <v>263</v>
      </c>
    </row>
    <row r="164" spans="1:65" s="2" customFormat="1" ht="24.15" customHeight="1">
      <c r="A164" s="35"/>
      <c r="B164" s="36"/>
      <c r="C164" s="224" t="s">
        <v>215</v>
      </c>
      <c r="D164" s="224" t="s">
        <v>158</v>
      </c>
      <c r="E164" s="225" t="s">
        <v>2015</v>
      </c>
      <c r="F164" s="226" t="s">
        <v>2016</v>
      </c>
      <c r="G164" s="227" t="s">
        <v>186</v>
      </c>
      <c r="H164" s="228">
        <v>14</v>
      </c>
      <c r="I164" s="229"/>
      <c r="J164" s="230">
        <f>ROUND(I164*H164,2)</f>
        <v>0</v>
      </c>
      <c r="K164" s="231"/>
      <c r="L164" s="41"/>
      <c r="M164" s="232" t="s">
        <v>1</v>
      </c>
      <c r="N164" s="233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187</v>
      </c>
      <c r="AT164" s="236" t="s">
        <v>158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187</v>
      </c>
      <c r="BM164" s="236" t="s">
        <v>267</v>
      </c>
    </row>
    <row r="165" spans="1:63" s="12" customFormat="1" ht="25.9" customHeight="1">
      <c r="A165" s="12"/>
      <c r="B165" s="208"/>
      <c r="C165" s="209"/>
      <c r="D165" s="210" t="s">
        <v>75</v>
      </c>
      <c r="E165" s="211" t="s">
        <v>1726</v>
      </c>
      <c r="F165" s="211" t="s">
        <v>1727</v>
      </c>
      <c r="G165" s="209"/>
      <c r="H165" s="209"/>
      <c r="I165" s="212"/>
      <c r="J165" s="213">
        <f>BK165</f>
        <v>0</v>
      </c>
      <c r="K165" s="209"/>
      <c r="L165" s="214"/>
      <c r="M165" s="215"/>
      <c r="N165" s="216"/>
      <c r="O165" s="216"/>
      <c r="P165" s="217">
        <f>SUM(P166:P168)</f>
        <v>0</v>
      </c>
      <c r="Q165" s="216"/>
      <c r="R165" s="217">
        <f>SUM(R166:R168)</f>
        <v>0</v>
      </c>
      <c r="S165" s="216"/>
      <c r="T165" s="218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9" t="s">
        <v>162</v>
      </c>
      <c r="AT165" s="220" t="s">
        <v>75</v>
      </c>
      <c r="AU165" s="220" t="s">
        <v>76</v>
      </c>
      <c r="AY165" s="219" t="s">
        <v>156</v>
      </c>
      <c r="BK165" s="221">
        <f>SUM(BK166:BK168)</f>
        <v>0</v>
      </c>
    </row>
    <row r="166" spans="1:65" s="2" customFormat="1" ht="24.15" customHeight="1">
      <c r="A166" s="35"/>
      <c r="B166" s="36"/>
      <c r="C166" s="224" t="s">
        <v>83</v>
      </c>
      <c r="D166" s="224" t="s">
        <v>158</v>
      </c>
      <c r="E166" s="225" t="s">
        <v>2017</v>
      </c>
      <c r="F166" s="226" t="s">
        <v>2018</v>
      </c>
      <c r="G166" s="227" t="s">
        <v>1730</v>
      </c>
      <c r="H166" s="228">
        <v>30</v>
      </c>
      <c r="I166" s="229"/>
      <c r="J166" s="230">
        <f>ROUND(I166*H166,2)</f>
        <v>0</v>
      </c>
      <c r="K166" s="231"/>
      <c r="L166" s="41"/>
      <c r="M166" s="232" t="s">
        <v>1</v>
      </c>
      <c r="N166" s="233" t="s">
        <v>41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1731</v>
      </c>
      <c r="AT166" s="236" t="s">
        <v>158</v>
      </c>
      <c r="AU166" s="236" t="s">
        <v>83</v>
      </c>
      <c r="AY166" s="14" t="s">
        <v>156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83</v>
      </c>
      <c r="BK166" s="237">
        <f>ROUND(I166*H166,2)</f>
        <v>0</v>
      </c>
      <c r="BL166" s="14" t="s">
        <v>1731</v>
      </c>
      <c r="BM166" s="236" t="s">
        <v>270</v>
      </c>
    </row>
    <row r="167" spans="1:65" s="2" customFormat="1" ht="24.15" customHeight="1">
      <c r="A167" s="35"/>
      <c r="B167" s="36"/>
      <c r="C167" s="224" t="s">
        <v>85</v>
      </c>
      <c r="D167" s="224" t="s">
        <v>158</v>
      </c>
      <c r="E167" s="225" t="s">
        <v>2019</v>
      </c>
      <c r="F167" s="226" t="s">
        <v>2020</v>
      </c>
      <c r="G167" s="227" t="s">
        <v>1730</v>
      </c>
      <c r="H167" s="228">
        <v>14</v>
      </c>
      <c r="I167" s="229"/>
      <c r="J167" s="230">
        <f>ROUND(I167*H167,2)</f>
        <v>0</v>
      </c>
      <c r="K167" s="231"/>
      <c r="L167" s="41"/>
      <c r="M167" s="232" t="s">
        <v>1</v>
      </c>
      <c r="N167" s="233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1731</v>
      </c>
      <c r="AT167" s="236" t="s">
        <v>158</v>
      </c>
      <c r="AU167" s="236" t="s">
        <v>83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1731</v>
      </c>
      <c r="BM167" s="236" t="s">
        <v>274</v>
      </c>
    </row>
    <row r="168" spans="1:65" s="2" customFormat="1" ht="24.15" customHeight="1">
      <c r="A168" s="35"/>
      <c r="B168" s="36"/>
      <c r="C168" s="224" t="s">
        <v>259</v>
      </c>
      <c r="D168" s="224" t="s">
        <v>158</v>
      </c>
      <c r="E168" s="225" t="s">
        <v>2021</v>
      </c>
      <c r="F168" s="226" t="s">
        <v>2020</v>
      </c>
      <c r="G168" s="227" t="s">
        <v>449</v>
      </c>
      <c r="H168" s="228">
        <v>1</v>
      </c>
      <c r="I168" s="229"/>
      <c r="J168" s="230">
        <f>ROUND(I168*H168,2)</f>
        <v>0</v>
      </c>
      <c r="K168" s="231"/>
      <c r="L168" s="41"/>
      <c r="M168" s="249" t="s">
        <v>1</v>
      </c>
      <c r="N168" s="250" t="s">
        <v>41</v>
      </c>
      <c r="O168" s="25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1731</v>
      </c>
      <c r="AT168" s="236" t="s">
        <v>158</v>
      </c>
      <c r="AU168" s="236" t="s">
        <v>83</v>
      </c>
      <c r="AY168" s="14" t="s">
        <v>156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4" t="s">
        <v>83</v>
      </c>
      <c r="BK168" s="237">
        <f>ROUND(I168*H168,2)</f>
        <v>0</v>
      </c>
      <c r="BL168" s="14" t="s">
        <v>1731</v>
      </c>
      <c r="BM168" s="236" t="s">
        <v>277</v>
      </c>
    </row>
    <row r="169" spans="1:31" s="2" customFormat="1" ht="6.95" customHeight="1">
      <c r="A169" s="35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password="CC35" sheet="1" objects="1" scenarios="1" formatColumns="0" formatRows="0" autoFilter="0"/>
  <autoFilter ref="C127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2022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ROUND(J128,2)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ROUND((SUM(BE128:BE322)),2)</f>
        <v>0</v>
      </c>
      <c r="G35" s="35"/>
      <c r="H35" s="35"/>
      <c r="I35" s="161">
        <v>0.21</v>
      </c>
      <c r="J35" s="160">
        <f>ROUND(((SUM(BE128:BE322))*I35),2)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ROUND((SUM(BF128:BF322)),2)</f>
        <v>0</v>
      </c>
      <c r="G36" s="35"/>
      <c r="H36" s="35"/>
      <c r="I36" s="161">
        <v>0.15</v>
      </c>
      <c r="J36" s="160">
        <f>ROUND(((SUM(BF128:BF322))*I36),2)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ROUND((SUM(BG128:BG322)),2)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ROUND((SUM(BH128:BH322)),2)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ROUND((SUM(BI128:BI322)),2)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4.700 - Silnoproud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J128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138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2023</v>
      </c>
      <c r="E100" s="193"/>
      <c r="F100" s="193"/>
      <c r="G100" s="193"/>
      <c r="H100" s="193"/>
      <c r="I100" s="193"/>
      <c r="J100" s="194">
        <f>J130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2024</v>
      </c>
      <c r="E101" s="193"/>
      <c r="F101" s="193"/>
      <c r="G101" s="193"/>
      <c r="H101" s="193"/>
      <c r="I101" s="193"/>
      <c r="J101" s="194">
        <f>J131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2025</v>
      </c>
      <c r="E102" s="193"/>
      <c r="F102" s="193"/>
      <c r="G102" s="193"/>
      <c r="H102" s="193"/>
      <c r="I102" s="193"/>
      <c r="J102" s="194">
        <f>J140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2026</v>
      </c>
      <c r="E103" s="193"/>
      <c r="F103" s="193"/>
      <c r="G103" s="193"/>
      <c r="H103" s="193"/>
      <c r="I103" s="193"/>
      <c r="J103" s="194">
        <f>J204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2027</v>
      </c>
      <c r="E104" s="193"/>
      <c r="F104" s="193"/>
      <c r="G104" s="193"/>
      <c r="H104" s="193"/>
      <c r="I104" s="193"/>
      <c r="J104" s="194">
        <f>J268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2028</v>
      </c>
      <c r="E105" s="193"/>
      <c r="F105" s="193"/>
      <c r="G105" s="193"/>
      <c r="H105" s="193"/>
      <c r="I105" s="193"/>
      <c r="J105" s="194">
        <f>J291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2029</v>
      </c>
      <c r="E106" s="193"/>
      <c r="F106" s="193"/>
      <c r="G106" s="193"/>
      <c r="H106" s="193"/>
      <c r="I106" s="193"/>
      <c r="J106" s="194">
        <f>J315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141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80" t="str">
        <f>E7</f>
        <v>Vysoké Mýto ON-DSP,DPS oprava, stavební opravy objektu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18"/>
      <c r="C117" s="29" t="s">
        <v>119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pans="1:31" s="2" customFormat="1" ht="16.5" customHeight="1">
      <c r="A118" s="35"/>
      <c r="B118" s="36"/>
      <c r="C118" s="37"/>
      <c r="D118" s="37"/>
      <c r="E118" s="180" t="s">
        <v>466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121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E11</f>
        <v>4.700 - Silnoproud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F14</f>
        <v xml:space="preserve"> </v>
      </c>
      <c r="G122" s="37"/>
      <c r="H122" s="37"/>
      <c r="I122" s="29" t="s">
        <v>22</v>
      </c>
      <c r="J122" s="76" t="str">
        <f>IF(J14="","",J14)</f>
        <v>11. 3. 2020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24</v>
      </c>
      <c r="D124" s="37"/>
      <c r="E124" s="37"/>
      <c r="F124" s="24" t="str">
        <f>E17</f>
        <v>Správa železnic, s.o.,Rieg. nám.1660,500 02 HK</v>
      </c>
      <c r="G124" s="37"/>
      <c r="H124" s="37"/>
      <c r="I124" s="29" t="s">
        <v>30</v>
      </c>
      <c r="J124" s="33" t="str">
        <f>E23</f>
        <v>CODE,s.r.o.,Na Vrtálně 84,530 02 Pardubice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28</v>
      </c>
      <c r="D125" s="37"/>
      <c r="E125" s="37"/>
      <c r="F125" s="24" t="str">
        <f>IF(E20="","",E20)</f>
        <v>Vyplň údaj</v>
      </c>
      <c r="G125" s="37"/>
      <c r="H125" s="37"/>
      <c r="I125" s="29" t="s">
        <v>33</v>
      </c>
      <c r="J125" s="33" t="str">
        <f>E26</f>
        <v>CODE spol. s r.o.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96"/>
      <c r="B127" s="197"/>
      <c r="C127" s="198" t="s">
        <v>142</v>
      </c>
      <c r="D127" s="199" t="s">
        <v>61</v>
      </c>
      <c r="E127" s="199" t="s">
        <v>57</v>
      </c>
      <c r="F127" s="199" t="s">
        <v>58</v>
      </c>
      <c r="G127" s="199" t="s">
        <v>143</v>
      </c>
      <c r="H127" s="199" t="s">
        <v>144</v>
      </c>
      <c r="I127" s="199" t="s">
        <v>145</v>
      </c>
      <c r="J127" s="200" t="s">
        <v>126</v>
      </c>
      <c r="K127" s="201" t="s">
        <v>146</v>
      </c>
      <c r="L127" s="202"/>
      <c r="M127" s="97" t="s">
        <v>1</v>
      </c>
      <c r="N127" s="98" t="s">
        <v>40</v>
      </c>
      <c r="O127" s="98" t="s">
        <v>147</v>
      </c>
      <c r="P127" s="98" t="s">
        <v>148</v>
      </c>
      <c r="Q127" s="98" t="s">
        <v>149</v>
      </c>
      <c r="R127" s="98" t="s">
        <v>150</v>
      </c>
      <c r="S127" s="98" t="s">
        <v>151</v>
      </c>
      <c r="T127" s="99" t="s">
        <v>152</v>
      </c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</row>
    <row r="128" spans="1:63" s="2" customFormat="1" ht="22.8" customHeight="1">
      <c r="A128" s="35"/>
      <c r="B128" s="36"/>
      <c r="C128" s="104" t="s">
        <v>153</v>
      </c>
      <c r="D128" s="37"/>
      <c r="E128" s="37"/>
      <c r="F128" s="37"/>
      <c r="G128" s="37"/>
      <c r="H128" s="37"/>
      <c r="I128" s="37"/>
      <c r="J128" s="203">
        <f>BK128</f>
        <v>0</v>
      </c>
      <c r="K128" s="37"/>
      <c r="L128" s="41"/>
      <c r="M128" s="100"/>
      <c r="N128" s="204"/>
      <c r="O128" s="101"/>
      <c r="P128" s="205">
        <f>P129</f>
        <v>0</v>
      </c>
      <c r="Q128" s="101"/>
      <c r="R128" s="205">
        <f>R129</f>
        <v>0</v>
      </c>
      <c r="S128" s="101"/>
      <c r="T128" s="206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75</v>
      </c>
      <c r="AU128" s="14" t="s">
        <v>128</v>
      </c>
      <c r="BK128" s="207">
        <f>BK129</f>
        <v>0</v>
      </c>
    </row>
    <row r="129" spans="1:63" s="12" customFormat="1" ht="25.9" customHeight="1">
      <c r="A129" s="12"/>
      <c r="B129" s="208"/>
      <c r="C129" s="209"/>
      <c r="D129" s="210" t="s">
        <v>75</v>
      </c>
      <c r="E129" s="211" t="s">
        <v>408</v>
      </c>
      <c r="F129" s="211" t="s">
        <v>409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P130+P131+P140+P204+P268+P291+P315</f>
        <v>0</v>
      </c>
      <c r="Q129" s="216"/>
      <c r="R129" s="217">
        <f>R130+R131+R140+R204+R268+R291+R315</f>
        <v>0</v>
      </c>
      <c r="S129" s="216"/>
      <c r="T129" s="218">
        <f>T130+T131+T140+T204+T268+T291+T315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85</v>
      </c>
      <c r="AT129" s="220" t="s">
        <v>75</v>
      </c>
      <c r="AU129" s="220" t="s">
        <v>76</v>
      </c>
      <c r="AY129" s="219" t="s">
        <v>156</v>
      </c>
      <c r="BK129" s="221">
        <f>BK130+BK131+BK140+BK204+BK268+BK291+BK315</f>
        <v>0</v>
      </c>
    </row>
    <row r="130" spans="1:63" s="12" customFormat="1" ht="22.8" customHeight="1">
      <c r="A130" s="12"/>
      <c r="B130" s="208"/>
      <c r="C130" s="209"/>
      <c r="D130" s="210" t="s">
        <v>75</v>
      </c>
      <c r="E130" s="222" t="s">
        <v>2030</v>
      </c>
      <c r="F130" s="222" t="s">
        <v>2031</v>
      </c>
      <c r="G130" s="209"/>
      <c r="H130" s="209"/>
      <c r="I130" s="212"/>
      <c r="J130" s="223">
        <f>BK130</f>
        <v>0</v>
      </c>
      <c r="K130" s="209"/>
      <c r="L130" s="214"/>
      <c r="M130" s="215"/>
      <c r="N130" s="216"/>
      <c r="O130" s="216"/>
      <c r="P130" s="217">
        <v>0</v>
      </c>
      <c r="Q130" s="216"/>
      <c r="R130" s="217">
        <v>0</v>
      </c>
      <c r="S130" s="216"/>
      <c r="T130" s="218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85</v>
      </c>
      <c r="AT130" s="220" t="s">
        <v>75</v>
      </c>
      <c r="AU130" s="220" t="s">
        <v>83</v>
      </c>
      <c r="AY130" s="219" t="s">
        <v>156</v>
      </c>
      <c r="BK130" s="221">
        <v>0</v>
      </c>
    </row>
    <row r="131" spans="1:63" s="12" customFormat="1" ht="22.8" customHeight="1">
      <c r="A131" s="12"/>
      <c r="B131" s="208"/>
      <c r="C131" s="209"/>
      <c r="D131" s="210" t="s">
        <v>75</v>
      </c>
      <c r="E131" s="222" t="s">
        <v>2032</v>
      </c>
      <c r="F131" s="222" t="s">
        <v>2033</v>
      </c>
      <c r="G131" s="209"/>
      <c r="H131" s="209"/>
      <c r="I131" s="212"/>
      <c r="J131" s="223">
        <f>BK131</f>
        <v>0</v>
      </c>
      <c r="K131" s="209"/>
      <c r="L131" s="214"/>
      <c r="M131" s="215"/>
      <c r="N131" s="216"/>
      <c r="O131" s="216"/>
      <c r="P131" s="217">
        <f>SUM(P132:P139)</f>
        <v>0</v>
      </c>
      <c r="Q131" s="216"/>
      <c r="R131" s="217">
        <f>SUM(R132:R139)</f>
        <v>0</v>
      </c>
      <c r="S131" s="216"/>
      <c r="T131" s="21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9" t="s">
        <v>83</v>
      </c>
      <c r="AT131" s="220" t="s">
        <v>75</v>
      </c>
      <c r="AU131" s="220" t="s">
        <v>83</v>
      </c>
      <c r="AY131" s="219" t="s">
        <v>156</v>
      </c>
      <c r="BK131" s="221">
        <f>SUM(BK132:BK139)</f>
        <v>0</v>
      </c>
    </row>
    <row r="132" spans="1:65" s="2" customFormat="1" ht="14.4" customHeight="1">
      <c r="A132" s="35"/>
      <c r="B132" s="36"/>
      <c r="C132" s="238" t="s">
        <v>83</v>
      </c>
      <c r="D132" s="238" t="s">
        <v>207</v>
      </c>
      <c r="E132" s="239" t="s">
        <v>2034</v>
      </c>
      <c r="F132" s="240" t="s">
        <v>2035</v>
      </c>
      <c r="G132" s="241" t="s">
        <v>433</v>
      </c>
      <c r="H132" s="242">
        <v>1</v>
      </c>
      <c r="I132" s="243"/>
      <c r="J132" s="244">
        <f>ROUND(I132*H132,2)</f>
        <v>0</v>
      </c>
      <c r="K132" s="245"/>
      <c r="L132" s="246"/>
      <c r="M132" s="247" t="s">
        <v>1</v>
      </c>
      <c r="N132" s="248" t="s">
        <v>41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171</v>
      </c>
      <c r="AT132" s="236" t="s">
        <v>207</v>
      </c>
      <c r="AU132" s="236" t="s">
        <v>85</v>
      </c>
      <c r="AY132" s="14" t="s">
        <v>156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83</v>
      </c>
      <c r="BK132" s="237">
        <f>ROUND(I132*H132,2)</f>
        <v>0</v>
      </c>
      <c r="BL132" s="14" t="s">
        <v>162</v>
      </c>
      <c r="BM132" s="236" t="s">
        <v>85</v>
      </c>
    </row>
    <row r="133" spans="1:65" s="2" customFormat="1" ht="14.4" customHeight="1">
      <c r="A133" s="35"/>
      <c r="B133" s="36"/>
      <c r="C133" s="238" t="s">
        <v>85</v>
      </c>
      <c r="D133" s="238" t="s">
        <v>207</v>
      </c>
      <c r="E133" s="239" t="s">
        <v>2036</v>
      </c>
      <c r="F133" s="240" t="s">
        <v>2037</v>
      </c>
      <c r="G133" s="241" t="s">
        <v>433</v>
      </c>
      <c r="H133" s="242">
        <v>1</v>
      </c>
      <c r="I133" s="243"/>
      <c r="J133" s="244">
        <f>ROUND(I133*H133,2)</f>
        <v>0</v>
      </c>
      <c r="K133" s="245"/>
      <c r="L133" s="246"/>
      <c r="M133" s="247" t="s">
        <v>1</v>
      </c>
      <c r="N133" s="248" t="s">
        <v>41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171</v>
      </c>
      <c r="AT133" s="236" t="s">
        <v>207</v>
      </c>
      <c r="AU133" s="236" t="s">
        <v>85</v>
      </c>
      <c r="AY133" s="14" t="s">
        <v>156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4" t="s">
        <v>83</v>
      </c>
      <c r="BK133" s="237">
        <f>ROUND(I133*H133,2)</f>
        <v>0</v>
      </c>
      <c r="BL133" s="14" t="s">
        <v>162</v>
      </c>
      <c r="BM133" s="236" t="s">
        <v>162</v>
      </c>
    </row>
    <row r="134" spans="1:65" s="2" customFormat="1" ht="14.4" customHeight="1">
      <c r="A134" s="35"/>
      <c r="B134" s="36"/>
      <c r="C134" s="238" t="s">
        <v>259</v>
      </c>
      <c r="D134" s="238" t="s">
        <v>207</v>
      </c>
      <c r="E134" s="239" t="s">
        <v>2038</v>
      </c>
      <c r="F134" s="240" t="s">
        <v>2039</v>
      </c>
      <c r="G134" s="241" t="s">
        <v>433</v>
      </c>
      <c r="H134" s="242">
        <v>1</v>
      </c>
      <c r="I134" s="243"/>
      <c r="J134" s="244">
        <f>ROUND(I134*H134,2)</f>
        <v>0</v>
      </c>
      <c r="K134" s="245"/>
      <c r="L134" s="246"/>
      <c r="M134" s="247" t="s">
        <v>1</v>
      </c>
      <c r="N134" s="248" t="s">
        <v>41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171</v>
      </c>
      <c r="AT134" s="236" t="s">
        <v>207</v>
      </c>
      <c r="AU134" s="236" t="s">
        <v>85</v>
      </c>
      <c r="AY134" s="14" t="s">
        <v>156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83</v>
      </c>
      <c r="BK134" s="237">
        <f>ROUND(I134*H134,2)</f>
        <v>0</v>
      </c>
      <c r="BL134" s="14" t="s">
        <v>162</v>
      </c>
      <c r="BM134" s="236" t="s">
        <v>168</v>
      </c>
    </row>
    <row r="135" spans="1:65" s="2" customFormat="1" ht="14.4" customHeight="1">
      <c r="A135" s="35"/>
      <c r="B135" s="36"/>
      <c r="C135" s="238" t="s">
        <v>162</v>
      </c>
      <c r="D135" s="238" t="s">
        <v>207</v>
      </c>
      <c r="E135" s="239" t="s">
        <v>2040</v>
      </c>
      <c r="F135" s="240" t="s">
        <v>2041</v>
      </c>
      <c r="G135" s="241" t="s">
        <v>433</v>
      </c>
      <c r="H135" s="242">
        <v>1</v>
      </c>
      <c r="I135" s="243"/>
      <c r="J135" s="244">
        <f>ROUND(I135*H135,2)</f>
        <v>0</v>
      </c>
      <c r="K135" s="245"/>
      <c r="L135" s="246"/>
      <c r="M135" s="247" t="s">
        <v>1</v>
      </c>
      <c r="N135" s="248" t="s">
        <v>41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171</v>
      </c>
      <c r="AT135" s="236" t="s">
        <v>207</v>
      </c>
      <c r="AU135" s="236" t="s">
        <v>85</v>
      </c>
      <c r="AY135" s="14" t="s">
        <v>156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83</v>
      </c>
      <c r="BK135" s="237">
        <f>ROUND(I135*H135,2)</f>
        <v>0</v>
      </c>
      <c r="BL135" s="14" t="s">
        <v>162</v>
      </c>
      <c r="BM135" s="236" t="s">
        <v>171</v>
      </c>
    </row>
    <row r="136" spans="1:65" s="2" customFormat="1" ht="14.4" customHeight="1">
      <c r="A136" s="35"/>
      <c r="B136" s="36"/>
      <c r="C136" s="238" t="s">
        <v>165</v>
      </c>
      <c r="D136" s="238" t="s">
        <v>207</v>
      </c>
      <c r="E136" s="239" t="s">
        <v>2040</v>
      </c>
      <c r="F136" s="240" t="s">
        <v>2041</v>
      </c>
      <c r="G136" s="241" t="s">
        <v>433</v>
      </c>
      <c r="H136" s="242">
        <v>1</v>
      </c>
      <c r="I136" s="243"/>
      <c r="J136" s="244">
        <f>ROUND(I136*H136,2)</f>
        <v>0</v>
      </c>
      <c r="K136" s="245"/>
      <c r="L136" s="246"/>
      <c r="M136" s="247" t="s">
        <v>1</v>
      </c>
      <c r="N136" s="248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171</v>
      </c>
      <c r="AT136" s="236" t="s">
        <v>207</v>
      </c>
      <c r="AU136" s="236" t="s">
        <v>85</v>
      </c>
      <c r="AY136" s="14" t="s">
        <v>156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83</v>
      </c>
      <c r="BK136" s="237">
        <f>ROUND(I136*H136,2)</f>
        <v>0</v>
      </c>
      <c r="BL136" s="14" t="s">
        <v>162</v>
      </c>
      <c r="BM136" s="236" t="s">
        <v>175</v>
      </c>
    </row>
    <row r="137" spans="1:65" s="2" customFormat="1" ht="14.4" customHeight="1">
      <c r="A137" s="35"/>
      <c r="B137" s="36"/>
      <c r="C137" s="238" t="s">
        <v>168</v>
      </c>
      <c r="D137" s="238" t="s">
        <v>207</v>
      </c>
      <c r="E137" s="239" t="s">
        <v>2042</v>
      </c>
      <c r="F137" s="240" t="s">
        <v>2043</v>
      </c>
      <c r="G137" s="241" t="s">
        <v>433</v>
      </c>
      <c r="H137" s="242">
        <v>2</v>
      </c>
      <c r="I137" s="243"/>
      <c r="J137" s="244">
        <f>ROUND(I137*H137,2)</f>
        <v>0</v>
      </c>
      <c r="K137" s="245"/>
      <c r="L137" s="246"/>
      <c r="M137" s="247" t="s">
        <v>1</v>
      </c>
      <c r="N137" s="248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171</v>
      </c>
      <c r="AT137" s="236" t="s">
        <v>207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178</v>
      </c>
    </row>
    <row r="138" spans="1:65" s="2" customFormat="1" ht="14.4" customHeight="1">
      <c r="A138" s="35"/>
      <c r="B138" s="36"/>
      <c r="C138" s="224" t="s">
        <v>677</v>
      </c>
      <c r="D138" s="224" t="s">
        <v>158</v>
      </c>
      <c r="E138" s="225" t="s">
        <v>2044</v>
      </c>
      <c r="F138" s="226" t="s">
        <v>2045</v>
      </c>
      <c r="G138" s="227" t="s">
        <v>1680</v>
      </c>
      <c r="H138" s="254"/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162</v>
      </c>
      <c r="AT138" s="236" t="s">
        <v>158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162</v>
      </c>
      <c r="BM138" s="236" t="s">
        <v>182</v>
      </c>
    </row>
    <row r="139" spans="1:65" s="2" customFormat="1" ht="14.4" customHeight="1">
      <c r="A139" s="35"/>
      <c r="B139" s="36"/>
      <c r="C139" s="224" t="s">
        <v>2046</v>
      </c>
      <c r="D139" s="224" t="s">
        <v>158</v>
      </c>
      <c r="E139" s="225" t="s">
        <v>2047</v>
      </c>
      <c r="F139" s="226" t="s">
        <v>2048</v>
      </c>
      <c r="G139" s="227" t="s">
        <v>1680</v>
      </c>
      <c r="H139" s="254"/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41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162</v>
      </c>
      <c r="AT139" s="236" t="s">
        <v>158</v>
      </c>
      <c r="AU139" s="236" t="s">
        <v>85</v>
      </c>
      <c r="AY139" s="14" t="s">
        <v>156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4" t="s">
        <v>83</v>
      </c>
      <c r="BK139" s="237">
        <f>ROUND(I139*H139,2)</f>
        <v>0</v>
      </c>
      <c r="BL139" s="14" t="s">
        <v>162</v>
      </c>
      <c r="BM139" s="236" t="s">
        <v>187</v>
      </c>
    </row>
    <row r="140" spans="1:63" s="12" customFormat="1" ht="22.8" customHeight="1">
      <c r="A140" s="12"/>
      <c r="B140" s="208"/>
      <c r="C140" s="209"/>
      <c r="D140" s="210" t="s">
        <v>75</v>
      </c>
      <c r="E140" s="222" t="s">
        <v>2049</v>
      </c>
      <c r="F140" s="222" t="s">
        <v>2050</v>
      </c>
      <c r="G140" s="209"/>
      <c r="H140" s="209"/>
      <c r="I140" s="212"/>
      <c r="J140" s="223">
        <f>BK140</f>
        <v>0</v>
      </c>
      <c r="K140" s="209"/>
      <c r="L140" s="214"/>
      <c r="M140" s="215"/>
      <c r="N140" s="216"/>
      <c r="O140" s="216"/>
      <c r="P140" s="217">
        <f>SUM(P141:P203)</f>
        <v>0</v>
      </c>
      <c r="Q140" s="216"/>
      <c r="R140" s="217">
        <f>SUM(R141:R203)</f>
        <v>0</v>
      </c>
      <c r="S140" s="216"/>
      <c r="T140" s="218">
        <f>SUM(T141:T203)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83</v>
      </c>
      <c r="AT140" s="220" t="s">
        <v>75</v>
      </c>
      <c r="AU140" s="220" t="s">
        <v>83</v>
      </c>
      <c r="AY140" s="219" t="s">
        <v>156</v>
      </c>
      <c r="BK140" s="221">
        <f>SUM(BK141:BK203)</f>
        <v>0</v>
      </c>
    </row>
    <row r="141" spans="1:65" s="2" customFormat="1" ht="14.4" customHeight="1">
      <c r="A141" s="35"/>
      <c r="B141" s="36"/>
      <c r="C141" s="238" t="s">
        <v>172</v>
      </c>
      <c r="D141" s="238" t="s">
        <v>207</v>
      </c>
      <c r="E141" s="239" t="s">
        <v>2051</v>
      </c>
      <c r="F141" s="240" t="s">
        <v>2052</v>
      </c>
      <c r="G141" s="241" t="s">
        <v>186</v>
      </c>
      <c r="H141" s="242">
        <v>20</v>
      </c>
      <c r="I141" s="243"/>
      <c r="J141" s="244">
        <f>ROUND(I141*H141,2)</f>
        <v>0</v>
      </c>
      <c r="K141" s="245"/>
      <c r="L141" s="246"/>
      <c r="M141" s="247" t="s">
        <v>1</v>
      </c>
      <c r="N141" s="248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171</v>
      </c>
      <c r="AT141" s="236" t="s">
        <v>207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162</v>
      </c>
      <c r="BM141" s="236" t="s">
        <v>190</v>
      </c>
    </row>
    <row r="142" spans="1:65" s="2" customFormat="1" ht="14.4" customHeight="1">
      <c r="A142" s="35"/>
      <c r="B142" s="36"/>
      <c r="C142" s="238" t="s">
        <v>171</v>
      </c>
      <c r="D142" s="238" t="s">
        <v>207</v>
      </c>
      <c r="E142" s="239" t="s">
        <v>2053</v>
      </c>
      <c r="F142" s="240" t="s">
        <v>2054</v>
      </c>
      <c r="G142" s="241" t="s">
        <v>186</v>
      </c>
      <c r="H142" s="242">
        <v>60</v>
      </c>
      <c r="I142" s="243"/>
      <c r="J142" s="244">
        <f>ROUND(I142*H142,2)</f>
        <v>0</v>
      </c>
      <c r="K142" s="245"/>
      <c r="L142" s="246"/>
      <c r="M142" s="247" t="s">
        <v>1</v>
      </c>
      <c r="N142" s="248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171</v>
      </c>
      <c r="AT142" s="236" t="s">
        <v>207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162</v>
      </c>
      <c r="BM142" s="236" t="s">
        <v>195</v>
      </c>
    </row>
    <row r="143" spans="1:65" s="2" customFormat="1" ht="14.4" customHeight="1">
      <c r="A143" s="35"/>
      <c r="B143" s="36"/>
      <c r="C143" s="238" t="s">
        <v>179</v>
      </c>
      <c r="D143" s="238" t="s">
        <v>207</v>
      </c>
      <c r="E143" s="239" t="s">
        <v>2055</v>
      </c>
      <c r="F143" s="240" t="s">
        <v>2056</v>
      </c>
      <c r="G143" s="241" t="s">
        <v>186</v>
      </c>
      <c r="H143" s="242">
        <v>50</v>
      </c>
      <c r="I143" s="243"/>
      <c r="J143" s="244">
        <f>ROUND(I143*H143,2)</f>
        <v>0</v>
      </c>
      <c r="K143" s="245"/>
      <c r="L143" s="246"/>
      <c r="M143" s="247" t="s">
        <v>1</v>
      </c>
      <c r="N143" s="248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171</v>
      </c>
      <c r="AT143" s="236" t="s">
        <v>207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162</v>
      </c>
      <c r="BM143" s="236" t="s">
        <v>198</v>
      </c>
    </row>
    <row r="144" spans="1:65" s="2" customFormat="1" ht="14.4" customHeight="1">
      <c r="A144" s="35"/>
      <c r="B144" s="36"/>
      <c r="C144" s="238" t="s">
        <v>175</v>
      </c>
      <c r="D144" s="238" t="s">
        <v>207</v>
      </c>
      <c r="E144" s="239" t="s">
        <v>2057</v>
      </c>
      <c r="F144" s="240" t="s">
        <v>2058</v>
      </c>
      <c r="G144" s="241" t="s">
        <v>186</v>
      </c>
      <c r="H144" s="242">
        <v>80</v>
      </c>
      <c r="I144" s="243"/>
      <c r="J144" s="244">
        <f>ROUND(I144*H144,2)</f>
        <v>0</v>
      </c>
      <c r="K144" s="245"/>
      <c r="L144" s="246"/>
      <c r="M144" s="247" t="s">
        <v>1</v>
      </c>
      <c r="N144" s="248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171</v>
      </c>
      <c r="AT144" s="236" t="s">
        <v>207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162</v>
      </c>
      <c r="BM144" s="236" t="s">
        <v>201</v>
      </c>
    </row>
    <row r="145" spans="1:65" s="2" customFormat="1" ht="14.4" customHeight="1">
      <c r="A145" s="35"/>
      <c r="B145" s="36"/>
      <c r="C145" s="238" t="s">
        <v>183</v>
      </c>
      <c r="D145" s="238" t="s">
        <v>207</v>
      </c>
      <c r="E145" s="239" t="s">
        <v>2059</v>
      </c>
      <c r="F145" s="240" t="s">
        <v>2060</v>
      </c>
      <c r="G145" s="241" t="s">
        <v>186</v>
      </c>
      <c r="H145" s="242">
        <v>60</v>
      </c>
      <c r="I145" s="243"/>
      <c r="J145" s="244">
        <f>ROUND(I145*H145,2)</f>
        <v>0</v>
      </c>
      <c r="K145" s="245"/>
      <c r="L145" s="246"/>
      <c r="M145" s="247" t="s">
        <v>1</v>
      </c>
      <c r="N145" s="248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171</v>
      </c>
      <c r="AT145" s="236" t="s">
        <v>207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162</v>
      </c>
      <c r="BM145" s="236" t="s">
        <v>205</v>
      </c>
    </row>
    <row r="146" spans="1:65" s="2" customFormat="1" ht="14.4" customHeight="1">
      <c r="A146" s="35"/>
      <c r="B146" s="36"/>
      <c r="C146" s="238" t="s">
        <v>178</v>
      </c>
      <c r="D146" s="238" t="s">
        <v>207</v>
      </c>
      <c r="E146" s="239" t="s">
        <v>2061</v>
      </c>
      <c r="F146" s="240" t="s">
        <v>2062</v>
      </c>
      <c r="G146" s="241" t="s">
        <v>186</v>
      </c>
      <c r="H146" s="242">
        <v>45</v>
      </c>
      <c r="I146" s="243"/>
      <c r="J146" s="244">
        <f>ROUND(I146*H146,2)</f>
        <v>0</v>
      </c>
      <c r="K146" s="245"/>
      <c r="L146" s="246"/>
      <c r="M146" s="247" t="s">
        <v>1</v>
      </c>
      <c r="N146" s="248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171</v>
      </c>
      <c r="AT146" s="236" t="s">
        <v>207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162</v>
      </c>
      <c r="BM146" s="236" t="s">
        <v>211</v>
      </c>
    </row>
    <row r="147" spans="1:65" s="2" customFormat="1" ht="14.4" customHeight="1">
      <c r="A147" s="35"/>
      <c r="B147" s="36"/>
      <c r="C147" s="238" t="s">
        <v>191</v>
      </c>
      <c r="D147" s="238" t="s">
        <v>207</v>
      </c>
      <c r="E147" s="239" t="s">
        <v>2063</v>
      </c>
      <c r="F147" s="240" t="s">
        <v>2064</v>
      </c>
      <c r="G147" s="241" t="s">
        <v>186</v>
      </c>
      <c r="H147" s="242">
        <v>220</v>
      </c>
      <c r="I147" s="243"/>
      <c r="J147" s="244">
        <f>ROUND(I147*H147,2)</f>
        <v>0</v>
      </c>
      <c r="K147" s="245"/>
      <c r="L147" s="246"/>
      <c r="M147" s="247" t="s">
        <v>1</v>
      </c>
      <c r="N147" s="248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171</v>
      </c>
      <c r="AT147" s="236" t="s">
        <v>207</v>
      </c>
      <c r="AU147" s="236" t="s">
        <v>85</v>
      </c>
      <c r="AY147" s="14" t="s">
        <v>156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83</v>
      </c>
      <c r="BK147" s="237">
        <f>ROUND(I147*H147,2)</f>
        <v>0</v>
      </c>
      <c r="BL147" s="14" t="s">
        <v>162</v>
      </c>
      <c r="BM147" s="236" t="s">
        <v>215</v>
      </c>
    </row>
    <row r="148" spans="1:65" s="2" customFormat="1" ht="14.4" customHeight="1">
      <c r="A148" s="35"/>
      <c r="B148" s="36"/>
      <c r="C148" s="238" t="s">
        <v>182</v>
      </c>
      <c r="D148" s="238" t="s">
        <v>207</v>
      </c>
      <c r="E148" s="239" t="s">
        <v>2065</v>
      </c>
      <c r="F148" s="240" t="s">
        <v>2066</v>
      </c>
      <c r="G148" s="241" t="s">
        <v>186</v>
      </c>
      <c r="H148" s="242">
        <v>700</v>
      </c>
      <c r="I148" s="243"/>
      <c r="J148" s="244">
        <f>ROUND(I148*H148,2)</f>
        <v>0</v>
      </c>
      <c r="K148" s="245"/>
      <c r="L148" s="246"/>
      <c r="M148" s="247" t="s">
        <v>1</v>
      </c>
      <c r="N148" s="248" t="s">
        <v>41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171</v>
      </c>
      <c r="AT148" s="236" t="s">
        <v>207</v>
      </c>
      <c r="AU148" s="236" t="s">
        <v>85</v>
      </c>
      <c r="AY148" s="14" t="s">
        <v>156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4" t="s">
        <v>83</v>
      </c>
      <c r="BK148" s="237">
        <f>ROUND(I148*H148,2)</f>
        <v>0</v>
      </c>
      <c r="BL148" s="14" t="s">
        <v>162</v>
      </c>
      <c r="BM148" s="236" t="s">
        <v>218</v>
      </c>
    </row>
    <row r="149" spans="1:65" s="2" customFormat="1" ht="14.4" customHeight="1">
      <c r="A149" s="35"/>
      <c r="B149" s="36"/>
      <c r="C149" s="238" t="s">
        <v>8</v>
      </c>
      <c r="D149" s="238" t="s">
        <v>207</v>
      </c>
      <c r="E149" s="239" t="s">
        <v>2067</v>
      </c>
      <c r="F149" s="240" t="s">
        <v>2068</v>
      </c>
      <c r="G149" s="241" t="s">
        <v>186</v>
      </c>
      <c r="H149" s="242">
        <v>690</v>
      </c>
      <c r="I149" s="243"/>
      <c r="J149" s="244">
        <f>ROUND(I149*H149,2)</f>
        <v>0</v>
      </c>
      <c r="K149" s="245"/>
      <c r="L149" s="246"/>
      <c r="M149" s="247" t="s">
        <v>1</v>
      </c>
      <c r="N149" s="248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171</v>
      </c>
      <c r="AT149" s="236" t="s">
        <v>207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162</v>
      </c>
      <c r="BM149" s="236" t="s">
        <v>222</v>
      </c>
    </row>
    <row r="150" spans="1:65" s="2" customFormat="1" ht="14.4" customHeight="1">
      <c r="A150" s="35"/>
      <c r="B150" s="36"/>
      <c r="C150" s="238" t="s">
        <v>187</v>
      </c>
      <c r="D150" s="238" t="s">
        <v>207</v>
      </c>
      <c r="E150" s="239" t="s">
        <v>2069</v>
      </c>
      <c r="F150" s="240" t="s">
        <v>2070</v>
      </c>
      <c r="G150" s="241" t="s">
        <v>186</v>
      </c>
      <c r="H150" s="242">
        <v>50</v>
      </c>
      <c r="I150" s="243"/>
      <c r="J150" s="244">
        <f>ROUND(I150*H150,2)</f>
        <v>0</v>
      </c>
      <c r="K150" s="245"/>
      <c r="L150" s="246"/>
      <c r="M150" s="247" t="s">
        <v>1</v>
      </c>
      <c r="N150" s="248" t="s">
        <v>41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171</v>
      </c>
      <c r="AT150" s="236" t="s">
        <v>207</v>
      </c>
      <c r="AU150" s="236" t="s">
        <v>85</v>
      </c>
      <c r="AY150" s="14" t="s">
        <v>156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4" t="s">
        <v>83</v>
      </c>
      <c r="BK150" s="237">
        <f>ROUND(I150*H150,2)</f>
        <v>0</v>
      </c>
      <c r="BL150" s="14" t="s">
        <v>162</v>
      </c>
      <c r="BM150" s="236" t="s">
        <v>225</v>
      </c>
    </row>
    <row r="151" spans="1:65" s="2" customFormat="1" ht="14.4" customHeight="1">
      <c r="A151" s="35"/>
      <c r="B151" s="36"/>
      <c r="C151" s="238" t="s">
        <v>524</v>
      </c>
      <c r="D151" s="238" t="s">
        <v>207</v>
      </c>
      <c r="E151" s="239" t="s">
        <v>2071</v>
      </c>
      <c r="F151" s="240" t="s">
        <v>2072</v>
      </c>
      <c r="G151" s="241" t="s">
        <v>186</v>
      </c>
      <c r="H151" s="242">
        <v>40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171</v>
      </c>
      <c r="AT151" s="236" t="s">
        <v>207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162</v>
      </c>
      <c r="BM151" s="236" t="s">
        <v>228</v>
      </c>
    </row>
    <row r="152" spans="1:65" s="2" customFormat="1" ht="14.4" customHeight="1">
      <c r="A152" s="35"/>
      <c r="B152" s="36"/>
      <c r="C152" s="238" t="s">
        <v>190</v>
      </c>
      <c r="D152" s="238" t="s">
        <v>207</v>
      </c>
      <c r="E152" s="239" t="s">
        <v>2073</v>
      </c>
      <c r="F152" s="240" t="s">
        <v>2074</v>
      </c>
      <c r="G152" s="241" t="s">
        <v>186</v>
      </c>
      <c r="H152" s="242">
        <v>100</v>
      </c>
      <c r="I152" s="243"/>
      <c r="J152" s="244">
        <f>ROUND(I152*H152,2)</f>
        <v>0</v>
      </c>
      <c r="K152" s="245"/>
      <c r="L152" s="246"/>
      <c r="M152" s="247" t="s">
        <v>1</v>
      </c>
      <c r="N152" s="248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171</v>
      </c>
      <c r="AT152" s="236" t="s">
        <v>207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162</v>
      </c>
      <c r="BM152" s="236" t="s">
        <v>232</v>
      </c>
    </row>
    <row r="153" spans="1:65" s="2" customFormat="1" ht="14.4" customHeight="1">
      <c r="A153" s="35"/>
      <c r="B153" s="36"/>
      <c r="C153" s="238" t="s">
        <v>212</v>
      </c>
      <c r="D153" s="238" t="s">
        <v>207</v>
      </c>
      <c r="E153" s="239" t="s">
        <v>2075</v>
      </c>
      <c r="F153" s="240" t="s">
        <v>2076</v>
      </c>
      <c r="G153" s="241" t="s">
        <v>186</v>
      </c>
      <c r="H153" s="242">
        <v>5</v>
      </c>
      <c r="I153" s="243"/>
      <c r="J153" s="244">
        <f>ROUND(I153*H153,2)</f>
        <v>0</v>
      </c>
      <c r="K153" s="245"/>
      <c r="L153" s="246"/>
      <c r="M153" s="247" t="s">
        <v>1</v>
      </c>
      <c r="N153" s="248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171</v>
      </c>
      <c r="AT153" s="236" t="s">
        <v>207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162</v>
      </c>
      <c r="BM153" s="236" t="s">
        <v>236</v>
      </c>
    </row>
    <row r="154" spans="1:65" s="2" customFormat="1" ht="14.4" customHeight="1">
      <c r="A154" s="35"/>
      <c r="B154" s="36"/>
      <c r="C154" s="238" t="s">
        <v>195</v>
      </c>
      <c r="D154" s="238" t="s">
        <v>207</v>
      </c>
      <c r="E154" s="239" t="s">
        <v>2077</v>
      </c>
      <c r="F154" s="240" t="s">
        <v>2078</v>
      </c>
      <c r="G154" s="241" t="s">
        <v>186</v>
      </c>
      <c r="H154" s="242">
        <v>4</v>
      </c>
      <c r="I154" s="243"/>
      <c r="J154" s="244">
        <f>ROUND(I154*H154,2)</f>
        <v>0</v>
      </c>
      <c r="K154" s="245"/>
      <c r="L154" s="246"/>
      <c r="M154" s="247" t="s">
        <v>1</v>
      </c>
      <c r="N154" s="248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171</v>
      </c>
      <c r="AT154" s="236" t="s">
        <v>207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162</v>
      </c>
      <c r="BM154" s="236" t="s">
        <v>240</v>
      </c>
    </row>
    <row r="155" spans="1:65" s="2" customFormat="1" ht="14.4" customHeight="1">
      <c r="A155" s="35"/>
      <c r="B155" s="36"/>
      <c r="C155" s="238" t="s">
        <v>7</v>
      </c>
      <c r="D155" s="238" t="s">
        <v>207</v>
      </c>
      <c r="E155" s="239" t="s">
        <v>2079</v>
      </c>
      <c r="F155" s="240" t="s">
        <v>2080</v>
      </c>
      <c r="G155" s="241" t="s">
        <v>186</v>
      </c>
      <c r="H155" s="242">
        <v>25</v>
      </c>
      <c r="I155" s="243"/>
      <c r="J155" s="244">
        <f>ROUND(I155*H155,2)</f>
        <v>0</v>
      </c>
      <c r="K155" s="245"/>
      <c r="L155" s="246"/>
      <c r="M155" s="247" t="s">
        <v>1</v>
      </c>
      <c r="N155" s="248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171</v>
      </c>
      <c r="AT155" s="236" t="s">
        <v>207</v>
      </c>
      <c r="AU155" s="236" t="s">
        <v>85</v>
      </c>
      <c r="AY155" s="14" t="s">
        <v>156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83</v>
      </c>
      <c r="BK155" s="237">
        <f>ROUND(I155*H155,2)</f>
        <v>0</v>
      </c>
      <c r="BL155" s="14" t="s">
        <v>162</v>
      </c>
      <c r="BM155" s="236" t="s">
        <v>243</v>
      </c>
    </row>
    <row r="156" spans="1:65" s="2" customFormat="1" ht="14.4" customHeight="1">
      <c r="A156" s="35"/>
      <c r="B156" s="36"/>
      <c r="C156" s="238" t="s">
        <v>198</v>
      </c>
      <c r="D156" s="238" t="s">
        <v>207</v>
      </c>
      <c r="E156" s="239" t="s">
        <v>2081</v>
      </c>
      <c r="F156" s="240" t="s">
        <v>2082</v>
      </c>
      <c r="G156" s="241" t="s">
        <v>433</v>
      </c>
      <c r="H156" s="242">
        <v>10</v>
      </c>
      <c r="I156" s="243"/>
      <c r="J156" s="244">
        <f>ROUND(I156*H156,2)</f>
        <v>0</v>
      </c>
      <c r="K156" s="245"/>
      <c r="L156" s="246"/>
      <c r="M156" s="247" t="s">
        <v>1</v>
      </c>
      <c r="N156" s="248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171</v>
      </c>
      <c r="AT156" s="236" t="s">
        <v>207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162</v>
      </c>
      <c r="BM156" s="236" t="s">
        <v>247</v>
      </c>
    </row>
    <row r="157" spans="1:65" s="2" customFormat="1" ht="14.4" customHeight="1">
      <c r="A157" s="35"/>
      <c r="B157" s="36"/>
      <c r="C157" s="238" t="s">
        <v>1721</v>
      </c>
      <c r="D157" s="238" t="s">
        <v>207</v>
      </c>
      <c r="E157" s="239" t="s">
        <v>2083</v>
      </c>
      <c r="F157" s="240" t="s">
        <v>2084</v>
      </c>
      <c r="G157" s="241" t="s">
        <v>433</v>
      </c>
      <c r="H157" s="242">
        <v>10</v>
      </c>
      <c r="I157" s="243"/>
      <c r="J157" s="244">
        <f>ROUND(I157*H157,2)</f>
        <v>0</v>
      </c>
      <c r="K157" s="245"/>
      <c r="L157" s="246"/>
      <c r="M157" s="247" t="s">
        <v>1</v>
      </c>
      <c r="N157" s="248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171</v>
      </c>
      <c r="AT157" s="236" t="s">
        <v>207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162</v>
      </c>
      <c r="BM157" s="236" t="s">
        <v>251</v>
      </c>
    </row>
    <row r="158" spans="1:65" s="2" customFormat="1" ht="14.4" customHeight="1">
      <c r="A158" s="35"/>
      <c r="B158" s="36"/>
      <c r="C158" s="238" t="s">
        <v>201</v>
      </c>
      <c r="D158" s="238" t="s">
        <v>207</v>
      </c>
      <c r="E158" s="239" t="s">
        <v>2085</v>
      </c>
      <c r="F158" s="240" t="s">
        <v>2086</v>
      </c>
      <c r="G158" s="241" t="s">
        <v>433</v>
      </c>
      <c r="H158" s="242">
        <v>10</v>
      </c>
      <c r="I158" s="243"/>
      <c r="J158" s="244">
        <f>ROUND(I158*H158,2)</f>
        <v>0</v>
      </c>
      <c r="K158" s="245"/>
      <c r="L158" s="246"/>
      <c r="M158" s="247" t="s">
        <v>1</v>
      </c>
      <c r="N158" s="248" t="s">
        <v>41</v>
      </c>
      <c r="O158" s="88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171</v>
      </c>
      <c r="AT158" s="236" t="s">
        <v>207</v>
      </c>
      <c r="AU158" s="236" t="s">
        <v>85</v>
      </c>
      <c r="AY158" s="14" t="s">
        <v>156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4" t="s">
        <v>83</v>
      </c>
      <c r="BK158" s="237">
        <f>ROUND(I158*H158,2)</f>
        <v>0</v>
      </c>
      <c r="BL158" s="14" t="s">
        <v>162</v>
      </c>
      <c r="BM158" s="236" t="s">
        <v>255</v>
      </c>
    </row>
    <row r="159" spans="1:65" s="2" customFormat="1" ht="14.4" customHeight="1">
      <c r="A159" s="35"/>
      <c r="B159" s="36"/>
      <c r="C159" s="238" t="s">
        <v>244</v>
      </c>
      <c r="D159" s="238" t="s">
        <v>207</v>
      </c>
      <c r="E159" s="239" t="s">
        <v>2087</v>
      </c>
      <c r="F159" s="240" t="s">
        <v>2088</v>
      </c>
      <c r="G159" s="241" t="s">
        <v>433</v>
      </c>
      <c r="H159" s="242">
        <v>71</v>
      </c>
      <c r="I159" s="243"/>
      <c r="J159" s="244">
        <f>ROUND(I159*H159,2)</f>
        <v>0</v>
      </c>
      <c r="K159" s="245"/>
      <c r="L159" s="246"/>
      <c r="M159" s="247" t="s">
        <v>1</v>
      </c>
      <c r="N159" s="248" t="s">
        <v>41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171</v>
      </c>
      <c r="AT159" s="236" t="s">
        <v>207</v>
      </c>
      <c r="AU159" s="236" t="s">
        <v>85</v>
      </c>
      <c r="AY159" s="14" t="s">
        <v>156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83</v>
      </c>
      <c r="BK159" s="237">
        <f>ROUND(I159*H159,2)</f>
        <v>0</v>
      </c>
      <c r="BL159" s="14" t="s">
        <v>162</v>
      </c>
      <c r="BM159" s="236" t="s">
        <v>258</v>
      </c>
    </row>
    <row r="160" spans="1:65" s="2" customFormat="1" ht="14.4" customHeight="1">
      <c r="A160" s="35"/>
      <c r="B160" s="36"/>
      <c r="C160" s="238" t="s">
        <v>205</v>
      </c>
      <c r="D160" s="238" t="s">
        <v>207</v>
      </c>
      <c r="E160" s="239" t="s">
        <v>2089</v>
      </c>
      <c r="F160" s="240" t="s">
        <v>2090</v>
      </c>
      <c r="G160" s="241" t="s">
        <v>433</v>
      </c>
      <c r="H160" s="242">
        <v>8</v>
      </c>
      <c r="I160" s="243"/>
      <c r="J160" s="244">
        <f>ROUND(I160*H160,2)</f>
        <v>0</v>
      </c>
      <c r="K160" s="245"/>
      <c r="L160" s="246"/>
      <c r="M160" s="247" t="s">
        <v>1</v>
      </c>
      <c r="N160" s="248" t="s">
        <v>41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171</v>
      </c>
      <c r="AT160" s="236" t="s">
        <v>207</v>
      </c>
      <c r="AU160" s="236" t="s">
        <v>85</v>
      </c>
      <c r="AY160" s="14" t="s">
        <v>156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4" t="s">
        <v>83</v>
      </c>
      <c r="BK160" s="237">
        <f>ROUND(I160*H160,2)</f>
        <v>0</v>
      </c>
      <c r="BL160" s="14" t="s">
        <v>162</v>
      </c>
      <c r="BM160" s="236" t="s">
        <v>263</v>
      </c>
    </row>
    <row r="161" spans="1:65" s="2" customFormat="1" ht="14.4" customHeight="1">
      <c r="A161" s="35"/>
      <c r="B161" s="36"/>
      <c r="C161" s="238" t="s">
        <v>252</v>
      </c>
      <c r="D161" s="238" t="s">
        <v>207</v>
      </c>
      <c r="E161" s="239" t="s">
        <v>2091</v>
      </c>
      <c r="F161" s="240" t="s">
        <v>2092</v>
      </c>
      <c r="G161" s="241" t="s">
        <v>433</v>
      </c>
      <c r="H161" s="242">
        <v>25</v>
      </c>
      <c r="I161" s="243"/>
      <c r="J161" s="244">
        <f>ROUND(I161*H161,2)</f>
        <v>0</v>
      </c>
      <c r="K161" s="245"/>
      <c r="L161" s="246"/>
      <c r="M161" s="247" t="s">
        <v>1</v>
      </c>
      <c r="N161" s="248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171</v>
      </c>
      <c r="AT161" s="236" t="s">
        <v>207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162</v>
      </c>
      <c r="BM161" s="236" t="s">
        <v>267</v>
      </c>
    </row>
    <row r="162" spans="1:65" s="2" customFormat="1" ht="24.15" customHeight="1">
      <c r="A162" s="35"/>
      <c r="B162" s="36"/>
      <c r="C162" s="238" t="s">
        <v>211</v>
      </c>
      <c r="D162" s="238" t="s">
        <v>207</v>
      </c>
      <c r="E162" s="239" t="s">
        <v>2093</v>
      </c>
      <c r="F162" s="240" t="s">
        <v>2094</v>
      </c>
      <c r="G162" s="241" t="s">
        <v>433</v>
      </c>
      <c r="H162" s="242">
        <v>15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171</v>
      </c>
      <c r="AT162" s="236" t="s">
        <v>207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162</v>
      </c>
      <c r="BM162" s="236" t="s">
        <v>270</v>
      </c>
    </row>
    <row r="163" spans="1:65" s="2" customFormat="1" ht="14.4" customHeight="1">
      <c r="A163" s="35"/>
      <c r="B163" s="36"/>
      <c r="C163" s="238" t="s">
        <v>572</v>
      </c>
      <c r="D163" s="238" t="s">
        <v>207</v>
      </c>
      <c r="E163" s="239" t="s">
        <v>2095</v>
      </c>
      <c r="F163" s="240" t="s">
        <v>2096</v>
      </c>
      <c r="G163" s="241" t="s">
        <v>433</v>
      </c>
      <c r="H163" s="242">
        <v>60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41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171</v>
      </c>
      <c r="AT163" s="236" t="s">
        <v>207</v>
      </c>
      <c r="AU163" s="236" t="s">
        <v>85</v>
      </c>
      <c r="AY163" s="14" t="s">
        <v>156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83</v>
      </c>
      <c r="BK163" s="237">
        <f>ROUND(I163*H163,2)</f>
        <v>0</v>
      </c>
      <c r="BL163" s="14" t="s">
        <v>162</v>
      </c>
      <c r="BM163" s="236" t="s">
        <v>274</v>
      </c>
    </row>
    <row r="164" spans="1:65" s="2" customFormat="1" ht="14.4" customHeight="1">
      <c r="A164" s="35"/>
      <c r="B164" s="36"/>
      <c r="C164" s="238" t="s">
        <v>215</v>
      </c>
      <c r="D164" s="238" t="s">
        <v>207</v>
      </c>
      <c r="E164" s="239" t="s">
        <v>2097</v>
      </c>
      <c r="F164" s="240" t="s">
        <v>2098</v>
      </c>
      <c r="G164" s="241" t="s">
        <v>433</v>
      </c>
      <c r="H164" s="242">
        <v>60</v>
      </c>
      <c r="I164" s="243"/>
      <c r="J164" s="244">
        <f>ROUND(I164*H164,2)</f>
        <v>0</v>
      </c>
      <c r="K164" s="245"/>
      <c r="L164" s="246"/>
      <c r="M164" s="247" t="s">
        <v>1</v>
      </c>
      <c r="N164" s="248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171</v>
      </c>
      <c r="AT164" s="236" t="s">
        <v>207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162</v>
      </c>
      <c r="BM164" s="236" t="s">
        <v>277</v>
      </c>
    </row>
    <row r="165" spans="1:65" s="2" customFormat="1" ht="14.4" customHeight="1">
      <c r="A165" s="35"/>
      <c r="B165" s="36"/>
      <c r="C165" s="238" t="s">
        <v>264</v>
      </c>
      <c r="D165" s="238" t="s">
        <v>207</v>
      </c>
      <c r="E165" s="239" t="s">
        <v>2099</v>
      </c>
      <c r="F165" s="240" t="s">
        <v>2100</v>
      </c>
      <c r="G165" s="241" t="s">
        <v>433</v>
      </c>
      <c r="H165" s="242">
        <v>2</v>
      </c>
      <c r="I165" s="243"/>
      <c r="J165" s="244">
        <f>ROUND(I165*H165,2)</f>
        <v>0</v>
      </c>
      <c r="K165" s="245"/>
      <c r="L165" s="246"/>
      <c r="M165" s="247" t="s">
        <v>1</v>
      </c>
      <c r="N165" s="248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171</v>
      </c>
      <c r="AT165" s="236" t="s">
        <v>207</v>
      </c>
      <c r="AU165" s="236" t="s">
        <v>85</v>
      </c>
      <c r="AY165" s="14" t="s">
        <v>156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83</v>
      </c>
      <c r="BK165" s="237">
        <f>ROUND(I165*H165,2)</f>
        <v>0</v>
      </c>
      <c r="BL165" s="14" t="s">
        <v>162</v>
      </c>
      <c r="BM165" s="236" t="s">
        <v>282</v>
      </c>
    </row>
    <row r="166" spans="1:65" s="2" customFormat="1" ht="14.4" customHeight="1">
      <c r="A166" s="35"/>
      <c r="B166" s="36"/>
      <c r="C166" s="238" t="s">
        <v>218</v>
      </c>
      <c r="D166" s="238" t="s">
        <v>207</v>
      </c>
      <c r="E166" s="239" t="s">
        <v>2101</v>
      </c>
      <c r="F166" s="240" t="s">
        <v>2102</v>
      </c>
      <c r="G166" s="241" t="s">
        <v>433</v>
      </c>
      <c r="H166" s="242">
        <v>1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41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171</v>
      </c>
      <c r="AT166" s="236" t="s">
        <v>207</v>
      </c>
      <c r="AU166" s="236" t="s">
        <v>85</v>
      </c>
      <c r="AY166" s="14" t="s">
        <v>156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83</v>
      </c>
      <c r="BK166" s="237">
        <f>ROUND(I166*H166,2)</f>
        <v>0</v>
      </c>
      <c r="BL166" s="14" t="s">
        <v>162</v>
      </c>
      <c r="BM166" s="236" t="s">
        <v>285</v>
      </c>
    </row>
    <row r="167" spans="1:65" s="2" customFormat="1" ht="14.4" customHeight="1">
      <c r="A167" s="35"/>
      <c r="B167" s="36"/>
      <c r="C167" s="238" t="s">
        <v>271</v>
      </c>
      <c r="D167" s="238" t="s">
        <v>207</v>
      </c>
      <c r="E167" s="239" t="s">
        <v>2103</v>
      </c>
      <c r="F167" s="240" t="s">
        <v>2104</v>
      </c>
      <c r="G167" s="241" t="s">
        <v>186</v>
      </c>
      <c r="H167" s="242">
        <v>200</v>
      </c>
      <c r="I167" s="243"/>
      <c r="J167" s="244">
        <f>ROUND(I167*H167,2)</f>
        <v>0</v>
      </c>
      <c r="K167" s="245"/>
      <c r="L167" s="246"/>
      <c r="M167" s="247" t="s">
        <v>1</v>
      </c>
      <c r="N167" s="248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171</v>
      </c>
      <c r="AT167" s="236" t="s">
        <v>207</v>
      </c>
      <c r="AU167" s="236" t="s">
        <v>85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162</v>
      </c>
      <c r="BM167" s="236" t="s">
        <v>289</v>
      </c>
    </row>
    <row r="168" spans="1:65" s="2" customFormat="1" ht="14.4" customHeight="1">
      <c r="A168" s="35"/>
      <c r="B168" s="36"/>
      <c r="C168" s="238" t="s">
        <v>222</v>
      </c>
      <c r="D168" s="238" t="s">
        <v>207</v>
      </c>
      <c r="E168" s="239" t="s">
        <v>2105</v>
      </c>
      <c r="F168" s="240" t="s">
        <v>2106</v>
      </c>
      <c r="G168" s="241" t="s">
        <v>186</v>
      </c>
      <c r="H168" s="242">
        <v>10</v>
      </c>
      <c r="I168" s="243"/>
      <c r="J168" s="244">
        <f>ROUND(I168*H168,2)</f>
        <v>0</v>
      </c>
      <c r="K168" s="245"/>
      <c r="L168" s="246"/>
      <c r="M168" s="247" t="s">
        <v>1</v>
      </c>
      <c r="N168" s="248" t="s">
        <v>41</v>
      </c>
      <c r="O168" s="88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171</v>
      </c>
      <c r="AT168" s="236" t="s">
        <v>207</v>
      </c>
      <c r="AU168" s="236" t="s">
        <v>85</v>
      </c>
      <c r="AY168" s="14" t="s">
        <v>156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4" t="s">
        <v>83</v>
      </c>
      <c r="BK168" s="237">
        <f>ROUND(I168*H168,2)</f>
        <v>0</v>
      </c>
      <c r="BL168" s="14" t="s">
        <v>162</v>
      </c>
      <c r="BM168" s="236" t="s">
        <v>292</v>
      </c>
    </row>
    <row r="169" spans="1:65" s="2" customFormat="1" ht="14.4" customHeight="1">
      <c r="A169" s="35"/>
      <c r="B169" s="36"/>
      <c r="C169" s="238" t="s">
        <v>278</v>
      </c>
      <c r="D169" s="238" t="s">
        <v>207</v>
      </c>
      <c r="E169" s="239" t="s">
        <v>2107</v>
      </c>
      <c r="F169" s="240" t="s">
        <v>2108</v>
      </c>
      <c r="G169" s="241" t="s">
        <v>186</v>
      </c>
      <c r="H169" s="242">
        <v>20</v>
      </c>
      <c r="I169" s="243"/>
      <c r="J169" s="244">
        <f>ROUND(I169*H169,2)</f>
        <v>0</v>
      </c>
      <c r="K169" s="245"/>
      <c r="L169" s="246"/>
      <c r="M169" s="247" t="s">
        <v>1</v>
      </c>
      <c r="N169" s="248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171</v>
      </c>
      <c r="AT169" s="236" t="s">
        <v>207</v>
      </c>
      <c r="AU169" s="236" t="s">
        <v>85</v>
      </c>
      <c r="AY169" s="14" t="s">
        <v>156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83</v>
      </c>
      <c r="BK169" s="237">
        <f>ROUND(I169*H169,2)</f>
        <v>0</v>
      </c>
      <c r="BL169" s="14" t="s">
        <v>162</v>
      </c>
      <c r="BM169" s="236" t="s">
        <v>297</v>
      </c>
    </row>
    <row r="170" spans="1:65" s="2" customFormat="1" ht="14.4" customHeight="1">
      <c r="A170" s="35"/>
      <c r="B170" s="36"/>
      <c r="C170" s="238" t="s">
        <v>225</v>
      </c>
      <c r="D170" s="238" t="s">
        <v>207</v>
      </c>
      <c r="E170" s="239" t="s">
        <v>2109</v>
      </c>
      <c r="F170" s="240" t="s">
        <v>2110</v>
      </c>
      <c r="G170" s="241" t="s">
        <v>433</v>
      </c>
      <c r="H170" s="242">
        <v>50</v>
      </c>
      <c r="I170" s="243"/>
      <c r="J170" s="244">
        <f>ROUND(I170*H170,2)</f>
        <v>0</v>
      </c>
      <c r="K170" s="245"/>
      <c r="L170" s="246"/>
      <c r="M170" s="247" t="s">
        <v>1</v>
      </c>
      <c r="N170" s="248" t="s">
        <v>41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171</v>
      </c>
      <c r="AT170" s="236" t="s">
        <v>207</v>
      </c>
      <c r="AU170" s="236" t="s">
        <v>85</v>
      </c>
      <c r="AY170" s="14" t="s">
        <v>156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4" t="s">
        <v>83</v>
      </c>
      <c r="BK170" s="237">
        <f>ROUND(I170*H170,2)</f>
        <v>0</v>
      </c>
      <c r="BL170" s="14" t="s">
        <v>162</v>
      </c>
      <c r="BM170" s="236" t="s">
        <v>300</v>
      </c>
    </row>
    <row r="171" spans="1:65" s="2" customFormat="1" ht="14.4" customHeight="1">
      <c r="A171" s="35"/>
      <c r="B171" s="36"/>
      <c r="C171" s="238" t="s">
        <v>286</v>
      </c>
      <c r="D171" s="238" t="s">
        <v>207</v>
      </c>
      <c r="E171" s="239" t="s">
        <v>2111</v>
      </c>
      <c r="F171" s="240" t="s">
        <v>2112</v>
      </c>
      <c r="G171" s="241" t="s">
        <v>433</v>
      </c>
      <c r="H171" s="242">
        <v>3</v>
      </c>
      <c r="I171" s="243"/>
      <c r="J171" s="244">
        <f>ROUND(I171*H171,2)</f>
        <v>0</v>
      </c>
      <c r="K171" s="245"/>
      <c r="L171" s="246"/>
      <c r="M171" s="247" t="s">
        <v>1</v>
      </c>
      <c r="N171" s="248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171</v>
      </c>
      <c r="AT171" s="236" t="s">
        <v>207</v>
      </c>
      <c r="AU171" s="236" t="s">
        <v>85</v>
      </c>
      <c r="AY171" s="14" t="s">
        <v>156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83</v>
      </c>
      <c r="BK171" s="237">
        <f>ROUND(I171*H171,2)</f>
        <v>0</v>
      </c>
      <c r="BL171" s="14" t="s">
        <v>162</v>
      </c>
      <c r="BM171" s="236" t="s">
        <v>304</v>
      </c>
    </row>
    <row r="172" spans="1:65" s="2" customFormat="1" ht="14.4" customHeight="1">
      <c r="A172" s="35"/>
      <c r="B172" s="36"/>
      <c r="C172" s="238" t="s">
        <v>228</v>
      </c>
      <c r="D172" s="238" t="s">
        <v>207</v>
      </c>
      <c r="E172" s="239" t="s">
        <v>2113</v>
      </c>
      <c r="F172" s="240" t="s">
        <v>2114</v>
      </c>
      <c r="G172" s="241" t="s">
        <v>433</v>
      </c>
      <c r="H172" s="242">
        <v>2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41</v>
      </c>
      <c r="O172" s="88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6" t="s">
        <v>171</v>
      </c>
      <c r="AT172" s="236" t="s">
        <v>207</v>
      </c>
      <c r="AU172" s="236" t="s">
        <v>85</v>
      </c>
      <c r="AY172" s="14" t="s">
        <v>156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4" t="s">
        <v>83</v>
      </c>
      <c r="BK172" s="237">
        <f>ROUND(I172*H172,2)</f>
        <v>0</v>
      </c>
      <c r="BL172" s="14" t="s">
        <v>162</v>
      </c>
      <c r="BM172" s="236" t="s">
        <v>308</v>
      </c>
    </row>
    <row r="173" spans="1:65" s="2" customFormat="1" ht="14.4" customHeight="1">
      <c r="A173" s="35"/>
      <c r="B173" s="36"/>
      <c r="C173" s="238" t="s">
        <v>294</v>
      </c>
      <c r="D173" s="238" t="s">
        <v>207</v>
      </c>
      <c r="E173" s="239" t="s">
        <v>2115</v>
      </c>
      <c r="F173" s="240" t="s">
        <v>2116</v>
      </c>
      <c r="G173" s="241" t="s">
        <v>231</v>
      </c>
      <c r="H173" s="242">
        <v>1</v>
      </c>
      <c r="I173" s="243"/>
      <c r="J173" s="244">
        <f>ROUND(I173*H173,2)</f>
        <v>0</v>
      </c>
      <c r="K173" s="245"/>
      <c r="L173" s="246"/>
      <c r="M173" s="247" t="s">
        <v>1</v>
      </c>
      <c r="N173" s="248" t="s">
        <v>41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171</v>
      </c>
      <c r="AT173" s="236" t="s">
        <v>207</v>
      </c>
      <c r="AU173" s="236" t="s">
        <v>85</v>
      </c>
      <c r="AY173" s="14" t="s">
        <v>156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4" t="s">
        <v>83</v>
      </c>
      <c r="BK173" s="237">
        <f>ROUND(I173*H173,2)</f>
        <v>0</v>
      </c>
      <c r="BL173" s="14" t="s">
        <v>162</v>
      </c>
      <c r="BM173" s="236" t="s">
        <v>312</v>
      </c>
    </row>
    <row r="174" spans="1:65" s="2" customFormat="1" ht="14.4" customHeight="1">
      <c r="A174" s="35"/>
      <c r="B174" s="36"/>
      <c r="C174" s="238" t="s">
        <v>232</v>
      </c>
      <c r="D174" s="238" t="s">
        <v>207</v>
      </c>
      <c r="E174" s="239" t="s">
        <v>2117</v>
      </c>
      <c r="F174" s="240" t="s">
        <v>2118</v>
      </c>
      <c r="G174" s="241" t="s">
        <v>433</v>
      </c>
      <c r="H174" s="242">
        <v>200</v>
      </c>
      <c r="I174" s="243"/>
      <c r="J174" s="244">
        <f>ROUND(I174*H174,2)</f>
        <v>0</v>
      </c>
      <c r="K174" s="245"/>
      <c r="L174" s="246"/>
      <c r="M174" s="247" t="s">
        <v>1</v>
      </c>
      <c r="N174" s="248" t="s">
        <v>41</v>
      </c>
      <c r="O174" s="88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6" t="s">
        <v>171</v>
      </c>
      <c r="AT174" s="236" t="s">
        <v>207</v>
      </c>
      <c r="AU174" s="236" t="s">
        <v>85</v>
      </c>
      <c r="AY174" s="14" t="s">
        <v>156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4" t="s">
        <v>83</v>
      </c>
      <c r="BK174" s="237">
        <f>ROUND(I174*H174,2)</f>
        <v>0</v>
      </c>
      <c r="BL174" s="14" t="s">
        <v>162</v>
      </c>
      <c r="BM174" s="236" t="s">
        <v>315</v>
      </c>
    </row>
    <row r="175" spans="1:65" s="2" customFormat="1" ht="14.4" customHeight="1">
      <c r="A175" s="35"/>
      <c r="B175" s="36"/>
      <c r="C175" s="238" t="s">
        <v>301</v>
      </c>
      <c r="D175" s="238" t="s">
        <v>207</v>
      </c>
      <c r="E175" s="239" t="s">
        <v>2117</v>
      </c>
      <c r="F175" s="240" t="s">
        <v>2118</v>
      </c>
      <c r="G175" s="241" t="s">
        <v>433</v>
      </c>
      <c r="H175" s="242">
        <v>80</v>
      </c>
      <c r="I175" s="243"/>
      <c r="J175" s="244">
        <f>ROUND(I175*H175,2)</f>
        <v>0</v>
      </c>
      <c r="K175" s="245"/>
      <c r="L175" s="246"/>
      <c r="M175" s="247" t="s">
        <v>1</v>
      </c>
      <c r="N175" s="248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171</v>
      </c>
      <c r="AT175" s="236" t="s">
        <v>207</v>
      </c>
      <c r="AU175" s="236" t="s">
        <v>85</v>
      </c>
      <c r="AY175" s="14" t="s">
        <v>156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83</v>
      </c>
      <c r="BK175" s="237">
        <f>ROUND(I175*H175,2)</f>
        <v>0</v>
      </c>
      <c r="BL175" s="14" t="s">
        <v>162</v>
      </c>
      <c r="BM175" s="236" t="s">
        <v>206</v>
      </c>
    </row>
    <row r="176" spans="1:65" s="2" customFormat="1" ht="14.4" customHeight="1">
      <c r="A176" s="35"/>
      <c r="B176" s="36"/>
      <c r="C176" s="238" t="s">
        <v>236</v>
      </c>
      <c r="D176" s="238" t="s">
        <v>207</v>
      </c>
      <c r="E176" s="239" t="s">
        <v>2119</v>
      </c>
      <c r="F176" s="240" t="s">
        <v>2120</v>
      </c>
      <c r="G176" s="241" t="s">
        <v>433</v>
      </c>
      <c r="H176" s="242">
        <v>50</v>
      </c>
      <c r="I176" s="243"/>
      <c r="J176" s="244">
        <f>ROUND(I176*H176,2)</f>
        <v>0</v>
      </c>
      <c r="K176" s="245"/>
      <c r="L176" s="246"/>
      <c r="M176" s="247" t="s">
        <v>1</v>
      </c>
      <c r="N176" s="248" t="s">
        <v>41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171</v>
      </c>
      <c r="AT176" s="236" t="s">
        <v>207</v>
      </c>
      <c r="AU176" s="236" t="s">
        <v>85</v>
      </c>
      <c r="AY176" s="14" t="s">
        <v>156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4" t="s">
        <v>83</v>
      </c>
      <c r="BK176" s="237">
        <f>ROUND(I176*H176,2)</f>
        <v>0</v>
      </c>
      <c r="BL176" s="14" t="s">
        <v>162</v>
      </c>
      <c r="BM176" s="236" t="s">
        <v>219</v>
      </c>
    </row>
    <row r="177" spans="1:65" s="2" customFormat="1" ht="14.4" customHeight="1">
      <c r="A177" s="35"/>
      <c r="B177" s="36"/>
      <c r="C177" s="238" t="s">
        <v>305</v>
      </c>
      <c r="D177" s="238" t="s">
        <v>207</v>
      </c>
      <c r="E177" s="239" t="s">
        <v>2121</v>
      </c>
      <c r="F177" s="240" t="s">
        <v>2122</v>
      </c>
      <c r="G177" s="241" t="s">
        <v>433</v>
      </c>
      <c r="H177" s="242">
        <v>8</v>
      </c>
      <c r="I177" s="243"/>
      <c r="J177" s="244">
        <f>ROUND(I177*H177,2)</f>
        <v>0</v>
      </c>
      <c r="K177" s="245"/>
      <c r="L177" s="246"/>
      <c r="M177" s="247" t="s">
        <v>1</v>
      </c>
      <c r="N177" s="248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171</v>
      </c>
      <c r="AT177" s="236" t="s">
        <v>207</v>
      </c>
      <c r="AU177" s="236" t="s">
        <v>85</v>
      </c>
      <c r="AY177" s="14" t="s">
        <v>156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83</v>
      </c>
      <c r="BK177" s="237">
        <f>ROUND(I177*H177,2)</f>
        <v>0</v>
      </c>
      <c r="BL177" s="14" t="s">
        <v>162</v>
      </c>
      <c r="BM177" s="236" t="s">
        <v>309</v>
      </c>
    </row>
    <row r="178" spans="1:65" s="2" customFormat="1" ht="14.4" customHeight="1">
      <c r="A178" s="35"/>
      <c r="B178" s="36"/>
      <c r="C178" s="238" t="s">
        <v>240</v>
      </c>
      <c r="D178" s="238" t="s">
        <v>207</v>
      </c>
      <c r="E178" s="239" t="s">
        <v>2123</v>
      </c>
      <c r="F178" s="240" t="s">
        <v>2124</v>
      </c>
      <c r="G178" s="241" t="s">
        <v>433</v>
      </c>
      <c r="H178" s="242">
        <v>5</v>
      </c>
      <c r="I178" s="243"/>
      <c r="J178" s="244">
        <f>ROUND(I178*H178,2)</f>
        <v>0</v>
      </c>
      <c r="K178" s="245"/>
      <c r="L178" s="246"/>
      <c r="M178" s="247" t="s">
        <v>1</v>
      </c>
      <c r="N178" s="248" t="s">
        <v>41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171</v>
      </c>
      <c r="AT178" s="236" t="s">
        <v>207</v>
      </c>
      <c r="AU178" s="236" t="s">
        <v>85</v>
      </c>
      <c r="AY178" s="14" t="s">
        <v>156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4" t="s">
        <v>83</v>
      </c>
      <c r="BK178" s="237">
        <f>ROUND(I178*H178,2)</f>
        <v>0</v>
      </c>
      <c r="BL178" s="14" t="s">
        <v>162</v>
      </c>
      <c r="BM178" s="236" t="s">
        <v>328</v>
      </c>
    </row>
    <row r="179" spans="1:65" s="2" customFormat="1" ht="14.4" customHeight="1">
      <c r="A179" s="35"/>
      <c r="B179" s="36"/>
      <c r="C179" s="238" t="s">
        <v>316</v>
      </c>
      <c r="D179" s="238" t="s">
        <v>207</v>
      </c>
      <c r="E179" s="239" t="s">
        <v>2125</v>
      </c>
      <c r="F179" s="240" t="s">
        <v>2126</v>
      </c>
      <c r="G179" s="241" t="s">
        <v>433</v>
      </c>
      <c r="H179" s="242">
        <v>1</v>
      </c>
      <c r="I179" s="243"/>
      <c r="J179" s="244">
        <f>ROUND(I179*H179,2)</f>
        <v>0</v>
      </c>
      <c r="K179" s="245"/>
      <c r="L179" s="246"/>
      <c r="M179" s="247" t="s">
        <v>1</v>
      </c>
      <c r="N179" s="248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171</v>
      </c>
      <c r="AT179" s="236" t="s">
        <v>207</v>
      </c>
      <c r="AU179" s="236" t="s">
        <v>85</v>
      </c>
      <c r="AY179" s="14" t="s">
        <v>156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83</v>
      </c>
      <c r="BK179" s="237">
        <f>ROUND(I179*H179,2)</f>
        <v>0</v>
      </c>
      <c r="BL179" s="14" t="s">
        <v>162</v>
      </c>
      <c r="BM179" s="236" t="s">
        <v>333</v>
      </c>
    </row>
    <row r="180" spans="1:65" s="2" customFormat="1" ht="14.4" customHeight="1">
      <c r="A180" s="35"/>
      <c r="B180" s="36"/>
      <c r="C180" s="238" t="s">
        <v>243</v>
      </c>
      <c r="D180" s="238" t="s">
        <v>207</v>
      </c>
      <c r="E180" s="239" t="s">
        <v>2127</v>
      </c>
      <c r="F180" s="240" t="s">
        <v>2128</v>
      </c>
      <c r="G180" s="241" t="s">
        <v>433</v>
      </c>
      <c r="H180" s="242">
        <v>2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41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171</v>
      </c>
      <c r="AT180" s="236" t="s">
        <v>207</v>
      </c>
      <c r="AU180" s="236" t="s">
        <v>85</v>
      </c>
      <c r="AY180" s="14" t="s">
        <v>156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4" t="s">
        <v>83</v>
      </c>
      <c r="BK180" s="237">
        <f>ROUND(I180*H180,2)</f>
        <v>0</v>
      </c>
      <c r="BL180" s="14" t="s">
        <v>162</v>
      </c>
      <c r="BM180" s="236" t="s">
        <v>336</v>
      </c>
    </row>
    <row r="181" spans="1:65" s="2" customFormat="1" ht="14.4" customHeight="1">
      <c r="A181" s="35"/>
      <c r="B181" s="36"/>
      <c r="C181" s="238" t="s">
        <v>321</v>
      </c>
      <c r="D181" s="238" t="s">
        <v>207</v>
      </c>
      <c r="E181" s="239" t="s">
        <v>2129</v>
      </c>
      <c r="F181" s="240" t="s">
        <v>2130</v>
      </c>
      <c r="G181" s="241" t="s">
        <v>433</v>
      </c>
      <c r="H181" s="242">
        <v>8</v>
      </c>
      <c r="I181" s="243"/>
      <c r="J181" s="244">
        <f>ROUND(I181*H181,2)</f>
        <v>0</v>
      </c>
      <c r="K181" s="245"/>
      <c r="L181" s="246"/>
      <c r="M181" s="247" t="s">
        <v>1</v>
      </c>
      <c r="N181" s="248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171</v>
      </c>
      <c r="AT181" s="236" t="s">
        <v>207</v>
      </c>
      <c r="AU181" s="236" t="s">
        <v>85</v>
      </c>
      <c r="AY181" s="14" t="s">
        <v>156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83</v>
      </c>
      <c r="BK181" s="237">
        <f>ROUND(I181*H181,2)</f>
        <v>0</v>
      </c>
      <c r="BL181" s="14" t="s">
        <v>162</v>
      </c>
      <c r="BM181" s="236" t="s">
        <v>340</v>
      </c>
    </row>
    <row r="182" spans="1:65" s="2" customFormat="1" ht="14.4" customHeight="1">
      <c r="A182" s="35"/>
      <c r="B182" s="36"/>
      <c r="C182" s="238" t="s">
        <v>247</v>
      </c>
      <c r="D182" s="238" t="s">
        <v>207</v>
      </c>
      <c r="E182" s="239" t="s">
        <v>2131</v>
      </c>
      <c r="F182" s="240" t="s">
        <v>2132</v>
      </c>
      <c r="G182" s="241" t="s">
        <v>433</v>
      </c>
      <c r="H182" s="242">
        <v>1</v>
      </c>
      <c r="I182" s="243"/>
      <c r="J182" s="244">
        <f>ROUND(I182*H182,2)</f>
        <v>0</v>
      </c>
      <c r="K182" s="245"/>
      <c r="L182" s="246"/>
      <c r="M182" s="247" t="s">
        <v>1</v>
      </c>
      <c r="N182" s="248" t="s">
        <v>41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171</v>
      </c>
      <c r="AT182" s="236" t="s">
        <v>207</v>
      </c>
      <c r="AU182" s="236" t="s">
        <v>85</v>
      </c>
      <c r="AY182" s="14" t="s">
        <v>156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4" t="s">
        <v>83</v>
      </c>
      <c r="BK182" s="237">
        <f>ROUND(I182*H182,2)</f>
        <v>0</v>
      </c>
      <c r="BL182" s="14" t="s">
        <v>162</v>
      </c>
      <c r="BM182" s="236" t="s">
        <v>343</v>
      </c>
    </row>
    <row r="183" spans="1:65" s="2" customFormat="1" ht="14.4" customHeight="1">
      <c r="A183" s="35"/>
      <c r="B183" s="36"/>
      <c r="C183" s="238" t="s">
        <v>641</v>
      </c>
      <c r="D183" s="238" t="s">
        <v>207</v>
      </c>
      <c r="E183" s="239" t="s">
        <v>2133</v>
      </c>
      <c r="F183" s="240" t="s">
        <v>2134</v>
      </c>
      <c r="G183" s="241" t="s">
        <v>433</v>
      </c>
      <c r="H183" s="242">
        <v>1</v>
      </c>
      <c r="I183" s="243"/>
      <c r="J183" s="244">
        <f>ROUND(I183*H183,2)</f>
        <v>0</v>
      </c>
      <c r="K183" s="245"/>
      <c r="L183" s="246"/>
      <c r="M183" s="247" t="s">
        <v>1</v>
      </c>
      <c r="N183" s="248" t="s">
        <v>41</v>
      </c>
      <c r="O183" s="88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6" t="s">
        <v>171</v>
      </c>
      <c r="AT183" s="236" t="s">
        <v>207</v>
      </c>
      <c r="AU183" s="236" t="s">
        <v>85</v>
      </c>
      <c r="AY183" s="14" t="s">
        <v>156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4" t="s">
        <v>83</v>
      </c>
      <c r="BK183" s="237">
        <f>ROUND(I183*H183,2)</f>
        <v>0</v>
      </c>
      <c r="BL183" s="14" t="s">
        <v>162</v>
      </c>
      <c r="BM183" s="236" t="s">
        <v>347</v>
      </c>
    </row>
    <row r="184" spans="1:65" s="2" customFormat="1" ht="14.4" customHeight="1">
      <c r="A184" s="35"/>
      <c r="B184" s="36"/>
      <c r="C184" s="238" t="s">
        <v>251</v>
      </c>
      <c r="D184" s="238" t="s">
        <v>207</v>
      </c>
      <c r="E184" s="239" t="s">
        <v>2135</v>
      </c>
      <c r="F184" s="240" t="s">
        <v>2136</v>
      </c>
      <c r="G184" s="241" t="s">
        <v>433</v>
      </c>
      <c r="H184" s="242">
        <v>29</v>
      </c>
      <c r="I184" s="243"/>
      <c r="J184" s="244">
        <f>ROUND(I184*H184,2)</f>
        <v>0</v>
      </c>
      <c r="K184" s="245"/>
      <c r="L184" s="246"/>
      <c r="M184" s="247" t="s">
        <v>1</v>
      </c>
      <c r="N184" s="248" t="s">
        <v>41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171</v>
      </c>
      <c r="AT184" s="236" t="s">
        <v>207</v>
      </c>
      <c r="AU184" s="236" t="s">
        <v>85</v>
      </c>
      <c r="AY184" s="14" t="s">
        <v>156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4" t="s">
        <v>83</v>
      </c>
      <c r="BK184" s="237">
        <f>ROUND(I184*H184,2)</f>
        <v>0</v>
      </c>
      <c r="BL184" s="14" t="s">
        <v>162</v>
      </c>
      <c r="BM184" s="236" t="s">
        <v>350</v>
      </c>
    </row>
    <row r="185" spans="1:65" s="2" customFormat="1" ht="14.4" customHeight="1">
      <c r="A185" s="35"/>
      <c r="B185" s="36"/>
      <c r="C185" s="238" t="s">
        <v>669</v>
      </c>
      <c r="D185" s="238" t="s">
        <v>207</v>
      </c>
      <c r="E185" s="239" t="s">
        <v>2137</v>
      </c>
      <c r="F185" s="240" t="s">
        <v>2138</v>
      </c>
      <c r="G185" s="241" t="s">
        <v>433</v>
      </c>
      <c r="H185" s="242">
        <v>8</v>
      </c>
      <c r="I185" s="243"/>
      <c r="J185" s="244">
        <f>ROUND(I185*H185,2)</f>
        <v>0</v>
      </c>
      <c r="K185" s="245"/>
      <c r="L185" s="246"/>
      <c r="M185" s="247" t="s">
        <v>1</v>
      </c>
      <c r="N185" s="248" t="s">
        <v>41</v>
      </c>
      <c r="O185" s="88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6" t="s">
        <v>171</v>
      </c>
      <c r="AT185" s="236" t="s">
        <v>207</v>
      </c>
      <c r="AU185" s="236" t="s">
        <v>85</v>
      </c>
      <c r="AY185" s="14" t="s">
        <v>156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4" t="s">
        <v>83</v>
      </c>
      <c r="BK185" s="237">
        <f>ROUND(I185*H185,2)</f>
        <v>0</v>
      </c>
      <c r="BL185" s="14" t="s">
        <v>162</v>
      </c>
      <c r="BM185" s="236" t="s">
        <v>353</v>
      </c>
    </row>
    <row r="186" spans="1:65" s="2" customFormat="1" ht="14.4" customHeight="1">
      <c r="A186" s="35"/>
      <c r="B186" s="36"/>
      <c r="C186" s="238" t="s">
        <v>255</v>
      </c>
      <c r="D186" s="238" t="s">
        <v>207</v>
      </c>
      <c r="E186" s="239" t="s">
        <v>2139</v>
      </c>
      <c r="F186" s="240" t="s">
        <v>2140</v>
      </c>
      <c r="G186" s="241" t="s">
        <v>433</v>
      </c>
      <c r="H186" s="242">
        <v>4</v>
      </c>
      <c r="I186" s="243"/>
      <c r="J186" s="244">
        <f>ROUND(I186*H186,2)</f>
        <v>0</v>
      </c>
      <c r="K186" s="245"/>
      <c r="L186" s="246"/>
      <c r="M186" s="247" t="s">
        <v>1</v>
      </c>
      <c r="N186" s="248" t="s">
        <v>41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171</v>
      </c>
      <c r="AT186" s="236" t="s">
        <v>207</v>
      </c>
      <c r="AU186" s="236" t="s">
        <v>85</v>
      </c>
      <c r="AY186" s="14" t="s">
        <v>156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83</v>
      </c>
      <c r="BK186" s="237">
        <f>ROUND(I186*H186,2)</f>
        <v>0</v>
      </c>
      <c r="BL186" s="14" t="s">
        <v>162</v>
      </c>
      <c r="BM186" s="236" t="s">
        <v>357</v>
      </c>
    </row>
    <row r="187" spans="1:65" s="2" customFormat="1" ht="14.4" customHeight="1">
      <c r="A187" s="35"/>
      <c r="B187" s="36"/>
      <c r="C187" s="238" t="s">
        <v>646</v>
      </c>
      <c r="D187" s="238" t="s">
        <v>207</v>
      </c>
      <c r="E187" s="239" t="s">
        <v>2141</v>
      </c>
      <c r="F187" s="240" t="s">
        <v>2142</v>
      </c>
      <c r="G187" s="241" t="s">
        <v>433</v>
      </c>
      <c r="H187" s="242">
        <v>1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41</v>
      </c>
      <c r="O187" s="88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6" t="s">
        <v>171</v>
      </c>
      <c r="AT187" s="236" t="s">
        <v>207</v>
      </c>
      <c r="AU187" s="236" t="s">
        <v>85</v>
      </c>
      <c r="AY187" s="14" t="s">
        <v>156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4" t="s">
        <v>83</v>
      </c>
      <c r="BK187" s="237">
        <f>ROUND(I187*H187,2)</f>
        <v>0</v>
      </c>
      <c r="BL187" s="14" t="s">
        <v>162</v>
      </c>
      <c r="BM187" s="236" t="s">
        <v>360</v>
      </c>
    </row>
    <row r="188" spans="1:65" s="2" customFormat="1" ht="14.4" customHeight="1">
      <c r="A188" s="35"/>
      <c r="B188" s="36"/>
      <c r="C188" s="238" t="s">
        <v>258</v>
      </c>
      <c r="D188" s="238" t="s">
        <v>207</v>
      </c>
      <c r="E188" s="239" t="s">
        <v>2143</v>
      </c>
      <c r="F188" s="240" t="s">
        <v>2144</v>
      </c>
      <c r="G188" s="241" t="s">
        <v>433</v>
      </c>
      <c r="H188" s="242">
        <v>3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41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171</v>
      </c>
      <c r="AT188" s="236" t="s">
        <v>207</v>
      </c>
      <c r="AU188" s="236" t="s">
        <v>85</v>
      </c>
      <c r="AY188" s="14" t="s">
        <v>156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4" t="s">
        <v>83</v>
      </c>
      <c r="BK188" s="237">
        <f>ROUND(I188*H188,2)</f>
        <v>0</v>
      </c>
      <c r="BL188" s="14" t="s">
        <v>162</v>
      </c>
      <c r="BM188" s="236" t="s">
        <v>364</v>
      </c>
    </row>
    <row r="189" spans="1:65" s="2" customFormat="1" ht="14.4" customHeight="1">
      <c r="A189" s="35"/>
      <c r="B189" s="36"/>
      <c r="C189" s="238" t="s">
        <v>354</v>
      </c>
      <c r="D189" s="238" t="s">
        <v>207</v>
      </c>
      <c r="E189" s="239" t="s">
        <v>2145</v>
      </c>
      <c r="F189" s="240" t="s">
        <v>2146</v>
      </c>
      <c r="G189" s="241" t="s">
        <v>433</v>
      </c>
      <c r="H189" s="242">
        <v>5</v>
      </c>
      <c r="I189" s="243"/>
      <c r="J189" s="244">
        <f>ROUND(I189*H189,2)</f>
        <v>0</v>
      </c>
      <c r="K189" s="245"/>
      <c r="L189" s="246"/>
      <c r="M189" s="247" t="s">
        <v>1</v>
      </c>
      <c r="N189" s="248" t="s">
        <v>41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171</v>
      </c>
      <c r="AT189" s="236" t="s">
        <v>207</v>
      </c>
      <c r="AU189" s="236" t="s">
        <v>85</v>
      </c>
      <c r="AY189" s="14" t="s">
        <v>156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83</v>
      </c>
      <c r="BK189" s="237">
        <f>ROUND(I189*H189,2)</f>
        <v>0</v>
      </c>
      <c r="BL189" s="14" t="s">
        <v>162</v>
      </c>
      <c r="BM189" s="236" t="s">
        <v>367</v>
      </c>
    </row>
    <row r="190" spans="1:65" s="2" customFormat="1" ht="14.4" customHeight="1">
      <c r="A190" s="35"/>
      <c r="B190" s="36"/>
      <c r="C190" s="238" t="s">
        <v>263</v>
      </c>
      <c r="D190" s="238" t="s">
        <v>207</v>
      </c>
      <c r="E190" s="239" t="s">
        <v>2147</v>
      </c>
      <c r="F190" s="240" t="s">
        <v>2148</v>
      </c>
      <c r="G190" s="241" t="s">
        <v>433</v>
      </c>
      <c r="H190" s="242">
        <v>1</v>
      </c>
      <c r="I190" s="243"/>
      <c r="J190" s="244">
        <f>ROUND(I190*H190,2)</f>
        <v>0</v>
      </c>
      <c r="K190" s="245"/>
      <c r="L190" s="246"/>
      <c r="M190" s="247" t="s">
        <v>1</v>
      </c>
      <c r="N190" s="248" t="s">
        <v>41</v>
      </c>
      <c r="O190" s="88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6" t="s">
        <v>171</v>
      </c>
      <c r="AT190" s="236" t="s">
        <v>207</v>
      </c>
      <c r="AU190" s="236" t="s">
        <v>85</v>
      </c>
      <c r="AY190" s="14" t="s">
        <v>156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4" t="s">
        <v>83</v>
      </c>
      <c r="BK190" s="237">
        <f>ROUND(I190*H190,2)</f>
        <v>0</v>
      </c>
      <c r="BL190" s="14" t="s">
        <v>162</v>
      </c>
      <c r="BM190" s="236" t="s">
        <v>371</v>
      </c>
    </row>
    <row r="191" spans="1:65" s="2" customFormat="1" ht="14.4" customHeight="1">
      <c r="A191" s="35"/>
      <c r="B191" s="36"/>
      <c r="C191" s="238" t="s">
        <v>658</v>
      </c>
      <c r="D191" s="238" t="s">
        <v>207</v>
      </c>
      <c r="E191" s="239" t="s">
        <v>2149</v>
      </c>
      <c r="F191" s="240" t="s">
        <v>2150</v>
      </c>
      <c r="G191" s="241" t="s">
        <v>433</v>
      </c>
      <c r="H191" s="242">
        <v>2</v>
      </c>
      <c r="I191" s="243"/>
      <c r="J191" s="244">
        <f>ROUND(I191*H191,2)</f>
        <v>0</v>
      </c>
      <c r="K191" s="245"/>
      <c r="L191" s="246"/>
      <c r="M191" s="247" t="s">
        <v>1</v>
      </c>
      <c r="N191" s="248" t="s">
        <v>41</v>
      </c>
      <c r="O191" s="88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6" t="s">
        <v>171</v>
      </c>
      <c r="AT191" s="236" t="s">
        <v>207</v>
      </c>
      <c r="AU191" s="236" t="s">
        <v>85</v>
      </c>
      <c r="AY191" s="14" t="s">
        <v>156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4" t="s">
        <v>83</v>
      </c>
      <c r="BK191" s="237">
        <f>ROUND(I191*H191,2)</f>
        <v>0</v>
      </c>
      <c r="BL191" s="14" t="s">
        <v>162</v>
      </c>
      <c r="BM191" s="236" t="s">
        <v>377</v>
      </c>
    </row>
    <row r="192" spans="1:65" s="2" customFormat="1" ht="14.4" customHeight="1">
      <c r="A192" s="35"/>
      <c r="B192" s="36"/>
      <c r="C192" s="238" t="s">
        <v>267</v>
      </c>
      <c r="D192" s="238" t="s">
        <v>207</v>
      </c>
      <c r="E192" s="239" t="s">
        <v>2151</v>
      </c>
      <c r="F192" s="240" t="s">
        <v>2152</v>
      </c>
      <c r="G192" s="241" t="s">
        <v>433</v>
      </c>
      <c r="H192" s="242">
        <v>7</v>
      </c>
      <c r="I192" s="243"/>
      <c r="J192" s="244">
        <f>ROUND(I192*H192,2)</f>
        <v>0</v>
      </c>
      <c r="K192" s="245"/>
      <c r="L192" s="246"/>
      <c r="M192" s="247" t="s">
        <v>1</v>
      </c>
      <c r="N192" s="248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171</v>
      </c>
      <c r="AT192" s="236" t="s">
        <v>207</v>
      </c>
      <c r="AU192" s="236" t="s">
        <v>85</v>
      </c>
      <c r="AY192" s="14" t="s">
        <v>156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83</v>
      </c>
      <c r="BK192" s="237">
        <f>ROUND(I192*H192,2)</f>
        <v>0</v>
      </c>
      <c r="BL192" s="14" t="s">
        <v>162</v>
      </c>
      <c r="BM192" s="236" t="s">
        <v>380</v>
      </c>
    </row>
    <row r="193" spans="1:65" s="2" customFormat="1" ht="14.4" customHeight="1">
      <c r="A193" s="35"/>
      <c r="B193" s="36"/>
      <c r="C193" s="238" t="s">
        <v>361</v>
      </c>
      <c r="D193" s="238" t="s">
        <v>207</v>
      </c>
      <c r="E193" s="239" t="s">
        <v>2153</v>
      </c>
      <c r="F193" s="240" t="s">
        <v>2154</v>
      </c>
      <c r="G193" s="241" t="s">
        <v>433</v>
      </c>
      <c r="H193" s="242">
        <v>3</v>
      </c>
      <c r="I193" s="243"/>
      <c r="J193" s="244">
        <f>ROUND(I193*H193,2)</f>
        <v>0</v>
      </c>
      <c r="K193" s="245"/>
      <c r="L193" s="246"/>
      <c r="M193" s="247" t="s">
        <v>1</v>
      </c>
      <c r="N193" s="248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171</v>
      </c>
      <c r="AT193" s="236" t="s">
        <v>207</v>
      </c>
      <c r="AU193" s="236" t="s">
        <v>85</v>
      </c>
      <c r="AY193" s="14" t="s">
        <v>156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83</v>
      </c>
      <c r="BK193" s="237">
        <f>ROUND(I193*H193,2)</f>
        <v>0</v>
      </c>
      <c r="BL193" s="14" t="s">
        <v>162</v>
      </c>
      <c r="BM193" s="236" t="s">
        <v>384</v>
      </c>
    </row>
    <row r="194" spans="1:65" s="2" customFormat="1" ht="14.4" customHeight="1">
      <c r="A194" s="35"/>
      <c r="B194" s="36"/>
      <c r="C194" s="238" t="s">
        <v>270</v>
      </c>
      <c r="D194" s="238" t="s">
        <v>207</v>
      </c>
      <c r="E194" s="239" t="s">
        <v>2155</v>
      </c>
      <c r="F194" s="240" t="s">
        <v>2156</v>
      </c>
      <c r="G194" s="241" t="s">
        <v>433</v>
      </c>
      <c r="H194" s="242">
        <v>2</v>
      </c>
      <c r="I194" s="243"/>
      <c r="J194" s="244">
        <f>ROUND(I194*H194,2)</f>
        <v>0</v>
      </c>
      <c r="K194" s="245"/>
      <c r="L194" s="246"/>
      <c r="M194" s="247" t="s">
        <v>1</v>
      </c>
      <c r="N194" s="248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171</v>
      </c>
      <c r="AT194" s="236" t="s">
        <v>207</v>
      </c>
      <c r="AU194" s="236" t="s">
        <v>85</v>
      </c>
      <c r="AY194" s="14" t="s">
        <v>156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83</v>
      </c>
      <c r="BK194" s="237">
        <f>ROUND(I194*H194,2)</f>
        <v>0</v>
      </c>
      <c r="BL194" s="14" t="s">
        <v>162</v>
      </c>
      <c r="BM194" s="236" t="s">
        <v>387</v>
      </c>
    </row>
    <row r="195" spans="1:65" s="2" customFormat="1" ht="14.4" customHeight="1">
      <c r="A195" s="35"/>
      <c r="B195" s="36"/>
      <c r="C195" s="238" t="s">
        <v>368</v>
      </c>
      <c r="D195" s="238" t="s">
        <v>207</v>
      </c>
      <c r="E195" s="239" t="s">
        <v>2157</v>
      </c>
      <c r="F195" s="240" t="s">
        <v>2158</v>
      </c>
      <c r="G195" s="241" t="s">
        <v>433</v>
      </c>
      <c r="H195" s="242">
        <v>4</v>
      </c>
      <c r="I195" s="243"/>
      <c r="J195" s="244">
        <f>ROUND(I195*H195,2)</f>
        <v>0</v>
      </c>
      <c r="K195" s="245"/>
      <c r="L195" s="246"/>
      <c r="M195" s="247" t="s">
        <v>1</v>
      </c>
      <c r="N195" s="248" t="s">
        <v>41</v>
      </c>
      <c r="O195" s="88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6" t="s">
        <v>171</v>
      </c>
      <c r="AT195" s="236" t="s">
        <v>207</v>
      </c>
      <c r="AU195" s="236" t="s">
        <v>85</v>
      </c>
      <c r="AY195" s="14" t="s">
        <v>156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4" t="s">
        <v>83</v>
      </c>
      <c r="BK195" s="237">
        <f>ROUND(I195*H195,2)</f>
        <v>0</v>
      </c>
      <c r="BL195" s="14" t="s">
        <v>162</v>
      </c>
      <c r="BM195" s="236" t="s">
        <v>390</v>
      </c>
    </row>
    <row r="196" spans="1:65" s="2" customFormat="1" ht="14.4" customHeight="1">
      <c r="A196" s="35"/>
      <c r="B196" s="36"/>
      <c r="C196" s="238" t="s">
        <v>274</v>
      </c>
      <c r="D196" s="238" t="s">
        <v>207</v>
      </c>
      <c r="E196" s="239" t="s">
        <v>2159</v>
      </c>
      <c r="F196" s="240" t="s">
        <v>2160</v>
      </c>
      <c r="G196" s="241" t="s">
        <v>433</v>
      </c>
      <c r="H196" s="242">
        <v>1</v>
      </c>
      <c r="I196" s="243"/>
      <c r="J196" s="244">
        <f>ROUND(I196*H196,2)</f>
        <v>0</v>
      </c>
      <c r="K196" s="245"/>
      <c r="L196" s="246"/>
      <c r="M196" s="247" t="s">
        <v>1</v>
      </c>
      <c r="N196" s="248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171</v>
      </c>
      <c r="AT196" s="236" t="s">
        <v>207</v>
      </c>
      <c r="AU196" s="236" t="s">
        <v>85</v>
      </c>
      <c r="AY196" s="14" t="s">
        <v>156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83</v>
      </c>
      <c r="BK196" s="237">
        <f>ROUND(I196*H196,2)</f>
        <v>0</v>
      </c>
      <c r="BL196" s="14" t="s">
        <v>162</v>
      </c>
      <c r="BM196" s="236" t="s">
        <v>394</v>
      </c>
    </row>
    <row r="197" spans="1:65" s="2" customFormat="1" ht="14.4" customHeight="1">
      <c r="A197" s="35"/>
      <c r="B197" s="36"/>
      <c r="C197" s="238" t="s">
        <v>374</v>
      </c>
      <c r="D197" s="238" t="s">
        <v>207</v>
      </c>
      <c r="E197" s="239" t="s">
        <v>2161</v>
      </c>
      <c r="F197" s="240" t="s">
        <v>2162</v>
      </c>
      <c r="G197" s="241" t="s">
        <v>433</v>
      </c>
      <c r="H197" s="242">
        <v>12</v>
      </c>
      <c r="I197" s="243"/>
      <c r="J197" s="244">
        <f>ROUND(I197*H197,2)</f>
        <v>0</v>
      </c>
      <c r="K197" s="245"/>
      <c r="L197" s="246"/>
      <c r="M197" s="247" t="s">
        <v>1</v>
      </c>
      <c r="N197" s="248" t="s">
        <v>41</v>
      </c>
      <c r="O197" s="88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6" t="s">
        <v>171</v>
      </c>
      <c r="AT197" s="236" t="s">
        <v>207</v>
      </c>
      <c r="AU197" s="236" t="s">
        <v>85</v>
      </c>
      <c r="AY197" s="14" t="s">
        <v>156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4" t="s">
        <v>83</v>
      </c>
      <c r="BK197" s="237">
        <f>ROUND(I197*H197,2)</f>
        <v>0</v>
      </c>
      <c r="BL197" s="14" t="s">
        <v>162</v>
      </c>
      <c r="BM197" s="236" t="s">
        <v>397</v>
      </c>
    </row>
    <row r="198" spans="1:65" s="2" customFormat="1" ht="14.4" customHeight="1">
      <c r="A198" s="35"/>
      <c r="B198" s="36"/>
      <c r="C198" s="238" t="s">
        <v>277</v>
      </c>
      <c r="D198" s="238" t="s">
        <v>207</v>
      </c>
      <c r="E198" s="239" t="s">
        <v>2163</v>
      </c>
      <c r="F198" s="240" t="s">
        <v>2164</v>
      </c>
      <c r="G198" s="241" t="s">
        <v>433</v>
      </c>
      <c r="H198" s="242">
        <v>4</v>
      </c>
      <c r="I198" s="243"/>
      <c r="J198" s="244">
        <f>ROUND(I198*H198,2)</f>
        <v>0</v>
      </c>
      <c r="K198" s="245"/>
      <c r="L198" s="246"/>
      <c r="M198" s="247" t="s">
        <v>1</v>
      </c>
      <c r="N198" s="248" t="s">
        <v>41</v>
      </c>
      <c r="O198" s="88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6" t="s">
        <v>171</v>
      </c>
      <c r="AT198" s="236" t="s">
        <v>207</v>
      </c>
      <c r="AU198" s="236" t="s">
        <v>85</v>
      </c>
      <c r="AY198" s="14" t="s">
        <v>156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4" t="s">
        <v>83</v>
      </c>
      <c r="BK198" s="237">
        <f>ROUND(I198*H198,2)</f>
        <v>0</v>
      </c>
      <c r="BL198" s="14" t="s">
        <v>162</v>
      </c>
      <c r="BM198" s="236" t="s">
        <v>401</v>
      </c>
    </row>
    <row r="199" spans="1:65" s="2" customFormat="1" ht="14.4" customHeight="1">
      <c r="A199" s="35"/>
      <c r="B199" s="36"/>
      <c r="C199" s="238" t="s">
        <v>381</v>
      </c>
      <c r="D199" s="238" t="s">
        <v>207</v>
      </c>
      <c r="E199" s="239" t="s">
        <v>2165</v>
      </c>
      <c r="F199" s="240" t="s">
        <v>2166</v>
      </c>
      <c r="G199" s="241" t="s">
        <v>433</v>
      </c>
      <c r="H199" s="242">
        <v>5</v>
      </c>
      <c r="I199" s="243"/>
      <c r="J199" s="244">
        <f>ROUND(I199*H199,2)</f>
        <v>0</v>
      </c>
      <c r="K199" s="245"/>
      <c r="L199" s="246"/>
      <c r="M199" s="247" t="s">
        <v>1</v>
      </c>
      <c r="N199" s="248" t="s">
        <v>41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171</v>
      </c>
      <c r="AT199" s="236" t="s">
        <v>207</v>
      </c>
      <c r="AU199" s="236" t="s">
        <v>85</v>
      </c>
      <c r="AY199" s="14" t="s">
        <v>156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4" t="s">
        <v>83</v>
      </c>
      <c r="BK199" s="237">
        <f>ROUND(I199*H199,2)</f>
        <v>0</v>
      </c>
      <c r="BL199" s="14" t="s">
        <v>162</v>
      </c>
      <c r="BM199" s="236" t="s">
        <v>407</v>
      </c>
    </row>
    <row r="200" spans="1:65" s="2" customFormat="1" ht="14.4" customHeight="1">
      <c r="A200" s="35"/>
      <c r="B200" s="36"/>
      <c r="C200" s="238" t="s">
        <v>282</v>
      </c>
      <c r="D200" s="238" t="s">
        <v>207</v>
      </c>
      <c r="E200" s="239" t="s">
        <v>2167</v>
      </c>
      <c r="F200" s="240" t="s">
        <v>2168</v>
      </c>
      <c r="G200" s="241" t="s">
        <v>433</v>
      </c>
      <c r="H200" s="242">
        <v>7</v>
      </c>
      <c r="I200" s="243"/>
      <c r="J200" s="244">
        <f>ROUND(I200*H200,2)</f>
        <v>0</v>
      </c>
      <c r="K200" s="245"/>
      <c r="L200" s="246"/>
      <c r="M200" s="247" t="s">
        <v>1</v>
      </c>
      <c r="N200" s="248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171</v>
      </c>
      <c r="AT200" s="236" t="s">
        <v>207</v>
      </c>
      <c r="AU200" s="236" t="s">
        <v>85</v>
      </c>
      <c r="AY200" s="14" t="s">
        <v>156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83</v>
      </c>
      <c r="BK200" s="237">
        <f>ROUND(I200*H200,2)</f>
        <v>0</v>
      </c>
      <c r="BL200" s="14" t="s">
        <v>162</v>
      </c>
      <c r="BM200" s="236" t="s">
        <v>414</v>
      </c>
    </row>
    <row r="201" spans="1:65" s="2" customFormat="1" ht="14.4" customHeight="1">
      <c r="A201" s="35"/>
      <c r="B201" s="36"/>
      <c r="C201" s="238" t="s">
        <v>391</v>
      </c>
      <c r="D201" s="238" t="s">
        <v>207</v>
      </c>
      <c r="E201" s="239" t="s">
        <v>2169</v>
      </c>
      <c r="F201" s="240" t="s">
        <v>2170</v>
      </c>
      <c r="G201" s="241" t="s">
        <v>161</v>
      </c>
      <c r="H201" s="242">
        <v>1</v>
      </c>
      <c r="I201" s="243"/>
      <c r="J201" s="244">
        <f>ROUND(I201*H201,2)</f>
        <v>0</v>
      </c>
      <c r="K201" s="245"/>
      <c r="L201" s="246"/>
      <c r="M201" s="247" t="s">
        <v>1</v>
      </c>
      <c r="N201" s="248" t="s">
        <v>41</v>
      </c>
      <c r="O201" s="88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6" t="s">
        <v>171</v>
      </c>
      <c r="AT201" s="236" t="s">
        <v>207</v>
      </c>
      <c r="AU201" s="236" t="s">
        <v>85</v>
      </c>
      <c r="AY201" s="14" t="s">
        <v>156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4" t="s">
        <v>83</v>
      </c>
      <c r="BK201" s="237">
        <f>ROUND(I201*H201,2)</f>
        <v>0</v>
      </c>
      <c r="BL201" s="14" t="s">
        <v>162</v>
      </c>
      <c r="BM201" s="236" t="s">
        <v>418</v>
      </c>
    </row>
    <row r="202" spans="1:65" s="2" customFormat="1" ht="14.4" customHeight="1">
      <c r="A202" s="35"/>
      <c r="B202" s="36"/>
      <c r="C202" s="224" t="s">
        <v>680</v>
      </c>
      <c r="D202" s="224" t="s">
        <v>158</v>
      </c>
      <c r="E202" s="225" t="s">
        <v>2171</v>
      </c>
      <c r="F202" s="226" t="s">
        <v>2172</v>
      </c>
      <c r="G202" s="227" t="s">
        <v>1680</v>
      </c>
      <c r="H202" s="254"/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162</v>
      </c>
      <c r="AT202" s="236" t="s">
        <v>158</v>
      </c>
      <c r="AU202" s="236" t="s">
        <v>85</v>
      </c>
      <c r="AY202" s="14" t="s">
        <v>156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83</v>
      </c>
      <c r="BK202" s="237">
        <f>ROUND(I202*H202,2)</f>
        <v>0</v>
      </c>
      <c r="BL202" s="14" t="s">
        <v>162</v>
      </c>
      <c r="BM202" s="236" t="s">
        <v>421</v>
      </c>
    </row>
    <row r="203" spans="1:65" s="2" customFormat="1" ht="14.4" customHeight="1">
      <c r="A203" s="35"/>
      <c r="B203" s="36"/>
      <c r="C203" s="224" t="s">
        <v>2173</v>
      </c>
      <c r="D203" s="224" t="s">
        <v>158</v>
      </c>
      <c r="E203" s="225" t="s">
        <v>2174</v>
      </c>
      <c r="F203" s="226" t="s">
        <v>2175</v>
      </c>
      <c r="G203" s="227" t="s">
        <v>1680</v>
      </c>
      <c r="H203" s="254"/>
      <c r="I203" s="229"/>
      <c r="J203" s="230">
        <f>ROUND(I203*H203,2)</f>
        <v>0</v>
      </c>
      <c r="K203" s="231"/>
      <c r="L203" s="41"/>
      <c r="M203" s="232" t="s">
        <v>1</v>
      </c>
      <c r="N203" s="233" t="s">
        <v>41</v>
      </c>
      <c r="O203" s="88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6" t="s">
        <v>162</v>
      </c>
      <c r="AT203" s="236" t="s">
        <v>158</v>
      </c>
      <c r="AU203" s="236" t="s">
        <v>85</v>
      </c>
      <c r="AY203" s="14" t="s">
        <v>156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4" t="s">
        <v>83</v>
      </c>
      <c r="BK203" s="237">
        <f>ROUND(I203*H203,2)</f>
        <v>0</v>
      </c>
      <c r="BL203" s="14" t="s">
        <v>162</v>
      </c>
      <c r="BM203" s="236" t="s">
        <v>425</v>
      </c>
    </row>
    <row r="204" spans="1:63" s="12" customFormat="1" ht="22.8" customHeight="1">
      <c r="A204" s="12"/>
      <c r="B204" s="208"/>
      <c r="C204" s="209"/>
      <c r="D204" s="210" t="s">
        <v>75</v>
      </c>
      <c r="E204" s="222" t="s">
        <v>2176</v>
      </c>
      <c r="F204" s="222" t="s">
        <v>2177</v>
      </c>
      <c r="G204" s="209"/>
      <c r="H204" s="209"/>
      <c r="I204" s="212"/>
      <c r="J204" s="223">
        <f>BK204</f>
        <v>0</v>
      </c>
      <c r="K204" s="209"/>
      <c r="L204" s="214"/>
      <c r="M204" s="215"/>
      <c r="N204" s="216"/>
      <c r="O204" s="216"/>
      <c r="P204" s="217">
        <f>SUM(P205:P267)</f>
        <v>0</v>
      </c>
      <c r="Q204" s="216"/>
      <c r="R204" s="217">
        <f>SUM(R205:R267)</f>
        <v>0</v>
      </c>
      <c r="S204" s="216"/>
      <c r="T204" s="218">
        <f>SUM(T205:T267)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9" t="s">
        <v>83</v>
      </c>
      <c r="AT204" s="220" t="s">
        <v>75</v>
      </c>
      <c r="AU204" s="220" t="s">
        <v>83</v>
      </c>
      <c r="AY204" s="219" t="s">
        <v>156</v>
      </c>
      <c r="BK204" s="221">
        <f>SUM(BK205:BK267)</f>
        <v>0</v>
      </c>
    </row>
    <row r="205" spans="1:65" s="2" customFormat="1" ht="14.4" customHeight="1">
      <c r="A205" s="35"/>
      <c r="B205" s="36"/>
      <c r="C205" s="224" t="s">
        <v>285</v>
      </c>
      <c r="D205" s="224" t="s">
        <v>158</v>
      </c>
      <c r="E205" s="225" t="s">
        <v>2178</v>
      </c>
      <c r="F205" s="226" t="s">
        <v>2179</v>
      </c>
      <c r="G205" s="227" t="s">
        <v>186</v>
      </c>
      <c r="H205" s="228">
        <v>20</v>
      </c>
      <c r="I205" s="229"/>
      <c r="J205" s="230">
        <f>ROUND(I205*H205,2)</f>
        <v>0</v>
      </c>
      <c r="K205" s="231"/>
      <c r="L205" s="41"/>
      <c r="M205" s="232" t="s">
        <v>1</v>
      </c>
      <c r="N205" s="233" t="s">
        <v>41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162</v>
      </c>
      <c r="AT205" s="236" t="s">
        <v>158</v>
      </c>
      <c r="AU205" s="236" t="s">
        <v>85</v>
      </c>
      <c r="AY205" s="14" t="s">
        <v>156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4" t="s">
        <v>83</v>
      </c>
      <c r="BK205" s="237">
        <f>ROUND(I205*H205,2)</f>
        <v>0</v>
      </c>
      <c r="BL205" s="14" t="s">
        <v>162</v>
      </c>
      <c r="BM205" s="236" t="s">
        <v>428</v>
      </c>
    </row>
    <row r="206" spans="1:65" s="2" customFormat="1" ht="14.4" customHeight="1">
      <c r="A206" s="35"/>
      <c r="B206" s="36"/>
      <c r="C206" s="224" t="s">
        <v>404</v>
      </c>
      <c r="D206" s="224" t="s">
        <v>158</v>
      </c>
      <c r="E206" s="225" t="s">
        <v>2180</v>
      </c>
      <c r="F206" s="226" t="s">
        <v>2181</v>
      </c>
      <c r="G206" s="227" t="s">
        <v>186</v>
      </c>
      <c r="H206" s="228">
        <v>60</v>
      </c>
      <c r="I206" s="229"/>
      <c r="J206" s="230">
        <f>ROUND(I206*H206,2)</f>
        <v>0</v>
      </c>
      <c r="K206" s="231"/>
      <c r="L206" s="41"/>
      <c r="M206" s="232" t="s">
        <v>1</v>
      </c>
      <c r="N206" s="233" t="s">
        <v>41</v>
      </c>
      <c r="O206" s="88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6" t="s">
        <v>162</v>
      </c>
      <c r="AT206" s="236" t="s">
        <v>158</v>
      </c>
      <c r="AU206" s="236" t="s">
        <v>85</v>
      </c>
      <c r="AY206" s="14" t="s">
        <v>156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4" t="s">
        <v>83</v>
      </c>
      <c r="BK206" s="237">
        <f>ROUND(I206*H206,2)</f>
        <v>0</v>
      </c>
      <c r="BL206" s="14" t="s">
        <v>162</v>
      </c>
      <c r="BM206" s="236" t="s">
        <v>434</v>
      </c>
    </row>
    <row r="207" spans="1:65" s="2" customFormat="1" ht="14.4" customHeight="1">
      <c r="A207" s="35"/>
      <c r="B207" s="36"/>
      <c r="C207" s="224" t="s">
        <v>289</v>
      </c>
      <c r="D207" s="224" t="s">
        <v>158</v>
      </c>
      <c r="E207" s="225" t="s">
        <v>2180</v>
      </c>
      <c r="F207" s="226" t="s">
        <v>2181</v>
      </c>
      <c r="G207" s="227" t="s">
        <v>186</v>
      </c>
      <c r="H207" s="228">
        <v>50</v>
      </c>
      <c r="I207" s="229"/>
      <c r="J207" s="230">
        <f>ROUND(I207*H207,2)</f>
        <v>0</v>
      </c>
      <c r="K207" s="231"/>
      <c r="L207" s="41"/>
      <c r="M207" s="232" t="s">
        <v>1</v>
      </c>
      <c r="N207" s="233" t="s">
        <v>41</v>
      </c>
      <c r="O207" s="88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6" t="s">
        <v>162</v>
      </c>
      <c r="AT207" s="236" t="s">
        <v>158</v>
      </c>
      <c r="AU207" s="236" t="s">
        <v>85</v>
      </c>
      <c r="AY207" s="14" t="s">
        <v>156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4" t="s">
        <v>83</v>
      </c>
      <c r="BK207" s="237">
        <f>ROUND(I207*H207,2)</f>
        <v>0</v>
      </c>
      <c r="BL207" s="14" t="s">
        <v>162</v>
      </c>
      <c r="BM207" s="236" t="s">
        <v>438</v>
      </c>
    </row>
    <row r="208" spans="1:65" s="2" customFormat="1" ht="14.4" customHeight="1">
      <c r="A208" s="35"/>
      <c r="B208" s="36"/>
      <c r="C208" s="224" t="s">
        <v>696</v>
      </c>
      <c r="D208" s="224" t="s">
        <v>158</v>
      </c>
      <c r="E208" s="225" t="s">
        <v>2180</v>
      </c>
      <c r="F208" s="226" t="s">
        <v>2181</v>
      </c>
      <c r="G208" s="227" t="s">
        <v>186</v>
      </c>
      <c r="H208" s="228">
        <v>80</v>
      </c>
      <c r="I208" s="229"/>
      <c r="J208" s="230">
        <f>ROUND(I208*H208,2)</f>
        <v>0</v>
      </c>
      <c r="K208" s="231"/>
      <c r="L208" s="41"/>
      <c r="M208" s="232" t="s">
        <v>1</v>
      </c>
      <c r="N208" s="233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162</v>
      </c>
      <c r="AT208" s="236" t="s">
        <v>158</v>
      </c>
      <c r="AU208" s="236" t="s">
        <v>85</v>
      </c>
      <c r="AY208" s="14" t="s">
        <v>156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83</v>
      </c>
      <c r="BK208" s="237">
        <f>ROUND(I208*H208,2)</f>
        <v>0</v>
      </c>
      <c r="BL208" s="14" t="s">
        <v>162</v>
      </c>
      <c r="BM208" s="236" t="s">
        <v>674</v>
      </c>
    </row>
    <row r="209" spans="1:65" s="2" customFormat="1" ht="14.4" customHeight="1">
      <c r="A209" s="35"/>
      <c r="B209" s="36"/>
      <c r="C209" s="224" t="s">
        <v>292</v>
      </c>
      <c r="D209" s="224" t="s">
        <v>158</v>
      </c>
      <c r="E209" s="225" t="s">
        <v>2180</v>
      </c>
      <c r="F209" s="226" t="s">
        <v>2181</v>
      </c>
      <c r="G209" s="227" t="s">
        <v>186</v>
      </c>
      <c r="H209" s="228">
        <v>60</v>
      </c>
      <c r="I209" s="229"/>
      <c r="J209" s="230">
        <f>ROUND(I209*H209,2)</f>
        <v>0</v>
      </c>
      <c r="K209" s="231"/>
      <c r="L209" s="41"/>
      <c r="M209" s="232" t="s">
        <v>1</v>
      </c>
      <c r="N209" s="233" t="s">
        <v>41</v>
      </c>
      <c r="O209" s="88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6" t="s">
        <v>162</v>
      </c>
      <c r="AT209" s="236" t="s">
        <v>158</v>
      </c>
      <c r="AU209" s="236" t="s">
        <v>85</v>
      </c>
      <c r="AY209" s="14" t="s">
        <v>156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4" t="s">
        <v>83</v>
      </c>
      <c r="BK209" s="237">
        <f>ROUND(I209*H209,2)</f>
        <v>0</v>
      </c>
      <c r="BL209" s="14" t="s">
        <v>162</v>
      </c>
      <c r="BM209" s="236" t="s">
        <v>677</v>
      </c>
    </row>
    <row r="210" spans="1:65" s="2" customFormat="1" ht="14.4" customHeight="1">
      <c r="A210" s="35"/>
      <c r="B210" s="36"/>
      <c r="C210" s="224" t="s">
        <v>415</v>
      </c>
      <c r="D210" s="224" t="s">
        <v>158</v>
      </c>
      <c r="E210" s="225" t="s">
        <v>2182</v>
      </c>
      <c r="F210" s="226" t="s">
        <v>2183</v>
      </c>
      <c r="G210" s="227" t="s">
        <v>186</v>
      </c>
      <c r="H210" s="228">
        <v>45</v>
      </c>
      <c r="I210" s="229"/>
      <c r="J210" s="230">
        <f>ROUND(I210*H210,2)</f>
        <v>0</v>
      </c>
      <c r="K210" s="231"/>
      <c r="L210" s="41"/>
      <c r="M210" s="232" t="s">
        <v>1</v>
      </c>
      <c r="N210" s="233" t="s">
        <v>41</v>
      </c>
      <c r="O210" s="88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162</v>
      </c>
      <c r="AT210" s="236" t="s">
        <v>158</v>
      </c>
      <c r="AU210" s="236" t="s">
        <v>85</v>
      </c>
      <c r="AY210" s="14" t="s">
        <v>156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4" t="s">
        <v>83</v>
      </c>
      <c r="BK210" s="237">
        <f>ROUND(I210*H210,2)</f>
        <v>0</v>
      </c>
      <c r="BL210" s="14" t="s">
        <v>162</v>
      </c>
      <c r="BM210" s="236" t="s">
        <v>680</v>
      </c>
    </row>
    <row r="211" spans="1:65" s="2" customFormat="1" ht="14.4" customHeight="1">
      <c r="A211" s="35"/>
      <c r="B211" s="36"/>
      <c r="C211" s="224" t="s">
        <v>297</v>
      </c>
      <c r="D211" s="224" t="s">
        <v>158</v>
      </c>
      <c r="E211" s="225" t="s">
        <v>2184</v>
      </c>
      <c r="F211" s="226" t="s">
        <v>2185</v>
      </c>
      <c r="G211" s="227" t="s">
        <v>186</v>
      </c>
      <c r="H211" s="228">
        <v>220</v>
      </c>
      <c r="I211" s="229"/>
      <c r="J211" s="230">
        <f>ROUND(I211*H211,2)</f>
        <v>0</v>
      </c>
      <c r="K211" s="231"/>
      <c r="L211" s="41"/>
      <c r="M211" s="232" t="s">
        <v>1</v>
      </c>
      <c r="N211" s="233" t="s">
        <v>41</v>
      </c>
      <c r="O211" s="88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6" t="s">
        <v>162</v>
      </c>
      <c r="AT211" s="236" t="s">
        <v>158</v>
      </c>
      <c r="AU211" s="236" t="s">
        <v>85</v>
      </c>
      <c r="AY211" s="14" t="s">
        <v>156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4" t="s">
        <v>83</v>
      </c>
      <c r="BK211" s="237">
        <f>ROUND(I211*H211,2)</f>
        <v>0</v>
      </c>
      <c r="BL211" s="14" t="s">
        <v>162</v>
      </c>
      <c r="BM211" s="236" t="s">
        <v>683</v>
      </c>
    </row>
    <row r="212" spans="1:65" s="2" customFormat="1" ht="14.4" customHeight="1">
      <c r="A212" s="35"/>
      <c r="B212" s="36"/>
      <c r="C212" s="224" t="s">
        <v>422</v>
      </c>
      <c r="D212" s="224" t="s">
        <v>158</v>
      </c>
      <c r="E212" s="225" t="s">
        <v>2184</v>
      </c>
      <c r="F212" s="226" t="s">
        <v>2185</v>
      </c>
      <c r="G212" s="227" t="s">
        <v>186</v>
      </c>
      <c r="H212" s="228">
        <v>700</v>
      </c>
      <c r="I212" s="229"/>
      <c r="J212" s="230">
        <f>ROUND(I212*H212,2)</f>
        <v>0</v>
      </c>
      <c r="K212" s="231"/>
      <c r="L212" s="41"/>
      <c r="M212" s="232" t="s">
        <v>1</v>
      </c>
      <c r="N212" s="233" t="s">
        <v>41</v>
      </c>
      <c r="O212" s="88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6" t="s">
        <v>162</v>
      </c>
      <c r="AT212" s="236" t="s">
        <v>158</v>
      </c>
      <c r="AU212" s="236" t="s">
        <v>85</v>
      </c>
      <c r="AY212" s="14" t="s">
        <v>156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4" t="s">
        <v>83</v>
      </c>
      <c r="BK212" s="237">
        <f>ROUND(I212*H212,2)</f>
        <v>0</v>
      </c>
      <c r="BL212" s="14" t="s">
        <v>162</v>
      </c>
      <c r="BM212" s="236" t="s">
        <v>686</v>
      </c>
    </row>
    <row r="213" spans="1:65" s="2" customFormat="1" ht="14.4" customHeight="1">
      <c r="A213" s="35"/>
      <c r="B213" s="36"/>
      <c r="C213" s="224" t="s">
        <v>300</v>
      </c>
      <c r="D213" s="224" t="s">
        <v>158</v>
      </c>
      <c r="E213" s="225" t="s">
        <v>2184</v>
      </c>
      <c r="F213" s="226" t="s">
        <v>2185</v>
      </c>
      <c r="G213" s="227" t="s">
        <v>186</v>
      </c>
      <c r="H213" s="228">
        <v>690</v>
      </c>
      <c r="I213" s="229"/>
      <c r="J213" s="230">
        <f>ROUND(I213*H213,2)</f>
        <v>0</v>
      </c>
      <c r="K213" s="231"/>
      <c r="L213" s="41"/>
      <c r="M213" s="232" t="s">
        <v>1</v>
      </c>
      <c r="N213" s="233" t="s">
        <v>41</v>
      </c>
      <c r="O213" s="88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6" t="s">
        <v>162</v>
      </c>
      <c r="AT213" s="236" t="s">
        <v>158</v>
      </c>
      <c r="AU213" s="236" t="s">
        <v>85</v>
      </c>
      <c r="AY213" s="14" t="s">
        <v>156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4" t="s">
        <v>83</v>
      </c>
      <c r="BK213" s="237">
        <f>ROUND(I213*H213,2)</f>
        <v>0</v>
      </c>
      <c r="BL213" s="14" t="s">
        <v>162</v>
      </c>
      <c r="BM213" s="236" t="s">
        <v>689</v>
      </c>
    </row>
    <row r="214" spans="1:65" s="2" customFormat="1" ht="14.4" customHeight="1">
      <c r="A214" s="35"/>
      <c r="B214" s="36"/>
      <c r="C214" s="224" t="s">
        <v>723</v>
      </c>
      <c r="D214" s="224" t="s">
        <v>158</v>
      </c>
      <c r="E214" s="225" t="s">
        <v>2186</v>
      </c>
      <c r="F214" s="226" t="s">
        <v>2187</v>
      </c>
      <c r="G214" s="227" t="s">
        <v>186</v>
      </c>
      <c r="H214" s="228">
        <v>50</v>
      </c>
      <c r="I214" s="229"/>
      <c r="J214" s="230">
        <f>ROUND(I214*H214,2)</f>
        <v>0</v>
      </c>
      <c r="K214" s="231"/>
      <c r="L214" s="41"/>
      <c r="M214" s="232" t="s">
        <v>1</v>
      </c>
      <c r="N214" s="233" t="s">
        <v>41</v>
      </c>
      <c r="O214" s="88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6" t="s">
        <v>162</v>
      </c>
      <c r="AT214" s="236" t="s">
        <v>158</v>
      </c>
      <c r="AU214" s="236" t="s">
        <v>85</v>
      </c>
      <c r="AY214" s="14" t="s">
        <v>156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4" t="s">
        <v>83</v>
      </c>
      <c r="BK214" s="237">
        <f>ROUND(I214*H214,2)</f>
        <v>0</v>
      </c>
      <c r="BL214" s="14" t="s">
        <v>162</v>
      </c>
      <c r="BM214" s="236" t="s">
        <v>692</v>
      </c>
    </row>
    <row r="215" spans="1:65" s="2" customFormat="1" ht="14.4" customHeight="1">
      <c r="A215" s="35"/>
      <c r="B215" s="36"/>
      <c r="C215" s="224" t="s">
        <v>304</v>
      </c>
      <c r="D215" s="224" t="s">
        <v>158</v>
      </c>
      <c r="E215" s="225" t="s">
        <v>2188</v>
      </c>
      <c r="F215" s="226" t="s">
        <v>2189</v>
      </c>
      <c r="G215" s="227" t="s">
        <v>186</v>
      </c>
      <c r="H215" s="228">
        <v>40</v>
      </c>
      <c r="I215" s="229"/>
      <c r="J215" s="230">
        <f>ROUND(I215*H215,2)</f>
        <v>0</v>
      </c>
      <c r="K215" s="231"/>
      <c r="L215" s="41"/>
      <c r="M215" s="232" t="s">
        <v>1</v>
      </c>
      <c r="N215" s="233" t="s">
        <v>41</v>
      </c>
      <c r="O215" s="88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6" t="s">
        <v>162</v>
      </c>
      <c r="AT215" s="236" t="s">
        <v>158</v>
      </c>
      <c r="AU215" s="236" t="s">
        <v>85</v>
      </c>
      <c r="AY215" s="14" t="s">
        <v>156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4" t="s">
        <v>83</v>
      </c>
      <c r="BK215" s="237">
        <f>ROUND(I215*H215,2)</f>
        <v>0</v>
      </c>
      <c r="BL215" s="14" t="s">
        <v>162</v>
      </c>
      <c r="BM215" s="236" t="s">
        <v>695</v>
      </c>
    </row>
    <row r="216" spans="1:65" s="2" customFormat="1" ht="14.4" customHeight="1">
      <c r="A216" s="35"/>
      <c r="B216" s="36"/>
      <c r="C216" s="224" t="s">
        <v>435</v>
      </c>
      <c r="D216" s="224" t="s">
        <v>158</v>
      </c>
      <c r="E216" s="225" t="s">
        <v>2184</v>
      </c>
      <c r="F216" s="226" t="s">
        <v>2185</v>
      </c>
      <c r="G216" s="227" t="s">
        <v>186</v>
      </c>
      <c r="H216" s="228">
        <v>100</v>
      </c>
      <c r="I216" s="229"/>
      <c r="J216" s="230">
        <f>ROUND(I216*H216,2)</f>
        <v>0</v>
      </c>
      <c r="K216" s="231"/>
      <c r="L216" s="41"/>
      <c r="M216" s="232" t="s">
        <v>1</v>
      </c>
      <c r="N216" s="233" t="s">
        <v>41</v>
      </c>
      <c r="O216" s="88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6" t="s">
        <v>162</v>
      </c>
      <c r="AT216" s="236" t="s">
        <v>158</v>
      </c>
      <c r="AU216" s="236" t="s">
        <v>85</v>
      </c>
      <c r="AY216" s="14" t="s">
        <v>156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4" t="s">
        <v>83</v>
      </c>
      <c r="BK216" s="237">
        <f>ROUND(I216*H216,2)</f>
        <v>0</v>
      </c>
      <c r="BL216" s="14" t="s">
        <v>162</v>
      </c>
      <c r="BM216" s="236" t="s">
        <v>699</v>
      </c>
    </row>
    <row r="217" spans="1:65" s="2" customFormat="1" ht="14.4" customHeight="1">
      <c r="A217" s="35"/>
      <c r="B217" s="36"/>
      <c r="C217" s="224" t="s">
        <v>308</v>
      </c>
      <c r="D217" s="224" t="s">
        <v>158</v>
      </c>
      <c r="E217" s="225" t="s">
        <v>2190</v>
      </c>
      <c r="F217" s="226" t="s">
        <v>2191</v>
      </c>
      <c r="G217" s="227" t="s">
        <v>186</v>
      </c>
      <c r="H217" s="228">
        <v>5</v>
      </c>
      <c r="I217" s="229"/>
      <c r="J217" s="230">
        <f>ROUND(I217*H217,2)</f>
        <v>0</v>
      </c>
      <c r="K217" s="231"/>
      <c r="L217" s="41"/>
      <c r="M217" s="232" t="s">
        <v>1</v>
      </c>
      <c r="N217" s="233" t="s">
        <v>41</v>
      </c>
      <c r="O217" s="88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6" t="s">
        <v>162</v>
      </c>
      <c r="AT217" s="236" t="s">
        <v>158</v>
      </c>
      <c r="AU217" s="236" t="s">
        <v>85</v>
      </c>
      <c r="AY217" s="14" t="s">
        <v>156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4" t="s">
        <v>83</v>
      </c>
      <c r="BK217" s="237">
        <f>ROUND(I217*H217,2)</f>
        <v>0</v>
      </c>
      <c r="BL217" s="14" t="s">
        <v>162</v>
      </c>
      <c r="BM217" s="236" t="s">
        <v>702</v>
      </c>
    </row>
    <row r="218" spans="1:65" s="2" customFormat="1" ht="14.4" customHeight="1">
      <c r="A218" s="35"/>
      <c r="B218" s="36"/>
      <c r="C218" s="224" t="s">
        <v>1891</v>
      </c>
      <c r="D218" s="224" t="s">
        <v>158</v>
      </c>
      <c r="E218" s="225" t="s">
        <v>2192</v>
      </c>
      <c r="F218" s="226" t="s">
        <v>2193</v>
      </c>
      <c r="G218" s="227" t="s">
        <v>186</v>
      </c>
      <c r="H218" s="228">
        <v>4</v>
      </c>
      <c r="I218" s="229"/>
      <c r="J218" s="230">
        <f>ROUND(I218*H218,2)</f>
        <v>0</v>
      </c>
      <c r="K218" s="231"/>
      <c r="L218" s="41"/>
      <c r="M218" s="232" t="s">
        <v>1</v>
      </c>
      <c r="N218" s="233" t="s">
        <v>41</v>
      </c>
      <c r="O218" s="88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162</v>
      </c>
      <c r="AT218" s="236" t="s">
        <v>158</v>
      </c>
      <c r="AU218" s="236" t="s">
        <v>85</v>
      </c>
      <c r="AY218" s="14" t="s">
        <v>156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83</v>
      </c>
      <c r="BK218" s="237">
        <f>ROUND(I218*H218,2)</f>
        <v>0</v>
      </c>
      <c r="BL218" s="14" t="s">
        <v>162</v>
      </c>
      <c r="BM218" s="236" t="s">
        <v>705</v>
      </c>
    </row>
    <row r="219" spans="1:65" s="2" customFormat="1" ht="14.4" customHeight="1">
      <c r="A219" s="35"/>
      <c r="B219" s="36"/>
      <c r="C219" s="224" t="s">
        <v>312</v>
      </c>
      <c r="D219" s="224" t="s">
        <v>158</v>
      </c>
      <c r="E219" s="225" t="s">
        <v>2194</v>
      </c>
      <c r="F219" s="226" t="s">
        <v>2195</v>
      </c>
      <c r="G219" s="227" t="s">
        <v>433</v>
      </c>
      <c r="H219" s="228">
        <v>400</v>
      </c>
      <c r="I219" s="229"/>
      <c r="J219" s="230">
        <f>ROUND(I219*H219,2)</f>
        <v>0</v>
      </c>
      <c r="K219" s="231"/>
      <c r="L219" s="41"/>
      <c r="M219" s="232" t="s">
        <v>1</v>
      </c>
      <c r="N219" s="233" t="s">
        <v>41</v>
      </c>
      <c r="O219" s="88"/>
      <c r="P219" s="234">
        <f>O219*H219</f>
        <v>0</v>
      </c>
      <c r="Q219" s="234">
        <v>0</v>
      </c>
      <c r="R219" s="234">
        <f>Q219*H219</f>
        <v>0</v>
      </c>
      <c r="S219" s="234">
        <v>0</v>
      </c>
      <c r="T219" s="23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6" t="s">
        <v>162</v>
      </c>
      <c r="AT219" s="236" t="s">
        <v>158</v>
      </c>
      <c r="AU219" s="236" t="s">
        <v>85</v>
      </c>
      <c r="AY219" s="14" t="s">
        <v>156</v>
      </c>
      <c r="BE219" s="237">
        <f>IF(N219="základní",J219,0)</f>
        <v>0</v>
      </c>
      <c r="BF219" s="237">
        <f>IF(N219="snížená",J219,0)</f>
        <v>0</v>
      </c>
      <c r="BG219" s="237">
        <f>IF(N219="zákl. přenesená",J219,0)</f>
        <v>0</v>
      </c>
      <c r="BH219" s="237">
        <f>IF(N219="sníž. přenesená",J219,0)</f>
        <v>0</v>
      </c>
      <c r="BI219" s="237">
        <f>IF(N219="nulová",J219,0)</f>
        <v>0</v>
      </c>
      <c r="BJ219" s="14" t="s">
        <v>83</v>
      </c>
      <c r="BK219" s="237">
        <f>ROUND(I219*H219,2)</f>
        <v>0</v>
      </c>
      <c r="BL219" s="14" t="s">
        <v>162</v>
      </c>
      <c r="BM219" s="236" t="s">
        <v>709</v>
      </c>
    </row>
    <row r="220" spans="1:65" s="2" customFormat="1" ht="14.4" customHeight="1">
      <c r="A220" s="35"/>
      <c r="B220" s="36"/>
      <c r="C220" s="224" t="s">
        <v>744</v>
      </c>
      <c r="D220" s="224" t="s">
        <v>158</v>
      </c>
      <c r="E220" s="225" t="s">
        <v>2196</v>
      </c>
      <c r="F220" s="226" t="s">
        <v>2197</v>
      </c>
      <c r="G220" s="227" t="s">
        <v>433</v>
      </c>
      <c r="H220" s="228">
        <v>30</v>
      </c>
      <c r="I220" s="229"/>
      <c r="J220" s="230">
        <f>ROUND(I220*H220,2)</f>
        <v>0</v>
      </c>
      <c r="K220" s="231"/>
      <c r="L220" s="41"/>
      <c r="M220" s="232" t="s">
        <v>1</v>
      </c>
      <c r="N220" s="233" t="s">
        <v>41</v>
      </c>
      <c r="O220" s="88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6" t="s">
        <v>162</v>
      </c>
      <c r="AT220" s="236" t="s">
        <v>158</v>
      </c>
      <c r="AU220" s="236" t="s">
        <v>85</v>
      </c>
      <c r="AY220" s="14" t="s">
        <v>156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4" t="s">
        <v>83</v>
      </c>
      <c r="BK220" s="237">
        <f>ROUND(I220*H220,2)</f>
        <v>0</v>
      </c>
      <c r="BL220" s="14" t="s">
        <v>162</v>
      </c>
      <c r="BM220" s="236" t="s">
        <v>712</v>
      </c>
    </row>
    <row r="221" spans="1:65" s="2" customFormat="1" ht="14.4" customHeight="1">
      <c r="A221" s="35"/>
      <c r="B221" s="36"/>
      <c r="C221" s="224" t="s">
        <v>315</v>
      </c>
      <c r="D221" s="224" t="s">
        <v>158</v>
      </c>
      <c r="E221" s="225" t="s">
        <v>2198</v>
      </c>
      <c r="F221" s="226" t="s">
        <v>2199</v>
      </c>
      <c r="G221" s="227" t="s">
        <v>433</v>
      </c>
      <c r="H221" s="228">
        <v>4</v>
      </c>
      <c r="I221" s="229"/>
      <c r="J221" s="230">
        <f>ROUND(I221*H221,2)</f>
        <v>0</v>
      </c>
      <c r="K221" s="231"/>
      <c r="L221" s="41"/>
      <c r="M221" s="232" t="s">
        <v>1</v>
      </c>
      <c r="N221" s="233" t="s">
        <v>41</v>
      </c>
      <c r="O221" s="88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6" t="s">
        <v>162</v>
      </c>
      <c r="AT221" s="236" t="s">
        <v>158</v>
      </c>
      <c r="AU221" s="236" t="s">
        <v>85</v>
      </c>
      <c r="AY221" s="14" t="s">
        <v>156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4" t="s">
        <v>83</v>
      </c>
      <c r="BK221" s="237">
        <f>ROUND(I221*H221,2)</f>
        <v>0</v>
      </c>
      <c r="BL221" s="14" t="s">
        <v>162</v>
      </c>
      <c r="BM221" s="236" t="s">
        <v>716</v>
      </c>
    </row>
    <row r="222" spans="1:65" s="2" customFormat="1" ht="14.4" customHeight="1">
      <c r="A222" s="35"/>
      <c r="B222" s="36"/>
      <c r="C222" s="224" t="s">
        <v>751</v>
      </c>
      <c r="D222" s="224" t="s">
        <v>158</v>
      </c>
      <c r="E222" s="225" t="s">
        <v>2200</v>
      </c>
      <c r="F222" s="226" t="s">
        <v>2201</v>
      </c>
      <c r="G222" s="227" t="s">
        <v>186</v>
      </c>
      <c r="H222" s="228">
        <v>25</v>
      </c>
      <c r="I222" s="229"/>
      <c r="J222" s="230">
        <f>ROUND(I222*H222,2)</f>
        <v>0</v>
      </c>
      <c r="K222" s="231"/>
      <c r="L222" s="41"/>
      <c r="M222" s="232" t="s">
        <v>1</v>
      </c>
      <c r="N222" s="233" t="s">
        <v>41</v>
      </c>
      <c r="O222" s="88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6" t="s">
        <v>162</v>
      </c>
      <c r="AT222" s="236" t="s">
        <v>158</v>
      </c>
      <c r="AU222" s="236" t="s">
        <v>85</v>
      </c>
      <c r="AY222" s="14" t="s">
        <v>156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4" t="s">
        <v>83</v>
      </c>
      <c r="BK222" s="237">
        <f>ROUND(I222*H222,2)</f>
        <v>0</v>
      </c>
      <c r="BL222" s="14" t="s">
        <v>162</v>
      </c>
      <c r="BM222" s="236" t="s">
        <v>719</v>
      </c>
    </row>
    <row r="223" spans="1:65" s="2" customFormat="1" ht="14.4" customHeight="1">
      <c r="A223" s="35"/>
      <c r="B223" s="36"/>
      <c r="C223" s="224" t="s">
        <v>206</v>
      </c>
      <c r="D223" s="224" t="s">
        <v>158</v>
      </c>
      <c r="E223" s="225" t="s">
        <v>2202</v>
      </c>
      <c r="F223" s="226" t="s">
        <v>2203</v>
      </c>
      <c r="G223" s="227" t="s">
        <v>433</v>
      </c>
      <c r="H223" s="228">
        <v>2</v>
      </c>
      <c r="I223" s="229"/>
      <c r="J223" s="230">
        <f>ROUND(I223*H223,2)</f>
        <v>0</v>
      </c>
      <c r="K223" s="231"/>
      <c r="L223" s="41"/>
      <c r="M223" s="232" t="s">
        <v>1</v>
      </c>
      <c r="N223" s="233" t="s">
        <v>41</v>
      </c>
      <c r="O223" s="88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6" t="s">
        <v>162</v>
      </c>
      <c r="AT223" s="236" t="s">
        <v>158</v>
      </c>
      <c r="AU223" s="236" t="s">
        <v>85</v>
      </c>
      <c r="AY223" s="14" t="s">
        <v>156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4" t="s">
        <v>83</v>
      </c>
      <c r="BK223" s="237">
        <f>ROUND(I223*H223,2)</f>
        <v>0</v>
      </c>
      <c r="BL223" s="14" t="s">
        <v>162</v>
      </c>
      <c r="BM223" s="236" t="s">
        <v>722</v>
      </c>
    </row>
    <row r="224" spans="1:65" s="2" customFormat="1" ht="14.4" customHeight="1">
      <c r="A224" s="35"/>
      <c r="B224" s="36"/>
      <c r="C224" s="224" t="s">
        <v>202</v>
      </c>
      <c r="D224" s="224" t="s">
        <v>158</v>
      </c>
      <c r="E224" s="225" t="s">
        <v>2204</v>
      </c>
      <c r="F224" s="226" t="s">
        <v>2205</v>
      </c>
      <c r="G224" s="227" t="s">
        <v>433</v>
      </c>
      <c r="H224" s="228">
        <v>10</v>
      </c>
      <c r="I224" s="229"/>
      <c r="J224" s="230">
        <f>ROUND(I224*H224,2)</f>
        <v>0</v>
      </c>
      <c r="K224" s="231"/>
      <c r="L224" s="41"/>
      <c r="M224" s="232" t="s">
        <v>1</v>
      </c>
      <c r="N224" s="233" t="s">
        <v>41</v>
      </c>
      <c r="O224" s="88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6" t="s">
        <v>162</v>
      </c>
      <c r="AT224" s="236" t="s">
        <v>158</v>
      </c>
      <c r="AU224" s="236" t="s">
        <v>85</v>
      </c>
      <c r="AY224" s="14" t="s">
        <v>156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4" t="s">
        <v>83</v>
      </c>
      <c r="BK224" s="237">
        <f>ROUND(I224*H224,2)</f>
        <v>0</v>
      </c>
      <c r="BL224" s="14" t="s">
        <v>162</v>
      </c>
      <c r="BM224" s="236" t="s">
        <v>726</v>
      </c>
    </row>
    <row r="225" spans="1:65" s="2" customFormat="1" ht="14.4" customHeight="1">
      <c r="A225" s="35"/>
      <c r="B225" s="36"/>
      <c r="C225" s="224" t="s">
        <v>219</v>
      </c>
      <c r="D225" s="224" t="s">
        <v>158</v>
      </c>
      <c r="E225" s="225" t="s">
        <v>2206</v>
      </c>
      <c r="F225" s="226" t="s">
        <v>2207</v>
      </c>
      <c r="G225" s="227" t="s">
        <v>433</v>
      </c>
      <c r="H225" s="228">
        <v>10</v>
      </c>
      <c r="I225" s="229"/>
      <c r="J225" s="230">
        <f>ROUND(I225*H225,2)</f>
        <v>0</v>
      </c>
      <c r="K225" s="231"/>
      <c r="L225" s="41"/>
      <c r="M225" s="232" t="s">
        <v>1</v>
      </c>
      <c r="N225" s="233" t="s">
        <v>41</v>
      </c>
      <c r="O225" s="88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6" t="s">
        <v>162</v>
      </c>
      <c r="AT225" s="236" t="s">
        <v>158</v>
      </c>
      <c r="AU225" s="236" t="s">
        <v>85</v>
      </c>
      <c r="AY225" s="14" t="s">
        <v>156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4" t="s">
        <v>83</v>
      </c>
      <c r="BK225" s="237">
        <f>ROUND(I225*H225,2)</f>
        <v>0</v>
      </c>
      <c r="BL225" s="14" t="s">
        <v>162</v>
      </c>
      <c r="BM225" s="236" t="s">
        <v>729</v>
      </c>
    </row>
    <row r="226" spans="1:65" s="2" customFormat="1" ht="14.4" customHeight="1">
      <c r="A226" s="35"/>
      <c r="B226" s="36"/>
      <c r="C226" s="224" t="s">
        <v>233</v>
      </c>
      <c r="D226" s="224" t="s">
        <v>158</v>
      </c>
      <c r="E226" s="225" t="s">
        <v>2208</v>
      </c>
      <c r="F226" s="226" t="s">
        <v>2209</v>
      </c>
      <c r="G226" s="227" t="s">
        <v>433</v>
      </c>
      <c r="H226" s="228">
        <v>71</v>
      </c>
      <c r="I226" s="229"/>
      <c r="J226" s="230">
        <f>ROUND(I226*H226,2)</f>
        <v>0</v>
      </c>
      <c r="K226" s="231"/>
      <c r="L226" s="41"/>
      <c r="M226" s="232" t="s">
        <v>1</v>
      </c>
      <c r="N226" s="233" t="s">
        <v>41</v>
      </c>
      <c r="O226" s="88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6" t="s">
        <v>162</v>
      </c>
      <c r="AT226" s="236" t="s">
        <v>158</v>
      </c>
      <c r="AU226" s="236" t="s">
        <v>85</v>
      </c>
      <c r="AY226" s="14" t="s">
        <v>156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4" t="s">
        <v>83</v>
      </c>
      <c r="BK226" s="237">
        <f>ROUND(I226*H226,2)</f>
        <v>0</v>
      </c>
      <c r="BL226" s="14" t="s">
        <v>162</v>
      </c>
      <c r="BM226" s="236" t="s">
        <v>732</v>
      </c>
    </row>
    <row r="227" spans="1:65" s="2" customFormat="1" ht="14.4" customHeight="1">
      <c r="A227" s="35"/>
      <c r="B227" s="36"/>
      <c r="C227" s="224" t="s">
        <v>309</v>
      </c>
      <c r="D227" s="224" t="s">
        <v>158</v>
      </c>
      <c r="E227" s="225" t="s">
        <v>2208</v>
      </c>
      <c r="F227" s="226" t="s">
        <v>2209</v>
      </c>
      <c r="G227" s="227" t="s">
        <v>433</v>
      </c>
      <c r="H227" s="228">
        <v>8</v>
      </c>
      <c r="I227" s="229"/>
      <c r="J227" s="230">
        <f>ROUND(I227*H227,2)</f>
        <v>0</v>
      </c>
      <c r="K227" s="231"/>
      <c r="L227" s="41"/>
      <c r="M227" s="232" t="s">
        <v>1</v>
      </c>
      <c r="N227" s="233" t="s">
        <v>41</v>
      </c>
      <c r="O227" s="88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6" t="s">
        <v>162</v>
      </c>
      <c r="AT227" s="236" t="s">
        <v>158</v>
      </c>
      <c r="AU227" s="236" t="s">
        <v>85</v>
      </c>
      <c r="AY227" s="14" t="s">
        <v>156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4" t="s">
        <v>83</v>
      </c>
      <c r="BK227" s="237">
        <f>ROUND(I227*H227,2)</f>
        <v>0</v>
      </c>
      <c r="BL227" s="14" t="s">
        <v>162</v>
      </c>
      <c r="BM227" s="236" t="s">
        <v>736</v>
      </c>
    </row>
    <row r="228" spans="1:65" s="2" customFormat="1" ht="14.4" customHeight="1">
      <c r="A228" s="35"/>
      <c r="B228" s="36"/>
      <c r="C228" s="224" t="s">
        <v>325</v>
      </c>
      <c r="D228" s="224" t="s">
        <v>158</v>
      </c>
      <c r="E228" s="225" t="s">
        <v>2210</v>
      </c>
      <c r="F228" s="226" t="s">
        <v>2211</v>
      </c>
      <c r="G228" s="227" t="s">
        <v>433</v>
      </c>
      <c r="H228" s="228">
        <v>25</v>
      </c>
      <c r="I228" s="229"/>
      <c r="J228" s="230">
        <f>ROUND(I228*H228,2)</f>
        <v>0</v>
      </c>
      <c r="K228" s="231"/>
      <c r="L228" s="41"/>
      <c r="M228" s="232" t="s">
        <v>1</v>
      </c>
      <c r="N228" s="233" t="s">
        <v>41</v>
      </c>
      <c r="O228" s="88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6" t="s">
        <v>162</v>
      </c>
      <c r="AT228" s="236" t="s">
        <v>158</v>
      </c>
      <c r="AU228" s="236" t="s">
        <v>85</v>
      </c>
      <c r="AY228" s="14" t="s">
        <v>156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4" t="s">
        <v>83</v>
      </c>
      <c r="BK228" s="237">
        <f>ROUND(I228*H228,2)</f>
        <v>0</v>
      </c>
      <c r="BL228" s="14" t="s">
        <v>162</v>
      </c>
      <c r="BM228" s="236" t="s">
        <v>740</v>
      </c>
    </row>
    <row r="229" spans="1:65" s="2" customFormat="1" ht="14.4" customHeight="1">
      <c r="A229" s="35"/>
      <c r="B229" s="36"/>
      <c r="C229" s="224" t="s">
        <v>328</v>
      </c>
      <c r="D229" s="224" t="s">
        <v>158</v>
      </c>
      <c r="E229" s="225" t="s">
        <v>2212</v>
      </c>
      <c r="F229" s="226" t="s">
        <v>2213</v>
      </c>
      <c r="G229" s="227" t="s">
        <v>433</v>
      </c>
      <c r="H229" s="228">
        <v>15</v>
      </c>
      <c r="I229" s="229"/>
      <c r="J229" s="230">
        <f>ROUND(I229*H229,2)</f>
        <v>0</v>
      </c>
      <c r="K229" s="231"/>
      <c r="L229" s="41"/>
      <c r="M229" s="232" t="s">
        <v>1</v>
      </c>
      <c r="N229" s="233" t="s">
        <v>41</v>
      </c>
      <c r="O229" s="88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6" t="s">
        <v>162</v>
      </c>
      <c r="AT229" s="236" t="s">
        <v>158</v>
      </c>
      <c r="AU229" s="236" t="s">
        <v>85</v>
      </c>
      <c r="AY229" s="14" t="s">
        <v>156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4" t="s">
        <v>83</v>
      </c>
      <c r="BK229" s="237">
        <f>ROUND(I229*H229,2)</f>
        <v>0</v>
      </c>
      <c r="BL229" s="14" t="s">
        <v>162</v>
      </c>
      <c r="BM229" s="236" t="s">
        <v>743</v>
      </c>
    </row>
    <row r="230" spans="1:65" s="2" customFormat="1" ht="14.4" customHeight="1">
      <c r="A230" s="35"/>
      <c r="B230" s="36"/>
      <c r="C230" s="224" t="s">
        <v>330</v>
      </c>
      <c r="D230" s="224" t="s">
        <v>158</v>
      </c>
      <c r="E230" s="225" t="s">
        <v>2214</v>
      </c>
      <c r="F230" s="226" t="s">
        <v>2215</v>
      </c>
      <c r="G230" s="227" t="s">
        <v>433</v>
      </c>
      <c r="H230" s="228">
        <v>2</v>
      </c>
      <c r="I230" s="229"/>
      <c r="J230" s="230">
        <f>ROUND(I230*H230,2)</f>
        <v>0</v>
      </c>
      <c r="K230" s="231"/>
      <c r="L230" s="41"/>
      <c r="M230" s="232" t="s">
        <v>1</v>
      </c>
      <c r="N230" s="233" t="s">
        <v>41</v>
      </c>
      <c r="O230" s="88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6" t="s">
        <v>162</v>
      </c>
      <c r="AT230" s="236" t="s">
        <v>158</v>
      </c>
      <c r="AU230" s="236" t="s">
        <v>85</v>
      </c>
      <c r="AY230" s="14" t="s">
        <v>156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4" t="s">
        <v>83</v>
      </c>
      <c r="BK230" s="237">
        <f>ROUND(I230*H230,2)</f>
        <v>0</v>
      </c>
      <c r="BL230" s="14" t="s">
        <v>162</v>
      </c>
      <c r="BM230" s="236" t="s">
        <v>747</v>
      </c>
    </row>
    <row r="231" spans="1:65" s="2" customFormat="1" ht="14.4" customHeight="1">
      <c r="A231" s="35"/>
      <c r="B231" s="36"/>
      <c r="C231" s="224" t="s">
        <v>333</v>
      </c>
      <c r="D231" s="224" t="s">
        <v>158</v>
      </c>
      <c r="E231" s="225" t="s">
        <v>2216</v>
      </c>
      <c r="F231" s="226" t="s">
        <v>2217</v>
      </c>
      <c r="G231" s="227" t="s">
        <v>433</v>
      </c>
      <c r="H231" s="228">
        <v>1</v>
      </c>
      <c r="I231" s="229"/>
      <c r="J231" s="230">
        <f>ROUND(I231*H231,2)</f>
        <v>0</v>
      </c>
      <c r="K231" s="231"/>
      <c r="L231" s="41"/>
      <c r="M231" s="232" t="s">
        <v>1</v>
      </c>
      <c r="N231" s="233" t="s">
        <v>41</v>
      </c>
      <c r="O231" s="88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6" t="s">
        <v>162</v>
      </c>
      <c r="AT231" s="236" t="s">
        <v>158</v>
      </c>
      <c r="AU231" s="236" t="s">
        <v>85</v>
      </c>
      <c r="AY231" s="14" t="s">
        <v>156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4" t="s">
        <v>83</v>
      </c>
      <c r="BK231" s="237">
        <f>ROUND(I231*H231,2)</f>
        <v>0</v>
      </c>
      <c r="BL231" s="14" t="s">
        <v>162</v>
      </c>
      <c r="BM231" s="236" t="s">
        <v>750</v>
      </c>
    </row>
    <row r="232" spans="1:65" s="2" customFormat="1" ht="14.4" customHeight="1">
      <c r="A232" s="35"/>
      <c r="B232" s="36"/>
      <c r="C232" s="224" t="s">
        <v>337</v>
      </c>
      <c r="D232" s="224" t="s">
        <v>158</v>
      </c>
      <c r="E232" s="225" t="s">
        <v>2218</v>
      </c>
      <c r="F232" s="226" t="s">
        <v>2219</v>
      </c>
      <c r="G232" s="227" t="s">
        <v>186</v>
      </c>
      <c r="H232" s="228">
        <v>200</v>
      </c>
      <c r="I232" s="229"/>
      <c r="J232" s="230">
        <f>ROUND(I232*H232,2)</f>
        <v>0</v>
      </c>
      <c r="K232" s="231"/>
      <c r="L232" s="41"/>
      <c r="M232" s="232" t="s">
        <v>1</v>
      </c>
      <c r="N232" s="233" t="s">
        <v>41</v>
      </c>
      <c r="O232" s="88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6" t="s">
        <v>162</v>
      </c>
      <c r="AT232" s="236" t="s">
        <v>158</v>
      </c>
      <c r="AU232" s="236" t="s">
        <v>85</v>
      </c>
      <c r="AY232" s="14" t="s">
        <v>156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4" t="s">
        <v>83</v>
      </c>
      <c r="BK232" s="237">
        <f>ROUND(I232*H232,2)</f>
        <v>0</v>
      </c>
      <c r="BL232" s="14" t="s">
        <v>162</v>
      </c>
      <c r="BM232" s="236" t="s">
        <v>754</v>
      </c>
    </row>
    <row r="233" spans="1:65" s="2" customFormat="1" ht="14.4" customHeight="1">
      <c r="A233" s="35"/>
      <c r="B233" s="36"/>
      <c r="C233" s="224" t="s">
        <v>336</v>
      </c>
      <c r="D233" s="224" t="s">
        <v>158</v>
      </c>
      <c r="E233" s="225" t="s">
        <v>2220</v>
      </c>
      <c r="F233" s="226" t="s">
        <v>2221</v>
      </c>
      <c r="G233" s="227" t="s">
        <v>186</v>
      </c>
      <c r="H233" s="228">
        <v>10</v>
      </c>
      <c r="I233" s="229"/>
      <c r="J233" s="230">
        <f>ROUND(I233*H233,2)</f>
        <v>0</v>
      </c>
      <c r="K233" s="231"/>
      <c r="L233" s="41"/>
      <c r="M233" s="232" t="s">
        <v>1</v>
      </c>
      <c r="N233" s="233" t="s">
        <v>41</v>
      </c>
      <c r="O233" s="88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6" t="s">
        <v>162</v>
      </c>
      <c r="AT233" s="236" t="s">
        <v>158</v>
      </c>
      <c r="AU233" s="236" t="s">
        <v>85</v>
      </c>
      <c r="AY233" s="14" t="s">
        <v>156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4" t="s">
        <v>83</v>
      </c>
      <c r="BK233" s="237">
        <f>ROUND(I233*H233,2)</f>
        <v>0</v>
      </c>
      <c r="BL233" s="14" t="s">
        <v>162</v>
      </c>
      <c r="BM233" s="236" t="s">
        <v>758</v>
      </c>
    </row>
    <row r="234" spans="1:65" s="2" customFormat="1" ht="14.4" customHeight="1">
      <c r="A234" s="35"/>
      <c r="B234" s="36"/>
      <c r="C234" s="224" t="s">
        <v>344</v>
      </c>
      <c r="D234" s="224" t="s">
        <v>158</v>
      </c>
      <c r="E234" s="225" t="s">
        <v>2222</v>
      </c>
      <c r="F234" s="226" t="s">
        <v>2223</v>
      </c>
      <c r="G234" s="227" t="s">
        <v>186</v>
      </c>
      <c r="H234" s="228">
        <v>20</v>
      </c>
      <c r="I234" s="229"/>
      <c r="J234" s="230">
        <f>ROUND(I234*H234,2)</f>
        <v>0</v>
      </c>
      <c r="K234" s="231"/>
      <c r="L234" s="41"/>
      <c r="M234" s="232" t="s">
        <v>1</v>
      </c>
      <c r="N234" s="233" t="s">
        <v>41</v>
      </c>
      <c r="O234" s="88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6" t="s">
        <v>162</v>
      </c>
      <c r="AT234" s="236" t="s">
        <v>158</v>
      </c>
      <c r="AU234" s="236" t="s">
        <v>85</v>
      </c>
      <c r="AY234" s="14" t="s">
        <v>156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4" t="s">
        <v>83</v>
      </c>
      <c r="BK234" s="237">
        <f>ROUND(I234*H234,2)</f>
        <v>0</v>
      </c>
      <c r="BL234" s="14" t="s">
        <v>162</v>
      </c>
      <c r="BM234" s="236" t="s">
        <v>761</v>
      </c>
    </row>
    <row r="235" spans="1:65" s="2" customFormat="1" ht="14.4" customHeight="1">
      <c r="A235" s="35"/>
      <c r="B235" s="36"/>
      <c r="C235" s="224" t="s">
        <v>340</v>
      </c>
      <c r="D235" s="224" t="s">
        <v>158</v>
      </c>
      <c r="E235" s="225" t="s">
        <v>2224</v>
      </c>
      <c r="F235" s="226" t="s">
        <v>2225</v>
      </c>
      <c r="G235" s="227" t="s">
        <v>433</v>
      </c>
      <c r="H235" s="228">
        <v>50</v>
      </c>
      <c r="I235" s="229"/>
      <c r="J235" s="230">
        <f>ROUND(I235*H235,2)</f>
        <v>0</v>
      </c>
      <c r="K235" s="231"/>
      <c r="L235" s="41"/>
      <c r="M235" s="232" t="s">
        <v>1</v>
      </c>
      <c r="N235" s="233" t="s">
        <v>41</v>
      </c>
      <c r="O235" s="88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6" t="s">
        <v>162</v>
      </c>
      <c r="AT235" s="236" t="s">
        <v>158</v>
      </c>
      <c r="AU235" s="236" t="s">
        <v>85</v>
      </c>
      <c r="AY235" s="14" t="s">
        <v>156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4" t="s">
        <v>83</v>
      </c>
      <c r="BK235" s="237">
        <f>ROUND(I235*H235,2)</f>
        <v>0</v>
      </c>
      <c r="BL235" s="14" t="s">
        <v>162</v>
      </c>
      <c r="BM235" s="236" t="s">
        <v>764</v>
      </c>
    </row>
    <row r="236" spans="1:65" s="2" customFormat="1" ht="14.4" customHeight="1">
      <c r="A236" s="35"/>
      <c r="B236" s="36"/>
      <c r="C236" s="224" t="s">
        <v>398</v>
      </c>
      <c r="D236" s="224" t="s">
        <v>158</v>
      </c>
      <c r="E236" s="225" t="s">
        <v>2226</v>
      </c>
      <c r="F236" s="226" t="s">
        <v>2227</v>
      </c>
      <c r="G236" s="227" t="s">
        <v>433</v>
      </c>
      <c r="H236" s="228">
        <v>300</v>
      </c>
      <c r="I236" s="229"/>
      <c r="J236" s="230">
        <f>ROUND(I236*H236,2)</f>
        <v>0</v>
      </c>
      <c r="K236" s="231"/>
      <c r="L236" s="41"/>
      <c r="M236" s="232" t="s">
        <v>1</v>
      </c>
      <c r="N236" s="233" t="s">
        <v>41</v>
      </c>
      <c r="O236" s="88"/>
      <c r="P236" s="234">
        <f>O236*H236</f>
        <v>0</v>
      </c>
      <c r="Q236" s="234">
        <v>0</v>
      </c>
      <c r="R236" s="234">
        <f>Q236*H236</f>
        <v>0</v>
      </c>
      <c r="S236" s="234">
        <v>0</v>
      </c>
      <c r="T236" s="23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6" t="s">
        <v>162</v>
      </c>
      <c r="AT236" s="236" t="s">
        <v>158</v>
      </c>
      <c r="AU236" s="236" t="s">
        <v>85</v>
      </c>
      <c r="AY236" s="14" t="s">
        <v>156</v>
      </c>
      <c r="BE236" s="237">
        <f>IF(N236="základní",J236,0)</f>
        <v>0</v>
      </c>
      <c r="BF236" s="237">
        <f>IF(N236="snížená",J236,0)</f>
        <v>0</v>
      </c>
      <c r="BG236" s="237">
        <f>IF(N236="zákl. přenesená",J236,0)</f>
        <v>0</v>
      </c>
      <c r="BH236" s="237">
        <f>IF(N236="sníž. přenesená",J236,0)</f>
        <v>0</v>
      </c>
      <c r="BI236" s="237">
        <f>IF(N236="nulová",J236,0)</f>
        <v>0</v>
      </c>
      <c r="BJ236" s="14" t="s">
        <v>83</v>
      </c>
      <c r="BK236" s="237">
        <f>ROUND(I236*H236,2)</f>
        <v>0</v>
      </c>
      <c r="BL236" s="14" t="s">
        <v>162</v>
      </c>
      <c r="BM236" s="236" t="s">
        <v>767</v>
      </c>
    </row>
    <row r="237" spans="1:65" s="2" customFormat="1" ht="14.4" customHeight="1">
      <c r="A237" s="35"/>
      <c r="B237" s="36"/>
      <c r="C237" s="224" t="s">
        <v>343</v>
      </c>
      <c r="D237" s="224" t="s">
        <v>158</v>
      </c>
      <c r="E237" s="225" t="s">
        <v>2228</v>
      </c>
      <c r="F237" s="226" t="s">
        <v>2229</v>
      </c>
      <c r="G237" s="227" t="s">
        <v>433</v>
      </c>
      <c r="H237" s="228">
        <v>2</v>
      </c>
      <c r="I237" s="229"/>
      <c r="J237" s="230">
        <f>ROUND(I237*H237,2)</f>
        <v>0</v>
      </c>
      <c r="K237" s="231"/>
      <c r="L237" s="41"/>
      <c r="M237" s="232" t="s">
        <v>1</v>
      </c>
      <c r="N237" s="233" t="s">
        <v>41</v>
      </c>
      <c r="O237" s="88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6" t="s">
        <v>162</v>
      </c>
      <c r="AT237" s="236" t="s">
        <v>158</v>
      </c>
      <c r="AU237" s="236" t="s">
        <v>85</v>
      </c>
      <c r="AY237" s="14" t="s">
        <v>156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4" t="s">
        <v>83</v>
      </c>
      <c r="BK237" s="237">
        <f>ROUND(I237*H237,2)</f>
        <v>0</v>
      </c>
      <c r="BL237" s="14" t="s">
        <v>162</v>
      </c>
      <c r="BM237" s="236" t="s">
        <v>770</v>
      </c>
    </row>
    <row r="238" spans="1:65" s="2" customFormat="1" ht="14.4" customHeight="1">
      <c r="A238" s="35"/>
      <c r="B238" s="36"/>
      <c r="C238" s="224" t="s">
        <v>817</v>
      </c>
      <c r="D238" s="224" t="s">
        <v>158</v>
      </c>
      <c r="E238" s="225" t="s">
        <v>2230</v>
      </c>
      <c r="F238" s="226" t="s">
        <v>2231</v>
      </c>
      <c r="G238" s="227" t="s">
        <v>433</v>
      </c>
      <c r="H238" s="228">
        <v>25</v>
      </c>
      <c r="I238" s="229"/>
      <c r="J238" s="230">
        <f>ROUND(I238*H238,2)</f>
        <v>0</v>
      </c>
      <c r="K238" s="231"/>
      <c r="L238" s="41"/>
      <c r="M238" s="232" t="s">
        <v>1</v>
      </c>
      <c r="N238" s="233" t="s">
        <v>41</v>
      </c>
      <c r="O238" s="88"/>
      <c r="P238" s="234">
        <f>O238*H238</f>
        <v>0</v>
      </c>
      <c r="Q238" s="234">
        <v>0</v>
      </c>
      <c r="R238" s="234">
        <f>Q238*H238</f>
        <v>0</v>
      </c>
      <c r="S238" s="234">
        <v>0</v>
      </c>
      <c r="T238" s="23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6" t="s">
        <v>162</v>
      </c>
      <c r="AT238" s="236" t="s">
        <v>158</v>
      </c>
      <c r="AU238" s="236" t="s">
        <v>85</v>
      </c>
      <c r="AY238" s="14" t="s">
        <v>156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4" t="s">
        <v>83</v>
      </c>
      <c r="BK238" s="237">
        <f>ROUND(I238*H238,2)</f>
        <v>0</v>
      </c>
      <c r="BL238" s="14" t="s">
        <v>162</v>
      </c>
      <c r="BM238" s="236" t="s">
        <v>773</v>
      </c>
    </row>
    <row r="239" spans="1:65" s="2" customFormat="1" ht="14.4" customHeight="1">
      <c r="A239" s="35"/>
      <c r="B239" s="36"/>
      <c r="C239" s="224" t="s">
        <v>347</v>
      </c>
      <c r="D239" s="224" t="s">
        <v>158</v>
      </c>
      <c r="E239" s="225" t="s">
        <v>2232</v>
      </c>
      <c r="F239" s="226" t="s">
        <v>2233</v>
      </c>
      <c r="G239" s="227" t="s">
        <v>433</v>
      </c>
      <c r="H239" s="228">
        <v>200</v>
      </c>
      <c r="I239" s="229"/>
      <c r="J239" s="230">
        <f>ROUND(I239*H239,2)</f>
        <v>0</v>
      </c>
      <c r="K239" s="231"/>
      <c r="L239" s="41"/>
      <c r="M239" s="232" t="s">
        <v>1</v>
      </c>
      <c r="N239" s="233" t="s">
        <v>41</v>
      </c>
      <c r="O239" s="88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6" t="s">
        <v>162</v>
      </c>
      <c r="AT239" s="236" t="s">
        <v>158</v>
      </c>
      <c r="AU239" s="236" t="s">
        <v>85</v>
      </c>
      <c r="AY239" s="14" t="s">
        <v>156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4" t="s">
        <v>83</v>
      </c>
      <c r="BK239" s="237">
        <f>ROUND(I239*H239,2)</f>
        <v>0</v>
      </c>
      <c r="BL239" s="14" t="s">
        <v>162</v>
      </c>
      <c r="BM239" s="236" t="s">
        <v>776</v>
      </c>
    </row>
    <row r="240" spans="1:65" s="2" customFormat="1" ht="14.4" customHeight="1">
      <c r="A240" s="35"/>
      <c r="B240" s="36"/>
      <c r="C240" s="224" t="s">
        <v>851</v>
      </c>
      <c r="D240" s="224" t="s">
        <v>158</v>
      </c>
      <c r="E240" s="225" t="s">
        <v>2234</v>
      </c>
      <c r="F240" s="226" t="s">
        <v>2235</v>
      </c>
      <c r="G240" s="227" t="s">
        <v>433</v>
      </c>
      <c r="H240" s="228">
        <v>80</v>
      </c>
      <c r="I240" s="229"/>
      <c r="J240" s="230">
        <f>ROUND(I240*H240,2)</f>
        <v>0</v>
      </c>
      <c r="K240" s="231"/>
      <c r="L240" s="41"/>
      <c r="M240" s="232" t="s">
        <v>1</v>
      </c>
      <c r="N240" s="233" t="s">
        <v>41</v>
      </c>
      <c r="O240" s="88"/>
      <c r="P240" s="234">
        <f>O240*H240</f>
        <v>0</v>
      </c>
      <c r="Q240" s="234">
        <v>0</v>
      </c>
      <c r="R240" s="234">
        <f>Q240*H240</f>
        <v>0</v>
      </c>
      <c r="S240" s="234">
        <v>0</v>
      </c>
      <c r="T240" s="23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6" t="s">
        <v>162</v>
      </c>
      <c r="AT240" s="236" t="s">
        <v>158</v>
      </c>
      <c r="AU240" s="236" t="s">
        <v>85</v>
      </c>
      <c r="AY240" s="14" t="s">
        <v>156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4" t="s">
        <v>83</v>
      </c>
      <c r="BK240" s="237">
        <f>ROUND(I240*H240,2)</f>
        <v>0</v>
      </c>
      <c r="BL240" s="14" t="s">
        <v>162</v>
      </c>
      <c r="BM240" s="236" t="s">
        <v>779</v>
      </c>
    </row>
    <row r="241" spans="1:65" s="2" customFormat="1" ht="14.4" customHeight="1">
      <c r="A241" s="35"/>
      <c r="B241" s="36"/>
      <c r="C241" s="224" t="s">
        <v>350</v>
      </c>
      <c r="D241" s="224" t="s">
        <v>158</v>
      </c>
      <c r="E241" s="225" t="s">
        <v>2236</v>
      </c>
      <c r="F241" s="226" t="s">
        <v>2237</v>
      </c>
      <c r="G241" s="227" t="s">
        <v>433</v>
      </c>
      <c r="H241" s="228">
        <v>50</v>
      </c>
      <c r="I241" s="229"/>
      <c r="J241" s="230">
        <f>ROUND(I241*H241,2)</f>
        <v>0</v>
      </c>
      <c r="K241" s="231"/>
      <c r="L241" s="41"/>
      <c r="M241" s="232" t="s">
        <v>1</v>
      </c>
      <c r="N241" s="233" t="s">
        <v>41</v>
      </c>
      <c r="O241" s="88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6" t="s">
        <v>162</v>
      </c>
      <c r="AT241" s="236" t="s">
        <v>158</v>
      </c>
      <c r="AU241" s="236" t="s">
        <v>85</v>
      </c>
      <c r="AY241" s="14" t="s">
        <v>156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4" t="s">
        <v>83</v>
      </c>
      <c r="BK241" s="237">
        <f>ROUND(I241*H241,2)</f>
        <v>0</v>
      </c>
      <c r="BL241" s="14" t="s">
        <v>162</v>
      </c>
      <c r="BM241" s="236" t="s">
        <v>782</v>
      </c>
    </row>
    <row r="242" spans="1:65" s="2" customFormat="1" ht="14.4" customHeight="1">
      <c r="A242" s="35"/>
      <c r="B242" s="36"/>
      <c r="C242" s="224" t="s">
        <v>858</v>
      </c>
      <c r="D242" s="224" t="s">
        <v>158</v>
      </c>
      <c r="E242" s="225" t="s">
        <v>2238</v>
      </c>
      <c r="F242" s="226" t="s">
        <v>2239</v>
      </c>
      <c r="G242" s="227" t="s">
        <v>433</v>
      </c>
      <c r="H242" s="228">
        <v>8</v>
      </c>
      <c r="I242" s="229"/>
      <c r="J242" s="230">
        <f>ROUND(I242*H242,2)</f>
        <v>0</v>
      </c>
      <c r="K242" s="231"/>
      <c r="L242" s="41"/>
      <c r="M242" s="232" t="s">
        <v>1</v>
      </c>
      <c r="N242" s="233" t="s">
        <v>41</v>
      </c>
      <c r="O242" s="88"/>
      <c r="P242" s="234">
        <f>O242*H242</f>
        <v>0</v>
      </c>
      <c r="Q242" s="234">
        <v>0</v>
      </c>
      <c r="R242" s="234">
        <f>Q242*H242</f>
        <v>0</v>
      </c>
      <c r="S242" s="234">
        <v>0</v>
      </c>
      <c r="T242" s="23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6" t="s">
        <v>162</v>
      </c>
      <c r="AT242" s="236" t="s">
        <v>158</v>
      </c>
      <c r="AU242" s="236" t="s">
        <v>85</v>
      </c>
      <c r="AY242" s="14" t="s">
        <v>156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4" t="s">
        <v>83</v>
      </c>
      <c r="BK242" s="237">
        <f>ROUND(I242*H242,2)</f>
        <v>0</v>
      </c>
      <c r="BL242" s="14" t="s">
        <v>162</v>
      </c>
      <c r="BM242" s="236" t="s">
        <v>785</v>
      </c>
    </row>
    <row r="243" spans="1:65" s="2" customFormat="1" ht="14.4" customHeight="1">
      <c r="A243" s="35"/>
      <c r="B243" s="36"/>
      <c r="C243" s="224" t="s">
        <v>353</v>
      </c>
      <c r="D243" s="224" t="s">
        <v>158</v>
      </c>
      <c r="E243" s="225" t="s">
        <v>2240</v>
      </c>
      <c r="F243" s="226" t="s">
        <v>2241</v>
      </c>
      <c r="G243" s="227" t="s">
        <v>433</v>
      </c>
      <c r="H243" s="228">
        <v>5</v>
      </c>
      <c r="I243" s="229"/>
      <c r="J243" s="230">
        <f>ROUND(I243*H243,2)</f>
        <v>0</v>
      </c>
      <c r="K243" s="231"/>
      <c r="L243" s="41"/>
      <c r="M243" s="232" t="s">
        <v>1</v>
      </c>
      <c r="N243" s="233" t="s">
        <v>41</v>
      </c>
      <c r="O243" s="88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6" t="s">
        <v>162</v>
      </c>
      <c r="AT243" s="236" t="s">
        <v>158</v>
      </c>
      <c r="AU243" s="236" t="s">
        <v>85</v>
      </c>
      <c r="AY243" s="14" t="s">
        <v>156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4" t="s">
        <v>83</v>
      </c>
      <c r="BK243" s="237">
        <f>ROUND(I243*H243,2)</f>
        <v>0</v>
      </c>
      <c r="BL243" s="14" t="s">
        <v>162</v>
      </c>
      <c r="BM243" s="236" t="s">
        <v>788</v>
      </c>
    </row>
    <row r="244" spans="1:65" s="2" customFormat="1" ht="14.4" customHeight="1">
      <c r="A244" s="35"/>
      <c r="B244" s="36"/>
      <c r="C244" s="224" t="s">
        <v>1935</v>
      </c>
      <c r="D244" s="224" t="s">
        <v>158</v>
      </c>
      <c r="E244" s="225" t="s">
        <v>2242</v>
      </c>
      <c r="F244" s="226" t="s">
        <v>2243</v>
      </c>
      <c r="G244" s="227" t="s">
        <v>433</v>
      </c>
      <c r="H244" s="228">
        <v>1</v>
      </c>
      <c r="I244" s="229"/>
      <c r="J244" s="230">
        <f>ROUND(I244*H244,2)</f>
        <v>0</v>
      </c>
      <c r="K244" s="231"/>
      <c r="L244" s="41"/>
      <c r="M244" s="232" t="s">
        <v>1</v>
      </c>
      <c r="N244" s="233" t="s">
        <v>41</v>
      </c>
      <c r="O244" s="88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6" t="s">
        <v>162</v>
      </c>
      <c r="AT244" s="236" t="s">
        <v>158</v>
      </c>
      <c r="AU244" s="236" t="s">
        <v>85</v>
      </c>
      <c r="AY244" s="14" t="s">
        <v>156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4" t="s">
        <v>83</v>
      </c>
      <c r="BK244" s="237">
        <f>ROUND(I244*H244,2)</f>
        <v>0</v>
      </c>
      <c r="BL244" s="14" t="s">
        <v>162</v>
      </c>
      <c r="BM244" s="236" t="s">
        <v>791</v>
      </c>
    </row>
    <row r="245" spans="1:65" s="2" customFormat="1" ht="14.4" customHeight="1">
      <c r="A245" s="35"/>
      <c r="B245" s="36"/>
      <c r="C245" s="224" t="s">
        <v>357</v>
      </c>
      <c r="D245" s="224" t="s">
        <v>158</v>
      </c>
      <c r="E245" s="225" t="s">
        <v>2244</v>
      </c>
      <c r="F245" s="226" t="s">
        <v>2245</v>
      </c>
      <c r="G245" s="227" t="s">
        <v>433</v>
      </c>
      <c r="H245" s="228">
        <v>1</v>
      </c>
      <c r="I245" s="229"/>
      <c r="J245" s="230">
        <f>ROUND(I245*H245,2)</f>
        <v>0</v>
      </c>
      <c r="K245" s="231"/>
      <c r="L245" s="41"/>
      <c r="M245" s="232" t="s">
        <v>1</v>
      </c>
      <c r="N245" s="233" t="s">
        <v>41</v>
      </c>
      <c r="O245" s="88"/>
      <c r="P245" s="234">
        <f>O245*H245</f>
        <v>0</v>
      </c>
      <c r="Q245" s="234">
        <v>0</v>
      </c>
      <c r="R245" s="234">
        <f>Q245*H245</f>
        <v>0</v>
      </c>
      <c r="S245" s="234">
        <v>0</v>
      </c>
      <c r="T245" s="23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6" t="s">
        <v>162</v>
      </c>
      <c r="AT245" s="236" t="s">
        <v>158</v>
      </c>
      <c r="AU245" s="236" t="s">
        <v>85</v>
      </c>
      <c r="AY245" s="14" t="s">
        <v>156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4" t="s">
        <v>83</v>
      </c>
      <c r="BK245" s="237">
        <f>ROUND(I245*H245,2)</f>
        <v>0</v>
      </c>
      <c r="BL245" s="14" t="s">
        <v>162</v>
      </c>
      <c r="BM245" s="236" t="s">
        <v>795</v>
      </c>
    </row>
    <row r="246" spans="1:65" s="2" customFormat="1" ht="14.4" customHeight="1">
      <c r="A246" s="35"/>
      <c r="B246" s="36"/>
      <c r="C246" s="224" t="s">
        <v>878</v>
      </c>
      <c r="D246" s="224" t="s">
        <v>158</v>
      </c>
      <c r="E246" s="225" t="s">
        <v>2246</v>
      </c>
      <c r="F246" s="226" t="s">
        <v>2247</v>
      </c>
      <c r="G246" s="227" t="s">
        <v>433</v>
      </c>
      <c r="H246" s="228">
        <v>8</v>
      </c>
      <c r="I246" s="229"/>
      <c r="J246" s="230">
        <f>ROUND(I246*H246,2)</f>
        <v>0</v>
      </c>
      <c r="K246" s="231"/>
      <c r="L246" s="41"/>
      <c r="M246" s="232" t="s">
        <v>1</v>
      </c>
      <c r="N246" s="233" t="s">
        <v>41</v>
      </c>
      <c r="O246" s="88"/>
      <c r="P246" s="234">
        <f>O246*H246</f>
        <v>0</v>
      </c>
      <c r="Q246" s="234">
        <v>0</v>
      </c>
      <c r="R246" s="234">
        <f>Q246*H246</f>
        <v>0</v>
      </c>
      <c r="S246" s="234">
        <v>0</v>
      </c>
      <c r="T246" s="23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6" t="s">
        <v>162</v>
      </c>
      <c r="AT246" s="236" t="s">
        <v>158</v>
      </c>
      <c r="AU246" s="236" t="s">
        <v>85</v>
      </c>
      <c r="AY246" s="14" t="s">
        <v>156</v>
      </c>
      <c r="BE246" s="237">
        <f>IF(N246="základní",J246,0)</f>
        <v>0</v>
      </c>
      <c r="BF246" s="237">
        <f>IF(N246="snížená",J246,0)</f>
        <v>0</v>
      </c>
      <c r="BG246" s="237">
        <f>IF(N246="zákl. přenesená",J246,0)</f>
        <v>0</v>
      </c>
      <c r="BH246" s="237">
        <f>IF(N246="sníž. přenesená",J246,0)</f>
        <v>0</v>
      </c>
      <c r="BI246" s="237">
        <f>IF(N246="nulová",J246,0)</f>
        <v>0</v>
      </c>
      <c r="BJ246" s="14" t="s">
        <v>83</v>
      </c>
      <c r="BK246" s="237">
        <f>ROUND(I246*H246,2)</f>
        <v>0</v>
      </c>
      <c r="BL246" s="14" t="s">
        <v>162</v>
      </c>
      <c r="BM246" s="236" t="s">
        <v>798</v>
      </c>
    </row>
    <row r="247" spans="1:65" s="2" customFormat="1" ht="14.4" customHeight="1">
      <c r="A247" s="35"/>
      <c r="B247" s="36"/>
      <c r="C247" s="224" t="s">
        <v>360</v>
      </c>
      <c r="D247" s="224" t="s">
        <v>158</v>
      </c>
      <c r="E247" s="225" t="s">
        <v>2248</v>
      </c>
      <c r="F247" s="226" t="s">
        <v>2249</v>
      </c>
      <c r="G247" s="227" t="s">
        <v>433</v>
      </c>
      <c r="H247" s="228">
        <v>1</v>
      </c>
      <c r="I247" s="229"/>
      <c r="J247" s="230">
        <f>ROUND(I247*H247,2)</f>
        <v>0</v>
      </c>
      <c r="K247" s="231"/>
      <c r="L247" s="41"/>
      <c r="M247" s="232" t="s">
        <v>1</v>
      </c>
      <c r="N247" s="233" t="s">
        <v>41</v>
      </c>
      <c r="O247" s="88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6" t="s">
        <v>162</v>
      </c>
      <c r="AT247" s="236" t="s">
        <v>158</v>
      </c>
      <c r="AU247" s="236" t="s">
        <v>85</v>
      </c>
      <c r="AY247" s="14" t="s">
        <v>156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4" t="s">
        <v>83</v>
      </c>
      <c r="BK247" s="237">
        <f>ROUND(I247*H247,2)</f>
        <v>0</v>
      </c>
      <c r="BL247" s="14" t="s">
        <v>162</v>
      </c>
      <c r="BM247" s="236" t="s">
        <v>801</v>
      </c>
    </row>
    <row r="248" spans="1:65" s="2" customFormat="1" ht="14.4" customHeight="1">
      <c r="A248" s="35"/>
      <c r="B248" s="36"/>
      <c r="C248" s="224" t="s">
        <v>872</v>
      </c>
      <c r="D248" s="224" t="s">
        <v>158</v>
      </c>
      <c r="E248" s="225" t="s">
        <v>2250</v>
      </c>
      <c r="F248" s="226" t="s">
        <v>2251</v>
      </c>
      <c r="G248" s="227" t="s">
        <v>433</v>
      </c>
      <c r="H248" s="228">
        <v>1</v>
      </c>
      <c r="I248" s="229"/>
      <c r="J248" s="230">
        <f>ROUND(I248*H248,2)</f>
        <v>0</v>
      </c>
      <c r="K248" s="231"/>
      <c r="L248" s="41"/>
      <c r="M248" s="232" t="s">
        <v>1</v>
      </c>
      <c r="N248" s="233" t="s">
        <v>41</v>
      </c>
      <c r="O248" s="88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6" t="s">
        <v>162</v>
      </c>
      <c r="AT248" s="236" t="s">
        <v>158</v>
      </c>
      <c r="AU248" s="236" t="s">
        <v>85</v>
      </c>
      <c r="AY248" s="14" t="s">
        <v>156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4" t="s">
        <v>83</v>
      </c>
      <c r="BK248" s="237">
        <f>ROUND(I248*H248,2)</f>
        <v>0</v>
      </c>
      <c r="BL248" s="14" t="s">
        <v>162</v>
      </c>
      <c r="BM248" s="236" t="s">
        <v>804</v>
      </c>
    </row>
    <row r="249" spans="1:65" s="2" customFormat="1" ht="14.4" customHeight="1">
      <c r="A249" s="35"/>
      <c r="B249" s="36"/>
      <c r="C249" s="224" t="s">
        <v>364</v>
      </c>
      <c r="D249" s="224" t="s">
        <v>158</v>
      </c>
      <c r="E249" s="225" t="s">
        <v>2252</v>
      </c>
      <c r="F249" s="226" t="s">
        <v>2253</v>
      </c>
      <c r="G249" s="227" t="s">
        <v>433</v>
      </c>
      <c r="H249" s="228">
        <v>29</v>
      </c>
      <c r="I249" s="229"/>
      <c r="J249" s="230">
        <f>ROUND(I249*H249,2)</f>
        <v>0</v>
      </c>
      <c r="K249" s="231"/>
      <c r="L249" s="41"/>
      <c r="M249" s="232" t="s">
        <v>1</v>
      </c>
      <c r="N249" s="233" t="s">
        <v>41</v>
      </c>
      <c r="O249" s="88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6" t="s">
        <v>162</v>
      </c>
      <c r="AT249" s="236" t="s">
        <v>158</v>
      </c>
      <c r="AU249" s="236" t="s">
        <v>85</v>
      </c>
      <c r="AY249" s="14" t="s">
        <v>156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4" t="s">
        <v>83</v>
      </c>
      <c r="BK249" s="237">
        <f>ROUND(I249*H249,2)</f>
        <v>0</v>
      </c>
      <c r="BL249" s="14" t="s">
        <v>162</v>
      </c>
      <c r="BM249" s="236" t="s">
        <v>808</v>
      </c>
    </row>
    <row r="250" spans="1:65" s="2" customFormat="1" ht="14.4" customHeight="1">
      <c r="A250" s="35"/>
      <c r="B250" s="36"/>
      <c r="C250" s="224" t="s">
        <v>881</v>
      </c>
      <c r="D250" s="224" t="s">
        <v>158</v>
      </c>
      <c r="E250" s="225" t="s">
        <v>2252</v>
      </c>
      <c r="F250" s="226" t="s">
        <v>2253</v>
      </c>
      <c r="G250" s="227" t="s">
        <v>433</v>
      </c>
      <c r="H250" s="228">
        <v>8</v>
      </c>
      <c r="I250" s="229"/>
      <c r="J250" s="230">
        <f>ROUND(I250*H250,2)</f>
        <v>0</v>
      </c>
      <c r="K250" s="231"/>
      <c r="L250" s="41"/>
      <c r="M250" s="232" t="s">
        <v>1</v>
      </c>
      <c r="N250" s="233" t="s">
        <v>41</v>
      </c>
      <c r="O250" s="88"/>
      <c r="P250" s="234">
        <f>O250*H250</f>
        <v>0</v>
      </c>
      <c r="Q250" s="234">
        <v>0</v>
      </c>
      <c r="R250" s="234">
        <f>Q250*H250</f>
        <v>0</v>
      </c>
      <c r="S250" s="234">
        <v>0</v>
      </c>
      <c r="T250" s="23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6" t="s">
        <v>162</v>
      </c>
      <c r="AT250" s="236" t="s">
        <v>158</v>
      </c>
      <c r="AU250" s="236" t="s">
        <v>85</v>
      </c>
      <c r="AY250" s="14" t="s">
        <v>156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4" t="s">
        <v>83</v>
      </c>
      <c r="BK250" s="237">
        <f>ROUND(I250*H250,2)</f>
        <v>0</v>
      </c>
      <c r="BL250" s="14" t="s">
        <v>162</v>
      </c>
      <c r="BM250" s="236" t="s">
        <v>812</v>
      </c>
    </row>
    <row r="251" spans="1:65" s="2" customFormat="1" ht="14.4" customHeight="1">
      <c r="A251" s="35"/>
      <c r="B251" s="36"/>
      <c r="C251" s="224" t="s">
        <v>367</v>
      </c>
      <c r="D251" s="224" t="s">
        <v>158</v>
      </c>
      <c r="E251" s="225" t="s">
        <v>2252</v>
      </c>
      <c r="F251" s="226" t="s">
        <v>2253</v>
      </c>
      <c r="G251" s="227" t="s">
        <v>433</v>
      </c>
      <c r="H251" s="228">
        <v>4</v>
      </c>
      <c r="I251" s="229"/>
      <c r="J251" s="230">
        <f>ROUND(I251*H251,2)</f>
        <v>0</v>
      </c>
      <c r="K251" s="231"/>
      <c r="L251" s="41"/>
      <c r="M251" s="232" t="s">
        <v>1</v>
      </c>
      <c r="N251" s="233" t="s">
        <v>41</v>
      </c>
      <c r="O251" s="88"/>
      <c r="P251" s="234">
        <f>O251*H251</f>
        <v>0</v>
      </c>
      <c r="Q251" s="234">
        <v>0</v>
      </c>
      <c r="R251" s="234">
        <f>Q251*H251</f>
        <v>0</v>
      </c>
      <c r="S251" s="234">
        <v>0</v>
      </c>
      <c r="T251" s="23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6" t="s">
        <v>162</v>
      </c>
      <c r="AT251" s="236" t="s">
        <v>158</v>
      </c>
      <c r="AU251" s="236" t="s">
        <v>85</v>
      </c>
      <c r="AY251" s="14" t="s">
        <v>156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4" t="s">
        <v>83</v>
      </c>
      <c r="BK251" s="237">
        <f>ROUND(I251*H251,2)</f>
        <v>0</v>
      </c>
      <c r="BL251" s="14" t="s">
        <v>162</v>
      </c>
      <c r="BM251" s="236" t="s">
        <v>816</v>
      </c>
    </row>
    <row r="252" spans="1:65" s="2" customFormat="1" ht="14.4" customHeight="1">
      <c r="A252" s="35"/>
      <c r="B252" s="36"/>
      <c r="C252" s="224" t="s">
        <v>895</v>
      </c>
      <c r="D252" s="224" t="s">
        <v>158</v>
      </c>
      <c r="E252" s="225" t="s">
        <v>2254</v>
      </c>
      <c r="F252" s="226" t="s">
        <v>2255</v>
      </c>
      <c r="G252" s="227" t="s">
        <v>433</v>
      </c>
      <c r="H252" s="228">
        <v>1</v>
      </c>
      <c r="I252" s="229"/>
      <c r="J252" s="230">
        <f>ROUND(I252*H252,2)</f>
        <v>0</v>
      </c>
      <c r="K252" s="231"/>
      <c r="L252" s="41"/>
      <c r="M252" s="232" t="s">
        <v>1</v>
      </c>
      <c r="N252" s="233" t="s">
        <v>41</v>
      </c>
      <c r="O252" s="88"/>
      <c r="P252" s="234">
        <f>O252*H252</f>
        <v>0</v>
      </c>
      <c r="Q252" s="234">
        <v>0</v>
      </c>
      <c r="R252" s="234">
        <f>Q252*H252</f>
        <v>0</v>
      </c>
      <c r="S252" s="234">
        <v>0</v>
      </c>
      <c r="T252" s="23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6" t="s">
        <v>162</v>
      </c>
      <c r="AT252" s="236" t="s">
        <v>158</v>
      </c>
      <c r="AU252" s="236" t="s">
        <v>85</v>
      </c>
      <c r="AY252" s="14" t="s">
        <v>156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4" t="s">
        <v>83</v>
      </c>
      <c r="BK252" s="237">
        <f>ROUND(I252*H252,2)</f>
        <v>0</v>
      </c>
      <c r="BL252" s="14" t="s">
        <v>162</v>
      </c>
      <c r="BM252" s="236" t="s">
        <v>820</v>
      </c>
    </row>
    <row r="253" spans="1:65" s="2" customFormat="1" ht="14.4" customHeight="1">
      <c r="A253" s="35"/>
      <c r="B253" s="36"/>
      <c r="C253" s="224" t="s">
        <v>371</v>
      </c>
      <c r="D253" s="224" t="s">
        <v>158</v>
      </c>
      <c r="E253" s="225" t="s">
        <v>2256</v>
      </c>
      <c r="F253" s="226" t="s">
        <v>2257</v>
      </c>
      <c r="G253" s="227" t="s">
        <v>433</v>
      </c>
      <c r="H253" s="228">
        <v>3</v>
      </c>
      <c r="I253" s="229"/>
      <c r="J253" s="230">
        <f>ROUND(I253*H253,2)</f>
        <v>0</v>
      </c>
      <c r="K253" s="231"/>
      <c r="L253" s="41"/>
      <c r="M253" s="232" t="s">
        <v>1</v>
      </c>
      <c r="N253" s="233" t="s">
        <v>41</v>
      </c>
      <c r="O253" s="88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6" t="s">
        <v>162</v>
      </c>
      <c r="AT253" s="236" t="s">
        <v>158</v>
      </c>
      <c r="AU253" s="236" t="s">
        <v>85</v>
      </c>
      <c r="AY253" s="14" t="s">
        <v>156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4" t="s">
        <v>83</v>
      </c>
      <c r="BK253" s="237">
        <f>ROUND(I253*H253,2)</f>
        <v>0</v>
      </c>
      <c r="BL253" s="14" t="s">
        <v>162</v>
      </c>
      <c r="BM253" s="236" t="s">
        <v>823</v>
      </c>
    </row>
    <row r="254" spans="1:65" s="2" customFormat="1" ht="14.4" customHeight="1">
      <c r="A254" s="35"/>
      <c r="B254" s="36"/>
      <c r="C254" s="224" t="s">
        <v>902</v>
      </c>
      <c r="D254" s="224" t="s">
        <v>158</v>
      </c>
      <c r="E254" s="225" t="s">
        <v>2258</v>
      </c>
      <c r="F254" s="226" t="s">
        <v>2259</v>
      </c>
      <c r="G254" s="227" t="s">
        <v>433</v>
      </c>
      <c r="H254" s="228">
        <v>5</v>
      </c>
      <c r="I254" s="229"/>
      <c r="J254" s="230">
        <f>ROUND(I254*H254,2)</f>
        <v>0</v>
      </c>
      <c r="K254" s="231"/>
      <c r="L254" s="41"/>
      <c r="M254" s="232" t="s">
        <v>1</v>
      </c>
      <c r="N254" s="233" t="s">
        <v>41</v>
      </c>
      <c r="O254" s="88"/>
      <c r="P254" s="234">
        <f>O254*H254</f>
        <v>0</v>
      </c>
      <c r="Q254" s="234">
        <v>0</v>
      </c>
      <c r="R254" s="234">
        <f>Q254*H254</f>
        <v>0</v>
      </c>
      <c r="S254" s="234">
        <v>0</v>
      </c>
      <c r="T254" s="23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6" t="s">
        <v>162</v>
      </c>
      <c r="AT254" s="236" t="s">
        <v>158</v>
      </c>
      <c r="AU254" s="236" t="s">
        <v>85</v>
      </c>
      <c r="AY254" s="14" t="s">
        <v>156</v>
      </c>
      <c r="BE254" s="237">
        <f>IF(N254="základní",J254,0)</f>
        <v>0</v>
      </c>
      <c r="BF254" s="237">
        <f>IF(N254="snížená",J254,0)</f>
        <v>0</v>
      </c>
      <c r="BG254" s="237">
        <f>IF(N254="zákl. přenesená",J254,0)</f>
        <v>0</v>
      </c>
      <c r="BH254" s="237">
        <f>IF(N254="sníž. přenesená",J254,0)</f>
        <v>0</v>
      </c>
      <c r="BI254" s="237">
        <f>IF(N254="nulová",J254,0)</f>
        <v>0</v>
      </c>
      <c r="BJ254" s="14" t="s">
        <v>83</v>
      </c>
      <c r="BK254" s="237">
        <f>ROUND(I254*H254,2)</f>
        <v>0</v>
      </c>
      <c r="BL254" s="14" t="s">
        <v>162</v>
      </c>
      <c r="BM254" s="236" t="s">
        <v>826</v>
      </c>
    </row>
    <row r="255" spans="1:65" s="2" customFormat="1" ht="14.4" customHeight="1">
      <c r="A255" s="35"/>
      <c r="B255" s="36"/>
      <c r="C255" s="224" t="s">
        <v>377</v>
      </c>
      <c r="D255" s="224" t="s">
        <v>158</v>
      </c>
      <c r="E255" s="225" t="s">
        <v>2260</v>
      </c>
      <c r="F255" s="226" t="s">
        <v>2261</v>
      </c>
      <c r="G255" s="227" t="s">
        <v>433</v>
      </c>
      <c r="H255" s="228">
        <v>1</v>
      </c>
      <c r="I255" s="229"/>
      <c r="J255" s="230">
        <f>ROUND(I255*H255,2)</f>
        <v>0</v>
      </c>
      <c r="K255" s="231"/>
      <c r="L255" s="41"/>
      <c r="M255" s="232" t="s">
        <v>1</v>
      </c>
      <c r="N255" s="233" t="s">
        <v>41</v>
      </c>
      <c r="O255" s="88"/>
      <c r="P255" s="234">
        <f>O255*H255</f>
        <v>0</v>
      </c>
      <c r="Q255" s="234">
        <v>0</v>
      </c>
      <c r="R255" s="234">
        <f>Q255*H255</f>
        <v>0</v>
      </c>
      <c r="S255" s="234">
        <v>0</v>
      </c>
      <c r="T255" s="23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6" t="s">
        <v>162</v>
      </c>
      <c r="AT255" s="236" t="s">
        <v>158</v>
      </c>
      <c r="AU255" s="236" t="s">
        <v>85</v>
      </c>
      <c r="AY255" s="14" t="s">
        <v>156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4" t="s">
        <v>83</v>
      </c>
      <c r="BK255" s="237">
        <f>ROUND(I255*H255,2)</f>
        <v>0</v>
      </c>
      <c r="BL255" s="14" t="s">
        <v>162</v>
      </c>
      <c r="BM255" s="236" t="s">
        <v>830</v>
      </c>
    </row>
    <row r="256" spans="1:65" s="2" customFormat="1" ht="14.4" customHeight="1">
      <c r="A256" s="35"/>
      <c r="B256" s="36"/>
      <c r="C256" s="224" t="s">
        <v>888</v>
      </c>
      <c r="D256" s="224" t="s">
        <v>158</v>
      </c>
      <c r="E256" s="225" t="s">
        <v>2262</v>
      </c>
      <c r="F256" s="226" t="s">
        <v>2263</v>
      </c>
      <c r="G256" s="227" t="s">
        <v>433</v>
      </c>
      <c r="H256" s="228">
        <v>2</v>
      </c>
      <c r="I256" s="229"/>
      <c r="J256" s="230">
        <f>ROUND(I256*H256,2)</f>
        <v>0</v>
      </c>
      <c r="K256" s="231"/>
      <c r="L256" s="41"/>
      <c r="M256" s="232" t="s">
        <v>1</v>
      </c>
      <c r="N256" s="233" t="s">
        <v>41</v>
      </c>
      <c r="O256" s="88"/>
      <c r="P256" s="234">
        <f>O256*H256</f>
        <v>0</v>
      </c>
      <c r="Q256" s="234">
        <v>0</v>
      </c>
      <c r="R256" s="234">
        <f>Q256*H256</f>
        <v>0</v>
      </c>
      <c r="S256" s="234">
        <v>0</v>
      </c>
      <c r="T256" s="23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6" t="s">
        <v>162</v>
      </c>
      <c r="AT256" s="236" t="s">
        <v>158</v>
      </c>
      <c r="AU256" s="236" t="s">
        <v>85</v>
      </c>
      <c r="AY256" s="14" t="s">
        <v>156</v>
      </c>
      <c r="BE256" s="237">
        <f>IF(N256="základní",J256,0)</f>
        <v>0</v>
      </c>
      <c r="BF256" s="237">
        <f>IF(N256="snížená",J256,0)</f>
        <v>0</v>
      </c>
      <c r="BG256" s="237">
        <f>IF(N256="zákl. přenesená",J256,0)</f>
        <v>0</v>
      </c>
      <c r="BH256" s="237">
        <f>IF(N256="sníž. přenesená",J256,0)</f>
        <v>0</v>
      </c>
      <c r="BI256" s="237">
        <f>IF(N256="nulová",J256,0)</f>
        <v>0</v>
      </c>
      <c r="BJ256" s="14" t="s">
        <v>83</v>
      </c>
      <c r="BK256" s="237">
        <f>ROUND(I256*H256,2)</f>
        <v>0</v>
      </c>
      <c r="BL256" s="14" t="s">
        <v>162</v>
      </c>
      <c r="BM256" s="236" t="s">
        <v>834</v>
      </c>
    </row>
    <row r="257" spans="1:65" s="2" customFormat="1" ht="14.4" customHeight="1">
      <c r="A257" s="35"/>
      <c r="B257" s="36"/>
      <c r="C257" s="224" t="s">
        <v>380</v>
      </c>
      <c r="D257" s="224" t="s">
        <v>158</v>
      </c>
      <c r="E257" s="225" t="s">
        <v>2264</v>
      </c>
      <c r="F257" s="226" t="s">
        <v>2265</v>
      </c>
      <c r="G257" s="227" t="s">
        <v>433</v>
      </c>
      <c r="H257" s="228">
        <v>7</v>
      </c>
      <c r="I257" s="229"/>
      <c r="J257" s="230">
        <f>ROUND(I257*H257,2)</f>
        <v>0</v>
      </c>
      <c r="K257" s="231"/>
      <c r="L257" s="41"/>
      <c r="M257" s="232" t="s">
        <v>1</v>
      </c>
      <c r="N257" s="233" t="s">
        <v>41</v>
      </c>
      <c r="O257" s="88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6" t="s">
        <v>162</v>
      </c>
      <c r="AT257" s="236" t="s">
        <v>158</v>
      </c>
      <c r="AU257" s="236" t="s">
        <v>85</v>
      </c>
      <c r="AY257" s="14" t="s">
        <v>156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4" t="s">
        <v>83</v>
      </c>
      <c r="BK257" s="237">
        <f>ROUND(I257*H257,2)</f>
        <v>0</v>
      </c>
      <c r="BL257" s="14" t="s">
        <v>162</v>
      </c>
      <c r="BM257" s="236" t="s">
        <v>838</v>
      </c>
    </row>
    <row r="258" spans="1:65" s="2" customFormat="1" ht="14.4" customHeight="1">
      <c r="A258" s="35"/>
      <c r="B258" s="36"/>
      <c r="C258" s="224" t="s">
        <v>911</v>
      </c>
      <c r="D258" s="224" t="s">
        <v>158</v>
      </c>
      <c r="E258" s="225" t="s">
        <v>2266</v>
      </c>
      <c r="F258" s="226" t="s">
        <v>2267</v>
      </c>
      <c r="G258" s="227" t="s">
        <v>433</v>
      </c>
      <c r="H258" s="228">
        <v>3</v>
      </c>
      <c r="I258" s="229"/>
      <c r="J258" s="230">
        <f>ROUND(I258*H258,2)</f>
        <v>0</v>
      </c>
      <c r="K258" s="231"/>
      <c r="L258" s="41"/>
      <c r="M258" s="232" t="s">
        <v>1</v>
      </c>
      <c r="N258" s="233" t="s">
        <v>41</v>
      </c>
      <c r="O258" s="88"/>
      <c r="P258" s="234">
        <f>O258*H258</f>
        <v>0</v>
      </c>
      <c r="Q258" s="234">
        <v>0</v>
      </c>
      <c r="R258" s="234">
        <f>Q258*H258</f>
        <v>0</v>
      </c>
      <c r="S258" s="234">
        <v>0</v>
      </c>
      <c r="T258" s="23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6" t="s">
        <v>162</v>
      </c>
      <c r="AT258" s="236" t="s">
        <v>158</v>
      </c>
      <c r="AU258" s="236" t="s">
        <v>85</v>
      </c>
      <c r="AY258" s="14" t="s">
        <v>156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4" t="s">
        <v>83</v>
      </c>
      <c r="BK258" s="237">
        <f>ROUND(I258*H258,2)</f>
        <v>0</v>
      </c>
      <c r="BL258" s="14" t="s">
        <v>162</v>
      </c>
      <c r="BM258" s="236" t="s">
        <v>842</v>
      </c>
    </row>
    <row r="259" spans="1:65" s="2" customFormat="1" ht="14.4" customHeight="1">
      <c r="A259" s="35"/>
      <c r="B259" s="36"/>
      <c r="C259" s="224" t="s">
        <v>384</v>
      </c>
      <c r="D259" s="224" t="s">
        <v>158</v>
      </c>
      <c r="E259" s="225" t="s">
        <v>2268</v>
      </c>
      <c r="F259" s="226" t="s">
        <v>2269</v>
      </c>
      <c r="G259" s="227" t="s">
        <v>433</v>
      </c>
      <c r="H259" s="228">
        <v>2</v>
      </c>
      <c r="I259" s="229"/>
      <c r="J259" s="230">
        <f>ROUND(I259*H259,2)</f>
        <v>0</v>
      </c>
      <c r="K259" s="231"/>
      <c r="L259" s="41"/>
      <c r="M259" s="232" t="s">
        <v>1</v>
      </c>
      <c r="N259" s="233" t="s">
        <v>41</v>
      </c>
      <c r="O259" s="88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6" t="s">
        <v>162</v>
      </c>
      <c r="AT259" s="236" t="s">
        <v>158</v>
      </c>
      <c r="AU259" s="236" t="s">
        <v>85</v>
      </c>
      <c r="AY259" s="14" t="s">
        <v>156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4" t="s">
        <v>83</v>
      </c>
      <c r="BK259" s="237">
        <f>ROUND(I259*H259,2)</f>
        <v>0</v>
      </c>
      <c r="BL259" s="14" t="s">
        <v>162</v>
      </c>
      <c r="BM259" s="236" t="s">
        <v>846</v>
      </c>
    </row>
    <row r="260" spans="1:65" s="2" customFormat="1" ht="14.4" customHeight="1">
      <c r="A260" s="35"/>
      <c r="B260" s="36"/>
      <c r="C260" s="224" t="s">
        <v>938</v>
      </c>
      <c r="D260" s="224" t="s">
        <v>158</v>
      </c>
      <c r="E260" s="225" t="s">
        <v>2270</v>
      </c>
      <c r="F260" s="226" t="s">
        <v>2271</v>
      </c>
      <c r="G260" s="227" t="s">
        <v>433</v>
      </c>
      <c r="H260" s="228">
        <v>4</v>
      </c>
      <c r="I260" s="229"/>
      <c r="J260" s="230">
        <f>ROUND(I260*H260,2)</f>
        <v>0</v>
      </c>
      <c r="K260" s="231"/>
      <c r="L260" s="41"/>
      <c r="M260" s="232" t="s">
        <v>1</v>
      </c>
      <c r="N260" s="233" t="s">
        <v>41</v>
      </c>
      <c r="O260" s="88"/>
      <c r="P260" s="234">
        <f>O260*H260</f>
        <v>0</v>
      </c>
      <c r="Q260" s="234">
        <v>0</v>
      </c>
      <c r="R260" s="234">
        <f>Q260*H260</f>
        <v>0</v>
      </c>
      <c r="S260" s="234">
        <v>0</v>
      </c>
      <c r="T260" s="23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6" t="s">
        <v>162</v>
      </c>
      <c r="AT260" s="236" t="s">
        <v>158</v>
      </c>
      <c r="AU260" s="236" t="s">
        <v>85</v>
      </c>
      <c r="AY260" s="14" t="s">
        <v>156</v>
      </c>
      <c r="BE260" s="237">
        <f>IF(N260="základní",J260,0)</f>
        <v>0</v>
      </c>
      <c r="BF260" s="237">
        <f>IF(N260="snížená",J260,0)</f>
        <v>0</v>
      </c>
      <c r="BG260" s="237">
        <f>IF(N260="zákl. přenesená",J260,0)</f>
        <v>0</v>
      </c>
      <c r="BH260" s="237">
        <f>IF(N260="sníž. přenesená",J260,0)</f>
        <v>0</v>
      </c>
      <c r="BI260" s="237">
        <f>IF(N260="nulová",J260,0)</f>
        <v>0</v>
      </c>
      <c r="BJ260" s="14" t="s">
        <v>83</v>
      </c>
      <c r="BK260" s="237">
        <f>ROUND(I260*H260,2)</f>
        <v>0</v>
      </c>
      <c r="BL260" s="14" t="s">
        <v>162</v>
      </c>
      <c r="BM260" s="236" t="s">
        <v>850</v>
      </c>
    </row>
    <row r="261" spans="1:65" s="2" customFormat="1" ht="14.4" customHeight="1">
      <c r="A261" s="35"/>
      <c r="B261" s="36"/>
      <c r="C261" s="224" t="s">
        <v>387</v>
      </c>
      <c r="D261" s="224" t="s">
        <v>158</v>
      </c>
      <c r="E261" s="225" t="s">
        <v>2272</v>
      </c>
      <c r="F261" s="226" t="s">
        <v>2273</v>
      </c>
      <c r="G261" s="227" t="s">
        <v>433</v>
      </c>
      <c r="H261" s="228">
        <v>1</v>
      </c>
      <c r="I261" s="229"/>
      <c r="J261" s="230">
        <f>ROUND(I261*H261,2)</f>
        <v>0</v>
      </c>
      <c r="K261" s="231"/>
      <c r="L261" s="41"/>
      <c r="M261" s="232" t="s">
        <v>1</v>
      </c>
      <c r="N261" s="233" t="s">
        <v>41</v>
      </c>
      <c r="O261" s="88"/>
      <c r="P261" s="234">
        <f>O261*H261</f>
        <v>0</v>
      </c>
      <c r="Q261" s="234">
        <v>0</v>
      </c>
      <c r="R261" s="234">
        <f>Q261*H261</f>
        <v>0</v>
      </c>
      <c r="S261" s="234">
        <v>0</v>
      </c>
      <c r="T261" s="23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6" t="s">
        <v>162</v>
      </c>
      <c r="AT261" s="236" t="s">
        <v>158</v>
      </c>
      <c r="AU261" s="236" t="s">
        <v>85</v>
      </c>
      <c r="AY261" s="14" t="s">
        <v>156</v>
      </c>
      <c r="BE261" s="237">
        <f>IF(N261="základní",J261,0)</f>
        <v>0</v>
      </c>
      <c r="BF261" s="237">
        <f>IF(N261="snížená",J261,0)</f>
        <v>0</v>
      </c>
      <c r="BG261" s="237">
        <f>IF(N261="zákl. přenesená",J261,0)</f>
        <v>0</v>
      </c>
      <c r="BH261" s="237">
        <f>IF(N261="sníž. přenesená",J261,0)</f>
        <v>0</v>
      </c>
      <c r="BI261" s="237">
        <f>IF(N261="nulová",J261,0)</f>
        <v>0</v>
      </c>
      <c r="BJ261" s="14" t="s">
        <v>83</v>
      </c>
      <c r="BK261" s="237">
        <f>ROUND(I261*H261,2)</f>
        <v>0</v>
      </c>
      <c r="BL261" s="14" t="s">
        <v>162</v>
      </c>
      <c r="BM261" s="236" t="s">
        <v>854</v>
      </c>
    </row>
    <row r="262" spans="1:65" s="2" customFormat="1" ht="14.4" customHeight="1">
      <c r="A262" s="35"/>
      <c r="B262" s="36"/>
      <c r="C262" s="224" t="s">
        <v>945</v>
      </c>
      <c r="D262" s="224" t="s">
        <v>158</v>
      </c>
      <c r="E262" s="225" t="s">
        <v>2274</v>
      </c>
      <c r="F262" s="226" t="s">
        <v>2275</v>
      </c>
      <c r="G262" s="227" t="s">
        <v>433</v>
      </c>
      <c r="H262" s="228">
        <v>12</v>
      </c>
      <c r="I262" s="229"/>
      <c r="J262" s="230">
        <f>ROUND(I262*H262,2)</f>
        <v>0</v>
      </c>
      <c r="K262" s="231"/>
      <c r="L262" s="41"/>
      <c r="M262" s="232" t="s">
        <v>1</v>
      </c>
      <c r="N262" s="233" t="s">
        <v>41</v>
      </c>
      <c r="O262" s="88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6" t="s">
        <v>162</v>
      </c>
      <c r="AT262" s="236" t="s">
        <v>158</v>
      </c>
      <c r="AU262" s="236" t="s">
        <v>85</v>
      </c>
      <c r="AY262" s="14" t="s">
        <v>156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4" t="s">
        <v>83</v>
      </c>
      <c r="BK262" s="237">
        <f>ROUND(I262*H262,2)</f>
        <v>0</v>
      </c>
      <c r="BL262" s="14" t="s">
        <v>162</v>
      </c>
      <c r="BM262" s="236" t="s">
        <v>857</v>
      </c>
    </row>
    <row r="263" spans="1:65" s="2" customFormat="1" ht="14.4" customHeight="1">
      <c r="A263" s="35"/>
      <c r="B263" s="36"/>
      <c r="C263" s="224" t="s">
        <v>390</v>
      </c>
      <c r="D263" s="224" t="s">
        <v>158</v>
      </c>
      <c r="E263" s="225" t="s">
        <v>2276</v>
      </c>
      <c r="F263" s="226" t="s">
        <v>2277</v>
      </c>
      <c r="G263" s="227" t="s">
        <v>433</v>
      </c>
      <c r="H263" s="228">
        <v>4</v>
      </c>
      <c r="I263" s="229"/>
      <c r="J263" s="230">
        <f>ROUND(I263*H263,2)</f>
        <v>0</v>
      </c>
      <c r="K263" s="231"/>
      <c r="L263" s="41"/>
      <c r="M263" s="232" t="s">
        <v>1</v>
      </c>
      <c r="N263" s="233" t="s">
        <v>41</v>
      </c>
      <c r="O263" s="88"/>
      <c r="P263" s="234">
        <f>O263*H263</f>
        <v>0</v>
      </c>
      <c r="Q263" s="234">
        <v>0</v>
      </c>
      <c r="R263" s="234">
        <f>Q263*H263</f>
        <v>0</v>
      </c>
      <c r="S263" s="234">
        <v>0</v>
      </c>
      <c r="T263" s="23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6" t="s">
        <v>162</v>
      </c>
      <c r="AT263" s="236" t="s">
        <v>158</v>
      </c>
      <c r="AU263" s="236" t="s">
        <v>85</v>
      </c>
      <c r="AY263" s="14" t="s">
        <v>156</v>
      </c>
      <c r="BE263" s="237">
        <f>IF(N263="základní",J263,0)</f>
        <v>0</v>
      </c>
      <c r="BF263" s="237">
        <f>IF(N263="snížená",J263,0)</f>
        <v>0</v>
      </c>
      <c r="BG263" s="237">
        <f>IF(N263="zákl. přenesená",J263,0)</f>
        <v>0</v>
      </c>
      <c r="BH263" s="237">
        <f>IF(N263="sníž. přenesená",J263,0)</f>
        <v>0</v>
      </c>
      <c r="BI263" s="237">
        <f>IF(N263="nulová",J263,0)</f>
        <v>0</v>
      </c>
      <c r="BJ263" s="14" t="s">
        <v>83</v>
      </c>
      <c r="BK263" s="237">
        <f>ROUND(I263*H263,2)</f>
        <v>0</v>
      </c>
      <c r="BL263" s="14" t="s">
        <v>162</v>
      </c>
      <c r="BM263" s="236" t="s">
        <v>859</v>
      </c>
    </row>
    <row r="264" spans="1:65" s="2" customFormat="1" ht="14.4" customHeight="1">
      <c r="A264" s="35"/>
      <c r="B264" s="36"/>
      <c r="C264" s="224" t="s">
        <v>931</v>
      </c>
      <c r="D264" s="224" t="s">
        <v>158</v>
      </c>
      <c r="E264" s="225" t="s">
        <v>2276</v>
      </c>
      <c r="F264" s="226" t="s">
        <v>2277</v>
      </c>
      <c r="G264" s="227" t="s">
        <v>433</v>
      </c>
      <c r="H264" s="228">
        <v>4</v>
      </c>
      <c r="I264" s="229"/>
      <c r="J264" s="230">
        <f>ROUND(I264*H264,2)</f>
        <v>0</v>
      </c>
      <c r="K264" s="231"/>
      <c r="L264" s="41"/>
      <c r="M264" s="232" t="s">
        <v>1</v>
      </c>
      <c r="N264" s="233" t="s">
        <v>41</v>
      </c>
      <c r="O264" s="88"/>
      <c r="P264" s="234">
        <f>O264*H264</f>
        <v>0</v>
      </c>
      <c r="Q264" s="234">
        <v>0</v>
      </c>
      <c r="R264" s="234">
        <f>Q264*H264</f>
        <v>0</v>
      </c>
      <c r="S264" s="234">
        <v>0</v>
      </c>
      <c r="T264" s="23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6" t="s">
        <v>162</v>
      </c>
      <c r="AT264" s="236" t="s">
        <v>158</v>
      </c>
      <c r="AU264" s="236" t="s">
        <v>85</v>
      </c>
      <c r="AY264" s="14" t="s">
        <v>156</v>
      </c>
      <c r="BE264" s="237">
        <f>IF(N264="základní",J264,0)</f>
        <v>0</v>
      </c>
      <c r="BF264" s="237">
        <f>IF(N264="snížená",J264,0)</f>
        <v>0</v>
      </c>
      <c r="BG264" s="237">
        <f>IF(N264="zákl. přenesená",J264,0)</f>
        <v>0</v>
      </c>
      <c r="BH264" s="237">
        <f>IF(N264="sníž. přenesená",J264,0)</f>
        <v>0</v>
      </c>
      <c r="BI264" s="237">
        <f>IF(N264="nulová",J264,0)</f>
        <v>0</v>
      </c>
      <c r="BJ264" s="14" t="s">
        <v>83</v>
      </c>
      <c r="BK264" s="237">
        <f>ROUND(I264*H264,2)</f>
        <v>0</v>
      </c>
      <c r="BL264" s="14" t="s">
        <v>162</v>
      </c>
      <c r="BM264" s="236" t="s">
        <v>861</v>
      </c>
    </row>
    <row r="265" spans="1:65" s="2" customFormat="1" ht="14.4" customHeight="1">
      <c r="A265" s="35"/>
      <c r="B265" s="36"/>
      <c r="C265" s="224" t="s">
        <v>394</v>
      </c>
      <c r="D265" s="224" t="s">
        <v>158</v>
      </c>
      <c r="E265" s="225" t="s">
        <v>2278</v>
      </c>
      <c r="F265" s="226" t="s">
        <v>2279</v>
      </c>
      <c r="G265" s="227" t="s">
        <v>433</v>
      </c>
      <c r="H265" s="228">
        <v>7</v>
      </c>
      <c r="I265" s="229"/>
      <c r="J265" s="230">
        <f>ROUND(I265*H265,2)</f>
        <v>0</v>
      </c>
      <c r="K265" s="231"/>
      <c r="L265" s="41"/>
      <c r="M265" s="232" t="s">
        <v>1</v>
      </c>
      <c r="N265" s="233" t="s">
        <v>41</v>
      </c>
      <c r="O265" s="88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6" t="s">
        <v>162</v>
      </c>
      <c r="AT265" s="236" t="s">
        <v>158</v>
      </c>
      <c r="AU265" s="236" t="s">
        <v>85</v>
      </c>
      <c r="AY265" s="14" t="s">
        <v>156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4" t="s">
        <v>83</v>
      </c>
      <c r="BK265" s="237">
        <f>ROUND(I265*H265,2)</f>
        <v>0</v>
      </c>
      <c r="BL265" s="14" t="s">
        <v>162</v>
      </c>
      <c r="BM265" s="236" t="s">
        <v>865</v>
      </c>
    </row>
    <row r="266" spans="1:65" s="2" customFormat="1" ht="14.4" customHeight="1">
      <c r="A266" s="35"/>
      <c r="B266" s="36"/>
      <c r="C266" s="224" t="s">
        <v>2280</v>
      </c>
      <c r="D266" s="224" t="s">
        <v>158</v>
      </c>
      <c r="E266" s="225" t="s">
        <v>2281</v>
      </c>
      <c r="F266" s="226" t="s">
        <v>2282</v>
      </c>
      <c r="G266" s="227" t="s">
        <v>161</v>
      </c>
      <c r="H266" s="228">
        <v>1</v>
      </c>
      <c r="I266" s="229"/>
      <c r="J266" s="230">
        <f>ROUND(I266*H266,2)</f>
        <v>0</v>
      </c>
      <c r="K266" s="231"/>
      <c r="L266" s="41"/>
      <c r="M266" s="232" t="s">
        <v>1</v>
      </c>
      <c r="N266" s="233" t="s">
        <v>41</v>
      </c>
      <c r="O266" s="88"/>
      <c r="P266" s="234">
        <f>O266*H266</f>
        <v>0</v>
      </c>
      <c r="Q266" s="234">
        <v>0</v>
      </c>
      <c r="R266" s="234">
        <f>Q266*H266</f>
        <v>0</v>
      </c>
      <c r="S266" s="234">
        <v>0</v>
      </c>
      <c r="T266" s="23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6" t="s">
        <v>162</v>
      </c>
      <c r="AT266" s="236" t="s">
        <v>158</v>
      </c>
      <c r="AU266" s="236" t="s">
        <v>85</v>
      </c>
      <c r="AY266" s="14" t="s">
        <v>156</v>
      </c>
      <c r="BE266" s="237">
        <f>IF(N266="základní",J266,0)</f>
        <v>0</v>
      </c>
      <c r="BF266" s="237">
        <f>IF(N266="snížená",J266,0)</f>
        <v>0</v>
      </c>
      <c r="BG266" s="237">
        <f>IF(N266="zákl. přenesená",J266,0)</f>
        <v>0</v>
      </c>
      <c r="BH266" s="237">
        <f>IF(N266="sníž. přenesená",J266,0)</f>
        <v>0</v>
      </c>
      <c r="BI266" s="237">
        <f>IF(N266="nulová",J266,0)</f>
        <v>0</v>
      </c>
      <c r="BJ266" s="14" t="s">
        <v>83</v>
      </c>
      <c r="BK266" s="237">
        <f>ROUND(I266*H266,2)</f>
        <v>0</v>
      </c>
      <c r="BL266" s="14" t="s">
        <v>162</v>
      </c>
      <c r="BM266" s="236" t="s">
        <v>866</v>
      </c>
    </row>
    <row r="267" spans="1:65" s="2" customFormat="1" ht="14.4" customHeight="1">
      <c r="A267" s="35"/>
      <c r="B267" s="36"/>
      <c r="C267" s="224" t="s">
        <v>683</v>
      </c>
      <c r="D267" s="224" t="s">
        <v>158</v>
      </c>
      <c r="E267" s="225" t="s">
        <v>2283</v>
      </c>
      <c r="F267" s="226" t="s">
        <v>2284</v>
      </c>
      <c r="G267" s="227" t="s">
        <v>1680</v>
      </c>
      <c r="H267" s="254"/>
      <c r="I267" s="229"/>
      <c r="J267" s="230">
        <f>ROUND(I267*H267,2)</f>
        <v>0</v>
      </c>
      <c r="K267" s="231"/>
      <c r="L267" s="41"/>
      <c r="M267" s="232" t="s">
        <v>1</v>
      </c>
      <c r="N267" s="233" t="s">
        <v>41</v>
      </c>
      <c r="O267" s="88"/>
      <c r="P267" s="234">
        <f>O267*H267</f>
        <v>0</v>
      </c>
      <c r="Q267" s="234">
        <v>0</v>
      </c>
      <c r="R267" s="234">
        <f>Q267*H267</f>
        <v>0</v>
      </c>
      <c r="S267" s="234">
        <v>0</v>
      </c>
      <c r="T267" s="23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6" t="s">
        <v>162</v>
      </c>
      <c r="AT267" s="236" t="s">
        <v>158</v>
      </c>
      <c r="AU267" s="236" t="s">
        <v>85</v>
      </c>
      <c r="AY267" s="14" t="s">
        <v>156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4" t="s">
        <v>83</v>
      </c>
      <c r="BK267" s="237">
        <f>ROUND(I267*H267,2)</f>
        <v>0</v>
      </c>
      <c r="BL267" s="14" t="s">
        <v>162</v>
      </c>
      <c r="BM267" s="236" t="s">
        <v>868</v>
      </c>
    </row>
    <row r="268" spans="1:63" s="12" customFormat="1" ht="22.8" customHeight="1">
      <c r="A268" s="12"/>
      <c r="B268" s="208"/>
      <c r="C268" s="209"/>
      <c r="D268" s="210" t="s">
        <v>75</v>
      </c>
      <c r="E268" s="222" t="s">
        <v>2285</v>
      </c>
      <c r="F268" s="222" t="s">
        <v>461</v>
      </c>
      <c r="G268" s="209"/>
      <c r="H268" s="209"/>
      <c r="I268" s="212"/>
      <c r="J268" s="223">
        <f>BK268</f>
        <v>0</v>
      </c>
      <c r="K268" s="209"/>
      <c r="L268" s="214"/>
      <c r="M268" s="215"/>
      <c r="N268" s="216"/>
      <c r="O268" s="216"/>
      <c r="P268" s="217">
        <f>SUM(P269:P290)</f>
        <v>0</v>
      </c>
      <c r="Q268" s="216"/>
      <c r="R268" s="217">
        <f>SUM(R269:R290)</f>
        <v>0</v>
      </c>
      <c r="S268" s="216"/>
      <c r="T268" s="218">
        <f>SUM(T269:T290)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9" t="s">
        <v>83</v>
      </c>
      <c r="AT268" s="220" t="s">
        <v>75</v>
      </c>
      <c r="AU268" s="220" t="s">
        <v>83</v>
      </c>
      <c r="AY268" s="219" t="s">
        <v>156</v>
      </c>
      <c r="BK268" s="221">
        <f>SUM(BK269:BK290)</f>
        <v>0</v>
      </c>
    </row>
    <row r="269" spans="1:65" s="2" customFormat="1" ht="14.4" customHeight="1">
      <c r="A269" s="35"/>
      <c r="B269" s="36"/>
      <c r="C269" s="224" t="s">
        <v>397</v>
      </c>
      <c r="D269" s="224" t="s">
        <v>158</v>
      </c>
      <c r="E269" s="225" t="s">
        <v>2286</v>
      </c>
      <c r="F269" s="226" t="s">
        <v>2287</v>
      </c>
      <c r="G269" s="227" t="s">
        <v>433</v>
      </c>
      <c r="H269" s="228">
        <v>61</v>
      </c>
      <c r="I269" s="229"/>
      <c r="J269" s="230">
        <f>ROUND(I269*H269,2)</f>
        <v>0</v>
      </c>
      <c r="K269" s="231"/>
      <c r="L269" s="41"/>
      <c r="M269" s="232" t="s">
        <v>1</v>
      </c>
      <c r="N269" s="233" t="s">
        <v>41</v>
      </c>
      <c r="O269" s="88"/>
      <c r="P269" s="234">
        <f>O269*H269</f>
        <v>0</v>
      </c>
      <c r="Q269" s="234">
        <v>0</v>
      </c>
      <c r="R269" s="234">
        <f>Q269*H269</f>
        <v>0</v>
      </c>
      <c r="S269" s="234">
        <v>0</v>
      </c>
      <c r="T269" s="23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6" t="s">
        <v>162</v>
      </c>
      <c r="AT269" s="236" t="s">
        <v>158</v>
      </c>
      <c r="AU269" s="236" t="s">
        <v>85</v>
      </c>
      <c r="AY269" s="14" t="s">
        <v>156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4" t="s">
        <v>83</v>
      </c>
      <c r="BK269" s="237">
        <f>ROUND(I269*H269,2)</f>
        <v>0</v>
      </c>
      <c r="BL269" s="14" t="s">
        <v>162</v>
      </c>
      <c r="BM269" s="236" t="s">
        <v>608</v>
      </c>
    </row>
    <row r="270" spans="1:65" s="2" customFormat="1" ht="14.4" customHeight="1">
      <c r="A270" s="35"/>
      <c r="B270" s="36"/>
      <c r="C270" s="224" t="s">
        <v>920</v>
      </c>
      <c r="D270" s="224" t="s">
        <v>158</v>
      </c>
      <c r="E270" s="225" t="s">
        <v>2288</v>
      </c>
      <c r="F270" s="226" t="s">
        <v>2289</v>
      </c>
      <c r="G270" s="227" t="s">
        <v>433</v>
      </c>
      <c r="H270" s="228">
        <v>93</v>
      </c>
      <c r="I270" s="229"/>
      <c r="J270" s="230">
        <f>ROUND(I270*H270,2)</f>
        <v>0</v>
      </c>
      <c r="K270" s="231"/>
      <c r="L270" s="41"/>
      <c r="M270" s="232" t="s">
        <v>1</v>
      </c>
      <c r="N270" s="233" t="s">
        <v>41</v>
      </c>
      <c r="O270" s="88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6" t="s">
        <v>162</v>
      </c>
      <c r="AT270" s="236" t="s">
        <v>158</v>
      </c>
      <c r="AU270" s="236" t="s">
        <v>85</v>
      </c>
      <c r="AY270" s="14" t="s">
        <v>156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4" t="s">
        <v>83</v>
      </c>
      <c r="BK270" s="237">
        <f>ROUND(I270*H270,2)</f>
        <v>0</v>
      </c>
      <c r="BL270" s="14" t="s">
        <v>162</v>
      </c>
      <c r="BM270" s="236" t="s">
        <v>617</v>
      </c>
    </row>
    <row r="271" spans="1:65" s="2" customFormat="1" ht="14.4" customHeight="1">
      <c r="A271" s="35"/>
      <c r="B271" s="36"/>
      <c r="C271" s="224" t="s">
        <v>401</v>
      </c>
      <c r="D271" s="224" t="s">
        <v>158</v>
      </c>
      <c r="E271" s="225" t="s">
        <v>2290</v>
      </c>
      <c r="F271" s="226" t="s">
        <v>2291</v>
      </c>
      <c r="G271" s="227" t="s">
        <v>433</v>
      </c>
      <c r="H271" s="228">
        <v>20</v>
      </c>
      <c r="I271" s="229"/>
      <c r="J271" s="230">
        <f>ROUND(I271*H271,2)</f>
        <v>0</v>
      </c>
      <c r="K271" s="231"/>
      <c r="L271" s="41"/>
      <c r="M271" s="232" t="s">
        <v>1</v>
      </c>
      <c r="N271" s="233" t="s">
        <v>41</v>
      </c>
      <c r="O271" s="88"/>
      <c r="P271" s="234">
        <f>O271*H271</f>
        <v>0</v>
      </c>
      <c r="Q271" s="234">
        <v>0</v>
      </c>
      <c r="R271" s="234">
        <f>Q271*H271</f>
        <v>0</v>
      </c>
      <c r="S271" s="234">
        <v>0</v>
      </c>
      <c r="T271" s="23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6" t="s">
        <v>162</v>
      </c>
      <c r="AT271" s="236" t="s">
        <v>158</v>
      </c>
      <c r="AU271" s="236" t="s">
        <v>85</v>
      </c>
      <c r="AY271" s="14" t="s">
        <v>156</v>
      </c>
      <c r="BE271" s="237">
        <f>IF(N271="základní",J271,0)</f>
        <v>0</v>
      </c>
      <c r="BF271" s="237">
        <f>IF(N271="snížená",J271,0)</f>
        <v>0</v>
      </c>
      <c r="BG271" s="237">
        <f>IF(N271="zákl. přenesená",J271,0)</f>
        <v>0</v>
      </c>
      <c r="BH271" s="237">
        <f>IF(N271="sníž. přenesená",J271,0)</f>
        <v>0</v>
      </c>
      <c r="BI271" s="237">
        <f>IF(N271="nulová",J271,0)</f>
        <v>0</v>
      </c>
      <c r="BJ271" s="14" t="s">
        <v>83</v>
      </c>
      <c r="BK271" s="237">
        <f>ROUND(I271*H271,2)</f>
        <v>0</v>
      </c>
      <c r="BL271" s="14" t="s">
        <v>162</v>
      </c>
      <c r="BM271" s="236" t="s">
        <v>623</v>
      </c>
    </row>
    <row r="272" spans="1:65" s="2" customFormat="1" ht="14.4" customHeight="1">
      <c r="A272" s="35"/>
      <c r="B272" s="36"/>
      <c r="C272" s="224" t="s">
        <v>2292</v>
      </c>
      <c r="D272" s="224" t="s">
        <v>158</v>
      </c>
      <c r="E272" s="225" t="s">
        <v>2293</v>
      </c>
      <c r="F272" s="226" t="s">
        <v>2294</v>
      </c>
      <c r="G272" s="227" t="s">
        <v>433</v>
      </c>
      <c r="H272" s="228">
        <v>10</v>
      </c>
      <c r="I272" s="229"/>
      <c r="J272" s="230">
        <f>ROUND(I272*H272,2)</f>
        <v>0</v>
      </c>
      <c r="K272" s="231"/>
      <c r="L272" s="41"/>
      <c r="M272" s="232" t="s">
        <v>1</v>
      </c>
      <c r="N272" s="233" t="s">
        <v>41</v>
      </c>
      <c r="O272" s="88"/>
      <c r="P272" s="234">
        <f>O272*H272</f>
        <v>0</v>
      </c>
      <c r="Q272" s="234">
        <v>0</v>
      </c>
      <c r="R272" s="234">
        <f>Q272*H272</f>
        <v>0</v>
      </c>
      <c r="S272" s="234">
        <v>0</v>
      </c>
      <c r="T272" s="23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6" t="s">
        <v>162</v>
      </c>
      <c r="AT272" s="236" t="s">
        <v>158</v>
      </c>
      <c r="AU272" s="236" t="s">
        <v>85</v>
      </c>
      <c r="AY272" s="14" t="s">
        <v>156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4" t="s">
        <v>83</v>
      </c>
      <c r="BK272" s="237">
        <f>ROUND(I272*H272,2)</f>
        <v>0</v>
      </c>
      <c r="BL272" s="14" t="s">
        <v>162</v>
      </c>
      <c r="BM272" s="236" t="s">
        <v>629</v>
      </c>
    </row>
    <row r="273" spans="1:65" s="2" customFormat="1" ht="14.4" customHeight="1">
      <c r="A273" s="35"/>
      <c r="B273" s="36"/>
      <c r="C273" s="224" t="s">
        <v>407</v>
      </c>
      <c r="D273" s="224" t="s">
        <v>158</v>
      </c>
      <c r="E273" s="225" t="s">
        <v>2295</v>
      </c>
      <c r="F273" s="226" t="s">
        <v>2296</v>
      </c>
      <c r="G273" s="227" t="s">
        <v>433</v>
      </c>
      <c r="H273" s="228">
        <v>10</v>
      </c>
      <c r="I273" s="229"/>
      <c r="J273" s="230">
        <f>ROUND(I273*H273,2)</f>
        <v>0</v>
      </c>
      <c r="K273" s="231"/>
      <c r="L273" s="41"/>
      <c r="M273" s="232" t="s">
        <v>1</v>
      </c>
      <c r="N273" s="233" t="s">
        <v>41</v>
      </c>
      <c r="O273" s="88"/>
      <c r="P273" s="234">
        <f>O273*H273</f>
        <v>0</v>
      </c>
      <c r="Q273" s="234">
        <v>0</v>
      </c>
      <c r="R273" s="234">
        <f>Q273*H273</f>
        <v>0</v>
      </c>
      <c r="S273" s="234">
        <v>0</v>
      </c>
      <c r="T273" s="23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6" t="s">
        <v>162</v>
      </c>
      <c r="AT273" s="236" t="s">
        <v>158</v>
      </c>
      <c r="AU273" s="236" t="s">
        <v>85</v>
      </c>
      <c r="AY273" s="14" t="s">
        <v>156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4" t="s">
        <v>83</v>
      </c>
      <c r="BK273" s="237">
        <f>ROUND(I273*H273,2)</f>
        <v>0</v>
      </c>
      <c r="BL273" s="14" t="s">
        <v>162</v>
      </c>
      <c r="BM273" s="236" t="s">
        <v>884</v>
      </c>
    </row>
    <row r="274" spans="1:65" s="2" customFormat="1" ht="14.4" customHeight="1">
      <c r="A274" s="35"/>
      <c r="B274" s="36"/>
      <c r="C274" s="224" t="s">
        <v>601</v>
      </c>
      <c r="D274" s="224" t="s">
        <v>158</v>
      </c>
      <c r="E274" s="225" t="s">
        <v>2297</v>
      </c>
      <c r="F274" s="226" t="s">
        <v>2298</v>
      </c>
      <c r="G274" s="227" t="s">
        <v>433</v>
      </c>
      <c r="H274" s="228">
        <v>150</v>
      </c>
      <c r="I274" s="229"/>
      <c r="J274" s="230">
        <f>ROUND(I274*H274,2)</f>
        <v>0</v>
      </c>
      <c r="K274" s="231"/>
      <c r="L274" s="41"/>
      <c r="M274" s="232" t="s">
        <v>1</v>
      </c>
      <c r="N274" s="233" t="s">
        <v>41</v>
      </c>
      <c r="O274" s="88"/>
      <c r="P274" s="234">
        <f>O274*H274</f>
        <v>0</v>
      </c>
      <c r="Q274" s="234">
        <v>0</v>
      </c>
      <c r="R274" s="234">
        <f>Q274*H274</f>
        <v>0</v>
      </c>
      <c r="S274" s="234">
        <v>0</v>
      </c>
      <c r="T274" s="23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6" t="s">
        <v>162</v>
      </c>
      <c r="AT274" s="236" t="s">
        <v>158</v>
      </c>
      <c r="AU274" s="236" t="s">
        <v>85</v>
      </c>
      <c r="AY274" s="14" t="s">
        <v>156</v>
      </c>
      <c r="BE274" s="237">
        <f>IF(N274="základní",J274,0)</f>
        <v>0</v>
      </c>
      <c r="BF274" s="237">
        <f>IF(N274="snížená",J274,0)</f>
        <v>0</v>
      </c>
      <c r="BG274" s="237">
        <f>IF(N274="zákl. přenesená",J274,0)</f>
        <v>0</v>
      </c>
      <c r="BH274" s="237">
        <f>IF(N274="sníž. přenesená",J274,0)</f>
        <v>0</v>
      </c>
      <c r="BI274" s="237">
        <f>IF(N274="nulová",J274,0)</f>
        <v>0</v>
      </c>
      <c r="BJ274" s="14" t="s">
        <v>83</v>
      </c>
      <c r="BK274" s="237">
        <f>ROUND(I274*H274,2)</f>
        <v>0</v>
      </c>
      <c r="BL274" s="14" t="s">
        <v>162</v>
      </c>
      <c r="BM274" s="236" t="s">
        <v>887</v>
      </c>
    </row>
    <row r="275" spans="1:65" s="2" customFormat="1" ht="14.4" customHeight="1">
      <c r="A275" s="35"/>
      <c r="B275" s="36"/>
      <c r="C275" s="224" t="s">
        <v>414</v>
      </c>
      <c r="D275" s="224" t="s">
        <v>158</v>
      </c>
      <c r="E275" s="225" t="s">
        <v>2299</v>
      </c>
      <c r="F275" s="226" t="s">
        <v>2300</v>
      </c>
      <c r="G275" s="227" t="s">
        <v>433</v>
      </c>
      <c r="H275" s="228">
        <v>2</v>
      </c>
      <c r="I275" s="229"/>
      <c r="J275" s="230">
        <f>ROUND(I275*H275,2)</f>
        <v>0</v>
      </c>
      <c r="K275" s="231"/>
      <c r="L275" s="41"/>
      <c r="M275" s="232" t="s">
        <v>1</v>
      </c>
      <c r="N275" s="233" t="s">
        <v>41</v>
      </c>
      <c r="O275" s="88"/>
      <c r="P275" s="234">
        <f>O275*H275</f>
        <v>0</v>
      </c>
      <c r="Q275" s="234">
        <v>0</v>
      </c>
      <c r="R275" s="234">
        <f>Q275*H275</f>
        <v>0</v>
      </c>
      <c r="S275" s="234">
        <v>0</v>
      </c>
      <c r="T275" s="23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6" t="s">
        <v>162</v>
      </c>
      <c r="AT275" s="236" t="s">
        <v>158</v>
      </c>
      <c r="AU275" s="236" t="s">
        <v>85</v>
      </c>
      <c r="AY275" s="14" t="s">
        <v>156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4" t="s">
        <v>83</v>
      </c>
      <c r="BK275" s="237">
        <f>ROUND(I275*H275,2)</f>
        <v>0</v>
      </c>
      <c r="BL275" s="14" t="s">
        <v>162</v>
      </c>
      <c r="BM275" s="236" t="s">
        <v>891</v>
      </c>
    </row>
    <row r="276" spans="1:65" s="2" customFormat="1" ht="14.4" customHeight="1">
      <c r="A276" s="35"/>
      <c r="B276" s="36"/>
      <c r="C276" s="224" t="s">
        <v>1089</v>
      </c>
      <c r="D276" s="224" t="s">
        <v>158</v>
      </c>
      <c r="E276" s="225" t="s">
        <v>2301</v>
      </c>
      <c r="F276" s="226" t="s">
        <v>2302</v>
      </c>
      <c r="G276" s="227" t="s">
        <v>433</v>
      </c>
      <c r="H276" s="228">
        <v>2</v>
      </c>
      <c r="I276" s="229"/>
      <c r="J276" s="230">
        <f>ROUND(I276*H276,2)</f>
        <v>0</v>
      </c>
      <c r="K276" s="231"/>
      <c r="L276" s="41"/>
      <c r="M276" s="232" t="s">
        <v>1</v>
      </c>
      <c r="N276" s="233" t="s">
        <v>41</v>
      </c>
      <c r="O276" s="88"/>
      <c r="P276" s="234">
        <f>O276*H276</f>
        <v>0</v>
      </c>
      <c r="Q276" s="234">
        <v>0</v>
      </c>
      <c r="R276" s="234">
        <f>Q276*H276</f>
        <v>0</v>
      </c>
      <c r="S276" s="234">
        <v>0</v>
      </c>
      <c r="T276" s="23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6" t="s">
        <v>162</v>
      </c>
      <c r="AT276" s="236" t="s">
        <v>158</v>
      </c>
      <c r="AU276" s="236" t="s">
        <v>85</v>
      </c>
      <c r="AY276" s="14" t="s">
        <v>156</v>
      </c>
      <c r="BE276" s="237">
        <f>IF(N276="základní",J276,0)</f>
        <v>0</v>
      </c>
      <c r="BF276" s="237">
        <f>IF(N276="snížená",J276,0)</f>
        <v>0</v>
      </c>
      <c r="BG276" s="237">
        <f>IF(N276="zákl. přenesená",J276,0)</f>
        <v>0</v>
      </c>
      <c r="BH276" s="237">
        <f>IF(N276="sníž. přenesená",J276,0)</f>
        <v>0</v>
      </c>
      <c r="BI276" s="237">
        <f>IF(N276="nulová",J276,0)</f>
        <v>0</v>
      </c>
      <c r="BJ276" s="14" t="s">
        <v>83</v>
      </c>
      <c r="BK276" s="237">
        <f>ROUND(I276*H276,2)</f>
        <v>0</v>
      </c>
      <c r="BL276" s="14" t="s">
        <v>162</v>
      </c>
      <c r="BM276" s="236" t="s">
        <v>894</v>
      </c>
    </row>
    <row r="277" spans="1:65" s="2" customFormat="1" ht="14.4" customHeight="1">
      <c r="A277" s="35"/>
      <c r="B277" s="36"/>
      <c r="C277" s="224" t="s">
        <v>418</v>
      </c>
      <c r="D277" s="224" t="s">
        <v>158</v>
      </c>
      <c r="E277" s="225" t="s">
        <v>2303</v>
      </c>
      <c r="F277" s="226" t="s">
        <v>2304</v>
      </c>
      <c r="G277" s="227" t="s">
        <v>186</v>
      </c>
      <c r="H277" s="228">
        <v>150</v>
      </c>
      <c r="I277" s="229"/>
      <c r="J277" s="230">
        <f>ROUND(I277*H277,2)</f>
        <v>0</v>
      </c>
      <c r="K277" s="231"/>
      <c r="L277" s="41"/>
      <c r="M277" s="232" t="s">
        <v>1</v>
      </c>
      <c r="N277" s="233" t="s">
        <v>41</v>
      </c>
      <c r="O277" s="88"/>
      <c r="P277" s="234">
        <f>O277*H277</f>
        <v>0</v>
      </c>
      <c r="Q277" s="234">
        <v>0</v>
      </c>
      <c r="R277" s="234">
        <f>Q277*H277</f>
        <v>0</v>
      </c>
      <c r="S277" s="234">
        <v>0</v>
      </c>
      <c r="T277" s="23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6" t="s">
        <v>162</v>
      </c>
      <c r="AT277" s="236" t="s">
        <v>158</v>
      </c>
      <c r="AU277" s="236" t="s">
        <v>85</v>
      </c>
      <c r="AY277" s="14" t="s">
        <v>156</v>
      </c>
      <c r="BE277" s="237">
        <f>IF(N277="základní",J277,0)</f>
        <v>0</v>
      </c>
      <c r="BF277" s="237">
        <f>IF(N277="snížená",J277,0)</f>
        <v>0</v>
      </c>
      <c r="BG277" s="237">
        <f>IF(N277="zákl. přenesená",J277,0)</f>
        <v>0</v>
      </c>
      <c r="BH277" s="237">
        <f>IF(N277="sníž. přenesená",J277,0)</f>
        <v>0</v>
      </c>
      <c r="BI277" s="237">
        <f>IF(N277="nulová",J277,0)</f>
        <v>0</v>
      </c>
      <c r="BJ277" s="14" t="s">
        <v>83</v>
      </c>
      <c r="BK277" s="237">
        <f>ROUND(I277*H277,2)</f>
        <v>0</v>
      </c>
      <c r="BL277" s="14" t="s">
        <v>162</v>
      </c>
      <c r="BM277" s="236" t="s">
        <v>898</v>
      </c>
    </row>
    <row r="278" spans="1:65" s="2" customFormat="1" ht="14.4" customHeight="1">
      <c r="A278" s="35"/>
      <c r="B278" s="36"/>
      <c r="C278" s="224" t="s">
        <v>2305</v>
      </c>
      <c r="D278" s="224" t="s">
        <v>158</v>
      </c>
      <c r="E278" s="225" t="s">
        <v>2306</v>
      </c>
      <c r="F278" s="226" t="s">
        <v>2307</v>
      </c>
      <c r="G278" s="227" t="s">
        <v>186</v>
      </c>
      <c r="H278" s="228">
        <v>40</v>
      </c>
      <c r="I278" s="229"/>
      <c r="J278" s="230">
        <f>ROUND(I278*H278,2)</f>
        <v>0</v>
      </c>
      <c r="K278" s="231"/>
      <c r="L278" s="41"/>
      <c r="M278" s="232" t="s">
        <v>1</v>
      </c>
      <c r="N278" s="233" t="s">
        <v>41</v>
      </c>
      <c r="O278" s="88"/>
      <c r="P278" s="234">
        <f>O278*H278</f>
        <v>0</v>
      </c>
      <c r="Q278" s="234">
        <v>0</v>
      </c>
      <c r="R278" s="234">
        <f>Q278*H278</f>
        <v>0</v>
      </c>
      <c r="S278" s="234">
        <v>0</v>
      </c>
      <c r="T278" s="23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6" t="s">
        <v>162</v>
      </c>
      <c r="AT278" s="236" t="s">
        <v>158</v>
      </c>
      <c r="AU278" s="236" t="s">
        <v>85</v>
      </c>
      <c r="AY278" s="14" t="s">
        <v>156</v>
      </c>
      <c r="BE278" s="237">
        <f>IF(N278="základní",J278,0)</f>
        <v>0</v>
      </c>
      <c r="BF278" s="237">
        <f>IF(N278="snížená",J278,0)</f>
        <v>0</v>
      </c>
      <c r="BG278" s="237">
        <f>IF(N278="zákl. přenesená",J278,0)</f>
        <v>0</v>
      </c>
      <c r="BH278" s="237">
        <f>IF(N278="sníž. přenesená",J278,0)</f>
        <v>0</v>
      </c>
      <c r="BI278" s="237">
        <f>IF(N278="nulová",J278,0)</f>
        <v>0</v>
      </c>
      <c r="BJ278" s="14" t="s">
        <v>83</v>
      </c>
      <c r="BK278" s="237">
        <f>ROUND(I278*H278,2)</f>
        <v>0</v>
      </c>
      <c r="BL278" s="14" t="s">
        <v>162</v>
      </c>
      <c r="BM278" s="236" t="s">
        <v>901</v>
      </c>
    </row>
    <row r="279" spans="1:65" s="2" customFormat="1" ht="14.4" customHeight="1">
      <c r="A279" s="35"/>
      <c r="B279" s="36"/>
      <c r="C279" s="224" t="s">
        <v>421</v>
      </c>
      <c r="D279" s="224" t="s">
        <v>158</v>
      </c>
      <c r="E279" s="225" t="s">
        <v>2308</v>
      </c>
      <c r="F279" s="226" t="s">
        <v>2309</v>
      </c>
      <c r="G279" s="227" t="s">
        <v>161</v>
      </c>
      <c r="H279" s="228">
        <v>14</v>
      </c>
      <c r="I279" s="229"/>
      <c r="J279" s="230">
        <f>ROUND(I279*H279,2)</f>
        <v>0</v>
      </c>
      <c r="K279" s="231"/>
      <c r="L279" s="41"/>
      <c r="M279" s="232" t="s">
        <v>1</v>
      </c>
      <c r="N279" s="233" t="s">
        <v>41</v>
      </c>
      <c r="O279" s="88"/>
      <c r="P279" s="234">
        <f>O279*H279</f>
        <v>0</v>
      </c>
      <c r="Q279" s="234">
        <v>0</v>
      </c>
      <c r="R279" s="234">
        <f>Q279*H279</f>
        <v>0</v>
      </c>
      <c r="S279" s="234">
        <v>0</v>
      </c>
      <c r="T279" s="23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6" t="s">
        <v>162</v>
      </c>
      <c r="AT279" s="236" t="s">
        <v>158</v>
      </c>
      <c r="AU279" s="236" t="s">
        <v>85</v>
      </c>
      <c r="AY279" s="14" t="s">
        <v>156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4" t="s">
        <v>83</v>
      </c>
      <c r="BK279" s="237">
        <f>ROUND(I279*H279,2)</f>
        <v>0</v>
      </c>
      <c r="BL279" s="14" t="s">
        <v>162</v>
      </c>
      <c r="BM279" s="236" t="s">
        <v>905</v>
      </c>
    </row>
    <row r="280" spans="1:65" s="2" customFormat="1" ht="14.4" customHeight="1">
      <c r="A280" s="35"/>
      <c r="B280" s="36"/>
      <c r="C280" s="224" t="s">
        <v>967</v>
      </c>
      <c r="D280" s="224" t="s">
        <v>158</v>
      </c>
      <c r="E280" s="225" t="s">
        <v>2310</v>
      </c>
      <c r="F280" s="226" t="s">
        <v>2311</v>
      </c>
      <c r="G280" s="227" t="s">
        <v>1730</v>
      </c>
      <c r="H280" s="228">
        <v>50</v>
      </c>
      <c r="I280" s="229"/>
      <c r="J280" s="230">
        <f>ROUND(I280*H280,2)</f>
        <v>0</v>
      </c>
      <c r="K280" s="231"/>
      <c r="L280" s="41"/>
      <c r="M280" s="232" t="s">
        <v>1</v>
      </c>
      <c r="N280" s="233" t="s">
        <v>41</v>
      </c>
      <c r="O280" s="88"/>
      <c r="P280" s="234">
        <f>O280*H280</f>
        <v>0</v>
      </c>
      <c r="Q280" s="234">
        <v>0</v>
      </c>
      <c r="R280" s="234">
        <f>Q280*H280</f>
        <v>0</v>
      </c>
      <c r="S280" s="234">
        <v>0</v>
      </c>
      <c r="T280" s="23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6" t="s">
        <v>162</v>
      </c>
      <c r="AT280" s="236" t="s">
        <v>158</v>
      </c>
      <c r="AU280" s="236" t="s">
        <v>85</v>
      </c>
      <c r="AY280" s="14" t="s">
        <v>156</v>
      </c>
      <c r="BE280" s="237">
        <f>IF(N280="základní",J280,0)</f>
        <v>0</v>
      </c>
      <c r="BF280" s="237">
        <f>IF(N280="snížená",J280,0)</f>
        <v>0</v>
      </c>
      <c r="BG280" s="237">
        <f>IF(N280="zákl. přenesená",J280,0)</f>
        <v>0</v>
      </c>
      <c r="BH280" s="237">
        <f>IF(N280="sníž. přenesená",J280,0)</f>
        <v>0</v>
      </c>
      <c r="BI280" s="237">
        <f>IF(N280="nulová",J280,0)</f>
        <v>0</v>
      </c>
      <c r="BJ280" s="14" t="s">
        <v>83</v>
      </c>
      <c r="BK280" s="237">
        <f>ROUND(I280*H280,2)</f>
        <v>0</v>
      </c>
      <c r="BL280" s="14" t="s">
        <v>162</v>
      </c>
      <c r="BM280" s="236" t="s">
        <v>908</v>
      </c>
    </row>
    <row r="281" spans="1:65" s="2" customFormat="1" ht="14.4" customHeight="1">
      <c r="A281" s="35"/>
      <c r="B281" s="36"/>
      <c r="C281" s="224" t="s">
        <v>425</v>
      </c>
      <c r="D281" s="224" t="s">
        <v>158</v>
      </c>
      <c r="E281" s="225" t="s">
        <v>2312</v>
      </c>
      <c r="F281" s="226" t="s">
        <v>2313</v>
      </c>
      <c r="G281" s="227" t="s">
        <v>433</v>
      </c>
      <c r="H281" s="228">
        <v>1</v>
      </c>
      <c r="I281" s="229"/>
      <c r="J281" s="230">
        <f>ROUND(I281*H281,2)</f>
        <v>0</v>
      </c>
      <c r="K281" s="231"/>
      <c r="L281" s="41"/>
      <c r="M281" s="232" t="s">
        <v>1</v>
      </c>
      <c r="N281" s="233" t="s">
        <v>41</v>
      </c>
      <c r="O281" s="88"/>
      <c r="P281" s="234">
        <f>O281*H281</f>
        <v>0</v>
      </c>
      <c r="Q281" s="234">
        <v>0</v>
      </c>
      <c r="R281" s="234">
        <f>Q281*H281</f>
        <v>0</v>
      </c>
      <c r="S281" s="234">
        <v>0</v>
      </c>
      <c r="T281" s="23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6" t="s">
        <v>162</v>
      </c>
      <c r="AT281" s="236" t="s">
        <v>158</v>
      </c>
      <c r="AU281" s="236" t="s">
        <v>85</v>
      </c>
      <c r="AY281" s="14" t="s">
        <v>156</v>
      </c>
      <c r="BE281" s="237">
        <f>IF(N281="základní",J281,0)</f>
        <v>0</v>
      </c>
      <c r="BF281" s="237">
        <f>IF(N281="snížená",J281,0)</f>
        <v>0</v>
      </c>
      <c r="BG281" s="237">
        <f>IF(N281="zákl. přenesená",J281,0)</f>
        <v>0</v>
      </c>
      <c r="BH281" s="237">
        <f>IF(N281="sníž. přenesená",J281,0)</f>
        <v>0</v>
      </c>
      <c r="BI281" s="237">
        <f>IF(N281="nulová",J281,0)</f>
        <v>0</v>
      </c>
      <c r="BJ281" s="14" t="s">
        <v>83</v>
      </c>
      <c r="BK281" s="237">
        <f>ROUND(I281*H281,2)</f>
        <v>0</v>
      </c>
      <c r="BL281" s="14" t="s">
        <v>162</v>
      </c>
      <c r="BM281" s="236" t="s">
        <v>914</v>
      </c>
    </row>
    <row r="282" spans="1:65" s="2" customFormat="1" ht="14.4" customHeight="1">
      <c r="A282" s="35"/>
      <c r="B282" s="36"/>
      <c r="C282" s="224" t="s">
        <v>971</v>
      </c>
      <c r="D282" s="224" t="s">
        <v>158</v>
      </c>
      <c r="E282" s="225" t="s">
        <v>2314</v>
      </c>
      <c r="F282" s="226" t="s">
        <v>2315</v>
      </c>
      <c r="G282" s="227" t="s">
        <v>1730</v>
      </c>
      <c r="H282" s="228">
        <v>30</v>
      </c>
      <c r="I282" s="229"/>
      <c r="J282" s="230">
        <f>ROUND(I282*H282,2)</f>
        <v>0</v>
      </c>
      <c r="K282" s="231"/>
      <c r="L282" s="41"/>
      <c r="M282" s="232" t="s">
        <v>1</v>
      </c>
      <c r="N282" s="233" t="s">
        <v>41</v>
      </c>
      <c r="O282" s="88"/>
      <c r="P282" s="234">
        <f>O282*H282</f>
        <v>0</v>
      </c>
      <c r="Q282" s="234">
        <v>0</v>
      </c>
      <c r="R282" s="234">
        <f>Q282*H282</f>
        <v>0</v>
      </c>
      <c r="S282" s="234">
        <v>0</v>
      </c>
      <c r="T282" s="23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6" t="s">
        <v>162</v>
      </c>
      <c r="AT282" s="236" t="s">
        <v>158</v>
      </c>
      <c r="AU282" s="236" t="s">
        <v>85</v>
      </c>
      <c r="AY282" s="14" t="s">
        <v>156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4" t="s">
        <v>83</v>
      </c>
      <c r="BK282" s="237">
        <f>ROUND(I282*H282,2)</f>
        <v>0</v>
      </c>
      <c r="BL282" s="14" t="s">
        <v>162</v>
      </c>
      <c r="BM282" s="236" t="s">
        <v>919</v>
      </c>
    </row>
    <row r="283" spans="1:65" s="2" customFormat="1" ht="14.4" customHeight="1">
      <c r="A283" s="35"/>
      <c r="B283" s="36"/>
      <c r="C283" s="224" t="s">
        <v>428</v>
      </c>
      <c r="D283" s="224" t="s">
        <v>158</v>
      </c>
      <c r="E283" s="225" t="s">
        <v>2316</v>
      </c>
      <c r="F283" s="226" t="s">
        <v>2317</v>
      </c>
      <c r="G283" s="227" t="s">
        <v>1730</v>
      </c>
      <c r="H283" s="228">
        <v>20</v>
      </c>
      <c r="I283" s="229"/>
      <c r="J283" s="230">
        <f>ROUND(I283*H283,2)</f>
        <v>0</v>
      </c>
      <c r="K283" s="231"/>
      <c r="L283" s="41"/>
      <c r="M283" s="232" t="s">
        <v>1</v>
      </c>
      <c r="N283" s="233" t="s">
        <v>41</v>
      </c>
      <c r="O283" s="88"/>
      <c r="P283" s="234">
        <f>O283*H283</f>
        <v>0</v>
      </c>
      <c r="Q283" s="234">
        <v>0</v>
      </c>
      <c r="R283" s="234">
        <f>Q283*H283</f>
        <v>0</v>
      </c>
      <c r="S283" s="234">
        <v>0</v>
      </c>
      <c r="T283" s="23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6" t="s">
        <v>162</v>
      </c>
      <c r="AT283" s="236" t="s">
        <v>158</v>
      </c>
      <c r="AU283" s="236" t="s">
        <v>85</v>
      </c>
      <c r="AY283" s="14" t="s">
        <v>156</v>
      </c>
      <c r="BE283" s="237">
        <f>IF(N283="základní",J283,0)</f>
        <v>0</v>
      </c>
      <c r="BF283" s="237">
        <f>IF(N283="snížená",J283,0)</f>
        <v>0</v>
      </c>
      <c r="BG283" s="237">
        <f>IF(N283="zákl. přenesená",J283,0)</f>
        <v>0</v>
      </c>
      <c r="BH283" s="237">
        <f>IF(N283="sníž. přenesená",J283,0)</f>
        <v>0</v>
      </c>
      <c r="BI283" s="237">
        <f>IF(N283="nulová",J283,0)</f>
        <v>0</v>
      </c>
      <c r="BJ283" s="14" t="s">
        <v>83</v>
      </c>
      <c r="BK283" s="237">
        <f>ROUND(I283*H283,2)</f>
        <v>0</v>
      </c>
      <c r="BL283" s="14" t="s">
        <v>162</v>
      </c>
      <c r="BM283" s="236" t="s">
        <v>923</v>
      </c>
    </row>
    <row r="284" spans="1:65" s="2" customFormat="1" ht="14.4" customHeight="1">
      <c r="A284" s="35"/>
      <c r="B284" s="36"/>
      <c r="C284" s="224" t="s">
        <v>1252</v>
      </c>
      <c r="D284" s="224" t="s">
        <v>158</v>
      </c>
      <c r="E284" s="225" t="s">
        <v>2318</v>
      </c>
      <c r="F284" s="226" t="s">
        <v>2319</v>
      </c>
      <c r="G284" s="227" t="s">
        <v>1730</v>
      </c>
      <c r="H284" s="228">
        <v>20</v>
      </c>
      <c r="I284" s="229"/>
      <c r="J284" s="230">
        <f>ROUND(I284*H284,2)</f>
        <v>0</v>
      </c>
      <c r="K284" s="231"/>
      <c r="L284" s="41"/>
      <c r="M284" s="232" t="s">
        <v>1</v>
      </c>
      <c r="N284" s="233" t="s">
        <v>41</v>
      </c>
      <c r="O284" s="88"/>
      <c r="P284" s="234">
        <f>O284*H284</f>
        <v>0</v>
      </c>
      <c r="Q284" s="234">
        <v>0</v>
      </c>
      <c r="R284" s="234">
        <f>Q284*H284</f>
        <v>0</v>
      </c>
      <c r="S284" s="234">
        <v>0</v>
      </c>
      <c r="T284" s="23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6" t="s">
        <v>162</v>
      </c>
      <c r="AT284" s="236" t="s">
        <v>158</v>
      </c>
      <c r="AU284" s="236" t="s">
        <v>85</v>
      </c>
      <c r="AY284" s="14" t="s">
        <v>156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4" t="s">
        <v>83</v>
      </c>
      <c r="BK284" s="237">
        <f>ROUND(I284*H284,2)</f>
        <v>0</v>
      </c>
      <c r="BL284" s="14" t="s">
        <v>162</v>
      </c>
      <c r="BM284" s="236" t="s">
        <v>927</v>
      </c>
    </row>
    <row r="285" spans="1:65" s="2" customFormat="1" ht="14.4" customHeight="1">
      <c r="A285" s="35"/>
      <c r="B285" s="36"/>
      <c r="C285" s="224" t="s">
        <v>434</v>
      </c>
      <c r="D285" s="224" t="s">
        <v>158</v>
      </c>
      <c r="E285" s="225" t="s">
        <v>2320</v>
      </c>
      <c r="F285" s="226" t="s">
        <v>2321</v>
      </c>
      <c r="G285" s="227" t="s">
        <v>1730</v>
      </c>
      <c r="H285" s="228">
        <v>10</v>
      </c>
      <c r="I285" s="229"/>
      <c r="J285" s="230">
        <f>ROUND(I285*H285,2)</f>
        <v>0</v>
      </c>
      <c r="K285" s="231"/>
      <c r="L285" s="41"/>
      <c r="M285" s="232" t="s">
        <v>1</v>
      </c>
      <c r="N285" s="233" t="s">
        <v>41</v>
      </c>
      <c r="O285" s="88"/>
      <c r="P285" s="234">
        <f>O285*H285</f>
        <v>0</v>
      </c>
      <c r="Q285" s="234">
        <v>0</v>
      </c>
      <c r="R285" s="234">
        <f>Q285*H285</f>
        <v>0</v>
      </c>
      <c r="S285" s="234">
        <v>0</v>
      </c>
      <c r="T285" s="23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6" t="s">
        <v>162</v>
      </c>
      <c r="AT285" s="236" t="s">
        <v>158</v>
      </c>
      <c r="AU285" s="236" t="s">
        <v>85</v>
      </c>
      <c r="AY285" s="14" t="s">
        <v>156</v>
      </c>
      <c r="BE285" s="237">
        <f>IF(N285="základní",J285,0)</f>
        <v>0</v>
      </c>
      <c r="BF285" s="237">
        <f>IF(N285="snížená",J285,0)</f>
        <v>0</v>
      </c>
      <c r="BG285" s="237">
        <f>IF(N285="zákl. přenesená",J285,0)</f>
        <v>0</v>
      </c>
      <c r="BH285" s="237">
        <f>IF(N285="sníž. přenesená",J285,0)</f>
        <v>0</v>
      </c>
      <c r="BI285" s="237">
        <f>IF(N285="nulová",J285,0)</f>
        <v>0</v>
      </c>
      <c r="BJ285" s="14" t="s">
        <v>83</v>
      </c>
      <c r="BK285" s="237">
        <f>ROUND(I285*H285,2)</f>
        <v>0</v>
      </c>
      <c r="BL285" s="14" t="s">
        <v>162</v>
      </c>
      <c r="BM285" s="236" t="s">
        <v>930</v>
      </c>
    </row>
    <row r="286" spans="1:65" s="2" customFormat="1" ht="14.4" customHeight="1">
      <c r="A286" s="35"/>
      <c r="B286" s="36"/>
      <c r="C286" s="224" t="s">
        <v>994</v>
      </c>
      <c r="D286" s="224" t="s">
        <v>158</v>
      </c>
      <c r="E286" s="225" t="s">
        <v>2322</v>
      </c>
      <c r="F286" s="226" t="s">
        <v>2323</v>
      </c>
      <c r="G286" s="227" t="s">
        <v>1730</v>
      </c>
      <c r="H286" s="228">
        <v>8</v>
      </c>
      <c r="I286" s="229"/>
      <c r="J286" s="230">
        <f>ROUND(I286*H286,2)</f>
        <v>0</v>
      </c>
      <c r="K286" s="231"/>
      <c r="L286" s="41"/>
      <c r="M286" s="232" t="s">
        <v>1</v>
      </c>
      <c r="N286" s="233" t="s">
        <v>41</v>
      </c>
      <c r="O286" s="88"/>
      <c r="P286" s="234">
        <f>O286*H286</f>
        <v>0</v>
      </c>
      <c r="Q286" s="234">
        <v>0</v>
      </c>
      <c r="R286" s="234">
        <f>Q286*H286</f>
        <v>0</v>
      </c>
      <c r="S286" s="234">
        <v>0</v>
      </c>
      <c r="T286" s="23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6" t="s">
        <v>162</v>
      </c>
      <c r="AT286" s="236" t="s">
        <v>158</v>
      </c>
      <c r="AU286" s="236" t="s">
        <v>85</v>
      </c>
      <c r="AY286" s="14" t="s">
        <v>156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4" t="s">
        <v>83</v>
      </c>
      <c r="BK286" s="237">
        <f>ROUND(I286*H286,2)</f>
        <v>0</v>
      </c>
      <c r="BL286" s="14" t="s">
        <v>162</v>
      </c>
      <c r="BM286" s="236" t="s">
        <v>934</v>
      </c>
    </row>
    <row r="287" spans="1:65" s="2" customFormat="1" ht="14.4" customHeight="1">
      <c r="A287" s="35"/>
      <c r="B287" s="36"/>
      <c r="C287" s="224" t="s">
        <v>438</v>
      </c>
      <c r="D287" s="224" t="s">
        <v>158</v>
      </c>
      <c r="E287" s="225" t="s">
        <v>2324</v>
      </c>
      <c r="F287" s="226" t="s">
        <v>2325</v>
      </c>
      <c r="G287" s="227" t="s">
        <v>433</v>
      </c>
      <c r="H287" s="228">
        <v>1</v>
      </c>
      <c r="I287" s="229"/>
      <c r="J287" s="230">
        <f>ROUND(I287*H287,2)</f>
        <v>0</v>
      </c>
      <c r="K287" s="231"/>
      <c r="L287" s="41"/>
      <c r="M287" s="232" t="s">
        <v>1</v>
      </c>
      <c r="N287" s="233" t="s">
        <v>41</v>
      </c>
      <c r="O287" s="88"/>
      <c r="P287" s="234">
        <f>O287*H287</f>
        <v>0</v>
      </c>
      <c r="Q287" s="234">
        <v>0</v>
      </c>
      <c r="R287" s="234">
        <f>Q287*H287</f>
        <v>0</v>
      </c>
      <c r="S287" s="234">
        <v>0</v>
      </c>
      <c r="T287" s="23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6" t="s">
        <v>162</v>
      </c>
      <c r="AT287" s="236" t="s">
        <v>158</v>
      </c>
      <c r="AU287" s="236" t="s">
        <v>85</v>
      </c>
      <c r="AY287" s="14" t="s">
        <v>156</v>
      </c>
      <c r="BE287" s="237">
        <f>IF(N287="základní",J287,0)</f>
        <v>0</v>
      </c>
      <c r="BF287" s="237">
        <f>IF(N287="snížená",J287,0)</f>
        <v>0</v>
      </c>
      <c r="BG287" s="237">
        <f>IF(N287="zákl. přenesená",J287,0)</f>
        <v>0</v>
      </c>
      <c r="BH287" s="237">
        <f>IF(N287="sníž. přenesená",J287,0)</f>
        <v>0</v>
      </c>
      <c r="BI287" s="237">
        <f>IF(N287="nulová",J287,0)</f>
        <v>0</v>
      </c>
      <c r="BJ287" s="14" t="s">
        <v>83</v>
      </c>
      <c r="BK287" s="237">
        <f>ROUND(I287*H287,2)</f>
        <v>0</v>
      </c>
      <c r="BL287" s="14" t="s">
        <v>162</v>
      </c>
      <c r="BM287" s="236" t="s">
        <v>937</v>
      </c>
    </row>
    <row r="288" spans="1:65" s="2" customFormat="1" ht="14.4" customHeight="1">
      <c r="A288" s="35"/>
      <c r="B288" s="36"/>
      <c r="C288" s="224" t="s">
        <v>999</v>
      </c>
      <c r="D288" s="224" t="s">
        <v>158</v>
      </c>
      <c r="E288" s="225" t="s">
        <v>2326</v>
      </c>
      <c r="F288" s="226" t="s">
        <v>2327</v>
      </c>
      <c r="G288" s="227" t="s">
        <v>1730</v>
      </c>
      <c r="H288" s="228">
        <v>25</v>
      </c>
      <c r="I288" s="229"/>
      <c r="J288" s="230">
        <f>ROUND(I288*H288,2)</f>
        <v>0</v>
      </c>
      <c r="K288" s="231"/>
      <c r="L288" s="41"/>
      <c r="M288" s="232" t="s">
        <v>1</v>
      </c>
      <c r="N288" s="233" t="s">
        <v>41</v>
      </c>
      <c r="O288" s="88"/>
      <c r="P288" s="234">
        <f>O288*H288</f>
        <v>0</v>
      </c>
      <c r="Q288" s="234">
        <v>0</v>
      </c>
      <c r="R288" s="234">
        <f>Q288*H288</f>
        <v>0</v>
      </c>
      <c r="S288" s="234">
        <v>0</v>
      </c>
      <c r="T288" s="23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6" t="s">
        <v>162</v>
      </c>
      <c r="AT288" s="236" t="s">
        <v>158</v>
      </c>
      <c r="AU288" s="236" t="s">
        <v>85</v>
      </c>
      <c r="AY288" s="14" t="s">
        <v>156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4" t="s">
        <v>83</v>
      </c>
      <c r="BK288" s="237">
        <f>ROUND(I288*H288,2)</f>
        <v>0</v>
      </c>
      <c r="BL288" s="14" t="s">
        <v>162</v>
      </c>
      <c r="BM288" s="236" t="s">
        <v>941</v>
      </c>
    </row>
    <row r="289" spans="1:65" s="2" customFormat="1" ht="14.4" customHeight="1">
      <c r="A289" s="35"/>
      <c r="B289" s="36"/>
      <c r="C289" s="224" t="s">
        <v>674</v>
      </c>
      <c r="D289" s="224" t="s">
        <v>158</v>
      </c>
      <c r="E289" s="225" t="s">
        <v>2328</v>
      </c>
      <c r="F289" s="226" t="s">
        <v>2329</v>
      </c>
      <c r="G289" s="227" t="s">
        <v>1730</v>
      </c>
      <c r="H289" s="228">
        <v>4</v>
      </c>
      <c r="I289" s="229"/>
      <c r="J289" s="230">
        <f>ROUND(I289*H289,2)</f>
        <v>0</v>
      </c>
      <c r="K289" s="231"/>
      <c r="L289" s="41"/>
      <c r="M289" s="232" t="s">
        <v>1</v>
      </c>
      <c r="N289" s="233" t="s">
        <v>41</v>
      </c>
      <c r="O289" s="88"/>
      <c r="P289" s="234">
        <f>O289*H289</f>
        <v>0</v>
      </c>
      <c r="Q289" s="234">
        <v>0</v>
      </c>
      <c r="R289" s="234">
        <f>Q289*H289</f>
        <v>0</v>
      </c>
      <c r="S289" s="234">
        <v>0</v>
      </c>
      <c r="T289" s="23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6" t="s">
        <v>162</v>
      </c>
      <c r="AT289" s="236" t="s">
        <v>158</v>
      </c>
      <c r="AU289" s="236" t="s">
        <v>85</v>
      </c>
      <c r="AY289" s="14" t="s">
        <v>156</v>
      </c>
      <c r="BE289" s="237">
        <f>IF(N289="základní",J289,0)</f>
        <v>0</v>
      </c>
      <c r="BF289" s="237">
        <f>IF(N289="snížená",J289,0)</f>
        <v>0</v>
      </c>
      <c r="BG289" s="237">
        <f>IF(N289="zákl. přenesená",J289,0)</f>
        <v>0</v>
      </c>
      <c r="BH289" s="237">
        <f>IF(N289="sníž. přenesená",J289,0)</f>
        <v>0</v>
      </c>
      <c r="BI289" s="237">
        <f>IF(N289="nulová",J289,0)</f>
        <v>0</v>
      </c>
      <c r="BJ289" s="14" t="s">
        <v>83</v>
      </c>
      <c r="BK289" s="237">
        <f>ROUND(I289*H289,2)</f>
        <v>0</v>
      </c>
      <c r="BL289" s="14" t="s">
        <v>162</v>
      </c>
      <c r="BM289" s="236" t="s">
        <v>944</v>
      </c>
    </row>
    <row r="290" spans="1:65" s="2" customFormat="1" ht="14.4" customHeight="1">
      <c r="A290" s="35"/>
      <c r="B290" s="36"/>
      <c r="C290" s="224" t="s">
        <v>2330</v>
      </c>
      <c r="D290" s="224" t="s">
        <v>158</v>
      </c>
      <c r="E290" s="225" t="s">
        <v>2331</v>
      </c>
      <c r="F290" s="226" t="s">
        <v>2332</v>
      </c>
      <c r="G290" s="227" t="s">
        <v>1440</v>
      </c>
      <c r="H290" s="228">
        <v>1</v>
      </c>
      <c r="I290" s="229"/>
      <c r="J290" s="230">
        <f>ROUND(I290*H290,2)</f>
        <v>0</v>
      </c>
      <c r="K290" s="231"/>
      <c r="L290" s="41"/>
      <c r="M290" s="232" t="s">
        <v>1</v>
      </c>
      <c r="N290" s="233" t="s">
        <v>41</v>
      </c>
      <c r="O290" s="88"/>
      <c r="P290" s="234">
        <f>O290*H290</f>
        <v>0</v>
      </c>
      <c r="Q290" s="234">
        <v>0</v>
      </c>
      <c r="R290" s="234">
        <f>Q290*H290</f>
        <v>0</v>
      </c>
      <c r="S290" s="234">
        <v>0</v>
      </c>
      <c r="T290" s="23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6" t="s">
        <v>162</v>
      </c>
      <c r="AT290" s="236" t="s">
        <v>158</v>
      </c>
      <c r="AU290" s="236" t="s">
        <v>85</v>
      </c>
      <c r="AY290" s="14" t="s">
        <v>156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4" t="s">
        <v>83</v>
      </c>
      <c r="BK290" s="237">
        <f>ROUND(I290*H290,2)</f>
        <v>0</v>
      </c>
      <c r="BL290" s="14" t="s">
        <v>162</v>
      </c>
      <c r="BM290" s="236" t="s">
        <v>948</v>
      </c>
    </row>
    <row r="291" spans="1:63" s="12" customFormat="1" ht="22.8" customHeight="1">
      <c r="A291" s="12"/>
      <c r="B291" s="208"/>
      <c r="C291" s="209"/>
      <c r="D291" s="210" t="s">
        <v>75</v>
      </c>
      <c r="E291" s="222" t="s">
        <v>2333</v>
      </c>
      <c r="F291" s="222" t="s">
        <v>2334</v>
      </c>
      <c r="G291" s="209"/>
      <c r="H291" s="209"/>
      <c r="I291" s="212"/>
      <c r="J291" s="223">
        <f>BK291</f>
        <v>0</v>
      </c>
      <c r="K291" s="209"/>
      <c r="L291" s="214"/>
      <c r="M291" s="215"/>
      <c r="N291" s="216"/>
      <c r="O291" s="216"/>
      <c r="P291" s="217">
        <f>SUM(P292:P314)</f>
        <v>0</v>
      </c>
      <c r="Q291" s="216"/>
      <c r="R291" s="217">
        <f>SUM(R292:R314)</f>
        <v>0</v>
      </c>
      <c r="S291" s="216"/>
      <c r="T291" s="218">
        <f>SUM(T292:T314)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9" t="s">
        <v>83</v>
      </c>
      <c r="AT291" s="220" t="s">
        <v>75</v>
      </c>
      <c r="AU291" s="220" t="s">
        <v>83</v>
      </c>
      <c r="AY291" s="219" t="s">
        <v>156</v>
      </c>
      <c r="BK291" s="221">
        <f>SUM(BK292:BK314)</f>
        <v>0</v>
      </c>
    </row>
    <row r="292" spans="1:65" s="2" customFormat="1" ht="14.4" customHeight="1">
      <c r="A292" s="35"/>
      <c r="B292" s="36"/>
      <c r="C292" s="224" t="s">
        <v>2335</v>
      </c>
      <c r="D292" s="224" t="s">
        <v>158</v>
      </c>
      <c r="E292" s="225" t="s">
        <v>2336</v>
      </c>
      <c r="F292" s="226" t="s">
        <v>2337</v>
      </c>
      <c r="G292" s="227" t="s">
        <v>186</v>
      </c>
      <c r="H292" s="228">
        <v>115</v>
      </c>
      <c r="I292" s="229"/>
      <c r="J292" s="230">
        <f>ROUND(I292*H292,2)</f>
        <v>0</v>
      </c>
      <c r="K292" s="231"/>
      <c r="L292" s="41"/>
      <c r="M292" s="232" t="s">
        <v>1</v>
      </c>
      <c r="N292" s="233" t="s">
        <v>41</v>
      </c>
      <c r="O292" s="88"/>
      <c r="P292" s="234">
        <f>O292*H292</f>
        <v>0</v>
      </c>
      <c r="Q292" s="234">
        <v>0</v>
      </c>
      <c r="R292" s="234">
        <f>Q292*H292</f>
        <v>0</v>
      </c>
      <c r="S292" s="234">
        <v>0</v>
      </c>
      <c r="T292" s="23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6" t="s">
        <v>162</v>
      </c>
      <c r="AT292" s="236" t="s">
        <v>158</v>
      </c>
      <c r="AU292" s="236" t="s">
        <v>85</v>
      </c>
      <c r="AY292" s="14" t="s">
        <v>156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4" t="s">
        <v>83</v>
      </c>
      <c r="BK292" s="237">
        <f>ROUND(I292*H292,2)</f>
        <v>0</v>
      </c>
      <c r="BL292" s="14" t="s">
        <v>162</v>
      </c>
      <c r="BM292" s="236" t="s">
        <v>951</v>
      </c>
    </row>
    <row r="293" spans="1:65" s="2" customFormat="1" ht="14.4" customHeight="1">
      <c r="A293" s="35"/>
      <c r="B293" s="36"/>
      <c r="C293" s="224" t="s">
        <v>686</v>
      </c>
      <c r="D293" s="224" t="s">
        <v>158</v>
      </c>
      <c r="E293" s="225" t="s">
        <v>2338</v>
      </c>
      <c r="F293" s="226" t="s">
        <v>2339</v>
      </c>
      <c r="G293" s="227" t="s">
        <v>433</v>
      </c>
      <c r="H293" s="228">
        <v>32</v>
      </c>
      <c r="I293" s="229"/>
      <c r="J293" s="230">
        <f>ROUND(I293*H293,2)</f>
        <v>0</v>
      </c>
      <c r="K293" s="231"/>
      <c r="L293" s="41"/>
      <c r="M293" s="232" t="s">
        <v>1</v>
      </c>
      <c r="N293" s="233" t="s">
        <v>41</v>
      </c>
      <c r="O293" s="88"/>
      <c r="P293" s="234">
        <f>O293*H293</f>
        <v>0</v>
      </c>
      <c r="Q293" s="234">
        <v>0</v>
      </c>
      <c r="R293" s="234">
        <f>Q293*H293</f>
        <v>0</v>
      </c>
      <c r="S293" s="234">
        <v>0</v>
      </c>
      <c r="T293" s="23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6" t="s">
        <v>162</v>
      </c>
      <c r="AT293" s="236" t="s">
        <v>158</v>
      </c>
      <c r="AU293" s="236" t="s">
        <v>85</v>
      </c>
      <c r="AY293" s="14" t="s">
        <v>156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4" t="s">
        <v>83</v>
      </c>
      <c r="BK293" s="237">
        <f>ROUND(I293*H293,2)</f>
        <v>0</v>
      </c>
      <c r="BL293" s="14" t="s">
        <v>162</v>
      </c>
      <c r="BM293" s="236" t="s">
        <v>957</v>
      </c>
    </row>
    <row r="294" spans="1:65" s="2" customFormat="1" ht="14.4" customHeight="1">
      <c r="A294" s="35"/>
      <c r="B294" s="36"/>
      <c r="C294" s="224" t="s">
        <v>1010</v>
      </c>
      <c r="D294" s="224" t="s">
        <v>158</v>
      </c>
      <c r="E294" s="225" t="s">
        <v>2340</v>
      </c>
      <c r="F294" s="226" t="s">
        <v>2341</v>
      </c>
      <c r="G294" s="227" t="s">
        <v>433</v>
      </c>
      <c r="H294" s="228">
        <v>24</v>
      </c>
      <c r="I294" s="229"/>
      <c r="J294" s="230">
        <f>ROUND(I294*H294,2)</f>
        <v>0</v>
      </c>
      <c r="K294" s="231"/>
      <c r="L294" s="41"/>
      <c r="M294" s="232" t="s">
        <v>1</v>
      </c>
      <c r="N294" s="233" t="s">
        <v>41</v>
      </c>
      <c r="O294" s="88"/>
      <c r="P294" s="234">
        <f>O294*H294</f>
        <v>0</v>
      </c>
      <c r="Q294" s="234">
        <v>0</v>
      </c>
      <c r="R294" s="234">
        <f>Q294*H294</f>
        <v>0</v>
      </c>
      <c r="S294" s="234">
        <v>0</v>
      </c>
      <c r="T294" s="23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6" t="s">
        <v>162</v>
      </c>
      <c r="AT294" s="236" t="s">
        <v>158</v>
      </c>
      <c r="AU294" s="236" t="s">
        <v>85</v>
      </c>
      <c r="AY294" s="14" t="s">
        <v>156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4" t="s">
        <v>83</v>
      </c>
      <c r="BK294" s="237">
        <f>ROUND(I294*H294,2)</f>
        <v>0</v>
      </c>
      <c r="BL294" s="14" t="s">
        <v>162</v>
      </c>
      <c r="BM294" s="236" t="s">
        <v>961</v>
      </c>
    </row>
    <row r="295" spans="1:65" s="2" customFormat="1" ht="14.4" customHeight="1">
      <c r="A295" s="35"/>
      <c r="B295" s="36"/>
      <c r="C295" s="224" t="s">
        <v>689</v>
      </c>
      <c r="D295" s="224" t="s">
        <v>158</v>
      </c>
      <c r="E295" s="225" t="s">
        <v>2342</v>
      </c>
      <c r="F295" s="226" t="s">
        <v>2343</v>
      </c>
      <c r="G295" s="227" t="s">
        <v>433</v>
      </c>
      <c r="H295" s="228">
        <v>4</v>
      </c>
      <c r="I295" s="229"/>
      <c r="J295" s="230">
        <f>ROUND(I295*H295,2)</f>
        <v>0</v>
      </c>
      <c r="K295" s="231"/>
      <c r="L295" s="41"/>
      <c r="M295" s="232" t="s">
        <v>1</v>
      </c>
      <c r="N295" s="233" t="s">
        <v>41</v>
      </c>
      <c r="O295" s="88"/>
      <c r="P295" s="234">
        <f>O295*H295</f>
        <v>0</v>
      </c>
      <c r="Q295" s="234">
        <v>0</v>
      </c>
      <c r="R295" s="234">
        <f>Q295*H295</f>
        <v>0</v>
      </c>
      <c r="S295" s="234">
        <v>0</v>
      </c>
      <c r="T295" s="23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6" t="s">
        <v>162</v>
      </c>
      <c r="AT295" s="236" t="s">
        <v>158</v>
      </c>
      <c r="AU295" s="236" t="s">
        <v>85</v>
      </c>
      <c r="AY295" s="14" t="s">
        <v>156</v>
      </c>
      <c r="BE295" s="237">
        <f>IF(N295="základní",J295,0)</f>
        <v>0</v>
      </c>
      <c r="BF295" s="237">
        <f>IF(N295="snížená",J295,0)</f>
        <v>0</v>
      </c>
      <c r="BG295" s="237">
        <f>IF(N295="zákl. přenesená",J295,0)</f>
        <v>0</v>
      </c>
      <c r="BH295" s="237">
        <f>IF(N295="sníž. přenesená",J295,0)</f>
        <v>0</v>
      </c>
      <c r="BI295" s="237">
        <f>IF(N295="nulová",J295,0)</f>
        <v>0</v>
      </c>
      <c r="BJ295" s="14" t="s">
        <v>83</v>
      </c>
      <c r="BK295" s="237">
        <f>ROUND(I295*H295,2)</f>
        <v>0</v>
      </c>
      <c r="BL295" s="14" t="s">
        <v>162</v>
      </c>
      <c r="BM295" s="236" t="s">
        <v>964</v>
      </c>
    </row>
    <row r="296" spans="1:65" s="2" customFormat="1" ht="14.4" customHeight="1">
      <c r="A296" s="35"/>
      <c r="B296" s="36"/>
      <c r="C296" s="224" t="s">
        <v>1023</v>
      </c>
      <c r="D296" s="224" t="s">
        <v>158</v>
      </c>
      <c r="E296" s="225" t="s">
        <v>2344</v>
      </c>
      <c r="F296" s="226" t="s">
        <v>2345</v>
      </c>
      <c r="G296" s="227" t="s">
        <v>433</v>
      </c>
      <c r="H296" s="228">
        <v>5</v>
      </c>
      <c r="I296" s="229"/>
      <c r="J296" s="230">
        <f>ROUND(I296*H296,2)</f>
        <v>0</v>
      </c>
      <c r="K296" s="231"/>
      <c r="L296" s="41"/>
      <c r="M296" s="232" t="s">
        <v>1</v>
      </c>
      <c r="N296" s="233" t="s">
        <v>41</v>
      </c>
      <c r="O296" s="88"/>
      <c r="P296" s="234">
        <f>O296*H296</f>
        <v>0</v>
      </c>
      <c r="Q296" s="234">
        <v>0</v>
      </c>
      <c r="R296" s="234">
        <f>Q296*H296</f>
        <v>0</v>
      </c>
      <c r="S296" s="234">
        <v>0</v>
      </c>
      <c r="T296" s="23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6" t="s">
        <v>162</v>
      </c>
      <c r="AT296" s="236" t="s">
        <v>158</v>
      </c>
      <c r="AU296" s="236" t="s">
        <v>85</v>
      </c>
      <c r="AY296" s="14" t="s">
        <v>156</v>
      </c>
      <c r="BE296" s="237">
        <f>IF(N296="základní",J296,0)</f>
        <v>0</v>
      </c>
      <c r="BF296" s="237">
        <f>IF(N296="snížená",J296,0)</f>
        <v>0</v>
      </c>
      <c r="BG296" s="237">
        <f>IF(N296="zákl. přenesená",J296,0)</f>
        <v>0</v>
      </c>
      <c r="BH296" s="237">
        <f>IF(N296="sníž. přenesená",J296,0)</f>
        <v>0</v>
      </c>
      <c r="BI296" s="237">
        <f>IF(N296="nulová",J296,0)</f>
        <v>0</v>
      </c>
      <c r="BJ296" s="14" t="s">
        <v>83</v>
      </c>
      <c r="BK296" s="237">
        <f>ROUND(I296*H296,2)</f>
        <v>0</v>
      </c>
      <c r="BL296" s="14" t="s">
        <v>162</v>
      </c>
      <c r="BM296" s="236" t="s">
        <v>970</v>
      </c>
    </row>
    <row r="297" spans="1:65" s="2" customFormat="1" ht="14.4" customHeight="1">
      <c r="A297" s="35"/>
      <c r="B297" s="36"/>
      <c r="C297" s="224" t="s">
        <v>692</v>
      </c>
      <c r="D297" s="224" t="s">
        <v>158</v>
      </c>
      <c r="E297" s="225" t="s">
        <v>2346</v>
      </c>
      <c r="F297" s="226" t="s">
        <v>2347</v>
      </c>
      <c r="G297" s="227" t="s">
        <v>433</v>
      </c>
      <c r="H297" s="228">
        <v>15</v>
      </c>
      <c r="I297" s="229"/>
      <c r="J297" s="230">
        <f>ROUND(I297*H297,2)</f>
        <v>0</v>
      </c>
      <c r="K297" s="231"/>
      <c r="L297" s="41"/>
      <c r="M297" s="232" t="s">
        <v>1</v>
      </c>
      <c r="N297" s="233" t="s">
        <v>41</v>
      </c>
      <c r="O297" s="88"/>
      <c r="P297" s="234">
        <f>O297*H297</f>
        <v>0</v>
      </c>
      <c r="Q297" s="234">
        <v>0</v>
      </c>
      <c r="R297" s="234">
        <f>Q297*H297</f>
        <v>0</v>
      </c>
      <c r="S297" s="234">
        <v>0</v>
      </c>
      <c r="T297" s="23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6" t="s">
        <v>162</v>
      </c>
      <c r="AT297" s="236" t="s">
        <v>158</v>
      </c>
      <c r="AU297" s="236" t="s">
        <v>85</v>
      </c>
      <c r="AY297" s="14" t="s">
        <v>156</v>
      </c>
      <c r="BE297" s="237">
        <f>IF(N297="základní",J297,0)</f>
        <v>0</v>
      </c>
      <c r="BF297" s="237">
        <f>IF(N297="snížená",J297,0)</f>
        <v>0</v>
      </c>
      <c r="BG297" s="237">
        <f>IF(N297="zákl. přenesená",J297,0)</f>
        <v>0</v>
      </c>
      <c r="BH297" s="237">
        <f>IF(N297="sníž. přenesená",J297,0)</f>
        <v>0</v>
      </c>
      <c r="BI297" s="237">
        <f>IF(N297="nulová",J297,0)</f>
        <v>0</v>
      </c>
      <c r="BJ297" s="14" t="s">
        <v>83</v>
      </c>
      <c r="BK297" s="237">
        <f>ROUND(I297*H297,2)</f>
        <v>0</v>
      </c>
      <c r="BL297" s="14" t="s">
        <v>162</v>
      </c>
      <c r="BM297" s="236" t="s">
        <v>974</v>
      </c>
    </row>
    <row r="298" spans="1:65" s="2" customFormat="1" ht="14.4" customHeight="1">
      <c r="A298" s="35"/>
      <c r="B298" s="36"/>
      <c r="C298" s="224" t="s">
        <v>1028</v>
      </c>
      <c r="D298" s="224" t="s">
        <v>158</v>
      </c>
      <c r="E298" s="225" t="s">
        <v>2348</v>
      </c>
      <c r="F298" s="226" t="s">
        <v>2349</v>
      </c>
      <c r="G298" s="227" t="s">
        <v>433</v>
      </c>
      <c r="H298" s="228">
        <v>2</v>
      </c>
      <c r="I298" s="229"/>
      <c r="J298" s="230">
        <f>ROUND(I298*H298,2)</f>
        <v>0</v>
      </c>
      <c r="K298" s="231"/>
      <c r="L298" s="41"/>
      <c r="M298" s="232" t="s">
        <v>1</v>
      </c>
      <c r="N298" s="233" t="s">
        <v>41</v>
      </c>
      <c r="O298" s="88"/>
      <c r="P298" s="234">
        <f>O298*H298</f>
        <v>0</v>
      </c>
      <c r="Q298" s="234">
        <v>0</v>
      </c>
      <c r="R298" s="234">
        <f>Q298*H298</f>
        <v>0</v>
      </c>
      <c r="S298" s="234">
        <v>0</v>
      </c>
      <c r="T298" s="23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6" t="s">
        <v>162</v>
      </c>
      <c r="AT298" s="236" t="s">
        <v>158</v>
      </c>
      <c r="AU298" s="236" t="s">
        <v>85</v>
      </c>
      <c r="AY298" s="14" t="s">
        <v>156</v>
      </c>
      <c r="BE298" s="237">
        <f>IF(N298="základní",J298,0)</f>
        <v>0</v>
      </c>
      <c r="BF298" s="237">
        <f>IF(N298="snížená",J298,0)</f>
        <v>0</v>
      </c>
      <c r="BG298" s="237">
        <f>IF(N298="zákl. přenesená",J298,0)</f>
        <v>0</v>
      </c>
      <c r="BH298" s="237">
        <f>IF(N298="sníž. přenesená",J298,0)</f>
        <v>0</v>
      </c>
      <c r="BI298" s="237">
        <f>IF(N298="nulová",J298,0)</f>
        <v>0</v>
      </c>
      <c r="BJ298" s="14" t="s">
        <v>83</v>
      </c>
      <c r="BK298" s="237">
        <f>ROUND(I298*H298,2)</f>
        <v>0</v>
      </c>
      <c r="BL298" s="14" t="s">
        <v>162</v>
      </c>
      <c r="BM298" s="236" t="s">
        <v>979</v>
      </c>
    </row>
    <row r="299" spans="1:65" s="2" customFormat="1" ht="14.4" customHeight="1">
      <c r="A299" s="35"/>
      <c r="B299" s="36"/>
      <c r="C299" s="224" t="s">
        <v>695</v>
      </c>
      <c r="D299" s="224" t="s">
        <v>158</v>
      </c>
      <c r="E299" s="225" t="s">
        <v>2350</v>
      </c>
      <c r="F299" s="226" t="s">
        <v>2351</v>
      </c>
      <c r="G299" s="227" t="s">
        <v>433</v>
      </c>
      <c r="H299" s="228">
        <v>4</v>
      </c>
      <c r="I299" s="229"/>
      <c r="J299" s="230">
        <f>ROUND(I299*H299,2)</f>
        <v>0</v>
      </c>
      <c r="K299" s="231"/>
      <c r="L299" s="41"/>
      <c r="M299" s="232" t="s">
        <v>1</v>
      </c>
      <c r="N299" s="233" t="s">
        <v>41</v>
      </c>
      <c r="O299" s="88"/>
      <c r="P299" s="234">
        <f>O299*H299</f>
        <v>0</v>
      </c>
      <c r="Q299" s="234">
        <v>0</v>
      </c>
      <c r="R299" s="234">
        <f>Q299*H299</f>
        <v>0</v>
      </c>
      <c r="S299" s="234">
        <v>0</v>
      </c>
      <c r="T299" s="23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6" t="s">
        <v>162</v>
      </c>
      <c r="AT299" s="236" t="s">
        <v>158</v>
      </c>
      <c r="AU299" s="236" t="s">
        <v>85</v>
      </c>
      <c r="AY299" s="14" t="s">
        <v>156</v>
      </c>
      <c r="BE299" s="237">
        <f>IF(N299="základní",J299,0)</f>
        <v>0</v>
      </c>
      <c r="BF299" s="237">
        <f>IF(N299="snížená",J299,0)</f>
        <v>0</v>
      </c>
      <c r="BG299" s="237">
        <f>IF(N299="zákl. přenesená",J299,0)</f>
        <v>0</v>
      </c>
      <c r="BH299" s="237">
        <f>IF(N299="sníž. přenesená",J299,0)</f>
        <v>0</v>
      </c>
      <c r="BI299" s="237">
        <f>IF(N299="nulová",J299,0)</f>
        <v>0</v>
      </c>
      <c r="BJ299" s="14" t="s">
        <v>83</v>
      </c>
      <c r="BK299" s="237">
        <f>ROUND(I299*H299,2)</f>
        <v>0</v>
      </c>
      <c r="BL299" s="14" t="s">
        <v>162</v>
      </c>
      <c r="BM299" s="236" t="s">
        <v>983</v>
      </c>
    </row>
    <row r="300" spans="1:65" s="2" customFormat="1" ht="14.4" customHeight="1">
      <c r="A300" s="35"/>
      <c r="B300" s="36"/>
      <c r="C300" s="224" t="s">
        <v>1033</v>
      </c>
      <c r="D300" s="224" t="s">
        <v>158</v>
      </c>
      <c r="E300" s="225" t="s">
        <v>2352</v>
      </c>
      <c r="F300" s="226" t="s">
        <v>2353</v>
      </c>
      <c r="G300" s="227" t="s">
        <v>433</v>
      </c>
      <c r="H300" s="228">
        <v>1</v>
      </c>
      <c r="I300" s="229"/>
      <c r="J300" s="230">
        <f>ROUND(I300*H300,2)</f>
        <v>0</v>
      </c>
      <c r="K300" s="231"/>
      <c r="L300" s="41"/>
      <c r="M300" s="232" t="s">
        <v>1</v>
      </c>
      <c r="N300" s="233" t="s">
        <v>41</v>
      </c>
      <c r="O300" s="88"/>
      <c r="P300" s="234">
        <f>O300*H300</f>
        <v>0</v>
      </c>
      <c r="Q300" s="234">
        <v>0</v>
      </c>
      <c r="R300" s="234">
        <f>Q300*H300</f>
        <v>0</v>
      </c>
      <c r="S300" s="234">
        <v>0</v>
      </c>
      <c r="T300" s="23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6" t="s">
        <v>162</v>
      </c>
      <c r="AT300" s="236" t="s">
        <v>158</v>
      </c>
      <c r="AU300" s="236" t="s">
        <v>85</v>
      </c>
      <c r="AY300" s="14" t="s">
        <v>156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4" t="s">
        <v>83</v>
      </c>
      <c r="BK300" s="237">
        <f>ROUND(I300*H300,2)</f>
        <v>0</v>
      </c>
      <c r="BL300" s="14" t="s">
        <v>162</v>
      </c>
      <c r="BM300" s="236" t="s">
        <v>987</v>
      </c>
    </row>
    <row r="301" spans="1:65" s="2" customFormat="1" ht="14.4" customHeight="1">
      <c r="A301" s="35"/>
      <c r="B301" s="36"/>
      <c r="C301" s="224" t="s">
        <v>699</v>
      </c>
      <c r="D301" s="224" t="s">
        <v>158</v>
      </c>
      <c r="E301" s="225" t="s">
        <v>2354</v>
      </c>
      <c r="F301" s="226" t="s">
        <v>2355</v>
      </c>
      <c r="G301" s="227" t="s">
        <v>433</v>
      </c>
      <c r="H301" s="228">
        <v>40</v>
      </c>
      <c r="I301" s="229"/>
      <c r="J301" s="230">
        <f>ROUND(I301*H301,2)</f>
        <v>0</v>
      </c>
      <c r="K301" s="231"/>
      <c r="L301" s="41"/>
      <c r="M301" s="232" t="s">
        <v>1</v>
      </c>
      <c r="N301" s="233" t="s">
        <v>41</v>
      </c>
      <c r="O301" s="88"/>
      <c r="P301" s="234">
        <f>O301*H301</f>
        <v>0</v>
      </c>
      <c r="Q301" s="234">
        <v>0</v>
      </c>
      <c r="R301" s="234">
        <f>Q301*H301</f>
        <v>0</v>
      </c>
      <c r="S301" s="234">
        <v>0</v>
      </c>
      <c r="T301" s="23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6" t="s">
        <v>162</v>
      </c>
      <c r="AT301" s="236" t="s">
        <v>158</v>
      </c>
      <c r="AU301" s="236" t="s">
        <v>85</v>
      </c>
      <c r="AY301" s="14" t="s">
        <v>156</v>
      </c>
      <c r="BE301" s="237">
        <f>IF(N301="základní",J301,0)</f>
        <v>0</v>
      </c>
      <c r="BF301" s="237">
        <f>IF(N301="snížená",J301,0)</f>
        <v>0</v>
      </c>
      <c r="BG301" s="237">
        <f>IF(N301="zákl. přenesená",J301,0)</f>
        <v>0</v>
      </c>
      <c r="BH301" s="237">
        <f>IF(N301="sníž. přenesená",J301,0)</f>
        <v>0</v>
      </c>
      <c r="BI301" s="237">
        <f>IF(N301="nulová",J301,0)</f>
        <v>0</v>
      </c>
      <c r="BJ301" s="14" t="s">
        <v>83</v>
      </c>
      <c r="BK301" s="237">
        <f>ROUND(I301*H301,2)</f>
        <v>0</v>
      </c>
      <c r="BL301" s="14" t="s">
        <v>162</v>
      </c>
      <c r="BM301" s="236" t="s">
        <v>958</v>
      </c>
    </row>
    <row r="302" spans="1:65" s="2" customFormat="1" ht="14.4" customHeight="1">
      <c r="A302" s="35"/>
      <c r="B302" s="36"/>
      <c r="C302" s="224" t="s">
        <v>1039</v>
      </c>
      <c r="D302" s="224" t="s">
        <v>158</v>
      </c>
      <c r="E302" s="225" t="s">
        <v>2356</v>
      </c>
      <c r="F302" s="226" t="s">
        <v>2357</v>
      </c>
      <c r="G302" s="227" t="s">
        <v>433</v>
      </c>
      <c r="H302" s="228">
        <v>4</v>
      </c>
      <c r="I302" s="229"/>
      <c r="J302" s="230">
        <f>ROUND(I302*H302,2)</f>
        <v>0</v>
      </c>
      <c r="K302" s="231"/>
      <c r="L302" s="41"/>
      <c r="M302" s="232" t="s">
        <v>1</v>
      </c>
      <c r="N302" s="233" t="s">
        <v>41</v>
      </c>
      <c r="O302" s="88"/>
      <c r="P302" s="234">
        <f>O302*H302</f>
        <v>0</v>
      </c>
      <c r="Q302" s="234">
        <v>0</v>
      </c>
      <c r="R302" s="234">
        <f>Q302*H302</f>
        <v>0</v>
      </c>
      <c r="S302" s="234">
        <v>0</v>
      </c>
      <c r="T302" s="23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6" t="s">
        <v>162</v>
      </c>
      <c r="AT302" s="236" t="s">
        <v>158</v>
      </c>
      <c r="AU302" s="236" t="s">
        <v>85</v>
      </c>
      <c r="AY302" s="14" t="s">
        <v>156</v>
      </c>
      <c r="BE302" s="237">
        <f>IF(N302="základní",J302,0)</f>
        <v>0</v>
      </c>
      <c r="BF302" s="237">
        <f>IF(N302="snížená",J302,0)</f>
        <v>0</v>
      </c>
      <c r="BG302" s="237">
        <f>IF(N302="zákl. přenesená",J302,0)</f>
        <v>0</v>
      </c>
      <c r="BH302" s="237">
        <f>IF(N302="sníž. přenesená",J302,0)</f>
        <v>0</v>
      </c>
      <c r="BI302" s="237">
        <f>IF(N302="nulová",J302,0)</f>
        <v>0</v>
      </c>
      <c r="BJ302" s="14" t="s">
        <v>83</v>
      </c>
      <c r="BK302" s="237">
        <f>ROUND(I302*H302,2)</f>
        <v>0</v>
      </c>
      <c r="BL302" s="14" t="s">
        <v>162</v>
      </c>
      <c r="BM302" s="236" t="s">
        <v>993</v>
      </c>
    </row>
    <row r="303" spans="1:65" s="2" customFormat="1" ht="14.4" customHeight="1">
      <c r="A303" s="35"/>
      <c r="B303" s="36"/>
      <c r="C303" s="224" t="s">
        <v>702</v>
      </c>
      <c r="D303" s="224" t="s">
        <v>158</v>
      </c>
      <c r="E303" s="225" t="s">
        <v>2358</v>
      </c>
      <c r="F303" s="226" t="s">
        <v>2359</v>
      </c>
      <c r="G303" s="227" t="s">
        <v>433</v>
      </c>
      <c r="H303" s="228">
        <v>6</v>
      </c>
      <c r="I303" s="229"/>
      <c r="J303" s="230">
        <f>ROUND(I303*H303,2)</f>
        <v>0</v>
      </c>
      <c r="K303" s="231"/>
      <c r="L303" s="41"/>
      <c r="M303" s="232" t="s">
        <v>1</v>
      </c>
      <c r="N303" s="233" t="s">
        <v>41</v>
      </c>
      <c r="O303" s="88"/>
      <c r="P303" s="234">
        <f>O303*H303</f>
        <v>0</v>
      </c>
      <c r="Q303" s="234">
        <v>0</v>
      </c>
      <c r="R303" s="234">
        <f>Q303*H303</f>
        <v>0</v>
      </c>
      <c r="S303" s="234">
        <v>0</v>
      </c>
      <c r="T303" s="23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6" t="s">
        <v>162</v>
      </c>
      <c r="AT303" s="236" t="s">
        <v>158</v>
      </c>
      <c r="AU303" s="236" t="s">
        <v>85</v>
      </c>
      <c r="AY303" s="14" t="s">
        <v>156</v>
      </c>
      <c r="BE303" s="237">
        <f>IF(N303="základní",J303,0)</f>
        <v>0</v>
      </c>
      <c r="BF303" s="237">
        <f>IF(N303="snížená",J303,0)</f>
        <v>0</v>
      </c>
      <c r="BG303" s="237">
        <f>IF(N303="zákl. přenesená",J303,0)</f>
        <v>0</v>
      </c>
      <c r="BH303" s="237">
        <f>IF(N303="sníž. přenesená",J303,0)</f>
        <v>0</v>
      </c>
      <c r="BI303" s="237">
        <f>IF(N303="nulová",J303,0)</f>
        <v>0</v>
      </c>
      <c r="BJ303" s="14" t="s">
        <v>83</v>
      </c>
      <c r="BK303" s="237">
        <f>ROUND(I303*H303,2)</f>
        <v>0</v>
      </c>
      <c r="BL303" s="14" t="s">
        <v>162</v>
      </c>
      <c r="BM303" s="236" t="s">
        <v>488</v>
      </c>
    </row>
    <row r="304" spans="1:65" s="2" customFormat="1" ht="14.4" customHeight="1">
      <c r="A304" s="35"/>
      <c r="B304" s="36"/>
      <c r="C304" s="224" t="s">
        <v>1046</v>
      </c>
      <c r="D304" s="224" t="s">
        <v>158</v>
      </c>
      <c r="E304" s="225" t="s">
        <v>2360</v>
      </c>
      <c r="F304" s="226" t="s">
        <v>2361</v>
      </c>
      <c r="G304" s="227" t="s">
        <v>433</v>
      </c>
      <c r="H304" s="228">
        <v>4</v>
      </c>
      <c r="I304" s="229"/>
      <c r="J304" s="230">
        <f>ROUND(I304*H304,2)</f>
        <v>0</v>
      </c>
      <c r="K304" s="231"/>
      <c r="L304" s="41"/>
      <c r="M304" s="232" t="s">
        <v>1</v>
      </c>
      <c r="N304" s="233" t="s">
        <v>41</v>
      </c>
      <c r="O304" s="88"/>
      <c r="P304" s="234">
        <f>O304*H304</f>
        <v>0</v>
      </c>
      <c r="Q304" s="234">
        <v>0</v>
      </c>
      <c r="R304" s="234">
        <f>Q304*H304</f>
        <v>0</v>
      </c>
      <c r="S304" s="234">
        <v>0</v>
      </c>
      <c r="T304" s="23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6" t="s">
        <v>162</v>
      </c>
      <c r="AT304" s="236" t="s">
        <v>158</v>
      </c>
      <c r="AU304" s="236" t="s">
        <v>85</v>
      </c>
      <c r="AY304" s="14" t="s">
        <v>156</v>
      </c>
      <c r="BE304" s="237">
        <f>IF(N304="základní",J304,0)</f>
        <v>0</v>
      </c>
      <c r="BF304" s="237">
        <f>IF(N304="snížená",J304,0)</f>
        <v>0</v>
      </c>
      <c r="BG304" s="237">
        <f>IF(N304="zákl. přenesená",J304,0)</f>
        <v>0</v>
      </c>
      <c r="BH304" s="237">
        <f>IF(N304="sníž. přenesená",J304,0)</f>
        <v>0</v>
      </c>
      <c r="BI304" s="237">
        <f>IF(N304="nulová",J304,0)</f>
        <v>0</v>
      </c>
      <c r="BJ304" s="14" t="s">
        <v>83</v>
      </c>
      <c r="BK304" s="237">
        <f>ROUND(I304*H304,2)</f>
        <v>0</v>
      </c>
      <c r="BL304" s="14" t="s">
        <v>162</v>
      </c>
      <c r="BM304" s="236" t="s">
        <v>500</v>
      </c>
    </row>
    <row r="305" spans="1:65" s="2" customFormat="1" ht="14.4" customHeight="1">
      <c r="A305" s="35"/>
      <c r="B305" s="36"/>
      <c r="C305" s="224" t="s">
        <v>705</v>
      </c>
      <c r="D305" s="224" t="s">
        <v>158</v>
      </c>
      <c r="E305" s="225" t="s">
        <v>2362</v>
      </c>
      <c r="F305" s="226" t="s">
        <v>2363</v>
      </c>
      <c r="G305" s="227" t="s">
        <v>433</v>
      </c>
      <c r="H305" s="228">
        <v>2</v>
      </c>
      <c r="I305" s="229"/>
      <c r="J305" s="230">
        <f>ROUND(I305*H305,2)</f>
        <v>0</v>
      </c>
      <c r="K305" s="231"/>
      <c r="L305" s="41"/>
      <c r="M305" s="232" t="s">
        <v>1</v>
      </c>
      <c r="N305" s="233" t="s">
        <v>41</v>
      </c>
      <c r="O305" s="88"/>
      <c r="P305" s="234">
        <f>O305*H305</f>
        <v>0</v>
      </c>
      <c r="Q305" s="234">
        <v>0</v>
      </c>
      <c r="R305" s="234">
        <f>Q305*H305</f>
        <v>0</v>
      </c>
      <c r="S305" s="234">
        <v>0</v>
      </c>
      <c r="T305" s="23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6" t="s">
        <v>162</v>
      </c>
      <c r="AT305" s="236" t="s">
        <v>158</v>
      </c>
      <c r="AU305" s="236" t="s">
        <v>85</v>
      </c>
      <c r="AY305" s="14" t="s">
        <v>156</v>
      </c>
      <c r="BE305" s="237">
        <f>IF(N305="základní",J305,0)</f>
        <v>0</v>
      </c>
      <c r="BF305" s="237">
        <f>IF(N305="snížená",J305,0)</f>
        <v>0</v>
      </c>
      <c r="BG305" s="237">
        <f>IF(N305="zákl. přenesená",J305,0)</f>
        <v>0</v>
      </c>
      <c r="BH305" s="237">
        <f>IF(N305="sníž. přenesená",J305,0)</f>
        <v>0</v>
      </c>
      <c r="BI305" s="237">
        <f>IF(N305="nulová",J305,0)</f>
        <v>0</v>
      </c>
      <c r="BJ305" s="14" t="s">
        <v>83</v>
      </c>
      <c r="BK305" s="237">
        <f>ROUND(I305*H305,2)</f>
        <v>0</v>
      </c>
      <c r="BL305" s="14" t="s">
        <v>162</v>
      </c>
      <c r="BM305" s="236" t="s">
        <v>530</v>
      </c>
    </row>
    <row r="306" spans="1:65" s="2" customFormat="1" ht="14.4" customHeight="1">
      <c r="A306" s="35"/>
      <c r="B306" s="36"/>
      <c r="C306" s="224" t="s">
        <v>1048</v>
      </c>
      <c r="D306" s="224" t="s">
        <v>158</v>
      </c>
      <c r="E306" s="225" t="s">
        <v>2364</v>
      </c>
      <c r="F306" s="226" t="s">
        <v>2365</v>
      </c>
      <c r="G306" s="227" t="s">
        <v>433</v>
      </c>
      <c r="H306" s="228">
        <v>4</v>
      </c>
      <c r="I306" s="229"/>
      <c r="J306" s="230">
        <f>ROUND(I306*H306,2)</f>
        <v>0</v>
      </c>
      <c r="K306" s="231"/>
      <c r="L306" s="41"/>
      <c r="M306" s="232" t="s">
        <v>1</v>
      </c>
      <c r="N306" s="233" t="s">
        <v>41</v>
      </c>
      <c r="O306" s="88"/>
      <c r="P306" s="234">
        <f>O306*H306</f>
        <v>0</v>
      </c>
      <c r="Q306" s="234">
        <v>0</v>
      </c>
      <c r="R306" s="234">
        <f>Q306*H306</f>
        <v>0</v>
      </c>
      <c r="S306" s="234">
        <v>0</v>
      </c>
      <c r="T306" s="23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6" t="s">
        <v>162</v>
      </c>
      <c r="AT306" s="236" t="s">
        <v>158</v>
      </c>
      <c r="AU306" s="236" t="s">
        <v>85</v>
      </c>
      <c r="AY306" s="14" t="s">
        <v>156</v>
      </c>
      <c r="BE306" s="237">
        <f>IF(N306="základní",J306,0)</f>
        <v>0</v>
      </c>
      <c r="BF306" s="237">
        <f>IF(N306="snížená",J306,0)</f>
        <v>0</v>
      </c>
      <c r="BG306" s="237">
        <f>IF(N306="zákl. přenesená",J306,0)</f>
        <v>0</v>
      </c>
      <c r="BH306" s="237">
        <f>IF(N306="sníž. přenesená",J306,0)</f>
        <v>0</v>
      </c>
      <c r="BI306" s="237">
        <f>IF(N306="nulová",J306,0)</f>
        <v>0</v>
      </c>
      <c r="BJ306" s="14" t="s">
        <v>83</v>
      </c>
      <c r="BK306" s="237">
        <f>ROUND(I306*H306,2)</f>
        <v>0</v>
      </c>
      <c r="BL306" s="14" t="s">
        <v>162</v>
      </c>
      <c r="BM306" s="236" t="s">
        <v>542</v>
      </c>
    </row>
    <row r="307" spans="1:65" s="2" customFormat="1" ht="14.4" customHeight="1">
      <c r="A307" s="35"/>
      <c r="B307" s="36"/>
      <c r="C307" s="224" t="s">
        <v>709</v>
      </c>
      <c r="D307" s="224" t="s">
        <v>158</v>
      </c>
      <c r="E307" s="225" t="s">
        <v>2366</v>
      </c>
      <c r="F307" s="226" t="s">
        <v>2367</v>
      </c>
      <c r="G307" s="227" t="s">
        <v>433</v>
      </c>
      <c r="H307" s="228">
        <v>4</v>
      </c>
      <c r="I307" s="229"/>
      <c r="J307" s="230">
        <f>ROUND(I307*H307,2)</f>
        <v>0</v>
      </c>
      <c r="K307" s="231"/>
      <c r="L307" s="41"/>
      <c r="M307" s="232" t="s">
        <v>1</v>
      </c>
      <c r="N307" s="233" t="s">
        <v>41</v>
      </c>
      <c r="O307" s="88"/>
      <c r="P307" s="234">
        <f>O307*H307</f>
        <v>0</v>
      </c>
      <c r="Q307" s="234">
        <v>0</v>
      </c>
      <c r="R307" s="234">
        <f>Q307*H307</f>
        <v>0</v>
      </c>
      <c r="S307" s="234">
        <v>0</v>
      </c>
      <c r="T307" s="23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6" t="s">
        <v>162</v>
      </c>
      <c r="AT307" s="236" t="s">
        <v>158</v>
      </c>
      <c r="AU307" s="236" t="s">
        <v>85</v>
      </c>
      <c r="AY307" s="14" t="s">
        <v>156</v>
      </c>
      <c r="BE307" s="237">
        <f>IF(N307="základní",J307,0)</f>
        <v>0</v>
      </c>
      <c r="BF307" s="237">
        <f>IF(N307="snížená",J307,0)</f>
        <v>0</v>
      </c>
      <c r="BG307" s="237">
        <f>IF(N307="zákl. přenesená",J307,0)</f>
        <v>0</v>
      </c>
      <c r="BH307" s="237">
        <f>IF(N307="sníž. přenesená",J307,0)</f>
        <v>0</v>
      </c>
      <c r="BI307" s="237">
        <f>IF(N307="nulová",J307,0)</f>
        <v>0</v>
      </c>
      <c r="BJ307" s="14" t="s">
        <v>83</v>
      </c>
      <c r="BK307" s="237">
        <f>ROUND(I307*H307,2)</f>
        <v>0</v>
      </c>
      <c r="BL307" s="14" t="s">
        <v>162</v>
      </c>
      <c r="BM307" s="236" t="s">
        <v>737</v>
      </c>
    </row>
    <row r="308" spans="1:65" s="2" customFormat="1" ht="14.4" customHeight="1">
      <c r="A308" s="35"/>
      <c r="B308" s="36"/>
      <c r="C308" s="224" t="s">
        <v>1055</v>
      </c>
      <c r="D308" s="224" t="s">
        <v>158</v>
      </c>
      <c r="E308" s="225" t="s">
        <v>2368</v>
      </c>
      <c r="F308" s="226" t="s">
        <v>2369</v>
      </c>
      <c r="G308" s="227" t="s">
        <v>433</v>
      </c>
      <c r="H308" s="228">
        <v>8</v>
      </c>
      <c r="I308" s="229"/>
      <c r="J308" s="230">
        <f>ROUND(I308*H308,2)</f>
        <v>0</v>
      </c>
      <c r="K308" s="231"/>
      <c r="L308" s="41"/>
      <c r="M308" s="232" t="s">
        <v>1</v>
      </c>
      <c r="N308" s="233" t="s">
        <v>41</v>
      </c>
      <c r="O308" s="88"/>
      <c r="P308" s="234">
        <f>O308*H308</f>
        <v>0</v>
      </c>
      <c r="Q308" s="234">
        <v>0</v>
      </c>
      <c r="R308" s="234">
        <f>Q308*H308</f>
        <v>0</v>
      </c>
      <c r="S308" s="234">
        <v>0</v>
      </c>
      <c r="T308" s="23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6" t="s">
        <v>162</v>
      </c>
      <c r="AT308" s="236" t="s">
        <v>158</v>
      </c>
      <c r="AU308" s="236" t="s">
        <v>85</v>
      </c>
      <c r="AY308" s="14" t="s">
        <v>156</v>
      </c>
      <c r="BE308" s="237">
        <f>IF(N308="základní",J308,0)</f>
        <v>0</v>
      </c>
      <c r="BF308" s="237">
        <f>IF(N308="snížená",J308,0)</f>
        <v>0</v>
      </c>
      <c r="BG308" s="237">
        <f>IF(N308="zákl. přenesená",J308,0)</f>
        <v>0</v>
      </c>
      <c r="BH308" s="237">
        <f>IF(N308="sníž. přenesená",J308,0)</f>
        <v>0</v>
      </c>
      <c r="BI308" s="237">
        <f>IF(N308="nulová",J308,0)</f>
        <v>0</v>
      </c>
      <c r="BJ308" s="14" t="s">
        <v>83</v>
      </c>
      <c r="BK308" s="237">
        <f>ROUND(I308*H308,2)</f>
        <v>0</v>
      </c>
      <c r="BL308" s="14" t="s">
        <v>162</v>
      </c>
      <c r="BM308" s="236" t="s">
        <v>839</v>
      </c>
    </row>
    <row r="309" spans="1:65" s="2" customFormat="1" ht="14.4" customHeight="1">
      <c r="A309" s="35"/>
      <c r="B309" s="36"/>
      <c r="C309" s="224" t="s">
        <v>712</v>
      </c>
      <c r="D309" s="224" t="s">
        <v>158</v>
      </c>
      <c r="E309" s="225" t="s">
        <v>2370</v>
      </c>
      <c r="F309" s="226" t="s">
        <v>2371</v>
      </c>
      <c r="G309" s="227" t="s">
        <v>433</v>
      </c>
      <c r="H309" s="228">
        <v>4</v>
      </c>
      <c r="I309" s="229"/>
      <c r="J309" s="230">
        <f>ROUND(I309*H309,2)</f>
        <v>0</v>
      </c>
      <c r="K309" s="231"/>
      <c r="L309" s="41"/>
      <c r="M309" s="232" t="s">
        <v>1</v>
      </c>
      <c r="N309" s="233" t="s">
        <v>41</v>
      </c>
      <c r="O309" s="88"/>
      <c r="P309" s="234">
        <f>O309*H309</f>
        <v>0</v>
      </c>
      <c r="Q309" s="234">
        <v>0</v>
      </c>
      <c r="R309" s="234">
        <f>Q309*H309</f>
        <v>0</v>
      </c>
      <c r="S309" s="234">
        <v>0</v>
      </c>
      <c r="T309" s="23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6" t="s">
        <v>162</v>
      </c>
      <c r="AT309" s="236" t="s">
        <v>158</v>
      </c>
      <c r="AU309" s="236" t="s">
        <v>85</v>
      </c>
      <c r="AY309" s="14" t="s">
        <v>156</v>
      </c>
      <c r="BE309" s="237">
        <f>IF(N309="základní",J309,0)</f>
        <v>0</v>
      </c>
      <c r="BF309" s="237">
        <f>IF(N309="snížená",J309,0)</f>
        <v>0</v>
      </c>
      <c r="BG309" s="237">
        <f>IF(N309="zákl. přenesená",J309,0)</f>
        <v>0</v>
      </c>
      <c r="BH309" s="237">
        <f>IF(N309="sníž. přenesená",J309,0)</f>
        <v>0</v>
      </c>
      <c r="BI309" s="237">
        <f>IF(N309="nulová",J309,0)</f>
        <v>0</v>
      </c>
      <c r="BJ309" s="14" t="s">
        <v>83</v>
      </c>
      <c r="BK309" s="237">
        <f>ROUND(I309*H309,2)</f>
        <v>0</v>
      </c>
      <c r="BL309" s="14" t="s">
        <v>162</v>
      </c>
      <c r="BM309" s="236" t="s">
        <v>831</v>
      </c>
    </row>
    <row r="310" spans="1:65" s="2" customFormat="1" ht="14.4" customHeight="1">
      <c r="A310" s="35"/>
      <c r="B310" s="36"/>
      <c r="C310" s="224" t="s">
        <v>980</v>
      </c>
      <c r="D310" s="224" t="s">
        <v>158</v>
      </c>
      <c r="E310" s="225" t="s">
        <v>2372</v>
      </c>
      <c r="F310" s="226" t="s">
        <v>2373</v>
      </c>
      <c r="G310" s="227" t="s">
        <v>433</v>
      </c>
      <c r="H310" s="228">
        <v>4</v>
      </c>
      <c r="I310" s="229"/>
      <c r="J310" s="230">
        <f>ROUND(I310*H310,2)</f>
        <v>0</v>
      </c>
      <c r="K310" s="231"/>
      <c r="L310" s="41"/>
      <c r="M310" s="232" t="s">
        <v>1</v>
      </c>
      <c r="N310" s="233" t="s">
        <v>41</v>
      </c>
      <c r="O310" s="88"/>
      <c r="P310" s="234">
        <f>O310*H310</f>
        <v>0</v>
      </c>
      <c r="Q310" s="234">
        <v>0</v>
      </c>
      <c r="R310" s="234">
        <f>Q310*H310</f>
        <v>0</v>
      </c>
      <c r="S310" s="234">
        <v>0</v>
      </c>
      <c r="T310" s="23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6" t="s">
        <v>162</v>
      </c>
      <c r="AT310" s="236" t="s">
        <v>158</v>
      </c>
      <c r="AU310" s="236" t="s">
        <v>85</v>
      </c>
      <c r="AY310" s="14" t="s">
        <v>156</v>
      </c>
      <c r="BE310" s="237">
        <f>IF(N310="základní",J310,0)</f>
        <v>0</v>
      </c>
      <c r="BF310" s="237">
        <f>IF(N310="snížená",J310,0)</f>
        <v>0</v>
      </c>
      <c r="BG310" s="237">
        <f>IF(N310="zákl. přenesená",J310,0)</f>
        <v>0</v>
      </c>
      <c r="BH310" s="237">
        <f>IF(N310="sníž. přenesená",J310,0)</f>
        <v>0</v>
      </c>
      <c r="BI310" s="237">
        <f>IF(N310="nulová",J310,0)</f>
        <v>0</v>
      </c>
      <c r="BJ310" s="14" t="s">
        <v>83</v>
      </c>
      <c r="BK310" s="237">
        <f>ROUND(I310*H310,2)</f>
        <v>0</v>
      </c>
      <c r="BL310" s="14" t="s">
        <v>162</v>
      </c>
      <c r="BM310" s="236" t="s">
        <v>847</v>
      </c>
    </row>
    <row r="311" spans="1:65" s="2" customFormat="1" ht="14.4" customHeight="1">
      <c r="A311" s="35"/>
      <c r="B311" s="36"/>
      <c r="C311" s="224" t="s">
        <v>716</v>
      </c>
      <c r="D311" s="224" t="s">
        <v>158</v>
      </c>
      <c r="E311" s="225" t="s">
        <v>2374</v>
      </c>
      <c r="F311" s="226" t="s">
        <v>2375</v>
      </c>
      <c r="G311" s="227" t="s">
        <v>433</v>
      </c>
      <c r="H311" s="228">
        <v>1</v>
      </c>
      <c r="I311" s="229"/>
      <c r="J311" s="230">
        <f>ROUND(I311*H311,2)</f>
        <v>0</v>
      </c>
      <c r="K311" s="231"/>
      <c r="L311" s="41"/>
      <c r="M311" s="232" t="s">
        <v>1</v>
      </c>
      <c r="N311" s="233" t="s">
        <v>41</v>
      </c>
      <c r="O311" s="88"/>
      <c r="P311" s="234">
        <f>O311*H311</f>
        <v>0</v>
      </c>
      <c r="Q311" s="234">
        <v>0</v>
      </c>
      <c r="R311" s="234">
        <f>Q311*H311</f>
        <v>0</v>
      </c>
      <c r="S311" s="234">
        <v>0</v>
      </c>
      <c r="T311" s="23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6" t="s">
        <v>162</v>
      </c>
      <c r="AT311" s="236" t="s">
        <v>158</v>
      </c>
      <c r="AU311" s="236" t="s">
        <v>85</v>
      </c>
      <c r="AY311" s="14" t="s">
        <v>156</v>
      </c>
      <c r="BE311" s="237">
        <f>IF(N311="základní",J311,0)</f>
        <v>0</v>
      </c>
      <c r="BF311" s="237">
        <f>IF(N311="snížená",J311,0)</f>
        <v>0</v>
      </c>
      <c r="BG311" s="237">
        <f>IF(N311="zákl. přenesená",J311,0)</f>
        <v>0</v>
      </c>
      <c r="BH311" s="237">
        <f>IF(N311="sníž. přenesená",J311,0)</f>
        <v>0</v>
      </c>
      <c r="BI311" s="237">
        <f>IF(N311="nulová",J311,0)</f>
        <v>0</v>
      </c>
      <c r="BJ311" s="14" t="s">
        <v>83</v>
      </c>
      <c r="BK311" s="237">
        <f>ROUND(I311*H311,2)</f>
        <v>0</v>
      </c>
      <c r="BL311" s="14" t="s">
        <v>162</v>
      </c>
      <c r="BM311" s="236" t="s">
        <v>569</v>
      </c>
    </row>
    <row r="312" spans="1:65" s="2" customFormat="1" ht="14.4" customHeight="1">
      <c r="A312" s="35"/>
      <c r="B312" s="36"/>
      <c r="C312" s="224" t="s">
        <v>1123</v>
      </c>
      <c r="D312" s="224" t="s">
        <v>158</v>
      </c>
      <c r="E312" s="225" t="s">
        <v>2376</v>
      </c>
      <c r="F312" s="226" t="s">
        <v>2377</v>
      </c>
      <c r="G312" s="227" t="s">
        <v>186</v>
      </c>
      <c r="H312" s="228">
        <v>110</v>
      </c>
      <c r="I312" s="229"/>
      <c r="J312" s="230">
        <f>ROUND(I312*H312,2)</f>
        <v>0</v>
      </c>
      <c r="K312" s="231"/>
      <c r="L312" s="41"/>
      <c r="M312" s="232" t="s">
        <v>1</v>
      </c>
      <c r="N312" s="233" t="s">
        <v>41</v>
      </c>
      <c r="O312" s="88"/>
      <c r="P312" s="234">
        <f>O312*H312</f>
        <v>0</v>
      </c>
      <c r="Q312" s="234">
        <v>0</v>
      </c>
      <c r="R312" s="234">
        <f>Q312*H312</f>
        <v>0</v>
      </c>
      <c r="S312" s="234">
        <v>0</v>
      </c>
      <c r="T312" s="23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6" t="s">
        <v>162</v>
      </c>
      <c r="AT312" s="236" t="s">
        <v>158</v>
      </c>
      <c r="AU312" s="236" t="s">
        <v>85</v>
      </c>
      <c r="AY312" s="14" t="s">
        <v>156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4" t="s">
        <v>83</v>
      </c>
      <c r="BK312" s="237">
        <f>ROUND(I312*H312,2)</f>
        <v>0</v>
      </c>
      <c r="BL312" s="14" t="s">
        <v>162</v>
      </c>
      <c r="BM312" s="236" t="s">
        <v>614</v>
      </c>
    </row>
    <row r="313" spans="1:65" s="2" customFormat="1" ht="24.15" customHeight="1">
      <c r="A313" s="35"/>
      <c r="B313" s="36"/>
      <c r="C313" s="224" t="s">
        <v>719</v>
      </c>
      <c r="D313" s="224" t="s">
        <v>158</v>
      </c>
      <c r="E313" s="225" t="s">
        <v>2378</v>
      </c>
      <c r="F313" s="226" t="s">
        <v>2379</v>
      </c>
      <c r="G313" s="227" t="s">
        <v>186</v>
      </c>
      <c r="H313" s="228">
        <v>25</v>
      </c>
      <c r="I313" s="229"/>
      <c r="J313" s="230">
        <f>ROUND(I313*H313,2)</f>
        <v>0</v>
      </c>
      <c r="K313" s="231"/>
      <c r="L313" s="41"/>
      <c r="M313" s="232" t="s">
        <v>1</v>
      </c>
      <c r="N313" s="233" t="s">
        <v>41</v>
      </c>
      <c r="O313" s="88"/>
      <c r="P313" s="234">
        <f>O313*H313</f>
        <v>0</v>
      </c>
      <c r="Q313" s="234">
        <v>0</v>
      </c>
      <c r="R313" s="234">
        <f>Q313*H313</f>
        <v>0</v>
      </c>
      <c r="S313" s="234">
        <v>0</v>
      </c>
      <c r="T313" s="23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6" t="s">
        <v>162</v>
      </c>
      <c r="AT313" s="236" t="s">
        <v>158</v>
      </c>
      <c r="AU313" s="236" t="s">
        <v>85</v>
      </c>
      <c r="AY313" s="14" t="s">
        <v>156</v>
      </c>
      <c r="BE313" s="237">
        <f>IF(N313="základní",J313,0)</f>
        <v>0</v>
      </c>
      <c r="BF313" s="237">
        <f>IF(N313="snížená",J313,0)</f>
        <v>0</v>
      </c>
      <c r="BG313" s="237">
        <f>IF(N313="zákl. přenesená",J313,0)</f>
        <v>0</v>
      </c>
      <c r="BH313" s="237">
        <f>IF(N313="sníž. přenesená",J313,0)</f>
        <v>0</v>
      </c>
      <c r="BI313" s="237">
        <f>IF(N313="nulová",J313,0)</f>
        <v>0</v>
      </c>
      <c r="BJ313" s="14" t="s">
        <v>83</v>
      </c>
      <c r="BK313" s="237">
        <f>ROUND(I313*H313,2)</f>
        <v>0</v>
      </c>
      <c r="BL313" s="14" t="s">
        <v>162</v>
      </c>
      <c r="BM313" s="236" t="s">
        <v>651</v>
      </c>
    </row>
    <row r="314" spans="1:65" s="2" customFormat="1" ht="14.4" customHeight="1">
      <c r="A314" s="35"/>
      <c r="B314" s="36"/>
      <c r="C314" s="224" t="s">
        <v>1138</v>
      </c>
      <c r="D314" s="224" t="s">
        <v>158</v>
      </c>
      <c r="E314" s="225" t="s">
        <v>2380</v>
      </c>
      <c r="F314" s="226" t="s">
        <v>2381</v>
      </c>
      <c r="G314" s="227" t="s">
        <v>433</v>
      </c>
      <c r="H314" s="228">
        <v>66</v>
      </c>
      <c r="I314" s="229"/>
      <c r="J314" s="230">
        <f>ROUND(I314*H314,2)</f>
        <v>0</v>
      </c>
      <c r="K314" s="231"/>
      <c r="L314" s="41"/>
      <c r="M314" s="232" t="s">
        <v>1</v>
      </c>
      <c r="N314" s="233" t="s">
        <v>41</v>
      </c>
      <c r="O314" s="88"/>
      <c r="P314" s="234">
        <f>O314*H314</f>
        <v>0</v>
      </c>
      <c r="Q314" s="234">
        <v>0</v>
      </c>
      <c r="R314" s="234">
        <f>Q314*H314</f>
        <v>0</v>
      </c>
      <c r="S314" s="234">
        <v>0</v>
      </c>
      <c r="T314" s="23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6" t="s">
        <v>162</v>
      </c>
      <c r="AT314" s="236" t="s">
        <v>158</v>
      </c>
      <c r="AU314" s="236" t="s">
        <v>85</v>
      </c>
      <c r="AY314" s="14" t="s">
        <v>156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4" t="s">
        <v>83</v>
      </c>
      <c r="BK314" s="237">
        <f>ROUND(I314*H314,2)</f>
        <v>0</v>
      </c>
      <c r="BL314" s="14" t="s">
        <v>162</v>
      </c>
      <c r="BM314" s="236" t="s">
        <v>666</v>
      </c>
    </row>
    <row r="315" spans="1:63" s="12" customFormat="1" ht="22.8" customHeight="1">
      <c r="A315" s="12"/>
      <c r="B315" s="208"/>
      <c r="C315" s="209"/>
      <c r="D315" s="210" t="s">
        <v>75</v>
      </c>
      <c r="E315" s="222" t="s">
        <v>2382</v>
      </c>
      <c r="F315" s="222" t="s">
        <v>2383</v>
      </c>
      <c r="G315" s="209"/>
      <c r="H315" s="209"/>
      <c r="I315" s="212"/>
      <c r="J315" s="223">
        <f>BK315</f>
        <v>0</v>
      </c>
      <c r="K315" s="209"/>
      <c r="L315" s="214"/>
      <c r="M315" s="215"/>
      <c r="N315" s="216"/>
      <c r="O315" s="216"/>
      <c r="P315" s="217">
        <f>SUM(P316:P322)</f>
        <v>0</v>
      </c>
      <c r="Q315" s="216"/>
      <c r="R315" s="217">
        <f>SUM(R316:R322)</f>
        <v>0</v>
      </c>
      <c r="S315" s="216"/>
      <c r="T315" s="218">
        <f>SUM(T316:T322)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9" t="s">
        <v>83</v>
      </c>
      <c r="AT315" s="220" t="s">
        <v>75</v>
      </c>
      <c r="AU315" s="220" t="s">
        <v>83</v>
      </c>
      <c r="AY315" s="219" t="s">
        <v>156</v>
      </c>
      <c r="BK315" s="221">
        <f>SUM(BK316:BK322)</f>
        <v>0</v>
      </c>
    </row>
    <row r="316" spans="1:65" s="2" customFormat="1" ht="24.15" customHeight="1">
      <c r="A316" s="35"/>
      <c r="B316" s="36"/>
      <c r="C316" s="224" t="s">
        <v>722</v>
      </c>
      <c r="D316" s="224" t="s">
        <v>158</v>
      </c>
      <c r="E316" s="225" t="s">
        <v>2384</v>
      </c>
      <c r="F316" s="226" t="s">
        <v>2385</v>
      </c>
      <c r="G316" s="227" t="s">
        <v>1730</v>
      </c>
      <c r="H316" s="228">
        <v>15</v>
      </c>
      <c r="I316" s="229"/>
      <c r="J316" s="230">
        <f>ROUND(I316*H316,2)</f>
        <v>0</v>
      </c>
      <c r="K316" s="231"/>
      <c r="L316" s="41"/>
      <c r="M316" s="232" t="s">
        <v>1</v>
      </c>
      <c r="N316" s="233" t="s">
        <v>41</v>
      </c>
      <c r="O316" s="88"/>
      <c r="P316" s="234">
        <f>O316*H316</f>
        <v>0</v>
      </c>
      <c r="Q316" s="234">
        <v>0</v>
      </c>
      <c r="R316" s="234">
        <f>Q316*H316</f>
        <v>0</v>
      </c>
      <c r="S316" s="234">
        <v>0</v>
      </c>
      <c r="T316" s="23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6" t="s">
        <v>162</v>
      </c>
      <c r="AT316" s="236" t="s">
        <v>158</v>
      </c>
      <c r="AU316" s="236" t="s">
        <v>85</v>
      </c>
      <c r="AY316" s="14" t="s">
        <v>156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4" t="s">
        <v>83</v>
      </c>
      <c r="BK316" s="237">
        <f>ROUND(I316*H316,2)</f>
        <v>0</v>
      </c>
      <c r="BL316" s="14" t="s">
        <v>162</v>
      </c>
      <c r="BM316" s="236" t="s">
        <v>560</v>
      </c>
    </row>
    <row r="317" spans="1:65" s="2" customFormat="1" ht="14.4" customHeight="1">
      <c r="A317" s="35"/>
      <c r="B317" s="36"/>
      <c r="C317" s="224" t="s">
        <v>1130</v>
      </c>
      <c r="D317" s="224" t="s">
        <v>158</v>
      </c>
      <c r="E317" s="225" t="s">
        <v>2386</v>
      </c>
      <c r="F317" s="226" t="s">
        <v>2387</v>
      </c>
      <c r="G317" s="227" t="s">
        <v>1730</v>
      </c>
      <c r="H317" s="228">
        <v>10</v>
      </c>
      <c r="I317" s="229"/>
      <c r="J317" s="230">
        <f>ROUND(I317*H317,2)</f>
        <v>0</v>
      </c>
      <c r="K317" s="231"/>
      <c r="L317" s="41"/>
      <c r="M317" s="232" t="s">
        <v>1</v>
      </c>
      <c r="N317" s="233" t="s">
        <v>41</v>
      </c>
      <c r="O317" s="88"/>
      <c r="P317" s="234">
        <f>O317*H317</f>
        <v>0</v>
      </c>
      <c r="Q317" s="234">
        <v>0</v>
      </c>
      <c r="R317" s="234">
        <f>Q317*H317</f>
        <v>0</v>
      </c>
      <c r="S317" s="234">
        <v>0</v>
      </c>
      <c r="T317" s="23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6" t="s">
        <v>162</v>
      </c>
      <c r="AT317" s="236" t="s">
        <v>158</v>
      </c>
      <c r="AU317" s="236" t="s">
        <v>85</v>
      </c>
      <c r="AY317" s="14" t="s">
        <v>156</v>
      </c>
      <c r="BE317" s="237">
        <f>IF(N317="základní",J317,0)</f>
        <v>0</v>
      </c>
      <c r="BF317" s="237">
        <f>IF(N317="snížená",J317,0)</f>
        <v>0</v>
      </c>
      <c r="BG317" s="237">
        <f>IF(N317="zákl. přenesená",J317,0)</f>
        <v>0</v>
      </c>
      <c r="BH317" s="237">
        <f>IF(N317="sníž. přenesená",J317,0)</f>
        <v>0</v>
      </c>
      <c r="BI317" s="237">
        <f>IF(N317="nulová",J317,0)</f>
        <v>0</v>
      </c>
      <c r="BJ317" s="14" t="s">
        <v>83</v>
      </c>
      <c r="BK317" s="237">
        <f>ROUND(I317*H317,2)</f>
        <v>0</v>
      </c>
      <c r="BL317" s="14" t="s">
        <v>162</v>
      </c>
      <c r="BM317" s="236" t="s">
        <v>713</v>
      </c>
    </row>
    <row r="318" spans="1:65" s="2" customFormat="1" ht="14.4" customHeight="1">
      <c r="A318" s="35"/>
      <c r="B318" s="36"/>
      <c r="C318" s="224" t="s">
        <v>726</v>
      </c>
      <c r="D318" s="224" t="s">
        <v>158</v>
      </c>
      <c r="E318" s="225" t="s">
        <v>2388</v>
      </c>
      <c r="F318" s="226" t="s">
        <v>2389</v>
      </c>
      <c r="G318" s="227" t="s">
        <v>433</v>
      </c>
      <c r="H318" s="228">
        <v>1</v>
      </c>
      <c r="I318" s="229"/>
      <c r="J318" s="230">
        <f>ROUND(I318*H318,2)</f>
        <v>0</v>
      </c>
      <c r="K318" s="231"/>
      <c r="L318" s="41"/>
      <c r="M318" s="232" t="s">
        <v>1</v>
      </c>
      <c r="N318" s="233" t="s">
        <v>41</v>
      </c>
      <c r="O318" s="88"/>
      <c r="P318" s="234">
        <f>O318*H318</f>
        <v>0</v>
      </c>
      <c r="Q318" s="234">
        <v>0</v>
      </c>
      <c r="R318" s="234">
        <f>Q318*H318</f>
        <v>0</v>
      </c>
      <c r="S318" s="234">
        <v>0</v>
      </c>
      <c r="T318" s="23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6" t="s">
        <v>162</v>
      </c>
      <c r="AT318" s="236" t="s">
        <v>158</v>
      </c>
      <c r="AU318" s="236" t="s">
        <v>85</v>
      </c>
      <c r="AY318" s="14" t="s">
        <v>156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4" t="s">
        <v>83</v>
      </c>
      <c r="BK318" s="237">
        <f>ROUND(I318*H318,2)</f>
        <v>0</v>
      </c>
      <c r="BL318" s="14" t="s">
        <v>162</v>
      </c>
      <c r="BM318" s="236" t="s">
        <v>792</v>
      </c>
    </row>
    <row r="319" spans="1:65" s="2" customFormat="1" ht="24.15" customHeight="1">
      <c r="A319" s="35"/>
      <c r="B319" s="36"/>
      <c r="C319" s="224" t="s">
        <v>1133</v>
      </c>
      <c r="D319" s="224" t="s">
        <v>158</v>
      </c>
      <c r="E319" s="225" t="s">
        <v>2390</v>
      </c>
      <c r="F319" s="226" t="s">
        <v>2391</v>
      </c>
      <c r="G319" s="227" t="s">
        <v>433</v>
      </c>
      <c r="H319" s="228">
        <v>1</v>
      </c>
      <c r="I319" s="229"/>
      <c r="J319" s="230">
        <f>ROUND(I319*H319,2)</f>
        <v>0</v>
      </c>
      <c r="K319" s="231"/>
      <c r="L319" s="41"/>
      <c r="M319" s="232" t="s">
        <v>1</v>
      </c>
      <c r="N319" s="233" t="s">
        <v>41</v>
      </c>
      <c r="O319" s="88"/>
      <c r="P319" s="234">
        <f>O319*H319</f>
        <v>0</v>
      </c>
      <c r="Q319" s="234">
        <v>0</v>
      </c>
      <c r="R319" s="234">
        <f>Q319*H319</f>
        <v>0</v>
      </c>
      <c r="S319" s="234">
        <v>0</v>
      </c>
      <c r="T319" s="23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6" t="s">
        <v>162</v>
      </c>
      <c r="AT319" s="236" t="s">
        <v>158</v>
      </c>
      <c r="AU319" s="236" t="s">
        <v>85</v>
      </c>
      <c r="AY319" s="14" t="s">
        <v>156</v>
      </c>
      <c r="BE319" s="237">
        <f>IF(N319="základní",J319,0)</f>
        <v>0</v>
      </c>
      <c r="BF319" s="237">
        <f>IF(N319="snížená",J319,0)</f>
        <v>0</v>
      </c>
      <c r="BG319" s="237">
        <f>IF(N319="zákl. přenesená",J319,0)</f>
        <v>0</v>
      </c>
      <c r="BH319" s="237">
        <f>IF(N319="sníž. přenesená",J319,0)</f>
        <v>0</v>
      </c>
      <c r="BI319" s="237">
        <f>IF(N319="nulová",J319,0)</f>
        <v>0</v>
      </c>
      <c r="BJ319" s="14" t="s">
        <v>83</v>
      </c>
      <c r="BK319" s="237">
        <f>ROUND(I319*H319,2)</f>
        <v>0</v>
      </c>
      <c r="BL319" s="14" t="s">
        <v>162</v>
      </c>
      <c r="BM319" s="236" t="s">
        <v>519</v>
      </c>
    </row>
    <row r="320" spans="1:65" s="2" customFormat="1" ht="14.4" customHeight="1">
      <c r="A320" s="35"/>
      <c r="B320" s="36"/>
      <c r="C320" s="224" t="s">
        <v>729</v>
      </c>
      <c r="D320" s="224" t="s">
        <v>158</v>
      </c>
      <c r="E320" s="225" t="s">
        <v>2392</v>
      </c>
      <c r="F320" s="226" t="s">
        <v>2393</v>
      </c>
      <c r="G320" s="227" t="s">
        <v>1730</v>
      </c>
      <c r="H320" s="228">
        <v>10</v>
      </c>
      <c r="I320" s="229"/>
      <c r="J320" s="230">
        <f>ROUND(I320*H320,2)</f>
        <v>0</v>
      </c>
      <c r="K320" s="231"/>
      <c r="L320" s="41"/>
      <c r="M320" s="232" t="s">
        <v>1</v>
      </c>
      <c r="N320" s="233" t="s">
        <v>41</v>
      </c>
      <c r="O320" s="88"/>
      <c r="P320" s="234">
        <f>O320*H320</f>
        <v>0</v>
      </c>
      <c r="Q320" s="234">
        <v>0</v>
      </c>
      <c r="R320" s="234">
        <f>Q320*H320</f>
        <v>0</v>
      </c>
      <c r="S320" s="234">
        <v>0</v>
      </c>
      <c r="T320" s="23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6" t="s">
        <v>162</v>
      </c>
      <c r="AT320" s="236" t="s">
        <v>158</v>
      </c>
      <c r="AU320" s="236" t="s">
        <v>85</v>
      </c>
      <c r="AY320" s="14" t="s">
        <v>156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4" t="s">
        <v>83</v>
      </c>
      <c r="BK320" s="237">
        <f>ROUND(I320*H320,2)</f>
        <v>0</v>
      </c>
      <c r="BL320" s="14" t="s">
        <v>162</v>
      </c>
      <c r="BM320" s="236" t="s">
        <v>1036</v>
      </c>
    </row>
    <row r="321" spans="1:65" s="2" customFormat="1" ht="14.4" customHeight="1">
      <c r="A321" s="35"/>
      <c r="B321" s="36"/>
      <c r="C321" s="224" t="s">
        <v>1152</v>
      </c>
      <c r="D321" s="224" t="s">
        <v>158</v>
      </c>
      <c r="E321" s="225" t="s">
        <v>2394</v>
      </c>
      <c r="F321" s="226" t="s">
        <v>2395</v>
      </c>
      <c r="G321" s="227" t="s">
        <v>433</v>
      </c>
      <c r="H321" s="228">
        <v>1</v>
      </c>
      <c r="I321" s="229"/>
      <c r="J321" s="230">
        <f>ROUND(I321*H321,2)</f>
        <v>0</v>
      </c>
      <c r="K321" s="231"/>
      <c r="L321" s="41"/>
      <c r="M321" s="232" t="s">
        <v>1</v>
      </c>
      <c r="N321" s="233" t="s">
        <v>41</v>
      </c>
      <c r="O321" s="88"/>
      <c r="P321" s="234">
        <f>O321*H321</f>
        <v>0</v>
      </c>
      <c r="Q321" s="234">
        <v>0</v>
      </c>
      <c r="R321" s="234">
        <f>Q321*H321</f>
        <v>0</v>
      </c>
      <c r="S321" s="234">
        <v>0</v>
      </c>
      <c r="T321" s="23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6" t="s">
        <v>162</v>
      </c>
      <c r="AT321" s="236" t="s">
        <v>158</v>
      </c>
      <c r="AU321" s="236" t="s">
        <v>85</v>
      </c>
      <c r="AY321" s="14" t="s">
        <v>156</v>
      </c>
      <c r="BE321" s="237">
        <f>IF(N321="základní",J321,0)</f>
        <v>0</v>
      </c>
      <c r="BF321" s="237">
        <f>IF(N321="snížená",J321,0)</f>
        <v>0</v>
      </c>
      <c r="BG321" s="237">
        <f>IF(N321="zákl. přenesená",J321,0)</f>
        <v>0</v>
      </c>
      <c r="BH321" s="237">
        <f>IF(N321="sníž. přenesená",J321,0)</f>
        <v>0</v>
      </c>
      <c r="BI321" s="237">
        <f>IF(N321="nulová",J321,0)</f>
        <v>0</v>
      </c>
      <c r="BJ321" s="14" t="s">
        <v>83</v>
      </c>
      <c r="BK321" s="237">
        <f>ROUND(I321*H321,2)</f>
        <v>0</v>
      </c>
      <c r="BL321" s="14" t="s">
        <v>162</v>
      </c>
      <c r="BM321" s="236" t="s">
        <v>1017</v>
      </c>
    </row>
    <row r="322" spans="1:65" s="2" customFormat="1" ht="14.4" customHeight="1">
      <c r="A322" s="35"/>
      <c r="B322" s="36"/>
      <c r="C322" s="224" t="s">
        <v>732</v>
      </c>
      <c r="D322" s="224" t="s">
        <v>158</v>
      </c>
      <c r="E322" s="225" t="s">
        <v>2396</v>
      </c>
      <c r="F322" s="226" t="s">
        <v>2397</v>
      </c>
      <c r="G322" s="227" t="s">
        <v>433</v>
      </c>
      <c r="H322" s="228">
        <v>1</v>
      </c>
      <c r="I322" s="229"/>
      <c r="J322" s="230">
        <f>ROUND(I322*H322,2)</f>
        <v>0</v>
      </c>
      <c r="K322" s="231"/>
      <c r="L322" s="41"/>
      <c r="M322" s="249" t="s">
        <v>1</v>
      </c>
      <c r="N322" s="250" t="s">
        <v>41</v>
      </c>
      <c r="O322" s="251"/>
      <c r="P322" s="252">
        <f>O322*H322</f>
        <v>0</v>
      </c>
      <c r="Q322" s="252">
        <v>0</v>
      </c>
      <c r="R322" s="252">
        <f>Q322*H322</f>
        <v>0</v>
      </c>
      <c r="S322" s="252">
        <v>0</v>
      </c>
      <c r="T322" s="25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6" t="s">
        <v>162</v>
      </c>
      <c r="AT322" s="236" t="s">
        <v>158</v>
      </c>
      <c r="AU322" s="236" t="s">
        <v>85</v>
      </c>
      <c r="AY322" s="14" t="s">
        <v>156</v>
      </c>
      <c r="BE322" s="237">
        <f>IF(N322="základní",J322,0)</f>
        <v>0</v>
      </c>
      <c r="BF322" s="237">
        <f>IF(N322="snížená",J322,0)</f>
        <v>0</v>
      </c>
      <c r="BG322" s="237">
        <f>IF(N322="zákl. přenesená",J322,0)</f>
        <v>0</v>
      </c>
      <c r="BH322" s="237">
        <f>IF(N322="sníž. přenesená",J322,0)</f>
        <v>0</v>
      </c>
      <c r="BI322" s="237">
        <f>IF(N322="nulová",J322,0)</f>
        <v>0</v>
      </c>
      <c r="BJ322" s="14" t="s">
        <v>83</v>
      </c>
      <c r="BK322" s="237">
        <f>ROUND(I322*H322,2)</f>
        <v>0</v>
      </c>
      <c r="BL322" s="14" t="s">
        <v>162</v>
      </c>
      <c r="BM322" s="236" t="s">
        <v>1042</v>
      </c>
    </row>
    <row r="323" spans="1:31" s="2" customFormat="1" ht="6.95" customHeight="1">
      <c r="A323" s="35"/>
      <c r="B323" s="63"/>
      <c r="C323" s="64"/>
      <c r="D323" s="64"/>
      <c r="E323" s="64"/>
      <c r="F323" s="64"/>
      <c r="G323" s="64"/>
      <c r="H323" s="64"/>
      <c r="I323" s="64"/>
      <c r="J323" s="64"/>
      <c r="K323" s="64"/>
      <c r="L323" s="41"/>
      <c r="M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</row>
  </sheetData>
  <sheetProtection password="CC35" sheet="1" objects="1" scenarios="1" formatColumns="0" formatRows="0" autoFilter="0"/>
  <autoFilter ref="C127:K32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118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Vysoké Mýto ON-DSP,DPS oprava, stavební opravy objektu</v>
      </c>
      <c r="F7" s="147"/>
      <c r="G7" s="147"/>
      <c r="H7" s="147"/>
      <c r="L7" s="17"/>
    </row>
    <row r="8" spans="2:12" s="1" customFormat="1" ht="12" customHeight="1">
      <c r="B8" s="17"/>
      <c r="D8" s="147" t="s">
        <v>119</v>
      </c>
      <c r="L8" s="17"/>
    </row>
    <row r="9" spans="1:31" s="2" customFormat="1" ht="16.5" customHeight="1">
      <c r="A9" s="35"/>
      <c r="B9" s="41"/>
      <c r="C9" s="35"/>
      <c r="D9" s="35"/>
      <c r="E9" s="148" t="s">
        <v>466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121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2398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123</v>
      </c>
      <c r="G14" s="35"/>
      <c r="H14" s="35"/>
      <c r="I14" s="147" t="s">
        <v>22</v>
      </c>
      <c r="J14" s="150" t="str">
        <f>'Rekapitulace stavby'!AN8</f>
        <v>11. 3. 2020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Správa železnic, s.o.,Rieg. nám.1660,500 02 HK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CODE,s.r.o.,Na Vrtálně 84,530 02 Pardubice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CODE spol. s r.o.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ROUND(J132,2)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ROUND((SUM(BE132:BE240)),2)</f>
        <v>0</v>
      </c>
      <c r="G35" s="35"/>
      <c r="H35" s="35"/>
      <c r="I35" s="161">
        <v>0.21</v>
      </c>
      <c r="J35" s="160">
        <f>ROUND(((SUM(BE132:BE240))*I35),2)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ROUND((SUM(BF132:BF240)),2)</f>
        <v>0</v>
      </c>
      <c r="G36" s="35"/>
      <c r="H36" s="35"/>
      <c r="I36" s="161">
        <v>0.15</v>
      </c>
      <c r="J36" s="160">
        <f>ROUND(((SUM(BF132:BF240))*I36),2)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ROUND((SUM(BG132:BG240)),2)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ROUND((SUM(BH132:BH240)),2)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ROUND((SUM(BI132:BI240)),2)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124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Vysoké Mýto ON-DSP,DPS oprava, stavební opravy objektu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119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466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121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4.800 - Slaboproud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11. 3. 2020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05" customHeight="1">
      <c r="A93" s="35"/>
      <c r="B93" s="36"/>
      <c r="C93" s="29" t="s">
        <v>24</v>
      </c>
      <c r="D93" s="37"/>
      <c r="E93" s="37"/>
      <c r="F93" s="24" t="str">
        <f>E17</f>
        <v>Správa železnic, s.o.,Rieg. nám.1660,500 02 HK</v>
      </c>
      <c r="G93" s="37"/>
      <c r="H93" s="37"/>
      <c r="I93" s="29" t="s">
        <v>30</v>
      </c>
      <c r="J93" s="33" t="str">
        <f>E23</f>
        <v>CODE,s.r.o.,Na Vrtálně 84,530 02 Pardubice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CODE spol. s r.o.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125</v>
      </c>
      <c r="D96" s="182"/>
      <c r="E96" s="182"/>
      <c r="F96" s="182"/>
      <c r="G96" s="182"/>
      <c r="H96" s="182"/>
      <c r="I96" s="182"/>
      <c r="J96" s="183" t="s">
        <v>126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127</v>
      </c>
      <c r="D98" s="37"/>
      <c r="E98" s="37"/>
      <c r="F98" s="37"/>
      <c r="G98" s="37"/>
      <c r="H98" s="37"/>
      <c r="I98" s="37"/>
      <c r="J98" s="107">
        <f>J132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128</v>
      </c>
    </row>
    <row r="99" spans="1:31" s="9" customFormat="1" ht="24.95" customHeight="1">
      <c r="A99" s="9"/>
      <c r="B99" s="185"/>
      <c r="C99" s="186"/>
      <c r="D99" s="187" t="s">
        <v>2399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2400</v>
      </c>
      <c r="E100" s="193"/>
      <c r="F100" s="193"/>
      <c r="G100" s="193"/>
      <c r="H100" s="193"/>
      <c r="I100" s="193"/>
      <c r="J100" s="194">
        <f>J134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2401</v>
      </c>
      <c r="E101" s="193"/>
      <c r="F101" s="193"/>
      <c r="G101" s="193"/>
      <c r="H101" s="193"/>
      <c r="I101" s="193"/>
      <c r="J101" s="194">
        <f>J135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2402</v>
      </c>
      <c r="E102" s="193"/>
      <c r="F102" s="193"/>
      <c r="G102" s="193"/>
      <c r="H102" s="193"/>
      <c r="I102" s="193"/>
      <c r="J102" s="194">
        <f>J148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2403</v>
      </c>
      <c r="E103" s="193"/>
      <c r="F103" s="193"/>
      <c r="G103" s="193"/>
      <c r="H103" s="193"/>
      <c r="I103" s="193"/>
      <c r="J103" s="194">
        <f>J150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2404</v>
      </c>
      <c r="E104" s="193"/>
      <c r="F104" s="193"/>
      <c r="G104" s="193"/>
      <c r="H104" s="193"/>
      <c r="I104" s="193"/>
      <c r="J104" s="194">
        <f>J166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2405</v>
      </c>
      <c r="E105" s="193"/>
      <c r="F105" s="193"/>
      <c r="G105" s="193"/>
      <c r="H105" s="193"/>
      <c r="I105" s="193"/>
      <c r="J105" s="194">
        <f>J168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2406</v>
      </c>
      <c r="E106" s="193"/>
      <c r="F106" s="193"/>
      <c r="G106" s="193"/>
      <c r="H106" s="193"/>
      <c r="I106" s="193"/>
      <c r="J106" s="194">
        <f>J191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30"/>
      <c r="D107" s="192" t="s">
        <v>2407</v>
      </c>
      <c r="E107" s="193"/>
      <c r="F107" s="193"/>
      <c r="G107" s="193"/>
      <c r="H107" s="193"/>
      <c r="I107" s="193"/>
      <c r="J107" s="194">
        <f>J195</f>
        <v>0</v>
      </c>
      <c r="K107" s="130"/>
      <c r="L107" s="19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30"/>
      <c r="D108" s="192" t="s">
        <v>2408</v>
      </c>
      <c r="E108" s="193"/>
      <c r="F108" s="193"/>
      <c r="G108" s="193"/>
      <c r="H108" s="193"/>
      <c r="I108" s="193"/>
      <c r="J108" s="194">
        <f>J206</f>
        <v>0</v>
      </c>
      <c r="K108" s="130"/>
      <c r="L108" s="19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1"/>
      <c r="C109" s="130"/>
      <c r="D109" s="192" t="s">
        <v>2409</v>
      </c>
      <c r="E109" s="193"/>
      <c r="F109" s="193"/>
      <c r="G109" s="193"/>
      <c r="H109" s="193"/>
      <c r="I109" s="193"/>
      <c r="J109" s="194">
        <f>J230</f>
        <v>0</v>
      </c>
      <c r="K109" s="130"/>
      <c r="L109" s="1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1"/>
      <c r="C110" s="130"/>
      <c r="D110" s="192" t="s">
        <v>2410</v>
      </c>
      <c r="E110" s="193"/>
      <c r="F110" s="193"/>
      <c r="G110" s="193"/>
      <c r="H110" s="193"/>
      <c r="I110" s="193"/>
      <c r="J110" s="194">
        <f>J236</f>
        <v>0</v>
      </c>
      <c r="K110" s="130"/>
      <c r="L110" s="19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141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180" t="str">
        <f>E7</f>
        <v>Vysoké Mýto ON-DSP,DPS oprava, stavební opravy objektu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2:12" s="1" customFormat="1" ht="12" customHeight="1">
      <c r="B121" s="18"/>
      <c r="C121" s="29" t="s">
        <v>119</v>
      </c>
      <c r="D121" s="19"/>
      <c r="E121" s="19"/>
      <c r="F121" s="19"/>
      <c r="G121" s="19"/>
      <c r="H121" s="19"/>
      <c r="I121" s="19"/>
      <c r="J121" s="19"/>
      <c r="K121" s="19"/>
      <c r="L121" s="17"/>
    </row>
    <row r="122" spans="1:31" s="2" customFormat="1" ht="16.5" customHeight="1">
      <c r="A122" s="35"/>
      <c r="B122" s="36"/>
      <c r="C122" s="37"/>
      <c r="D122" s="37"/>
      <c r="E122" s="180" t="s">
        <v>466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121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73" t="str">
        <f>E11</f>
        <v>4.800 - Slaboproud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20</v>
      </c>
      <c r="D126" s="37"/>
      <c r="E126" s="37"/>
      <c r="F126" s="24" t="str">
        <f>F14</f>
        <v xml:space="preserve"> </v>
      </c>
      <c r="G126" s="37"/>
      <c r="H126" s="37"/>
      <c r="I126" s="29" t="s">
        <v>22</v>
      </c>
      <c r="J126" s="76" t="str">
        <f>IF(J14="","",J14)</f>
        <v>11. 3. 2020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40.05" customHeight="1">
      <c r="A128" s="35"/>
      <c r="B128" s="36"/>
      <c r="C128" s="29" t="s">
        <v>24</v>
      </c>
      <c r="D128" s="37"/>
      <c r="E128" s="37"/>
      <c r="F128" s="24" t="str">
        <f>E17</f>
        <v>Správa železnic, s.o.,Rieg. nám.1660,500 02 HK</v>
      </c>
      <c r="G128" s="37"/>
      <c r="H128" s="37"/>
      <c r="I128" s="29" t="s">
        <v>30</v>
      </c>
      <c r="J128" s="33" t="str">
        <f>E23</f>
        <v>CODE,s.r.o.,Na Vrtálně 84,530 02 Pardubice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28</v>
      </c>
      <c r="D129" s="37"/>
      <c r="E129" s="37"/>
      <c r="F129" s="24" t="str">
        <f>IF(E20="","",E20)</f>
        <v>Vyplň údaj</v>
      </c>
      <c r="G129" s="37"/>
      <c r="H129" s="37"/>
      <c r="I129" s="29" t="s">
        <v>33</v>
      </c>
      <c r="J129" s="33" t="str">
        <f>E26</f>
        <v>CODE spol. s r.o.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96"/>
      <c r="B131" s="197"/>
      <c r="C131" s="198" t="s">
        <v>142</v>
      </c>
      <c r="D131" s="199" t="s">
        <v>61</v>
      </c>
      <c r="E131" s="199" t="s">
        <v>57</v>
      </c>
      <c r="F131" s="199" t="s">
        <v>58</v>
      </c>
      <c r="G131" s="199" t="s">
        <v>143</v>
      </c>
      <c r="H131" s="199" t="s">
        <v>144</v>
      </c>
      <c r="I131" s="199" t="s">
        <v>145</v>
      </c>
      <c r="J131" s="200" t="s">
        <v>126</v>
      </c>
      <c r="K131" s="201" t="s">
        <v>146</v>
      </c>
      <c r="L131" s="202"/>
      <c r="M131" s="97" t="s">
        <v>1</v>
      </c>
      <c r="N131" s="98" t="s">
        <v>40</v>
      </c>
      <c r="O131" s="98" t="s">
        <v>147</v>
      </c>
      <c r="P131" s="98" t="s">
        <v>148</v>
      </c>
      <c r="Q131" s="98" t="s">
        <v>149</v>
      </c>
      <c r="R131" s="98" t="s">
        <v>150</v>
      </c>
      <c r="S131" s="98" t="s">
        <v>151</v>
      </c>
      <c r="T131" s="99" t="s">
        <v>152</v>
      </c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</row>
    <row r="132" spans="1:63" s="2" customFormat="1" ht="22.8" customHeight="1">
      <c r="A132" s="35"/>
      <c r="B132" s="36"/>
      <c r="C132" s="104" t="s">
        <v>153</v>
      </c>
      <c r="D132" s="37"/>
      <c r="E132" s="37"/>
      <c r="F132" s="37"/>
      <c r="G132" s="37"/>
      <c r="H132" s="37"/>
      <c r="I132" s="37"/>
      <c r="J132" s="203">
        <f>BK132</f>
        <v>0</v>
      </c>
      <c r="K132" s="37"/>
      <c r="L132" s="41"/>
      <c r="M132" s="100"/>
      <c r="N132" s="204"/>
      <c r="O132" s="101"/>
      <c r="P132" s="205">
        <f>P133</f>
        <v>0</v>
      </c>
      <c r="Q132" s="101"/>
      <c r="R132" s="205">
        <f>R133</f>
        <v>0</v>
      </c>
      <c r="S132" s="101"/>
      <c r="T132" s="206">
        <f>T133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75</v>
      </c>
      <c r="AU132" s="14" t="s">
        <v>128</v>
      </c>
      <c r="BK132" s="207">
        <f>BK133</f>
        <v>0</v>
      </c>
    </row>
    <row r="133" spans="1:63" s="12" customFormat="1" ht="25.9" customHeight="1">
      <c r="A133" s="12"/>
      <c r="B133" s="208"/>
      <c r="C133" s="209"/>
      <c r="D133" s="210" t="s">
        <v>75</v>
      </c>
      <c r="E133" s="211" t="s">
        <v>408</v>
      </c>
      <c r="F133" s="211" t="s">
        <v>408</v>
      </c>
      <c r="G133" s="209"/>
      <c r="H133" s="209"/>
      <c r="I133" s="212"/>
      <c r="J133" s="213">
        <f>BK133</f>
        <v>0</v>
      </c>
      <c r="K133" s="209"/>
      <c r="L133" s="214"/>
      <c r="M133" s="215"/>
      <c r="N133" s="216"/>
      <c r="O133" s="216"/>
      <c r="P133" s="217">
        <f>P134+P135+P148+P150+P166+P168+P191+P195+P206+P230+P236</f>
        <v>0</v>
      </c>
      <c r="Q133" s="216"/>
      <c r="R133" s="217">
        <f>R134+R135+R148+R150+R166+R168+R191+R195+R206+R230+R236</f>
        <v>0</v>
      </c>
      <c r="S133" s="216"/>
      <c r="T133" s="218">
        <f>T134+T135+T148+T150+T166+T168+T191+T195+T206+T230+T236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85</v>
      </c>
      <c r="AT133" s="220" t="s">
        <v>75</v>
      </c>
      <c r="AU133" s="220" t="s">
        <v>76</v>
      </c>
      <c r="AY133" s="219" t="s">
        <v>156</v>
      </c>
      <c r="BK133" s="221">
        <f>BK134+BK135+BK148+BK150+BK166+BK168+BK191+BK195+BK206+BK230+BK236</f>
        <v>0</v>
      </c>
    </row>
    <row r="134" spans="1:63" s="12" customFormat="1" ht="22.8" customHeight="1">
      <c r="A134" s="12"/>
      <c r="B134" s="208"/>
      <c r="C134" s="209"/>
      <c r="D134" s="210" t="s">
        <v>75</v>
      </c>
      <c r="E134" s="222" t="s">
        <v>2411</v>
      </c>
      <c r="F134" s="222" t="s">
        <v>2412</v>
      </c>
      <c r="G134" s="209"/>
      <c r="H134" s="209"/>
      <c r="I134" s="212"/>
      <c r="J134" s="223">
        <f>BK134</f>
        <v>0</v>
      </c>
      <c r="K134" s="209"/>
      <c r="L134" s="214"/>
      <c r="M134" s="215"/>
      <c r="N134" s="216"/>
      <c r="O134" s="216"/>
      <c r="P134" s="217">
        <v>0</v>
      </c>
      <c r="Q134" s="216"/>
      <c r="R134" s="217">
        <v>0</v>
      </c>
      <c r="S134" s="216"/>
      <c r="T134" s="218"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9" t="s">
        <v>85</v>
      </c>
      <c r="AT134" s="220" t="s">
        <v>75</v>
      </c>
      <c r="AU134" s="220" t="s">
        <v>83</v>
      </c>
      <c r="AY134" s="219" t="s">
        <v>156</v>
      </c>
      <c r="BK134" s="221">
        <v>0</v>
      </c>
    </row>
    <row r="135" spans="1:63" s="12" customFormat="1" ht="22.8" customHeight="1">
      <c r="A135" s="12"/>
      <c r="B135" s="208"/>
      <c r="C135" s="209"/>
      <c r="D135" s="210" t="s">
        <v>75</v>
      </c>
      <c r="E135" s="222" t="s">
        <v>2413</v>
      </c>
      <c r="F135" s="222" t="s">
        <v>2414</v>
      </c>
      <c r="G135" s="209"/>
      <c r="H135" s="209"/>
      <c r="I135" s="212"/>
      <c r="J135" s="223">
        <f>BK135</f>
        <v>0</v>
      </c>
      <c r="K135" s="209"/>
      <c r="L135" s="214"/>
      <c r="M135" s="215"/>
      <c r="N135" s="216"/>
      <c r="O135" s="216"/>
      <c r="P135" s="217">
        <f>SUM(P136:P147)</f>
        <v>0</v>
      </c>
      <c r="Q135" s="216"/>
      <c r="R135" s="217">
        <f>SUM(R136:R147)</f>
        <v>0</v>
      </c>
      <c r="S135" s="216"/>
      <c r="T135" s="218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9" t="s">
        <v>83</v>
      </c>
      <c r="AT135" s="220" t="s">
        <v>75</v>
      </c>
      <c r="AU135" s="220" t="s">
        <v>83</v>
      </c>
      <c r="AY135" s="219" t="s">
        <v>156</v>
      </c>
      <c r="BK135" s="221">
        <f>SUM(BK136:BK147)</f>
        <v>0</v>
      </c>
    </row>
    <row r="136" spans="1:65" s="2" customFormat="1" ht="14.4" customHeight="1">
      <c r="A136" s="35"/>
      <c r="B136" s="36"/>
      <c r="C136" s="238" t="s">
        <v>83</v>
      </c>
      <c r="D136" s="238" t="s">
        <v>207</v>
      </c>
      <c r="E136" s="239" t="s">
        <v>2415</v>
      </c>
      <c r="F136" s="240" t="s">
        <v>2416</v>
      </c>
      <c r="G136" s="241" t="s">
        <v>433</v>
      </c>
      <c r="H136" s="242">
        <v>9</v>
      </c>
      <c r="I136" s="243"/>
      <c r="J136" s="244">
        <f>ROUND(I136*H136,2)</f>
        <v>0</v>
      </c>
      <c r="K136" s="245"/>
      <c r="L136" s="246"/>
      <c r="M136" s="247" t="s">
        <v>1</v>
      </c>
      <c r="N136" s="248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171</v>
      </c>
      <c r="AT136" s="236" t="s">
        <v>207</v>
      </c>
      <c r="AU136" s="236" t="s">
        <v>85</v>
      </c>
      <c r="AY136" s="14" t="s">
        <v>156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83</v>
      </c>
      <c r="BK136" s="237">
        <f>ROUND(I136*H136,2)</f>
        <v>0</v>
      </c>
      <c r="BL136" s="14" t="s">
        <v>162</v>
      </c>
      <c r="BM136" s="236" t="s">
        <v>85</v>
      </c>
    </row>
    <row r="137" spans="1:65" s="2" customFormat="1" ht="14.4" customHeight="1">
      <c r="A137" s="35"/>
      <c r="B137" s="36"/>
      <c r="C137" s="238" t="s">
        <v>85</v>
      </c>
      <c r="D137" s="238" t="s">
        <v>207</v>
      </c>
      <c r="E137" s="239" t="s">
        <v>2417</v>
      </c>
      <c r="F137" s="240" t="s">
        <v>2418</v>
      </c>
      <c r="G137" s="241" t="s">
        <v>186</v>
      </c>
      <c r="H137" s="242">
        <v>360</v>
      </c>
      <c r="I137" s="243"/>
      <c r="J137" s="244">
        <f>ROUND(I137*H137,2)</f>
        <v>0</v>
      </c>
      <c r="K137" s="245"/>
      <c r="L137" s="246"/>
      <c r="M137" s="247" t="s">
        <v>1</v>
      </c>
      <c r="N137" s="248" t="s">
        <v>41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171</v>
      </c>
      <c r="AT137" s="236" t="s">
        <v>207</v>
      </c>
      <c r="AU137" s="236" t="s">
        <v>85</v>
      </c>
      <c r="AY137" s="14" t="s">
        <v>156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83</v>
      </c>
      <c r="BK137" s="237">
        <f>ROUND(I137*H137,2)</f>
        <v>0</v>
      </c>
      <c r="BL137" s="14" t="s">
        <v>162</v>
      </c>
      <c r="BM137" s="236" t="s">
        <v>162</v>
      </c>
    </row>
    <row r="138" spans="1:65" s="2" customFormat="1" ht="14.4" customHeight="1">
      <c r="A138" s="35"/>
      <c r="B138" s="36"/>
      <c r="C138" s="238" t="s">
        <v>259</v>
      </c>
      <c r="D138" s="238" t="s">
        <v>207</v>
      </c>
      <c r="E138" s="239" t="s">
        <v>2419</v>
      </c>
      <c r="F138" s="240" t="s">
        <v>2420</v>
      </c>
      <c r="G138" s="241" t="s">
        <v>433</v>
      </c>
      <c r="H138" s="242">
        <v>9</v>
      </c>
      <c r="I138" s="243"/>
      <c r="J138" s="244">
        <f>ROUND(I138*H138,2)</f>
        <v>0</v>
      </c>
      <c r="K138" s="245"/>
      <c r="L138" s="246"/>
      <c r="M138" s="247" t="s">
        <v>1</v>
      </c>
      <c r="N138" s="248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171</v>
      </c>
      <c r="AT138" s="236" t="s">
        <v>207</v>
      </c>
      <c r="AU138" s="236" t="s">
        <v>85</v>
      </c>
      <c r="AY138" s="14" t="s">
        <v>156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83</v>
      </c>
      <c r="BK138" s="237">
        <f>ROUND(I138*H138,2)</f>
        <v>0</v>
      </c>
      <c r="BL138" s="14" t="s">
        <v>162</v>
      </c>
      <c r="BM138" s="236" t="s">
        <v>168</v>
      </c>
    </row>
    <row r="139" spans="1:65" s="2" customFormat="1" ht="14.4" customHeight="1">
      <c r="A139" s="35"/>
      <c r="B139" s="36"/>
      <c r="C139" s="238" t="s">
        <v>162</v>
      </c>
      <c r="D139" s="238" t="s">
        <v>207</v>
      </c>
      <c r="E139" s="239" t="s">
        <v>2421</v>
      </c>
      <c r="F139" s="240" t="s">
        <v>2422</v>
      </c>
      <c r="G139" s="241" t="s">
        <v>433</v>
      </c>
      <c r="H139" s="242">
        <v>9</v>
      </c>
      <c r="I139" s="243"/>
      <c r="J139" s="244">
        <f>ROUND(I139*H139,2)</f>
        <v>0</v>
      </c>
      <c r="K139" s="245"/>
      <c r="L139" s="246"/>
      <c r="M139" s="247" t="s">
        <v>1</v>
      </c>
      <c r="N139" s="248" t="s">
        <v>41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171</v>
      </c>
      <c r="AT139" s="236" t="s">
        <v>207</v>
      </c>
      <c r="AU139" s="236" t="s">
        <v>85</v>
      </c>
      <c r="AY139" s="14" t="s">
        <v>156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4" t="s">
        <v>83</v>
      </c>
      <c r="BK139" s="237">
        <f>ROUND(I139*H139,2)</f>
        <v>0</v>
      </c>
      <c r="BL139" s="14" t="s">
        <v>162</v>
      </c>
      <c r="BM139" s="236" t="s">
        <v>171</v>
      </c>
    </row>
    <row r="140" spans="1:65" s="2" customFormat="1" ht="14.4" customHeight="1">
      <c r="A140" s="35"/>
      <c r="B140" s="36"/>
      <c r="C140" s="238" t="s">
        <v>165</v>
      </c>
      <c r="D140" s="238" t="s">
        <v>207</v>
      </c>
      <c r="E140" s="239" t="s">
        <v>2423</v>
      </c>
      <c r="F140" s="240" t="s">
        <v>2424</v>
      </c>
      <c r="G140" s="241" t="s">
        <v>433</v>
      </c>
      <c r="H140" s="242">
        <v>2</v>
      </c>
      <c r="I140" s="243"/>
      <c r="J140" s="244">
        <f>ROUND(I140*H140,2)</f>
        <v>0</v>
      </c>
      <c r="K140" s="245"/>
      <c r="L140" s="246"/>
      <c r="M140" s="247" t="s">
        <v>1</v>
      </c>
      <c r="N140" s="248" t="s">
        <v>41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171</v>
      </c>
      <c r="AT140" s="236" t="s">
        <v>207</v>
      </c>
      <c r="AU140" s="236" t="s">
        <v>85</v>
      </c>
      <c r="AY140" s="14" t="s">
        <v>156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83</v>
      </c>
      <c r="BK140" s="237">
        <f>ROUND(I140*H140,2)</f>
        <v>0</v>
      </c>
      <c r="BL140" s="14" t="s">
        <v>162</v>
      </c>
      <c r="BM140" s="236" t="s">
        <v>175</v>
      </c>
    </row>
    <row r="141" spans="1:65" s="2" customFormat="1" ht="14.4" customHeight="1">
      <c r="A141" s="35"/>
      <c r="B141" s="36"/>
      <c r="C141" s="238" t="s">
        <v>168</v>
      </c>
      <c r="D141" s="238" t="s">
        <v>207</v>
      </c>
      <c r="E141" s="239" t="s">
        <v>2425</v>
      </c>
      <c r="F141" s="240" t="s">
        <v>2426</v>
      </c>
      <c r="G141" s="241" t="s">
        <v>433</v>
      </c>
      <c r="H141" s="242">
        <v>1</v>
      </c>
      <c r="I141" s="243"/>
      <c r="J141" s="244">
        <f>ROUND(I141*H141,2)</f>
        <v>0</v>
      </c>
      <c r="K141" s="245"/>
      <c r="L141" s="246"/>
      <c r="M141" s="247" t="s">
        <v>1</v>
      </c>
      <c r="N141" s="248" t="s">
        <v>41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171</v>
      </c>
      <c r="AT141" s="236" t="s">
        <v>207</v>
      </c>
      <c r="AU141" s="236" t="s">
        <v>85</v>
      </c>
      <c r="AY141" s="14" t="s">
        <v>156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83</v>
      </c>
      <c r="BK141" s="237">
        <f>ROUND(I141*H141,2)</f>
        <v>0</v>
      </c>
      <c r="BL141" s="14" t="s">
        <v>162</v>
      </c>
      <c r="BM141" s="236" t="s">
        <v>178</v>
      </c>
    </row>
    <row r="142" spans="1:65" s="2" customFormat="1" ht="14.4" customHeight="1">
      <c r="A142" s="35"/>
      <c r="B142" s="36"/>
      <c r="C142" s="238" t="s">
        <v>172</v>
      </c>
      <c r="D142" s="238" t="s">
        <v>207</v>
      </c>
      <c r="E142" s="239" t="s">
        <v>2427</v>
      </c>
      <c r="F142" s="240" t="s">
        <v>2428</v>
      </c>
      <c r="G142" s="241" t="s">
        <v>433</v>
      </c>
      <c r="H142" s="242">
        <v>1</v>
      </c>
      <c r="I142" s="243"/>
      <c r="J142" s="244">
        <f>ROUND(I142*H142,2)</f>
        <v>0</v>
      </c>
      <c r="K142" s="245"/>
      <c r="L142" s="246"/>
      <c r="M142" s="247" t="s">
        <v>1</v>
      </c>
      <c r="N142" s="248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171</v>
      </c>
      <c r="AT142" s="236" t="s">
        <v>207</v>
      </c>
      <c r="AU142" s="236" t="s">
        <v>85</v>
      </c>
      <c r="AY142" s="14" t="s">
        <v>156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83</v>
      </c>
      <c r="BK142" s="237">
        <f>ROUND(I142*H142,2)</f>
        <v>0</v>
      </c>
      <c r="BL142" s="14" t="s">
        <v>162</v>
      </c>
      <c r="BM142" s="236" t="s">
        <v>182</v>
      </c>
    </row>
    <row r="143" spans="1:65" s="2" customFormat="1" ht="14.4" customHeight="1">
      <c r="A143" s="35"/>
      <c r="B143" s="36"/>
      <c r="C143" s="238" t="s">
        <v>171</v>
      </c>
      <c r="D143" s="238" t="s">
        <v>207</v>
      </c>
      <c r="E143" s="239" t="s">
        <v>2429</v>
      </c>
      <c r="F143" s="240" t="s">
        <v>2430</v>
      </c>
      <c r="G143" s="241" t="s">
        <v>433</v>
      </c>
      <c r="H143" s="242">
        <v>1</v>
      </c>
      <c r="I143" s="243"/>
      <c r="J143" s="244">
        <f>ROUND(I143*H143,2)</f>
        <v>0</v>
      </c>
      <c r="K143" s="245"/>
      <c r="L143" s="246"/>
      <c r="M143" s="247" t="s">
        <v>1</v>
      </c>
      <c r="N143" s="248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171</v>
      </c>
      <c r="AT143" s="236" t="s">
        <v>207</v>
      </c>
      <c r="AU143" s="236" t="s">
        <v>85</v>
      </c>
      <c r="AY143" s="14" t="s">
        <v>156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83</v>
      </c>
      <c r="BK143" s="237">
        <f>ROUND(I143*H143,2)</f>
        <v>0</v>
      </c>
      <c r="BL143" s="14" t="s">
        <v>162</v>
      </c>
      <c r="BM143" s="236" t="s">
        <v>187</v>
      </c>
    </row>
    <row r="144" spans="1:65" s="2" customFormat="1" ht="14.4" customHeight="1">
      <c r="A144" s="35"/>
      <c r="B144" s="36"/>
      <c r="C144" s="238" t="s">
        <v>179</v>
      </c>
      <c r="D144" s="238" t="s">
        <v>207</v>
      </c>
      <c r="E144" s="239" t="s">
        <v>2431</v>
      </c>
      <c r="F144" s="240" t="s">
        <v>2432</v>
      </c>
      <c r="G144" s="241" t="s">
        <v>433</v>
      </c>
      <c r="H144" s="242">
        <v>36</v>
      </c>
      <c r="I144" s="243"/>
      <c r="J144" s="244">
        <f>ROUND(I144*H144,2)</f>
        <v>0</v>
      </c>
      <c r="K144" s="245"/>
      <c r="L144" s="246"/>
      <c r="M144" s="247" t="s">
        <v>1</v>
      </c>
      <c r="N144" s="248" t="s">
        <v>41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171</v>
      </c>
      <c r="AT144" s="236" t="s">
        <v>207</v>
      </c>
      <c r="AU144" s="236" t="s">
        <v>85</v>
      </c>
      <c r="AY144" s="14" t="s">
        <v>156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83</v>
      </c>
      <c r="BK144" s="237">
        <f>ROUND(I144*H144,2)</f>
        <v>0</v>
      </c>
      <c r="BL144" s="14" t="s">
        <v>162</v>
      </c>
      <c r="BM144" s="236" t="s">
        <v>190</v>
      </c>
    </row>
    <row r="145" spans="1:65" s="2" customFormat="1" ht="14.4" customHeight="1">
      <c r="A145" s="35"/>
      <c r="B145" s="36"/>
      <c r="C145" s="238" t="s">
        <v>175</v>
      </c>
      <c r="D145" s="238" t="s">
        <v>207</v>
      </c>
      <c r="E145" s="239" t="s">
        <v>2433</v>
      </c>
      <c r="F145" s="240" t="s">
        <v>2434</v>
      </c>
      <c r="G145" s="241" t="s">
        <v>433</v>
      </c>
      <c r="H145" s="242">
        <v>36</v>
      </c>
      <c r="I145" s="243"/>
      <c r="J145" s="244">
        <f>ROUND(I145*H145,2)</f>
        <v>0</v>
      </c>
      <c r="K145" s="245"/>
      <c r="L145" s="246"/>
      <c r="M145" s="247" t="s">
        <v>1</v>
      </c>
      <c r="N145" s="248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171</v>
      </c>
      <c r="AT145" s="236" t="s">
        <v>207</v>
      </c>
      <c r="AU145" s="236" t="s">
        <v>85</v>
      </c>
      <c r="AY145" s="14" t="s">
        <v>156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83</v>
      </c>
      <c r="BK145" s="237">
        <f>ROUND(I145*H145,2)</f>
        <v>0</v>
      </c>
      <c r="BL145" s="14" t="s">
        <v>162</v>
      </c>
      <c r="BM145" s="236" t="s">
        <v>195</v>
      </c>
    </row>
    <row r="146" spans="1:65" s="2" customFormat="1" ht="14.4" customHeight="1">
      <c r="A146" s="35"/>
      <c r="B146" s="36"/>
      <c r="C146" s="238" t="s">
        <v>183</v>
      </c>
      <c r="D146" s="238" t="s">
        <v>207</v>
      </c>
      <c r="E146" s="239" t="s">
        <v>2435</v>
      </c>
      <c r="F146" s="240" t="s">
        <v>2436</v>
      </c>
      <c r="G146" s="241" t="s">
        <v>433</v>
      </c>
      <c r="H146" s="242">
        <v>36</v>
      </c>
      <c r="I146" s="243"/>
      <c r="J146" s="244">
        <f>ROUND(I146*H146,2)</f>
        <v>0</v>
      </c>
      <c r="K146" s="245"/>
      <c r="L146" s="246"/>
      <c r="M146" s="247" t="s">
        <v>1</v>
      </c>
      <c r="N146" s="248" t="s">
        <v>41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171</v>
      </c>
      <c r="AT146" s="236" t="s">
        <v>207</v>
      </c>
      <c r="AU146" s="236" t="s">
        <v>85</v>
      </c>
      <c r="AY146" s="14" t="s">
        <v>156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83</v>
      </c>
      <c r="BK146" s="237">
        <f>ROUND(I146*H146,2)</f>
        <v>0</v>
      </c>
      <c r="BL146" s="14" t="s">
        <v>162</v>
      </c>
      <c r="BM146" s="236" t="s">
        <v>198</v>
      </c>
    </row>
    <row r="147" spans="1:65" s="2" customFormat="1" ht="14.4" customHeight="1">
      <c r="A147" s="35"/>
      <c r="B147" s="36"/>
      <c r="C147" s="238" t="s">
        <v>178</v>
      </c>
      <c r="D147" s="238" t="s">
        <v>207</v>
      </c>
      <c r="E147" s="239" t="s">
        <v>2437</v>
      </c>
      <c r="F147" s="240" t="s">
        <v>2438</v>
      </c>
      <c r="G147" s="241" t="s">
        <v>433</v>
      </c>
      <c r="H147" s="242">
        <v>1</v>
      </c>
      <c r="I147" s="243"/>
      <c r="J147" s="244">
        <f>ROUND(I147*H147,2)</f>
        <v>0</v>
      </c>
      <c r="K147" s="245"/>
      <c r="L147" s="246"/>
      <c r="M147" s="247" t="s">
        <v>1</v>
      </c>
      <c r="N147" s="248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171</v>
      </c>
      <c r="AT147" s="236" t="s">
        <v>207</v>
      </c>
      <c r="AU147" s="236" t="s">
        <v>85</v>
      </c>
      <c r="AY147" s="14" t="s">
        <v>156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83</v>
      </c>
      <c r="BK147" s="237">
        <f>ROUND(I147*H147,2)</f>
        <v>0</v>
      </c>
      <c r="BL147" s="14" t="s">
        <v>162</v>
      </c>
      <c r="BM147" s="236" t="s">
        <v>201</v>
      </c>
    </row>
    <row r="148" spans="1:63" s="12" customFormat="1" ht="22.8" customHeight="1">
      <c r="A148" s="12"/>
      <c r="B148" s="208"/>
      <c r="C148" s="209"/>
      <c r="D148" s="210" t="s">
        <v>75</v>
      </c>
      <c r="E148" s="222" t="s">
        <v>2032</v>
      </c>
      <c r="F148" s="222" t="s">
        <v>2439</v>
      </c>
      <c r="G148" s="209"/>
      <c r="H148" s="209"/>
      <c r="I148" s="212"/>
      <c r="J148" s="223">
        <f>BK148</f>
        <v>0</v>
      </c>
      <c r="K148" s="209"/>
      <c r="L148" s="214"/>
      <c r="M148" s="215"/>
      <c r="N148" s="216"/>
      <c r="O148" s="216"/>
      <c r="P148" s="217">
        <f>P149</f>
        <v>0</v>
      </c>
      <c r="Q148" s="216"/>
      <c r="R148" s="217">
        <f>R149</f>
        <v>0</v>
      </c>
      <c r="S148" s="216"/>
      <c r="T148" s="218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9" t="s">
        <v>83</v>
      </c>
      <c r="AT148" s="220" t="s">
        <v>75</v>
      </c>
      <c r="AU148" s="220" t="s">
        <v>83</v>
      </c>
      <c r="AY148" s="219" t="s">
        <v>156</v>
      </c>
      <c r="BK148" s="221">
        <f>BK149</f>
        <v>0</v>
      </c>
    </row>
    <row r="149" spans="1:65" s="2" customFormat="1" ht="14.4" customHeight="1">
      <c r="A149" s="35"/>
      <c r="B149" s="36"/>
      <c r="C149" s="238" t="s">
        <v>191</v>
      </c>
      <c r="D149" s="238" t="s">
        <v>207</v>
      </c>
      <c r="E149" s="239" t="s">
        <v>2440</v>
      </c>
      <c r="F149" s="240" t="s">
        <v>2441</v>
      </c>
      <c r="G149" s="241" t="s">
        <v>1</v>
      </c>
      <c r="H149" s="242">
        <v>0</v>
      </c>
      <c r="I149" s="243"/>
      <c r="J149" s="244">
        <f>ROUND(I149*H149,2)</f>
        <v>0</v>
      </c>
      <c r="K149" s="245"/>
      <c r="L149" s="246"/>
      <c r="M149" s="247" t="s">
        <v>1</v>
      </c>
      <c r="N149" s="248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171</v>
      </c>
      <c r="AT149" s="236" t="s">
        <v>207</v>
      </c>
      <c r="AU149" s="236" t="s">
        <v>85</v>
      </c>
      <c r="AY149" s="14" t="s">
        <v>156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83</v>
      </c>
      <c r="BK149" s="237">
        <f>ROUND(I149*H149,2)</f>
        <v>0</v>
      </c>
      <c r="BL149" s="14" t="s">
        <v>162</v>
      </c>
      <c r="BM149" s="236" t="s">
        <v>205</v>
      </c>
    </row>
    <row r="150" spans="1:63" s="12" customFormat="1" ht="22.8" customHeight="1">
      <c r="A150" s="12"/>
      <c r="B150" s="208"/>
      <c r="C150" s="209"/>
      <c r="D150" s="210" t="s">
        <v>75</v>
      </c>
      <c r="E150" s="222" t="s">
        <v>2049</v>
      </c>
      <c r="F150" s="222" t="s">
        <v>2442</v>
      </c>
      <c r="G150" s="209"/>
      <c r="H150" s="209"/>
      <c r="I150" s="212"/>
      <c r="J150" s="223">
        <f>BK150</f>
        <v>0</v>
      </c>
      <c r="K150" s="209"/>
      <c r="L150" s="214"/>
      <c r="M150" s="215"/>
      <c r="N150" s="216"/>
      <c r="O150" s="216"/>
      <c r="P150" s="217">
        <f>SUM(P151:P165)</f>
        <v>0</v>
      </c>
      <c r="Q150" s="216"/>
      <c r="R150" s="217">
        <f>SUM(R151:R165)</f>
        <v>0</v>
      </c>
      <c r="S150" s="216"/>
      <c r="T150" s="218">
        <f>SUM(T151:T165)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9" t="s">
        <v>83</v>
      </c>
      <c r="AT150" s="220" t="s">
        <v>75</v>
      </c>
      <c r="AU150" s="220" t="s">
        <v>83</v>
      </c>
      <c r="AY150" s="219" t="s">
        <v>156</v>
      </c>
      <c r="BK150" s="221">
        <f>SUM(BK151:BK165)</f>
        <v>0</v>
      </c>
    </row>
    <row r="151" spans="1:65" s="2" customFormat="1" ht="14.4" customHeight="1">
      <c r="A151" s="35"/>
      <c r="B151" s="36"/>
      <c r="C151" s="238" t="s">
        <v>278</v>
      </c>
      <c r="D151" s="238" t="s">
        <v>207</v>
      </c>
      <c r="E151" s="239" t="s">
        <v>2443</v>
      </c>
      <c r="F151" s="240" t="s">
        <v>2444</v>
      </c>
      <c r="G151" s="241" t="s">
        <v>433</v>
      </c>
      <c r="H151" s="242">
        <v>8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171</v>
      </c>
      <c r="AT151" s="236" t="s">
        <v>207</v>
      </c>
      <c r="AU151" s="236" t="s">
        <v>85</v>
      </c>
      <c r="AY151" s="14" t="s">
        <v>156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83</v>
      </c>
      <c r="BK151" s="237">
        <f>ROUND(I151*H151,2)</f>
        <v>0</v>
      </c>
      <c r="BL151" s="14" t="s">
        <v>162</v>
      </c>
      <c r="BM151" s="236" t="s">
        <v>211</v>
      </c>
    </row>
    <row r="152" spans="1:65" s="2" customFormat="1" ht="14.4" customHeight="1">
      <c r="A152" s="35"/>
      <c r="B152" s="36"/>
      <c r="C152" s="238" t="s">
        <v>225</v>
      </c>
      <c r="D152" s="238" t="s">
        <v>207</v>
      </c>
      <c r="E152" s="239" t="s">
        <v>2445</v>
      </c>
      <c r="F152" s="240" t="s">
        <v>2446</v>
      </c>
      <c r="G152" s="241" t="s">
        <v>433</v>
      </c>
      <c r="H152" s="242">
        <v>2</v>
      </c>
      <c r="I152" s="243"/>
      <c r="J152" s="244">
        <f>ROUND(I152*H152,2)</f>
        <v>0</v>
      </c>
      <c r="K152" s="245"/>
      <c r="L152" s="246"/>
      <c r="M152" s="247" t="s">
        <v>1</v>
      </c>
      <c r="N152" s="248" t="s">
        <v>41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171</v>
      </c>
      <c r="AT152" s="236" t="s">
        <v>207</v>
      </c>
      <c r="AU152" s="236" t="s">
        <v>85</v>
      </c>
      <c r="AY152" s="14" t="s">
        <v>156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83</v>
      </c>
      <c r="BK152" s="237">
        <f>ROUND(I152*H152,2)</f>
        <v>0</v>
      </c>
      <c r="BL152" s="14" t="s">
        <v>162</v>
      </c>
      <c r="BM152" s="236" t="s">
        <v>215</v>
      </c>
    </row>
    <row r="153" spans="1:65" s="2" customFormat="1" ht="14.4" customHeight="1">
      <c r="A153" s="35"/>
      <c r="B153" s="36"/>
      <c r="C153" s="238" t="s">
        <v>286</v>
      </c>
      <c r="D153" s="238" t="s">
        <v>207</v>
      </c>
      <c r="E153" s="239" t="s">
        <v>2447</v>
      </c>
      <c r="F153" s="240" t="s">
        <v>2448</v>
      </c>
      <c r="G153" s="241" t="s">
        <v>433</v>
      </c>
      <c r="H153" s="242">
        <v>1</v>
      </c>
      <c r="I153" s="243"/>
      <c r="J153" s="244">
        <f>ROUND(I153*H153,2)</f>
        <v>0</v>
      </c>
      <c r="K153" s="245"/>
      <c r="L153" s="246"/>
      <c r="M153" s="247" t="s">
        <v>1</v>
      </c>
      <c r="N153" s="248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171</v>
      </c>
      <c r="AT153" s="236" t="s">
        <v>207</v>
      </c>
      <c r="AU153" s="236" t="s">
        <v>85</v>
      </c>
      <c r="AY153" s="14" t="s">
        <v>156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83</v>
      </c>
      <c r="BK153" s="237">
        <f>ROUND(I153*H153,2)</f>
        <v>0</v>
      </c>
      <c r="BL153" s="14" t="s">
        <v>162</v>
      </c>
      <c r="BM153" s="236" t="s">
        <v>218</v>
      </c>
    </row>
    <row r="154" spans="1:65" s="2" customFormat="1" ht="14.4" customHeight="1">
      <c r="A154" s="35"/>
      <c r="B154" s="36"/>
      <c r="C154" s="238" t="s">
        <v>228</v>
      </c>
      <c r="D154" s="238" t="s">
        <v>207</v>
      </c>
      <c r="E154" s="239" t="s">
        <v>2449</v>
      </c>
      <c r="F154" s="240" t="s">
        <v>2450</v>
      </c>
      <c r="G154" s="241" t="s">
        <v>433</v>
      </c>
      <c r="H154" s="242">
        <v>1</v>
      </c>
      <c r="I154" s="243"/>
      <c r="J154" s="244">
        <f>ROUND(I154*H154,2)</f>
        <v>0</v>
      </c>
      <c r="K154" s="245"/>
      <c r="L154" s="246"/>
      <c r="M154" s="247" t="s">
        <v>1</v>
      </c>
      <c r="N154" s="248" t="s">
        <v>41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171</v>
      </c>
      <c r="AT154" s="236" t="s">
        <v>207</v>
      </c>
      <c r="AU154" s="236" t="s">
        <v>85</v>
      </c>
      <c r="AY154" s="14" t="s">
        <v>156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4" t="s">
        <v>83</v>
      </c>
      <c r="BK154" s="237">
        <f>ROUND(I154*H154,2)</f>
        <v>0</v>
      </c>
      <c r="BL154" s="14" t="s">
        <v>162</v>
      </c>
      <c r="BM154" s="236" t="s">
        <v>222</v>
      </c>
    </row>
    <row r="155" spans="1:65" s="2" customFormat="1" ht="14.4" customHeight="1">
      <c r="A155" s="35"/>
      <c r="B155" s="36"/>
      <c r="C155" s="238" t="s">
        <v>294</v>
      </c>
      <c r="D155" s="238" t="s">
        <v>207</v>
      </c>
      <c r="E155" s="239" t="s">
        <v>2451</v>
      </c>
      <c r="F155" s="240" t="s">
        <v>2452</v>
      </c>
      <c r="G155" s="241" t="s">
        <v>433</v>
      </c>
      <c r="H155" s="242">
        <v>1</v>
      </c>
      <c r="I155" s="243"/>
      <c r="J155" s="244">
        <f>ROUND(I155*H155,2)</f>
        <v>0</v>
      </c>
      <c r="K155" s="245"/>
      <c r="L155" s="246"/>
      <c r="M155" s="247" t="s">
        <v>1</v>
      </c>
      <c r="N155" s="248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171</v>
      </c>
      <c r="AT155" s="236" t="s">
        <v>207</v>
      </c>
      <c r="AU155" s="236" t="s">
        <v>85</v>
      </c>
      <c r="AY155" s="14" t="s">
        <v>156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83</v>
      </c>
      <c r="BK155" s="237">
        <f>ROUND(I155*H155,2)</f>
        <v>0</v>
      </c>
      <c r="BL155" s="14" t="s">
        <v>162</v>
      </c>
      <c r="BM155" s="236" t="s">
        <v>225</v>
      </c>
    </row>
    <row r="156" spans="1:65" s="2" customFormat="1" ht="14.4" customHeight="1">
      <c r="A156" s="35"/>
      <c r="B156" s="36"/>
      <c r="C156" s="238" t="s">
        <v>232</v>
      </c>
      <c r="D156" s="238" t="s">
        <v>207</v>
      </c>
      <c r="E156" s="239" t="s">
        <v>2453</v>
      </c>
      <c r="F156" s="240" t="s">
        <v>2454</v>
      </c>
      <c r="G156" s="241" t="s">
        <v>433</v>
      </c>
      <c r="H156" s="242">
        <v>1</v>
      </c>
      <c r="I156" s="243"/>
      <c r="J156" s="244">
        <f>ROUND(I156*H156,2)</f>
        <v>0</v>
      </c>
      <c r="K156" s="245"/>
      <c r="L156" s="246"/>
      <c r="M156" s="247" t="s">
        <v>1</v>
      </c>
      <c r="N156" s="248" t="s">
        <v>41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171</v>
      </c>
      <c r="AT156" s="236" t="s">
        <v>207</v>
      </c>
      <c r="AU156" s="236" t="s">
        <v>85</v>
      </c>
      <c r="AY156" s="14" t="s">
        <v>156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83</v>
      </c>
      <c r="BK156" s="237">
        <f>ROUND(I156*H156,2)</f>
        <v>0</v>
      </c>
      <c r="BL156" s="14" t="s">
        <v>162</v>
      </c>
      <c r="BM156" s="236" t="s">
        <v>228</v>
      </c>
    </row>
    <row r="157" spans="1:65" s="2" customFormat="1" ht="14.4" customHeight="1">
      <c r="A157" s="35"/>
      <c r="B157" s="36"/>
      <c r="C157" s="238" t="s">
        <v>301</v>
      </c>
      <c r="D157" s="238" t="s">
        <v>207</v>
      </c>
      <c r="E157" s="239" t="s">
        <v>2455</v>
      </c>
      <c r="F157" s="240" t="s">
        <v>2456</v>
      </c>
      <c r="G157" s="241" t="s">
        <v>433</v>
      </c>
      <c r="H157" s="242">
        <v>1</v>
      </c>
      <c r="I157" s="243"/>
      <c r="J157" s="244">
        <f>ROUND(I157*H157,2)</f>
        <v>0</v>
      </c>
      <c r="K157" s="245"/>
      <c r="L157" s="246"/>
      <c r="M157" s="247" t="s">
        <v>1</v>
      </c>
      <c r="N157" s="248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171</v>
      </c>
      <c r="AT157" s="236" t="s">
        <v>207</v>
      </c>
      <c r="AU157" s="236" t="s">
        <v>85</v>
      </c>
      <c r="AY157" s="14" t="s">
        <v>156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83</v>
      </c>
      <c r="BK157" s="237">
        <f>ROUND(I157*H157,2)</f>
        <v>0</v>
      </c>
      <c r="BL157" s="14" t="s">
        <v>162</v>
      </c>
      <c r="BM157" s="236" t="s">
        <v>232</v>
      </c>
    </row>
    <row r="158" spans="1:65" s="2" customFormat="1" ht="14.4" customHeight="1">
      <c r="A158" s="35"/>
      <c r="B158" s="36"/>
      <c r="C158" s="238" t="s">
        <v>236</v>
      </c>
      <c r="D158" s="238" t="s">
        <v>207</v>
      </c>
      <c r="E158" s="239" t="s">
        <v>2457</v>
      </c>
      <c r="F158" s="240" t="s">
        <v>2458</v>
      </c>
      <c r="G158" s="241" t="s">
        <v>433</v>
      </c>
      <c r="H158" s="242">
        <v>1</v>
      </c>
      <c r="I158" s="243"/>
      <c r="J158" s="244">
        <f>ROUND(I158*H158,2)</f>
        <v>0</v>
      </c>
      <c r="K158" s="245"/>
      <c r="L158" s="246"/>
      <c r="M158" s="247" t="s">
        <v>1</v>
      </c>
      <c r="N158" s="248" t="s">
        <v>41</v>
      </c>
      <c r="O158" s="88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171</v>
      </c>
      <c r="AT158" s="236" t="s">
        <v>207</v>
      </c>
      <c r="AU158" s="236" t="s">
        <v>85</v>
      </c>
      <c r="AY158" s="14" t="s">
        <v>156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4" t="s">
        <v>83</v>
      </c>
      <c r="BK158" s="237">
        <f>ROUND(I158*H158,2)</f>
        <v>0</v>
      </c>
      <c r="BL158" s="14" t="s">
        <v>162</v>
      </c>
      <c r="BM158" s="236" t="s">
        <v>236</v>
      </c>
    </row>
    <row r="159" spans="1:65" s="2" customFormat="1" ht="14.4" customHeight="1">
      <c r="A159" s="35"/>
      <c r="B159" s="36"/>
      <c r="C159" s="238" t="s">
        <v>305</v>
      </c>
      <c r="D159" s="238" t="s">
        <v>207</v>
      </c>
      <c r="E159" s="239" t="s">
        <v>2459</v>
      </c>
      <c r="F159" s="240" t="s">
        <v>2460</v>
      </c>
      <c r="G159" s="241" t="s">
        <v>433</v>
      </c>
      <c r="H159" s="242">
        <v>1</v>
      </c>
      <c r="I159" s="243"/>
      <c r="J159" s="244">
        <f>ROUND(I159*H159,2)</f>
        <v>0</v>
      </c>
      <c r="K159" s="245"/>
      <c r="L159" s="246"/>
      <c r="M159" s="247" t="s">
        <v>1</v>
      </c>
      <c r="N159" s="248" t="s">
        <v>41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171</v>
      </c>
      <c r="AT159" s="236" t="s">
        <v>207</v>
      </c>
      <c r="AU159" s="236" t="s">
        <v>85</v>
      </c>
      <c r="AY159" s="14" t="s">
        <v>156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83</v>
      </c>
      <c r="BK159" s="237">
        <f>ROUND(I159*H159,2)</f>
        <v>0</v>
      </c>
      <c r="BL159" s="14" t="s">
        <v>162</v>
      </c>
      <c r="BM159" s="236" t="s">
        <v>240</v>
      </c>
    </row>
    <row r="160" spans="1:65" s="2" customFormat="1" ht="14.4" customHeight="1">
      <c r="A160" s="35"/>
      <c r="B160" s="36"/>
      <c r="C160" s="238" t="s">
        <v>240</v>
      </c>
      <c r="D160" s="238" t="s">
        <v>207</v>
      </c>
      <c r="E160" s="239" t="s">
        <v>2461</v>
      </c>
      <c r="F160" s="240" t="s">
        <v>2462</v>
      </c>
      <c r="G160" s="241" t="s">
        <v>433</v>
      </c>
      <c r="H160" s="242">
        <v>1</v>
      </c>
      <c r="I160" s="243"/>
      <c r="J160" s="244">
        <f>ROUND(I160*H160,2)</f>
        <v>0</v>
      </c>
      <c r="K160" s="245"/>
      <c r="L160" s="246"/>
      <c r="M160" s="247" t="s">
        <v>1</v>
      </c>
      <c r="N160" s="248" t="s">
        <v>41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171</v>
      </c>
      <c r="AT160" s="236" t="s">
        <v>207</v>
      </c>
      <c r="AU160" s="236" t="s">
        <v>85</v>
      </c>
      <c r="AY160" s="14" t="s">
        <v>156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4" t="s">
        <v>83</v>
      </c>
      <c r="BK160" s="237">
        <f>ROUND(I160*H160,2)</f>
        <v>0</v>
      </c>
      <c r="BL160" s="14" t="s">
        <v>162</v>
      </c>
      <c r="BM160" s="236" t="s">
        <v>243</v>
      </c>
    </row>
    <row r="161" spans="1:65" s="2" customFormat="1" ht="14.4" customHeight="1">
      <c r="A161" s="35"/>
      <c r="B161" s="36"/>
      <c r="C161" s="238" t="s">
        <v>316</v>
      </c>
      <c r="D161" s="238" t="s">
        <v>207</v>
      </c>
      <c r="E161" s="239" t="s">
        <v>2463</v>
      </c>
      <c r="F161" s="240" t="s">
        <v>2464</v>
      </c>
      <c r="G161" s="241" t="s">
        <v>433</v>
      </c>
      <c r="H161" s="242">
        <v>1</v>
      </c>
      <c r="I161" s="243"/>
      <c r="J161" s="244">
        <f>ROUND(I161*H161,2)</f>
        <v>0</v>
      </c>
      <c r="K161" s="245"/>
      <c r="L161" s="246"/>
      <c r="M161" s="247" t="s">
        <v>1</v>
      </c>
      <c r="N161" s="248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171</v>
      </c>
      <c r="AT161" s="236" t="s">
        <v>207</v>
      </c>
      <c r="AU161" s="236" t="s">
        <v>85</v>
      </c>
      <c r="AY161" s="14" t="s">
        <v>156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83</v>
      </c>
      <c r="BK161" s="237">
        <f>ROUND(I161*H161,2)</f>
        <v>0</v>
      </c>
      <c r="BL161" s="14" t="s">
        <v>162</v>
      </c>
      <c r="BM161" s="236" t="s">
        <v>247</v>
      </c>
    </row>
    <row r="162" spans="1:65" s="2" customFormat="1" ht="14.4" customHeight="1">
      <c r="A162" s="35"/>
      <c r="B162" s="36"/>
      <c r="C162" s="238" t="s">
        <v>243</v>
      </c>
      <c r="D162" s="238" t="s">
        <v>207</v>
      </c>
      <c r="E162" s="239" t="s">
        <v>2465</v>
      </c>
      <c r="F162" s="240" t="s">
        <v>2466</v>
      </c>
      <c r="G162" s="241" t="s">
        <v>433</v>
      </c>
      <c r="H162" s="242">
        <v>8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41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171</v>
      </c>
      <c r="AT162" s="236" t="s">
        <v>207</v>
      </c>
      <c r="AU162" s="236" t="s">
        <v>85</v>
      </c>
      <c r="AY162" s="14" t="s">
        <v>156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83</v>
      </c>
      <c r="BK162" s="237">
        <f>ROUND(I162*H162,2)</f>
        <v>0</v>
      </c>
      <c r="BL162" s="14" t="s">
        <v>162</v>
      </c>
      <c r="BM162" s="236" t="s">
        <v>251</v>
      </c>
    </row>
    <row r="163" spans="1:65" s="2" customFormat="1" ht="14.4" customHeight="1">
      <c r="A163" s="35"/>
      <c r="B163" s="36"/>
      <c r="C163" s="238" t="s">
        <v>321</v>
      </c>
      <c r="D163" s="238" t="s">
        <v>207</v>
      </c>
      <c r="E163" s="239" t="s">
        <v>2467</v>
      </c>
      <c r="F163" s="240" t="s">
        <v>2468</v>
      </c>
      <c r="G163" s="241" t="s">
        <v>433</v>
      </c>
      <c r="H163" s="242">
        <v>13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41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171</v>
      </c>
      <c r="AT163" s="236" t="s">
        <v>207</v>
      </c>
      <c r="AU163" s="236" t="s">
        <v>85</v>
      </c>
      <c r="AY163" s="14" t="s">
        <v>156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83</v>
      </c>
      <c r="BK163" s="237">
        <f>ROUND(I163*H163,2)</f>
        <v>0</v>
      </c>
      <c r="BL163" s="14" t="s">
        <v>162</v>
      </c>
      <c r="BM163" s="236" t="s">
        <v>255</v>
      </c>
    </row>
    <row r="164" spans="1:65" s="2" customFormat="1" ht="14.4" customHeight="1">
      <c r="A164" s="35"/>
      <c r="B164" s="36"/>
      <c r="C164" s="238" t="s">
        <v>247</v>
      </c>
      <c r="D164" s="238" t="s">
        <v>207</v>
      </c>
      <c r="E164" s="239" t="s">
        <v>2469</v>
      </c>
      <c r="F164" s="240" t="s">
        <v>2470</v>
      </c>
      <c r="G164" s="241" t="s">
        <v>433</v>
      </c>
      <c r="H164" s="242">
        <v>1</v>
      </c>
      <c r="I164" s="243"/>
      <c r="J164" s="244">
        <f>ROUND(I164*H164,2)</f>
        <v>0</v>
      </c>
      <c r="K164" s="245"/>
      <c r="L164" s="246"/>
      <c r="M164" s="247" t="s">
        <v>1</v>
      </c>
      <c r="N164" s="248" t="s">
        <v>41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171</v>
      </c>
      <c r="AT164" s="236" t="s">
        <v>207</v>
      </c>
      <c r="AU164" s="236" t="s">
        <v>85</v>
      </c>
      <c r="AY164" s="14" t="s">
        <v>156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4" t="s">
        <v>83</v>
      </c>
      <c r="BK164" s="237">
        <f>ROUND(I164*H164,2)</f>
        <v>0</v>
      </c>
      <c r="BL164" s="14" t="s">
        <v>162</v>
      </c>
      <c r="BM164" s="236" t="s">
        <v>258</v>
      </c>
    </row>
    <row r="165" spans="1:65" s="2" customFormat="1" ht="14.4" customHeight="1">
      <c r="A165" s="35"/>
      <c r="B165" s="36"/>
      <c r="C165" s="238" t="s">
        <v>641</v>
      </c>
      <c r="D165" s="238" t="s">
        <v>207</v>
      </c>
      <c r="E165" s="239" t="s">
        <v>2471</v>
      </c>
      <c r="F165" s="240" t="s">
        <v>2472</v>
      </c>
      <c r="G165" s="241" t="s">
        <v>433</v>
      </c>
      <c r="H165" s="242">
        <v>3</v>
      </c>
      <c r="I165" s="243"/>
      <c r="J165" s="244">
        <f>ROUND(I165*H165,2)</f>
        <v>0</v>
      </c>
      <c r="K165" s="245"/>
      <c r="L165" s="246"/>
      <c r="M165" s="247" t="s">
        <v>1</v>
      </c>
      <c r="N165" s="248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171</v>
      </c>
      <c r="AT165" s="236" t="s">
        <v>207</v>
      </c>
      <c r="AU165" s="236" t="s">
        <v>85</v>
      </c>
      <c r="AY165" s="14" t="s">
        <v>156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83</v>
      </c>
      <c r="BK165" s="237">
        <f>ROUND(I165*H165,2)</f>
        <v>0</v>
      </c>
      <c r="BL165" s="14" t="s">
        <v>162</v>
      </c>
      <c r="BM165" s="236" t="s">
        <v>263</v>
      </c>
    </row>
    <row r="166" spans="1:63" s="12" customFormat="1" ht="22.8" customHeight="1">
      <c r="A166" s="12"/>
      <c r="B166" s="208"/>
      <c r="C166" s="209"/>
      <c r="D166" s="210" t="s">
        <v>75</v>
      </c>
      <c r="E166" s="222" t="s">
        <v>2176</v>
      </c>
      <c r="F166" s="222" t="s">
        <v>2473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P167</f>
        <v>0</v>
      </c>
      <c r="Q166" s="216"/>
      <c r="R166" s="217">
        <f>R167</f>
        <v>0</v>
      </c>
      <c r="S166" s="216"/>
      <c r="T166" s="218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9" t="s">
        <v>83</v>
      </c>
      <c r="AT166" s="220" t="s">
        <v>75</v>
      </c>
      <c r="AU166" s="220" t="s">
        <v>83</v>
      </c>
      <c r="AY166" s="219" t="s">
        <v>156</v>
      </c>
      <c r="BK166" s="221">
        <f>BK167</f>
        <v>0</v>
      </c>
    </row>
    <row r="167" spans="1:65" s="2" customFormat="1" ht="14.4" customHeight="1">
      <c r="A167" s="35"/>
      <c r="B167" s="36"/>
      <c r="C167" s="238" t="s">
        <v>251</v>
      </c>
      <c r="D167" s="238" t="s">
        <v>207</v>
      </c>
      <c r="E167" s="239" t="s">
        <v>2474</v>
      </c>
      <c r="F167" s="240" t="s">
        <v>2475</v>
      </c>
      <c r="G167" s="241" t="s">
        <v>1</v>
      </c>
      <c r="H167" s="242">
        <v>0</v>
      </c>
      <c r="I167" s="243"/>
      <c r="J167" s="244">
        <f>ROUND(I167*H167,2)</f>
        <v>0</v>
      </c>
      <c r="K167" s="245"/>
      <c r="L167" s="246"/>
      <c r="M167" s="247" t="s">
        <v>1</v>
      </c>
      <c r="N167" s="248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171</v>
      </c>
      <c r="AT167" s="236" t="s">
        <v>207</v>
      </c>
      <c r="AU167" s="236" t="s">
        <v>85</v>
      </c>
      <c r="AY167" s="14" t="s">
        <v>156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83</v>
      </c>
      <c r="BK167" s="237">
        <f>ROUND(I167*H167,2)</f>
        <v>0</v>
      </c>
      <c r="BL167" s="14" t="s">
        <v>162</v>
      </c>
      <c r="BM167" s="236" t="s">
        <v>267</v>
      </c>
    </row>
    <row r="168" spans="1:63" s="12" customFormat="1" ht="22.8" customHeight="1">
      <c r="A168" s="12"/>
      <c r="B168" s="208"/>
      <c r="C168" s="209"/>
      <c r="D168" s="210" t="s">
        <v>75</v>
      </c>
      <c r="E168" s="222" t="s">
        <v>2333</v>
      </c>
      <c r="F168" s="222" t="s">
        <v>2476</v>
      </c>
      <c r="G168" s="209"/>
      <c r="H168" s="209"/>
      <c r="I168" s="212"/>
      <c r="J168" s="223">
        <f>BK168</f>
        <v>0</v>
      </c>
      <c r="K168" s="209"/>
      <c r="L168" s="214"/>
      <c r="M168" s="215"/>
      <c r="N168" s="216"/>
      <c r="O168" s="216"/>
      <c r="P168" s="217">
        <f>SUM(P169:P190)</f>
        <v>0</v>
      </c>
      <c r="Q168" s="216"/>
      <c r="R168" s="217">
        <f>SUM(R169:R190)</f>
        <v>0</v>
      </c>
      <c r="S168" s="216"/>
      <c r="T168" s="218">
        <f>SUM(T169:T190)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9" t="s">
        <v>83</v>
      </c>
      <c r="AT168" s="220" t="s">
        <v>75</v>
      </c>
      <c r="AU168" s="220" t="s">
        <v>83</v>
      </c>
      <c r="AY168" s="219" t="s">
        <v>156</v>
      </c>
      <c r="BK168" s="221">
        <f>SUM(BK169:BK190)</f>
        <v>0</v>
      </c>
    </row>
    <row r="169" spans="1:65" s="2" customFormat="1" ht="14.4" customHeight="1">
      <c r="A169" s="35"/>
      <c r="B169" s="36"/>
      <c r="C169" s="238" t="s">
        <v>374</v>
      </c>
      <c r="D169" s="238" t="s">
        <v>207</v>
      </c>
      <c r="E169" s="239" t="s">
        <v>2477</v>
      </c>
      <c r="F169" s="240" t="s">
        <v>2478</v>
      </c>
      <c r="G169" s="241" t="s">
        <v>433</v>
      </c>
      <c r="H169" s="242">
        <v>35</v>
      </c>
      <c r="I169" s="243"/>
      <c r="J169" s="244">
        <f>ROUND(I169*H169,2)</f>
        <v>0</v>
      </c>
      <c r="K169" s="245"/>
      <c r="L169" s="246"/>
      <c r="M169" s="247" t="s">
        <v>1</v>
      </c>
      <c r="N169" s="248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171</v>
      </c>
      <c r="AT169" s="236" t="s">
        <v>207</v>
      </c>
      <c r="AU169" s="236" t="s">
        <v>85</v>
      </c>
      <c r="AY169" s="14" t="s">
        <v>156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83</v>
      </c>
      <c r="BK169" s="237">
        <f>ROUND(I169*H169,2)</f>
        <v>0</v>
      </c>
      <c r="BL169" s="14" t="s">
        <v>162</v>
      </c>
      <c r="BM169" s="236" t="s">
        <v>270</v>
      </c>
    </row>
    <row r="170" spans="1:65" s="2" customFormat="1" ht="14.4" customHeight="1">
      <c r="A170" s="35"/>
      <c r="B170" s="36"/>
      <c r="C170" s="238" t="s">
        <v>277</v>
      </c>
      <c r="D170" s="238" t="s">
        <v>207</v>
      </c>
      <c r="E170" s="239" t="s">
        <v>2479</v>
      </c>
      <c r="F170" s="240" t="s">
        <v>2480</v>
      </c>
      <c r="G170" s="241" t="s">
        <v>433</v>
      </c>
      <c r="H170" s="242">
        <v>10</v>
      </c>
      <c r="I170" s="243"/>
      <c r="J170" s="244">
        <f>ROUND(I170*H170,2)</f>
        <v>0</v>
      </c>
      <c r="K170" s="245"/>
      <c r="L170" s="246"/>
      <c r="M170" s="247" t="s">
        <v>1</v>
      </c>
      <c r="N170" s="248" t="s">
        <v>41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171</v>
      </c>
      <c r="AT170" s="236" t="s">
        <v>207</v>
      </c>
      <c r="AU170" s="236" t="s">
        <v>85</v>
      </c>
      <c r="AY170" s="14" t="s">
        <v>156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4" t="s">
        <v>83</v>
      </c>
      <c r="BK170" s="237">
        <f>ROUND(I170*H170,2)</f>
        <v>0</v>
      </c>
      <c r="BL170" s="14" t="s">
        <v>162</v>
      </c>
      <c r="BM170" s="236" t="s">
        <v>274</v>
      </c>
    </row>
    <row r="171" spans="1:65" s="2" customFormat="1" ht="14.4" customHeight="1">
      <c r="A171" s="35"/>
      <c r="B171" s="36"/>
      <c r="C171" s="238" t="s">
        <v>381</v>
      </c>
      <c r="D171" s="238" t="s">
        <v>207</v>
      </c>
      <c r="E171" s="239" t="s">
        <v>2481</v>
      </c>
      <c r="F171" s="240" t="s">
        <v>2482</v>
      </c>
      <c r="G171" s="241" t="s">
        <v>433</v>
      </c>
      <c r="H171" s="242">
        <v>10</v>
      </c>
      <c r="I171" s="243"/>
      <c r="J171" s="244">
        <f>ROUND(I171*H171,2)</f>
        <v>0</v>
      </c>
      <c r="K171" s="245"/>
      <c r="L171" s="246"/>
      <c r="M171" s="247" t="s">
        <v>1</v>
      </c>
      <c r="N171" s="248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171</v>
      </c>
      <c r="AT171" s="236" t="s">
        <v>207</v>
      </c>
      <c r="AU171" s="236" t="s">
        <v>85</v>
      </c>
      <c r="AY171" s="14" t="s">
        <v>156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83</v>
      </c>
      <c r="BK171" s="237">
        <f>ROUND(I171*H171,2)</f>
        <v>0</v>
      </c>
      <c r="BL171" s="14" t="s">
        <v>162</v>
      </c>
      <c r="BM171" s="236" t="s">
        <v>277</v>
      </c>
    </row>
    <row r="172" spans="1:65" s="2" customFormat="1" ht="14.4" customHeight="1">
      <c r="A172" s="35"/>
      <c r="B172" s="36"/>
      <c r="C172" s="238" t="s">
        <v>282</v>
      </c>
      <c r="D172" s="238" t="s">
        <v>207</v>
      </c>
      <c r="E172" s="239" t="s">
        <v>2483</v>
      </c>
      <c r="F172" s="240" t="s">
        <v>2484</v>
      </c>
      <c r="G172" s="241" t="s">
        <v>2485</v>
      </c>
      <c r="H172" s="242">
        <v>3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41</v>
      </c>
      <c r="O172" s="88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6" t="s">
        <v>171</v>
      </c>
      <c r="AT172" s="236" t="s">
        <v>207</v>
      </c>
      <c r="AU172" s="236" t="s">
        <v>85</v>
      </c>
      <c r="AY172" s="14" t="s">
        <v>156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4" t="s">
        <v>83</v>
      </c>
      <c r="BK172" s="237">
        <f>ROUND(I172*H172,2)</f>
        <v>0</v>
      </c>
      <c r="BL172" s="14" t="s">
        <v>162</v>
      </c>
      <c r="BM172" s="236" t="s">
        <v>282</v>
      </c>
    </row>
    <row r="173" spans="1:65" s="2" customFormat="1" ht="14.4" customHeight="1">
      <c r="A173" s="35"/>
      <c r="B173" s="36"/>
      <c r="C173" s="238" t="s">
        <v>391</v>
      </c>
      <c r="D173" s="238" t="s">
        <v>207</v>
      </c>
      <c r="E173" s="239" t="s">
        <v>2486</v>
      </c>
      <c r="F173" s="240" t="s">
        <v>2487</v>
      </c>
      <c r="G173" s="241" t="s">
        <v>433</v>
      </c>
      <c r="H173" s="242">
        <v>160</v>
      </c>
      <c r="I173" s="243"/>
      <c r="J173" s="244">
        <f>ROUND(I173*H173,2)</f>
        <v>0</v>
      </c>
      <c r="K173" s="245"/>
      <c r="L173" s="246"/>
      <c r="M173" s="247" t="s">
        <v>1</v>
      </c>
      <c r="N173" s="248" t="s">
        <v>41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171</v>
      </c>
      <c r="AT173" s="236" t="s">
        <v>207</v>
      </c>
      <c r="AU173" s="236" t="s">
        <v>85</v>
      </c>
      <c r="AY173" s="14" t="s">
        <v>156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4" t="s">
        <v>83</v>
      </c>
      <c r="BK173" s="237">
        <f>ROUND(I173*H173,2)</f>
        <v>0</v>
      </c>
      <c r="BL173" s="14" t="s">
        <v>162</v>
      </c>
      <c r="BM173" s="236" t="s">
        <v>285</v>
      </c>
    </row>
    <row r="174" spans="1:65" s="2" customFormat="1" ht="14.4" customHeight="1">
      <c r="A174" s="35"/>
      <c r="B174" s="36"/>
      <c r="C174" s="238" t="s">
        <v>292</v>
      </c>
      <c r="D174" s="238" t="s">
        <v>207</v>
      </c>
      <c r="E174" s="239" t="s">
        <v>2488</v>
      </c>
      <c r="F174" s="240" t="s">
        <v>2489</v>
      </c>
      <c r="G174" s="241" t="s">
        <v>186</v>
      </c>
      <c r="H174" s="242">
        <v>80</v>
      </c>
      <c r="I174" s="243"/>
      <c r="J174" s="244">
        <f>ROUND(I174*H174,2)</f>
        <v>0</v>
      </c>
      <c r="K174" s="245"/>
      <c r="L174" s="246"/>
      <c r="M174" s="247" t="s">
        <v>1</v>
      </c>
      <c r="N174" s="248" t="s">
        <v>41</v>
      </c>
      <c r="O174" s="88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6" t="s">
        <v>171</v>
      </c>
      <c r="AT174" s="236" t="s">
        <v>207</v>
      </c>
      <c r="AU174" s="236" t="s">
        <v>85</v>
      </c>
      <c r="AY174" s="14" t="s">
        <v>156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4" t="s">
        <v>83</v>
      </c>
      <c r="BK174" s="237">
        <f>ROUND(I174*H174,2)</f>
        <v>0</v>
      </c>
      <c r="BL174" s="14" t="s">
        <v>162</v>
      </c>
      <c r="BM174" s="236" t="s">
        <v>289</v>
      </c>
    </row>
    <row r="175" spans="1:65" s="2" customFormat="1" ht="14.4" customHeight="1">
      <c r="A175" s="35"/>
      <c r="B175" s="36"/>
      <c r="C175" s="238" t="s">
        <v>415</v>
      </c>
      <c r="D175" s="238" t="s">
        <v>207</v>
      </c>
      <c r="E175" s="239" t="s">
        <v>2490</v>
      </c>
      <c r="F175" s="240" t="s">
        <v>2491</v>
      </c>
      <c r="G175" s="241" t="s">
        <v>186</v>
      </c>
      <c r="H175" s="242">
        <v>150</v>
      </c>
      <c r="I175" s="243"/>
      <c r="J175" s="244">
        <f>ROUND(I175*H175,2)</f>
        <v>0</v>
      </c>
      <c r="K175" s="245"/>
      <c r="L175" s="246"/>
      <c r="M175" s="247" t="s">
        <v>1</v>
      </c>
      <c r="N175" s="248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171</v>
      </c>
      <c r="AT175" s="236" t="s">
        <v>207</v>
      </c>
      <c r="AU175" s="236" t="s">
        <v>85</v>
      </c>
      <c r="AY175" s="14" t="s">
        <v>156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83</v>
      </c>
      <c r="BK175" s="237">
        <f>ROUND(I175*H175,2)</f>
        <v>0</v>
      </c>
      <c r="BL175" s="14" t="s">
        <v>162</v>
      </c>
      <c r="BM175" s="236" t="s">
        <v>292</v>
      </c>
    </row>
    <row r="176" spans="1:65" s="2" customFormat="1" ht="14.4" customHeight="1">
      <c r="A176" s="35"/>
      <c r="B176" s="36"/>
      <c r="C176" s="238" t="s">
        <v>297</v>
      </c>
      <c r="D176" s="238" t="s">
        <v>207</v>
      </c>
      <c r="E176" s="239" t="s">
        <v>2492</v>
      </c>
      <c r="F176" s="240" t="s">
        <v>2493</v>
      </c>
      <c r="G176" s="241" t="s">
        <v>186</v>
      </c>
      <c r="H176" s="242">
        <v>10</v>
      </c>
      <c r="I176" s="243"/>
      <c r="J176" s="244">
        <f>ROUND(I176*H176,2)</f>
        <v>0</v>
      </c>
      <c r="K176" s="245"/>
      <c r="L176" s="246"/>
      <c r="M176" s="247" t="s">
        <v>1</v>
      </c>
      <c r="N176" s="248" t="s">
        <v>41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171</v>
      </c>
      <c r="AT176" s="236" t="s">
        <v>207</v>
      </c>
      <c r="AU176" s="236" t="s">
        <v>85</v>
      </c>
      <c r="AY176" s="14" t="s">
        <v>156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4" t="s">
        <v>83</v>
      </c>
      <c r="BK176" s="237">
        <f>ROUND(I176*H176,2)</f>
        <v>0</v>
      </c>
      <c r="BL176" s="14" t="s">
        <v>162</v>
      </c>
      <c r="BM176" s="236" t="s">
        <v>297</v>
      </c>
    </row>
    <row r="177" spans="1:65" s="2" customFormat="1" ht="14.4" customHeight="1">
      <c r="A177" s="35"/>
      <c r="B177" s="36"/>
      <c r="C177" s="238" t="s">
        <v>300</v>
      </c>
      <c r="D177" s="238" t="s">
        <v>207</v>
      </c>
      <c r="E177" s="239" t="s">
        <v>2494</v>
      </c>
      <c r="F177" s="240" t="s">
        <v>2495</v>
      </c>
      <c r="G177" s="241" t="s">
        <v>186</v>
      </c>
      <c r="H177" s="242">
        <v>20</v>
      </c>
      <c r="I177" s="243"/>
      <c r="J177" s="244">
        <f>ROUND(I177*H177,2)</f>
        <v>0</v>
      </c>
      <c r="K177" s="245"/>
      <c r="L177" s="246"/>
      <c r="M177" s="247" t="s">
        <v>1</v>
      </c>
      <c r="N177" s="248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171</v>
      </c>
      <c r="AT177" s="236" t="s">
        <v>207</v>
      </c>
      <c r="AU177" s="236" t="s">
        <v>85</v>
      </c>
      <c r="AY177" s="14" t="s">
        <v>156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83</v>
      </c>
      <c r="BK177" s="237">
        <f>ROUND(I177*H177,2)</f>
        <v>0</v>
      </c>
      <c r="BL177" s="14" t="s">
        <v>162</v>
      </c>
      <c r="BM177" s="236" t="s">
        <v>300</v>
      </c>
    </row>
    <row r="178" spans="1:65" s="2" customFormat="1" ht="14.4" customHeight="1">
      <c r="A178" s="35"/>
      <c r="B178" s="36"/>
      <c r="C178" s="238" t="s">
        <v>723</v>
      </c>
      <c r="D178" s="238" t="s">
        <v>207</v>
      </c>
      <c r="E178" s="239" t="s">
        <v>2496</v>
      </c>
      <c r="F178" s="240" t="s">
        <v>2497</v>
      </c>
      <c r="G178" s="241" t="s">
        <v>433</v>
      </c>
      <c r="H178" s="242">
        <v>20</v>
      </c>
      <c r="I178" s="243"/>
      <c r="J178" s="244">
        <f>ROUND(I178*H178,2)</f>
        <v>0</v>
      </c>
      <c r="K178" s="245"/>
      <c r="L178" s="246"/>
      <c r="M178" s="247" t="s">
        <v>1</v>
      </c>
      <c r="N178" s="248" t="s">
        <v>41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171</v>
      </c>
      <c r="AT178" s="236" t="s">
        <v>207</v>
      </c>
      <c r="AU178" s="236" t="s">
        <v>85</v>
      </c>
      <c r="AY178" s="14" t="s">
        <v>156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4" t="s">
        <v>83</v>
      </c>
      <c r="BK178" s="237">
        <f>ROUND(I178*H178,2)</f>
        <v>0</v>
      </c>
      <c r="BL178" s="14" t="s">
        <v>162</v>
      </c>
      <c r="BM178" s="236" t="s">
        <v>304</v>
      </c>
    </row>
    <row r="179" spans="1:65" s="2" customFormat="1" ht="14.4" customHeight="1">
      <c r="A179" s="35"/>
      <c r="B179" s="36"/>
      <c r="C179" s="238" t="s">
        <v>304</v>
      </c>
      <c r="D179" s="238" t="s">
        <v>207</v>
      </c>
      <c r="E179" s="239" t="s">
        <v>2498</v>
      </c>
      <c r="F179" s="240" t="s">
        <v>2499</v>
      </c>
      <c r="G179" s="241" t="s">
        <v>433</v>
      </c>
      <c r="H179" s="242">
        <v>1</v>
      </c>
      <c r="I179" s="243"/>
      <c r="J179" s="244">
        <f>ROUND(I179*H179,2)</f>
        <v>0</v>
      </c>
      <c r="K179" s="245"/>
      <c r="L179" s="246"/>
      <c r="M179" s="247" t="s">
        <v>1</v>
      </c>
      <c r="N179" s="248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171</v>
      </c>
      <c r="AT179" s="236" t="s">
        <v>207</v>
      </c>
      <c r="AU179" s="236" t="s">
        <v>85</v>
      </c>
      <c r="AY179" s="14" t="s">
        <v>156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83</v>
      </c>
      <c r="BK179" s="237">
        <f>ROUND(I179*H179,2)</f>
        <v>0</v>
      </c>
      <c r="BL179" s="14" t="s">
        <v>162</v>
      </c>
      <c r="BM179" s="236" t="s">
        <v>308</v>
      </c>
    </row>
    <row r="180" spans="1:65" s="2" customFormat="1" ht="14.4" customHeight="1">
      <c r="A180" s="35"/>
      <c r="B180" s="36"/>
      <c r="C180" s="238" t="s">
        <v>435</v>
      </c>
      <c r="D180" s="238" t="s">
        <v>207</v>
      </c>
      <c r="E180" s="239" t="s">
        <v>2500</v>
      </c>
      <c r="F180" s="240" t="s">
        <v>2501</v>
      </c>
      <c r="G180" s="241" t="s">
        <v>433</v>
      </c>
      <c r="H180" s="242">
        <v>1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41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171</v>
      </c>
      <c r="AT180" s="236" t="s">
        <v>207</v>
      </c>
      <c r="AU180" s="236" t="s">
        <v>85</v>
      </c>
      <c r="AY180" s="14" t="s">
        <v>156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4" t="s">
        <v>83</v>
      </c>
      <c r="BK180" s="237">
        <f>ROUND(I180*H180,2)</f>
        <v>0</v>
      </c>
      <c r="BL180" s="14" t="s">
        <v>162</v>
      </c>
      <c r="BM180" s="236" t="s">
        <v>312</v>
      </c>
    </row>
    <row r="181" spans="1:65" s="2" customFormat="1" ht="14.4" customHeight="1">
      <c r="A181" s="35"/>
      <c r="B181" s="36"/>
      <c r="C181" s="238" t="s">
        <v>308</v>
      </c>
      <c r="D181" s="238" t="s">
        <v>207</v>
      </c>
      <c r="E181" s="239" t="s">
        <v>2502</v>
      </c>
      <c r="F181" s="240" t="s">
        <v>2503</v>
      </c>
      <c r="G181" s="241" t="s">
        <v>433</v>
      </c>
      <c r="H181" s="242">
        <v>1</v>
      </c>
      <c r="I181" s="243"/>
      <c r="J181" s="244">
        <f>ROUND(I181*H181,2)</f>
        <v>0</v>
      </c>
      <c r="K181" s="245"/>
      <c r="L181" s="246"/>
      <c r="M181" s="247" t="s">
        <v>1</v>
      </c>
      <c r="N181" s="248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171</v>
      </c>
      <c r="AT181" s="236" t="s">
        <v>207</v>
      </c>
      <c r="AU181" s="236" t="s">
        <v>85</v>
      </c>
      <c r="AY181" s="14" t="s">
        <v>156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83</v>
      </c>
      <c r="BK181" s="237">
        <f>ROUND(I181*H181,2)</f>
        <v>0</v>
      </c>
      <c r="BL181" s="14" t="s">
        <v>162</v>
      </c>
      <c r="BM181" s="236" t="s">
        <v>315</v>
      </c>
    </row>
    <row r="182" spans="1:65" s="2" customFormat="1" ht="14.4" customHeight="1">
      <c r="A182" s="35"/>
      <c r="B182" s="36"/>
      <c r="C182" s="238" t="s">
        <v>1891</v>
      </c>
      <c r="D182" s="238" t="s">
        <v>207</v>
      </c>
      <c r="E182" s="239" t="s">
        <v>2504</v>
      </c>
      <c r="F182" s="240" t="s">
        <v>2505</v>
      </c>
      <c r="G182" s="241" t="s">
        <v>433</v>
      </c>
      <c r="H182" s="242">
        <v>1</v>
      </c>
      <c r="I182" s="243"/>
      <c r="J182" s="244">
        <f>ROUND(I182*H182,2)</f>
        <v>0</v>
      </c>
      <c r="K182" s="245"/>
      <c r="L182" s="246"/>
      <c r="M182" s="247" t="s">
        <v>1</v>
      </c>
      <c r="N182" s="248" t="s">
        <v>41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171</v>
      </c>
      <c r="AT182" s="236" t="s">
        <v>207</v>
      </c>
      <c r="AU182" s="236" t="s">
        <v>85</v>
      </c>
      <c r="AY182" s="14" t="s">
        <v>156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4" t="s">
        <v>83</v>
      </c>
      <c r="BK182" s="237">
        <f>ROUND(I182*H182,2)</f>
        <v>0</v>
      </c>
      <c r="BL182" s="14" t="s">
        <v>162</v>
      </c>
      <c r="BM182" s="236" t="s">
        <v>206</v>
      </c>
    </row>
    <row r="183" spans="1:65" s="2" customFormat="1" ht="14.4" customHeight="1">
      <c r="A183" s="35"/>
      <c r="B183" s="36"/>
      <c r="C183" s="238" t="s">
        <v>312</v>
      </c>
      <c r="D183" s="238" t="s">
        <v>207</v>
      </c>
      <c r="E183" s="239" t="s">
        <v>2506</v>
      </c>
      <c r="F183" s="240" t="s">
        <v>2507</v>
      </c>
      <c r="G183" s="241" t="s">
        <v>433</v>
      </c>
      <c r="H183" s="242">
        <v>2</v>
      </c>
      <c r="I183" s="243"/>
      <c r="J183" s="244">
        <f>ROUND(I183*H183,2)</f>
        <v>0</v>
      </c>
      <c r="K183" s="245"/>
      <c r="L183" s="246"/>
      <c r="M183" s="247" t="s">
        <v>1</v>
      </c>
      <c r="N183" s="248" t="s">
        <v>41</v>
      </c>
      <c r="O183" s="88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6" t="s">
        <v>171</v>
      </c>
      <c r="AT183" s="236" t="s">
        <v>207</v>
      </c>
      <c r="AU183" s="236" t="s">
        <v>85</v>
      </c>
      <c r="AY183" s="14" t="s">
        <v>156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4" t="s">
        <v>83</v>
      </c>
      <c r="BK183" s="237">
        <f>ROUND(I183*H183,2)</f>
        <v>0</v>
      </c>
      <c r="BL183" s="14" t="s">
        <v>162</v>
      </c>
      <c r="BM183" s="236" t="s">
        <v>219</v>
      </c>
    </row>
    <row r="184" spans="1:65" s="2" customFormat="1" ht="14.4" customHeight="1">
      <c r="A184" s="35"/>
      <c r="B184" s="36"/>
      <c r="C184" s="238" t="s">
        <v>751</v>
      </c>
      <c r="D184" s="238" t="s">
        <v>207</v>
      </c>
      <c r="E184" s="239" t="s">
        <v>2508</v>
      </c>
      <c r="F184" s="240" t="s">
        <v>2509</v>
      </c>
      <c r="G184" s="241" t="s">
        <v>186</v>
      </c>
      <c r="H184" s="242">
        <v>10</v>
      </c>
      <c r="I184" s="243"/>
      <c r="J184" s="244">
        <f>ROUND(I184*H184,2)</f>
        <v>0</v>
      </c>
      <c r="K184" s="245"/>
      <c r="L184" s="246"/>
      <c r="M184" s="247" t="s">
        <v>1</v>
      </c>
      <c r="N184" s="248" t="s">
        <v>41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171</v>
      </c>
      <c r="AT184" s="236" t="s">
        <v>207</v>
      </c>
      <c r="AU184" s="236" t="s">
        <v>85</v>
      </c>
      <c r="AY184" s="14" t="s">
        <v>156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4" t="s">
        <v>83</v>
      </c>
      <c r="BK184" s="237">
        <f>ROUND(I184*H184,2)</f>
        <v>0</v>
      </c>
      <c r="BL184" s="14" t="s">
        <v>162</v>
      </c>
      <c r="BM184" s="236" t="s">
        <v>309</v>
      </c>
    </row>
    <row r="185" spans="1:65" s="2" customFormat="1" ht="14.4" customHeight="1">
      <c r="A185" s="35"/>
      <c r="B185" s="36"/>
      <c r="C185" s="238" t="s">
        <v>206</v>
      </c>
      <c r="D185" s="238" t="s">
        <v>207</v>
      </c>
      <c r="E185" s="239" t="s">
        <v>2510</v>
      </c>
      <c r="F185" s="240" t="s">
        <v>2511</v>
      </c>
      <c r="G185" s="241" t="s">
        <v>186</v>
      </c>
      <c r="H185" s="242">
        <v>80</v>
      </c>
      <c r="I185" s="243"/>
      <c r="J185" s="244">
        <f>ROUND(I185*H185,2)</f>
        <v>0</v>
      </c>
      <c r="K185" s="245"/>
      <c r="L185" s="246"/>
      <c r="M185" s="247" t="s">
        <v>1</v>
      </c>
      <c r="N185" s="248" t="s">
        <v>41</v>
      </c>
      <c r="O185" s="88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6" t="s">
        <v>171</v>
      </c>
      <c r="AT185" s="236" t="s">
        <v>207</v>
      </c>
      <c r="AU185" s="236" t="s">
        <v>85</v>
      </c>
      <c r="AY185" s="14" t="s">
        <v>156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4" t="s">
        <v>83</v>
      </c>
      <c r="BK185" s="237">
        <f>ROUND(I185*H185,2)</f>
        <v>0</v>
      </c>
      <c r="BL185" s="14" t="s">
        <v>162</v>
      </c>
      <c r="BM185" s="236" t="s">
        <v>328</v>
      </c>
    </row>
    <row r="186" spans="1:65" s="2" customFormat="1" ht="14.4" customHeight="1">
      <c r="A186" s="35"/>
      <c r="B186" s="36"/>
      <c r="C186" s="238" t="s">
        <v>202</v>
      </c>
      <c r="D186" s="238" t="s">
        <v>207</v>
      </c>
      <c r="E186" s="239" t="s">
        <v>2512</v>
      </c>
      <c r="F186" s="240" t="s">
        <v>2513</v>
      </c>
      <c r="G186" s="241" t="s">
        <v>186</v>
      </c>
      <c r="H186" s="242">
        <v>80</v>
      </c>
      <c r="I186" s="243"/>
      <c r="J186" s="244">
        <f>ROUND(I186*H186,2)</f>
        <v>0</v>
      </c>
      <c r="K186" s="245"/>
      <c r="L186" s="246"/>
      <c r="M186" s="247" t="s">
        <v>1</v>
      </c>
      <c r="N186" s="248" t="s">
        <v>41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171</v>
      </c>
      <c r="AT186" s="236" t="s">
        <v>207</v>
      </c>
      <c r="AU186" s="236" t="s">
        <v>85</v>
      </c>
      <c r="AY186" s="14" t="s">
        <v>156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83</v>
      </c>
      <c r="BK186" s="237">
        <f>ROUND(I186*H186,2)</f>
        <v>0</v>
      </c>
      <c r="BL186" s="14" t="s">
        <v>162</v>
      </c>
      <c r="BM186" s="236" t="s">
        <v>333</v>
      </c>
    </row>
    <row r="187" spans="1:65" s="2" customFormat="1" ht="14.4" customHeight="1">
      <c r="A187" s="35"/>
      <c r="B187" s="36"/>
      <c r="C187" s="238" t="s">
        <v>219</v>
      </c>
      <c r="D187" s="238" t="s">
        <v>207</v>
      </c>
      <c r="E187" s="239" t="s">
        <v>2514</v>
      </c>
      <c r="F187" s="240" t="s">
        <v>2515</v>
      </c>
      <c r="G187" s="241" t="s">
        <v>186</v>
      </c>
      <c r="H187" s="242">
        <v>80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41</v>
      </c>
      <c r="O187" s="88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6" t="s">
        <v>171</v>
      </c>
      <c r="AT187" s="236" t="s">
        <v>207</v>
      </c>
      <c r="AU187" s="236" t="s">
        <v>85</v>
      </c>
      <c r="AY187" s="14" t="s">
        <v>156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4" t="s">
        <v>83</v>
      </c>
      <c r="BK187" s="237">
        <f>ROUND(I187*H187,2)</f>
        <v>0</v>
      </c>
      <c r="BL187" s="14" t="s">
        <v>162</v>
      </c>
      <c r="BM187" s="236" t="s">
        <v>336</v>
      </c>
    </row>
    <row r="188" spans="1:65" s="2" customFormat="1" ht="14.4" customHeight="1">
      <c r="A188" s="35"/>
      <c r="B188" s="36"/>
      <c r="C188" s="238" t="s">
        <v>233</v>
      </c>
      <c r="D188" s="238" t="s">
        <v>207</v>
      </c>
      <c r="E188" s="239" t="s">
        <v>2516</v>
      </c>
      <c r="F188" s="240" t="s">
        <v>2517</v>
      </c>
      <c r="G188" s="241" t="s">
        <v>186</v>
      </c>
      <c r="H188" s="242">
        <v>120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41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171</v>
      </c>
      <c r="AT188" s="236" t="s">
        <v>207</v>
      </c>
      <c r="AU188" s="236" t="s">
        <v>85</v>
      </c>
      <c r="AY188" s="14" t="s">
        <v>156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4" t="s">
        <v>83</v>
      </c>
      <c r="BK188" s="237">
        <f>ROUND(I188*H188,2)</f>
        <v>0</v>
      </c>
      <c r="BL188" s="14" t="s">
        <v>162</v>
      </c>
      <c r="BM188" s="236" t="s">
        <v>340</v>
      </c>
    </row>
    <row r="189" spans="1:65" s="2" customFormat="1" ht="14.4" customHeight="1">
      <c r="A189" s="35"/>
      <c r="B189" s="36"/>
      <c r="C189" s="238" t="s">
        <v>309</v>
      </c>
      <c r="D189" s="238" t="s">
        <v>207</v>
      </c>
      <c r="E189" s="239" t="s">
        <v>2518</v>
      </c>
      <c r="F189" s="240" t="s">
        <v>2519</v>
      </c>
      <c r="G189" s="241" t="s">
        <v>186</v>
      </c>
      <c r="H189" s="242">
        <v>20</v>
      </c>
      <c r="I189" s="243"/>
      <c r="J189" s="244">
        <f>ROUND(I189*H189,2)</f>
        <v>0</v>
      </c>
      <c r="K189" s="245"/>
      <c r="L189" s="246"/>
      <c r="M189" s="247" t="s">
        <v>1</v>
      </c>
      <c r="N189" s="248" t="s">
        <v>41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171</v>
      </c>
      <c r="AT189" s="236" t="s">
        <v>207</v>
      </c>
      <c r="AU189" s="236" t="s">
        <v>85</v>
      </c>
      <c r="AY189" s="14" t="s">
        <v>156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83</v>
      </c>
      <c r="BK189" s="237">
        <f>ROUND(I189*H189,2)</f>
        <v>0</v>
      </c>
      <c r="BL189" s="14" t="s">
        <v>162</v>
      </c>
      <c r="BM189" s="236" t="s">
        <v>343</v>
      </c>
    </row>
    <row r="190" spans="1:65" s="2" customFormat="1" ht="14.4" customHeight="1">
      <c r="A190" s="35"/>
      <c r="B190" s="36"/>
      <c r="C190" s="238" t="s">
        <v>325</v>
      </c>
      <c r="D190" s="238" t="s">
        <v>207</v>
      </c>
      <c r="E190" s="239" t="s">
        <v>2520</v>
      </c>
      <c r="F190" s="240" t="s">
        <v>2521</v>
      </c>
      <c r="G190" s="241" t="s">
        <v>186</v>
      </c>
      <c r="H190" s="242">
        <v>40</v>
      </c>
      <c r="I190" s="243"/>
      <c r="J190" s="244">
        <f>ROUND(I190*H190,2)</f>
        <v>0</v>
      </c>
      <c r="K190" s="245"/>
      <c r="L190" s="246"/>
      <c r="M190" s="247" t="s">
        <v>1</v>
      </c>
      <c r="N190" s="248" t="s">
        <v>41</v>
      </c>
      <c r="O190" s="88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6" t="s">
        <v>171</v>
      </c>
      <c r="AT190" s="236" t="s">
        <v>207</v>
      </c>
      <c r="AU190" s="236" t="s">
        <v>85</v>
      </c>
      <c r="AY190" s="14" t="s">
        <v>156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4" t="s">
        <v>83</v>
      </c>
      <c r="BK190" s="237">
        <f>ROUND(I190*H190,2)</f>
        <v>0</v>
      </c>
      <c r="BL190" s="14" t="s">
        <v>162</v>
      </c>
      <c r="BM190" s="236" t="s">
        <v>347</v>
      </c>
    </row>
    <row r="191" spans="1:63" s="12" customFormat="1" ht="22.8" customHeight="1">
      <c r="A191" s="12"/>
      <c r="B191" s="208"/>
      <c r="C191" s="209"/>
      <c r="D191" s="210" t="s">
        <v>75</v>
      </c>
      <c r="E191" s="222" t="s">
        <v>2382</v>
      </c>
      <c r="F191" s="222" t="s">
        <v>2522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SUM(P192:P194)</f>
        <v>0</v>
      </c>
      <c r="Q191" s="216"/>
      <c r="R191" s="217">
        <f>SUM(R192:R194)</f>
        <v>0</v>
      </c>
      <c r="S191" s="216"/>
      <c r="T191" s="218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9" t="s">
        <v>83</v>
      </c>
      <c r="AT191" s="220" t="s">
        <v>75</v>
      </c>
      <c r="AU191" s="220" t="s">
        <v>83</v>
      </c>
      <c r="AY191" s="219" t="s">
        <v>156</v>
      </c>
      <c r="BK191" s="221">
        <f>SUM(BK192:BK194)</f>
        <v>0</v>
      </c>
    </row>
    <row r="192" spans="1:65" s="2" customFormat="1" ht="14.4" customHeight="1">
      <c r="A192" s="35"/>
      <c r="B192" s="36"/>
      <c r="C192" s="224" t="s">
        <v>328</v>
      </c>
      <c r="D192" s="224" t="s">
        <v>158</v>
      </c>
      <c r="E192" s="225" t="s">
        <v>2523</v>
      </c>
      <c r="F192" s="226" t="s">
        <v>2524</v>
      </c>
      <c r="G192" s="227" t="s">
        <v>186</v>
      </c>
      <c r="H192" s="228">
        <v>220</v>
      </c>
      <c r="I192" s="229"/>
      <c r="J192" s="230">
        <f>ROUND(I192*H192,2)</f>
        <v>0</v>
      </c>
      <c r="K192" s="231"/>
      <c r="L192" s="41"/>
      <c r="M192" s="232" t="s">
        <v>1</v>
      </c>
      <c r="N192" s="233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162</v>
      </c>
      <c r="AT192" s="236" t="s">
        <v>158</v>
      </c>
      <c r="AU192" s="236" t="s">
        <v>85</v>
      </c>
      <c r="AY192" s="14" t="s">
        <v>156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83</v>
      </c>
      <c r="BK192" s="237">
        <f>ROUND(I192*H192,2)</f>
        <v>0</v>
      </c>
      <c r="BL192" s="14" t="s">
        <v>162</v>
      </c>
      <c r="BM192" s="236" t="s">
        <v>350</v>
      </c>
    </row>
    <row r="193" spans="1:65" s="2" customFormat="1" ht="14.4" customHeight="1">
      <c r="A193" s="35"/>
      <c r="B193" s="36"/>
      <c r="C193" s="224" t="s">
        <v>330</v>
      </c>
      <c r="D193" s="224" t="s">
        <v>158</v>
      </c>
      <c r="E193" s="225" t="s">
        <v>2525</v>
      </c>
      <c r="F193" s="226" t="s">
        <v>2526</v>
      </c>
      <c r="G193" s="227" t="s">
        <v>433</v>
      </c>
      <c r="H193" s="228">
        <v>4</v>
      </c>
      <c r="I193" s="229"/>
      <c r="J193" s="230">
        <f>ROUND(I193*H193,2)</f>
        <v>0</v>
      </c>
      <c r="K193" s="231"/>
      <c r="L193" s="41"/>
      <c r="M193" s="232" t="s">
        <v>1</v>
      </c>
      <c r="N193" s="233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162</v>
      </c>
      <c r="AT193" s="236" t="s">
        <v>158</v>
      </c>
      <c r="AU193" s="236" t="s">
        <v>85</v>
      </c>
      <c r="AY193" s="14" t="s">
        <v>156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83</v>
      </c>
      <c r="BK193" s="237">
        <f>ROUND(I193*H193,2)</f>
        <v>0</v>
      </c>
      <c r="BL193" s="14" t="s">
        <v>162</v>
      </c>
      <c r="BM193" s="236" t="s">
        <v>353</v>
      </c>
    </row>
    <row r="194" spans="1:65" s="2" customFormat="1" ht="14.4" customHeight="1">
      <c r="A194" s="35"/>
      <c r="B194" s="36"/>
      <c r="C194" s="224" t="s">
        <v>333</v>
      </c>
      <c r="D194" s="224" t="s">
        <v>158</v>
      </c>
      <c r="E194" s="225" t="s">
        <v>2527</v>
      </c>
      <c r="F194" s="226" t="s">
        <v>2528</v>
      </c>
      <c r="G194" s="227" t="s">
        <v>186</v>
      </c>
      <c r="H194" s="228">
        <v>40</v>
      </c>
      <c r="I194" s="229"/>
      <c r="J194" s="230">
        <f>ROUND(I194*H194,2)</f>
        <v>0</v>
      </c>
      <c r="K194" s="231"/>
      <c r="L194" s="41"/>
      <c r="M194" s="232" t="s">
        <v>1</v>
      </c>
      <c r="N194" s="233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162</v>
      </c>
      <c r="AT194" s="236" t="s">
        <v>158</v>
      </c>
      <c r="AU194" s="236" t="s">
        <v>85</v>
      </c>
      <c r="AY194" s="14" t="s">
        <v>156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83</v>
      </c>
      <c r="BK194" s="237">
        <f>ROUND(I194*H194,2)</f>
        <v>0</v>
      </c>
      <c r="BL194" s="14" t="s">
        <v>162</v>
      </c>
      <c r="BM194" s="236" t="s">
        <v>357</v>
      </c>
    </row>
    <row r="195" spans="1:63" s="12" customFormat="1" ht="22.8" customHeight="1">
      <c r="A195" s="12"/>
      <c r="B195" s="208"/>
      <c r="C195" s="209"/>
      <c r="D195" s="210" t="s">
        <v>75</v>
      </c>
      <c r="E195" s="222" t="s">
        <v>2529</v>
      </c>
      <c r="F195" s="222" t="s">
        <v>2530</v>
      </c>
      <c r="G195" s="209"/>
      <c r="H195" s="209"/>
      <c r="I195" s="212"/>
      <c r="J195" s="223">
        <f>BK195</f>
        <v>0</v>
      </c>
      <c r="K195" s="209"/>
      <c r="L195" s="214"/>
      <c r="M195" s="215"/>
      <c r="N195" s="216"/>
      <c r="O195" s="216"/>
      <c r="P195" s="217">
        <f>SUM(P196:P205)</f>
        <v>0</v>
      </c>
      <c r="Q195" s="216"/>
      <c r="R195" s="217">
        <f>SUM(R196:R205)</f>
        <v>0</v>
      </c>
      <c r="S195" s="216"/>
      <c r="T195" s="218">
        <f>SUM(T196:T205)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9" t="s">
        <v>83</v>
      </c>
      <c r="AT195" s="220" t="s">
        <v>75</v>
      </c>
      <c r="AU195" s="220" t="s">
        <v>83</v>
      </c>
      <c r="AY195" s="219" t="s">
        <v>156</v>
      </c>
      <c r="BK195" s="221">
        <f>SUM(BK196:BK205)</f>
        <v>0</v>
      </c>
    </row>
    <row r="196" spans="1:65" s="2" customFormat="1" ht="14.4" customHeight="1">
      <c r="A196" s="35"/>
      <c r="B196" s="36"/>
      <c r="C196" s="224" t="s">
        <v>337</v>
      </c>
      <c r="D196" s="224" t="s">
        <v>158</v>
      </c>
      <c r="E196" s="225" t="s">
        <v>2531</v>
      </c>
      <c r="F196" s="226" t="s">
        <v>2532</v>
      </c>
      <c r="G196" s="227" t="s">
        <v>186</v>
      </c>
      <c r="H196" s="228">
        <v>80</v>
      </c>
      <c r="I196" s="229"/>
      <c r="J196" s="230">
        <f>ROUND(I196*H196,2)</f>
        <v>0</v>
      </c>
      <c r="K196" s="231"/>
      <c r="L196" s="41"/>
      <c r="M196" s="232" t="s">
        <v>1</v>
      </c>
      <c r="N196" s="233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162</v>
      </c>
      <c r="AT196" s="236" t="s">
        <v>158</v>
      </c>
      <c r="AU196" s="236" t="s">
        <v>85</v>
      </c>
      <c r="AY196" s="14" t="s">
        <v>156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83</v>
      </c>
      <c r="BK196" s="237">
        <f>ROUND(I196*H196,2)</f>
        <v>0</v>
      </c>
      <c r="BL196" s="14" t="s">
        <v>162</v>
      </c>
      <c r="BM196" s="236" t="s">
        <v>360</v>
      </c>
    </row>
    <row r="197" spans="1:65" s="2" customFormat="1" ht="14.4" customHeight="1">
      <c r="A197" s="35"/>
      <c r="B197" s="36"/>
      <c r="C197" s="224" t="s">
        <v>336</v>
      </c>
      <c r="D197" s="224" t="s">
        <v>158</v>
      </c>
      <c r="E197" s="225" t="s">
        <v>2533</v>
      </c>
      <c r="F197" s="226" t="s">
        <v>2534</v>
      </c>
      <c r="G197" s="227" t="s">
        <v>186</v>
      </c>
      <c r="H197" s="228">
        <v>120</v>
      </c>
      <c r="I197" s="229"/>
      <c r="J197" s="230">
        <f>ROUND(I197*H197,2)</f>
        <v>0</v>
      </c>
      <c r="K197" s="231"/>
      <c r="L197" s="41"/>
      <c r="M197" s="232" t="s">
        <v>1</v>
      </c>
      <c r="N197" s="233" t="s">
        <v>41</v>
      </c>
      <c r="O197" s="88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6" t="s">
        <v>162</v>
      </c>
      <c r="AT197" s="236" t="s">
        <v>158</v>
      </c>
      <c r="AU197" s="236" t="s">
        <v>85</v>
      </c>
      <c r="AY197" s="14" t="s">
        <v>156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4" t="s">
        <v>83</v>
      </c>
      <c r="BK197" s="237">
        <f>ROUND(I197*H197,2)</f>
        <v>0</v>
      </c>
      <c r="BL197" s="14" t="s">
        <v>162</v>
      </c>
      <c r="BM197" s="236" t="s">
        <v>364</v>
      </c>
    </row>
    <row r="198" spans="1:65" s="2" customFormat="1" ht="14.4" customHeight="1">
      <c r="A198" s="35"/>
      <c r="B198" s="36"/>
      <c r="C198" s="224" t="s">
        <v>344</v>
      </c>
      <c r="D198" s="224" t="s">
        <v>158</v>
      </c>
      <c r="E198" s="225" t="s">
        <v>2535</v>
      </c>
      <c r="F198" s="226" t="s">
        <v>2536</v>
      </c>
      <c r="G198" s="227" t="s">
        <v>186</v>
      </c>
      <c r="H198" s="228">
        <v>20</v>
      </c>
      <c r="I198" s="229"/>
      <c r="J198" s="230">
        <f>ROUND(I198*H198,2)</f>
        <v>0</v>
      </c>
      <c r="K198" s="231"/>
      <c r="L198" s="41"/>
      <c r="M198" s="232" t="s">
        <v>1</v>
      </c>
      <c r="N198" s="233" t="s">
        <v>41</v>
      </c>
      <c r="O198" s="88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6" t="s">
        <v>162</v>
      </c>
      <c r="AT198" s="236" t="s">
        <v>158</v>
      </c>
      <c r="AU198" s="236" t="s">
        <v>85</v>
      </c>
      <c r="AY198" s="14" t="s">
        <v>156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4" t="s">
        <v>83</v>
      </c>
      <c r="BK198" s="237">
        <f>ROUND(I198*H198,2)</f>
        <v>0</v>
      </c>
      <c r="BL198" s="14" t="s">
        <v>162</v>
      </c>
      <c r="BM198" s="236" t="s">
        <v>367</v>
      </c>
    </row>
    <row r="199" spans="1:65" s="2" customFormat="1" ht="14.4" customHeight="1">
      <c r="A199" s="35"/>
      <c r="B199" s="36"/>
      <c r="C199" s="224" t="s">
        <v>340</v>
      </c>
      <c r="D199" s="224" t="s">
        <v>158</v>
      </c>
      <c r="E199" s="225" t="s">
        <v>2537</v>
      </c>
      <c r="F199" s="226" t="s">
        <v>2538</v>
      </c>
      <c r="G199" s="227" t="s">
        <v>186</v>
      </c>
      <c r="H199" s="228">
        <v>40</v>
      </c>
      <c r="I199" s="229"/>
      <c r="J199" s="230">
        <f>ROUND(I199*H199,2)</f>
        <v>0</v>
      </c>
      <c r="K199" s="231"/>
      <c r="L199" s="41"/>
      <c r="M199" s="232" t="s">
        <v>1</v>
      </c>
      <c r="N199" s="233" t="s">
        <v>41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162</v>
      </c>
      <c r="AT199" s="236" t="s">
        <v>158</v>
      </c>
      <c r="AU199" s="236" t="s">
        <v>85</v>
      </c>
      <c r="AY199" s="14" t="s">
        <v>156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4" t="s">
        <v>83</v>
      </c>
      <c r="BK199" s="237">
        <f>ROUND(I199*H199,2)</f>
        <v>0</v>
      </c>
      <c r="BL199" s="14" t="s">
        <v>162</v>
      </c>
      <c r="BM199" s="236" t="s">
        <v>371</v>
      </c>
    </row>
    <row r="200" spans="1:65" s="2" customFormat="1" ht="14.4" customHeight="1">
      <c r="A200" s="35"/>
      <c r="B200" s="36"/>
      <c r="C200" s="224" t="s">
        <v>398</v>
      </c>
      <c r="D200" s="224" t="s">
        <v>158</v>
      </c>
      <c r="E200" s="225" t="s">
        <v>2539</v>
      </c>
      <c r="F200" s="226" t="s">
        <v>2540</v>
      </c>
      <c r="G200" s="227" t="s">
        <v>186</v>
      </c>
      <c r="H200" s="228">
        <v>20</v>
      </c>
      <c r="I200" s="229"/>
      <c r="J200" s="230">
        <f>ROUND(I200*H200,2)</f>
        <v>0</v>
      </c>
      <c r="K200" s="231"/>
      <c r="L200" s="41"/>
      <c r="M200" s="232" t="s">
        <v>1</v>
      </c>
      <c r="N200" s="233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162</v>
      </c>
      <c r="AT200" s="236" t="s">
        <v>158</v>
      </c>
      <c r="AU200" s="236" t="s">
        <v>85</v>
      </c>
      <c r="AY200" s="14" t="s">
        <v>156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83</v>
      </c>
      <c r="BK200" s="237">
        <f>ROUND(I200*H200,2)</f>
        <v>0</v>
      </c>
      <c r="BL200" s="14" t="s">
        <v>162</v>
      </c>
      <c r="BM200" s="236" t="s">
        <v>377</v>
      </c>
    </row>
    <row r="201" spans="1:65" s="2" customFormat="1" ht="14.4" customHeight="1">
      <c r="A201" s="35"/>
      <c r="B201" s="36"/>
      <c r="C201" s="224" t="s">
        <v>343</v>
      </c>
      <c r="D201" s="224" t="s">
        <v>158</v>
      </c>
      <c r="E201" s="225" t="s">
        <v>2541</v>
      </c>
      <c r="F201" s="226" t="s">
        <v>2542</v>
      </c>
      <c r="G201" s="227" t="s">
        <v>186</v>
      </c>
      <c r="H201" s="228">
        <v>10</v>
      </c>
      <c r="I201" s="229"/>
      <c r="J201" s="230">
        <f>ROUND(I201*H201,2)</f>
        <v>0</v>
      </c>
      <c r="K201" s="231"/>
      <c r="L201" s="41"/>
      <c r="M201" s="232" t="s">
        <v>1</v>
      </c>
      <c r="N201" s="233" t="s">
        <v>41</v>
      </c>
      <c r="O201" s="88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6" t="s">
        <v>162</v>
      </c>
      <c r="AT201" s="236" t="s">
        <v>158</v>
      </c>
      <c r="AU201" s="236" t="s">
        <v>85</v>
      </c>
      <c r="AY201" s="14" t="s">
        <v>156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4" t="s">
        <v>83</v>
      </c>
      <c r="BK201" s="237">
        <f>ROUND(I201*H201,2)</f>
        <v>0</v>
      </c>
      <c r="BL201" s="14" t="s">
        <v>162</v>
      </c>
      <c r="BM201" s="236" t="s">
        <v>380</v>
      </c>
    </row>
    <row r="202" spans="1:65" s="2" customFormat="1" ht="14.4" customHeight="1">
      <c r="A202" s="35"/>
      <c r="B202" s="36"/>
      <c r="C202" s="224" t="s">
        <v>817</v>
      </c>
      <c r="D202" s="224" t="s">
        <v>158</v>
      </c>
      <c r="E202" s="225" t="s">
        <v>2543</v>
      </c>
      <c r="F202" s="226" t="s">
        <v>2544</v>
      </c>
      <c r="G202" s="227" t="s">
        <v>186</v>
      </c>
      <c r="H202" s="228">
        <v>160</v>
      </c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162</v>
      </c>
      <c r="AT202" s="236" t="s">
        <v>158</v>
      </c>
      <c r="AU202" s="236" t="s">
        <v>85</v>
      </c>
      <c r="AY202" s="14" t="s">
        <v>156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83</v>
      </c>
      <c r="BK202" s="237">
        <f>ROUND(I202*H202,2)</f>
        <v>0</v>
      </c>
      <c r="BL202" s="14" t="s">
        <v>162</v>
      </c>
      <c r="BM202" s="236" t="s">
        <v>384</v>
      </c>
    </row>
    <row r="203" spans="1:65" s="2" customFormat="1" ht="14.4" customHeight="1">
      <c r="A203" s="35"/>
      <c r="B203" s="36"/>
      <c r="C203" s="224" t="s">
        <v>347</v>
      </c>
      <c r="D203" s="224" t="s">
        <v>158</v>
      </c>
      <c r="E203" s="225" t="s">
        <v>2545</v>
      </c>
      <c r="F203" s="226" t="s">
        <v>2546</v>
      </c>
      <c r="G203" s="227" t="s">
        <v>433</v>
      </c>
      <c r="H203" s="228">
        <v>160</v>
      </c>
      <c r="I203" s="229"/>
      <c r="J203" s="230">
        <f>ROUND(I203*H203,2)</f>
        <v>0</v>
      </c>
      <c r="K203" s="231"/>
      <c r="L203" s="41"/>
      <c r="M203" s="232" t="s">
        <v>1</v>
      </c>
      <c r="N203" s="233" t="s">
        <v>41</v>
      </c>
      <c r="O203" s="88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6" t="s">
        <v>162</v>
      </c>
      <c r="AT203" s="236" t="s">
        <v>158</v>
      </c>
      <c r="AU203" s="236" t="s">
        <v>85</v>
      </c>
      <c r="AY203" s="14" t="s">
        <v>156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4" t="s">
        <v>83</v>
      </c>
      <c r="BK203" s="237">
        <f>ROUND(I203*H203,2)</f>
        <v>0</v>
      </c>
      <c r="BL203" s="14" t="s">
        <v>162</v>
      </c>
      <c r="BM203" s="236" t="s">
        <v>387</v>
      </c>
    </row>
    <row r="204" spans="1:65" s="2" customFormat="1" ht="14.4" customHeight="1">
      <c r="A204" s="35"/>
      <c r="B204" s="36"/>
      <c r="C204" s="224" t="s">
        <v>851</v>
      </c>
      <c r="D204" s="224" t="s">
        <v>158</v>
      </c>
      <c r="E204" s="225" t="s">
        <v>2547</v>
      </c>
      <c r="F204" s="226" t="s">
        <v>2548</v>
      </c>
      <c r="G204" s="227" t="s">
        <v>433</v>
      </c>
      <c r="H204" s="228">
        <v>10</v>
      </c>
      <c r="I204" s="229"/>
      <c r="J204" s="230">
        <f>ROUND(I204*H204,2)</f>
        <v>0</v>
      </c>
      <c r="K204" s="231"/>
      <c r="L204" s="41"/>
      <c r="M204" s="232" t="s">
        <v>1</v>
      </c>
      <c r="N204" s="233" t="s">
        <v>41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162</v>
      </c>
      <c r="AT204" s="236" t="s">
        <v>158</v>
      </c>
      <c r="AU204" s="236" t="s">
        <v>85</v>
      </c>
      <c r="AY204" s="14" t="s">
        <v>156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4" t="s">
        <v>83</v>
      </c>
      <c r="BK204" s="237">
        <f>ROUND(I204*H204,2)</f>
        <v>0</v>
      </c>
      <c r="BL204" s="14" t="s">
        <v>162</v>
      </c>
      <c r="BM204" s="236" t="s">
        <v>390</v>
      </c>
    </row>
    <row r="205" spans="1:65" s="2" customFormat="1" ht="14.4" customHeight="1">
      <c r="A205" s="35"/>
      <c r="B205" s="36"/>
      <c r="C205" s="224" t="s">
        <v>353</v>
      </c>
      <c r="D205" s="224" t="s">
        <v>158</v>
      </c>
      <c r="E205" s="225" t="s">
        <v>2549</v>
      </c>
      <c r="F205" s="226" t="s">
        <v>2550</v>
      </c>
      <c r="G205" s="227" t="s">
        <v>186</v>
      </c>
      <c r="H205" s="228">
        <v>250</v>
      </c>
      <c r="I205" s="229"/>
      <c r="J205" s="230">
        <f>ROUND(I205*H205,2)</f>
        <v>0</v>
      </c>
      <c r="K205" s="231"/>
      <c r="L205" s="41"/>
      <c r="M205" s="232" t="s">
        <v>1</v>
      </c>
      <c r="N205" s="233" t="s">
        <v>41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162</v>
      </c>
      <c r="AT205" s="236" t="s">
        <v>158</v>
      </c>
      <c r="AU205" s="236" t="s">
        <v>85</v>
      </c>
      <c r="AY205" s="14" t="s">
        <v>156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4" t="s">
        <v>83</v>
      </c>
      <c r="BK205" s="237">
        <f>ROUND(I205*H205,2)</f>
        <v>0</v>
      </c>
      <c r="BL205" s="14" t="s">
        <v>162</v>
      </c>
      <c r="BM205" s="236" t="s">
        <v>394</v>
      </c>
    </row>
    <row r="206" spans="1:63" s="12" customFormat="1" ht="22.8" customHeight="1">
      <c r="A206" s="12"/>
      <c r="B206" s="208"/>
      <c r="C206" s="209"/>
      <c r="D206" s="210" t="s">
        <v>75</v>
      </c>
      <c r="E206" s="222" t="s">
        <v>2551</v>
      </c>
      <c r="F206" s="222" t="s">
        <v>2552</v>
      </c>
      <c r="G206" s="209"/>
      <c r="H206" s="209"/>
      <c r="I206" s="212"/>
      <c r="J206" s="223">
        <f>BK206</f>
        <v>0</v>
      </c>
      <c r="K206" s="209"/>
      <c r="L206" s="214"/>
      <c r="M206" s="215"/>
      <c r="N206" s="216"/>
      <c r="O206" s="216"/>
      <c r="P206" s="217">
        <f>SUM(P207:P229)</f>
        <v>0</v>
      </c>
      <c r="Q206" s="216"/>
      <c r="R206" s="217">
        <f>SUM(R207:R229)</f>
        <v>0</v>
      </c>
      <c r="S206" s="216"/>
      <c r="T206" s="218">
        <f>SUM(T207:T229)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9" t="s">
        <v>83</v>
      </c>
      <c r="AT206" s="220" t="s">
        <v>75</v>
      </c>
      <c r="AU206" s="220" t="s">
        <v>83</v>
      </c>
      <c r="AY206" s="219" t="s">
        <v>156</v>
      </c>
      <c r="BK206" s="221">
        <f>SUM(BK207:BK229)</f>
        <v>0</v>
      </c>
    </row>
    <row r="207" spans="1:65" s="2" customFormat="1" ht="14.4" customHeight="1">
      <c r="A207" s="35"/>
      <c r="B207" s="36"/>
      <c r="C207" s="224" t="s">
        <v>1935</v>
      </c>
      <c r="D207" s="224" t="s">
        <v>158</v>
      </c>
      <c r="E207" s="225" t="s">
        <v>2553</v>
      </c>
      <c r="F207" s="226" t="s">
        <v>2554</v>
      </c>
      <c r="G207" s="227" t="s">
        <v>433</v>
      </c>
      <c r="H207" s="228">
        <v>9</v>
      </c>
      <c r="I207" s="229"/>
      <c r="J207" s="230">
        <f>ROUND(I207*H207,2)</f>
        <v>0</v>
      </c>
      <c r="K207" s="231"/>
      <c r="L207" s="41"/>
      <c r="M207" s="232" t="s">
        <v>1</v>
      </c>
      <c r="N207" s="233" t="s">
        <v>41</v>
      </c>
      <c r="O207" s="88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6" t="s">
        <v>162</v>
      </c>
      <c r="AT207" s="236" t="s">
        <v>158</v>
      </c>
      <c r="AU207" s="236" t="s">
        <v>85</v>
      </c>
      <c r="AY207" s="14" t="s">
        <v>156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4" t="s">
        <v>83</v>
      </c>
      <c r="BK207" s="237">
        <f>ROUND(I207*H207,2)</f>
        <v>0</v>
      </c>
      <c r="BL207" s="14" t="s">
        <v>162</v>
      </c>
      <c r="BM207" s="236" t="s">
        <v>397</v>
      </c>
    </row>
    <row r="208" spans="1:65" s="2" customFormat="1" ht="14.4" customHeight="1">
      <c r="A208" s="35"/>
      <c r="B208" s="36"/>
      <c r="C208" s="224" t="s">
        <v>357</v>
      </c>
      <c r="D208" s="224" t="s">
        <v>158</v>
      </c>
      <c r="E208" s="225" t="s">
        <v>2555</v>
      </c>
      <c r="F208" s="226" t="s">
        <v>2556</v>
      </c>
      <c r="G208" s="227" t="s">
        <v>433</v>
      </c>
      <c r="H208" s="228">
        <v>36</v>
      </c>
      <c r="I208" s="229"/>
      <c r="J208" s="230">
        <f>ROUND(I208*H208,2)</f>
        <v>0</v>
      </c>
      <c r="K208" s="231"/>
      <c r="L208" s="41"/>
      <c r="M208" s="232" t="s">
        <v>1</v>
      </c>
      <c r="N208" s="233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162</v>
      </c>
      <c r="AT208" s="236" t="s">
        <v>158</v>
      </c>
      <c r="AU208" s="236" t="s">
        <v>85</v>
      </c>
      <c r="AY208" s="14" t="s">
        <v>156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83</v>
      </c>
      <c r="BK208" s="237">
        <f>ROUND(I208*H208,2)</f>
        <v>0</v>
      </c>
      <c r="BL208" s="14" t="s">
        <v>162</v>
      </c>
      <c r="BM208" s="236" t="s">
        <v>401</v>
      </c>
    </row>
    <row r="209" spans="1:65" s="2" customFormat="1" ht="14.4" customHeight="1">
      <c r="A209" s="35"/>
      <c r="B209" s="36"/>
      <c r="C209" s="224" t="s">
        <v>878</v>
      </c>
      <c r="D209" s="224" t="s">
        <v>158</v>
      </c>
      <c r="E209" s="225" t="s">
        <v>2557</v>
      </c>
      <c r="F209" s="226" t="s">
        <v>2558</v>
      </c>
      <c r="G209" s="227" t="s">
        <v>433</v>
      </c>
      <c r="H209" s="228">
        <v>9</v>
      </c>
      <c r="I209" s="229"/>
      <c r="J209" s="230">
        <f>ROUND(I209*H209,2)</f>
        <v>0</v>
      </c>
      <c r="K209" s="231"/>
      <c r="L209" s="41"/>
      <c r="M209" s="232" t="s">
        <v>1</v>
      </c>
      <c r="N209" s="233" t="s">
        <v>41</v>
      </c>
      <c r="O209" s="88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6" t="s">
        <v>162</v>
      </c>
      <c r="AT209" s="236" t="s">
        <v>158</v>
      </c>
      <c r="AU209" s="236" t="s">
        <v>85</v>
      </c>
      <c r="AY209" s="14" t="s">
        <v>156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4" t="s">
        <v>83</v>
      </c>
      <c r="BK209" s="237">
        <f>ROUND(I209*H209,2)</f>
        <v>0</v>
      </c>
      <c r="BL209" s="14" t="s">
        <v>162</v>
      </c>
      <c r="BM209" s="236" t="s">
        <v>407</v>
      </c>
    </row>
    <row r="210" spans="1:65" s="2" customFormat="1" ht="14.4" customHeight="1">
      <c r="A210" s="35"/>
      <c r="B210" s="36"/>
      <c r="C210" s="224" t="s">
        <v>881</v>
      </c>
      <c r="D210" s="224" t="s">
        <v>158</v>
      </c>
      <c r="E210" s="225" t="s">
        <v>2559</v>
      </c>
      <c r="F210" s="226" t="s">
        <v>2560</v>
      </c>
      <c r="G210" s="227" t="s">
        <v>433</v>
      </c>
      <c r="H210" s="228">
        <v>1</v>
      </c>
      <c r="I210" s="229"/>
      <c r="J210" s="230">
        <f>ROUND(I210*H210,2)</f>
        <v>0</v>
      </c>
      <c r="K210" s="231"/>
      <c r="L210" s="41"/>
      <c r="M210" s="232" t="s">
        <v>1</v>
      </c>
      <c r="N210" s="233" t="s">
        <v>41</v>
      </c>
      <c r="O210" s="88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162</v>
      </c>
      <c r="AT210" s="236" t="s">
        <v>158</v>
      </c>
      <c r="AU210" s="236" t="s">
        <v>85</v>
      </c>
      <c r="AY210" s="14" t="s">
        <v>156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4" t="s">
        <v>83</v>
      </c>
      <c r="BK210" s="237">
        <f>ROUND(I210*H210,2)</f>
        <v>0</v>
      </c>
      <c r="BL210" s="14" t="s">
        <v>162</v>
      </c>
      <c r="BM210" s="236" t="s">
        <v>414</v>
      </c>
    </row>
    <row r="211" spans="1:65" s="2" customFormat="1" ht="14.4" customHeight="1">
      <c r="A211" s="35"/>
      <c r="B211" s="36"/>
      <c r="C211" s="224" t="s">
        <v>390</v>
      </c>
      <c r="D211" s="224" t="s">
        <v>158</v>
      </c>
      <c r="E211" s="225" t="s">
        <v>2561</v>
      </c>
      <c r="F211" s="226" t="s">
        <v>2562</v>
      </c>
      <c r="G211" s="227" t="s">
        <v>433</v>
      </c>
      <c r="H211" s="228">
        <v>2</v>
      </c>
      <c r="I211" s="229"/>
      <c r="J211" s="230">
        <f>ROUND(I211*H211,2)</f>
        <v>0</v>
      </c>
      <c r="K211" s="231"/>
      <c r="L211" s="41"/>
      <c r="M211" s="232" t="s">
        <v>1</v>
      </c>
      <c r="N211" s="233" t="s">
        <v>41</v>
      </c>
      <c r="O211" s="88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6" t="s">
        <v>162</v>
      </c>
      <c r="AT211" s="236" t="s">
        <v>158</v>
      </c>
      <c r="AU211" s="236" t="s">
        <v>85</v>
      </c>
      <c r="AY211" s="14" t="s">
        <v>156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4" t="s">
        <v>83</v>
      </c>
      <c r="BK211" s="237">
        <f>ROUND(I211*H211,2)</f>
        <v>0</v>
      </c>
      <c r="BL211" s="14" t="s">
        <v>162</v>
      </c>
      <c r="BM211" s="236" t="s">
        <v>418</v>
      </c>
    </row>
    <row r="212" spans="1:65" s="2" customFormat="1" ht="14.4" customHeight="1">
      <c r="A212" s="35"/>
      <c r="B212" s="36"/>
      <c r="C212" s="224" t="s">
        <v>394</v>
      </c>
      <c r="D212" s="224" t="s">
        <v>158</v>
      </c>
      <c r="E212" s="225" t="s">
        <v>2563</v>
      </c>
      <c r="F212" s="226" t="s">
        <v>2564</v>
      </c>
      <c r="G212" s="227" t="s">
        <v>186</v>
      </c>
      <c r="H212" s="228">
        <v>80</v>
      </c>
      <c r="I212" s="229"/>
      <c r="J212" s="230">
        <f>ROUND(I212*H212,2)</f>
        <v>0</v>
      </c>
      <c r="K212" s="231"/>
      <c r="L212" s="41"/>
      <c r="M212" s="232" t="s">
        <v>1</v>
      </c>
      <c r="N212" s="233" t="s">
        <v>41</v>
      </c>
      <c r="O212" s="88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6" t="s">
        <v>162</v>
      </c>
      <c r="AT212" s="236" t="s">
        <v>158</v>
      </c>
      <c r="AU212" s="236" t="s">
        <v>85</v>
      </c>
      <c r="AY212" s="14" t="s">
        <v>156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4" t="s">
        <v>83</v>
      </c>
      <c r="BK212" s="237">
        <f>ROUND(I212*H212,2)</f>
        <v>0</v>
      </c>
      <c r="BL212" s="14" t="s">
        <v>162</v>
      </c>
      <c r="BM212" s="236" t="s">
        <v>421</v>
      </c>
    </row>
    <row r="213" spans="1:65" s="2" customFormat="1" ht="14.4" customHeight="1">
      <c r="A213" s="35"/>
      <c r="B213" s="36"/>
      <c r="C213" s="224" t="s">
        <v>397</v>
      </c>
      <c r="D213" s="224" t="s">
        <v>158</v>
      </c>
      <c r="E213" s="225" t="s">
        <v>2565</v>
      </c>
      <c r="F213" s="226" t="s">
        <v>2566</v>
      </c>
      <c r="G213" s="227" t="s">
        <v>186</v>
      </c>
      <c r="H213" s="228">
        <v>5</v>
      </c>
      <c r="I213" s="229"/>
      <c r="J213" s="230">
        <f>ROUND(I213*H213,2)</f>
        <v>0</v>
      </c>
      <c r="K213" s="231"/>
      <c r="L213" s="41"/>
      <c r="M213" s="232" t="s">
        <v>1</v>
      </c>
      <c r="N213" s="233" t="s">
        <v>41</v>
      </c>
      <c r="O213" s="88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6" t="s">
        <v>162</v>
      </c>
      <c r="AT213" s="236" t="s">
        <v>158</v>
      </c>
      <c r="AU213" s="236" t="s">
        <v>85</v>
      </c>
      <c r="AY213" s="14" t="s">
        <v>156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4" t="s">
        <v>83</v>
      </c>
      <c r="BK213" s="237">
        <f>ROUND(I213*H213,2)</f>
        <v>0</v>
      </c>
      <c r="BL213" s="14" t="s">
        <v>162</v>
      </c>
      <c r="BM213" s="236" t="s">
        <v>425</v>
      </c>
    </row>
    <row r="214" spans="1:65" s="2" customFormat="1" ht="14.4" customHeight="1">
      <c r="A214" s="35"/>
      <c r="B214" s="36"/>
      <c r="C214" s="224" t="s">
        <v>920</v>
      </c>
      <c r="D214" s="224" t="s">
        <v>158</v>
      </c>
      <c r="E214" s="225" t="s">
        <v>2567</v>
      </c>
      <c r="F214" s="226" t="s">
        <v>2568</v>
      </c>
      <c r="G214" s="227" t="s">
        <v>186</v>
      </c>
      <c r="H214" s="228">
        <v>5</v>
      </c>
      <c r="I214" s="229"/>
      <c r="J214" s="230">
        <f>ROUND(I214*H214,2)</f>
        <v>0</v>
      </c>
      <c r="K214" s="231"/>
      <c r="L214" s="41"/>
      <c r="M214" s="232" t="s">
        <v>1</v>
      </c>
      <c r="N214" s="233" t="s">
        <v>41</v>
      </c>
      <c r="O214" s="88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6" t="s">
        <v>162</v>
      </c>
      <c r="AT214" s="236" t="s">
        <v>158</v>
      </c>
      <c r="AU214" s="236" t="s">
        <v>85</v>
      </c>
      <c r="AY214" s="14" t="s">
        <v>156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4" t="s">
        <v>83</v>
      </c>
      <c r="BK214" s="237">
        <f>ROUND(I214*H214,2)</f>
        <v>0</v>
      </c>
      <c r="BL214" s="14" t="s">
        <v>162</v>
      </c>
      <c r="BM214" s="236" t="s">
        <v>428</v>
      </c>
    </row>
    <row r="215" spans="1:65" s="2" customFormat="1" ht="14.4" customHeight="1">
      <c r="A215" s="35"/>
      <c r="B215" s="36"/>
      <c r="C215" s="224" t="s">
        <v>401</v>
      </c>
      <c r="D215" s="224" t="s">
        <v>158</v>
      </c>
      <c r="E215" s="225" t="s">
        <v>2569</v>
      </c>
      <c r="F215" s="226" t="s">
        <v>2570</v>
      </c>
      <c r="G215" s="227" t="s">
        <v>433</v>
      </c>
      <c r="H215" s="228">
        <v>1</v>
      </c>
      <c r="I215" s="229"/>
      <c r="J215" s="230">
        <f>ROUND(I215*H215,2)</f>
        <v>0</v>
      </c>
      <c r="K215" s="231"/>
      <c r="L215" s="41"/>
      <c r="M215" s="232" t="s">
        <v>1</v>
      </c>
      <c r="N215" s="233" t="s">
        <v>41</v>
      </c>
      <c r="O215" s="88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6" t="s">
        <v>162</v>
      </c>
      <c r="AT215" s="236" t="s">
        <v>158</v>
      </c>
      <c r="AU215" s="236" t="s">
        <v>85</v>
      </c>
      <c r="AY215" s="14" t="s">
        <v>156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4" t="s">
        <v>83</v>
      </c>
      <c r="BK215" s="237">
        <f>ROUND(I215*H215,2)</f>
        <v>0</v>
      </c>
      <c r="BL215" s="14" t="s">
        <v>162</v>
      </c>
      <c r="BM215" s="236" t="s">
        <v>434</v>
      </c>
    </row>
    <row r="216" spans="1:65" s="2" customFormat="1" ht="14.4" customHeight="1">
      <c r="A216" s="35"/>
      <c r="B216" s="36"/>
      <c r="C216" s="224" t="s">
        <v>2292</v>
      </c>
      <c r="D216" s="224" t="s">
        <v>158</v>
      </c>
      <c r="E216" s="225" t="s">
        <v>2571</v>
      </c>
      <c r="F216" s="226" t="s">
        <v>2572</v>
      </c>
      <c r="G216" s="227" t="s">
        <v>433</v>
      </c>
      <c r="H216" s="228">
        <v>1</v>
      </c>
      <c r="I216" s="229"/>
      <c r="J216" s="230">
        <f>ROUND(I216*H216,2)</f>
        <v>0</v>
      </c>
      <c r="K216" s="231"/>
      <c r="L216" s="41"/>
      <c r="M216" s="232" t="s">
        <v>1</v>
      </c>
      <c r="N216" s="233" t="s">
        <v>41</v>
      </c>
      <c r="O216" s="88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6" t="s">
        <v>162</v>
      </c>
      <c r="AT216" s="236" t="s">
        <v>158</v>
      </c>
      <c r="AU216" s="236" t="s">
        <v>85</v>
      </c>
      <c r="AY216" s="14" t="s">
        <v>156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4" t="s">
        <v>83</v>
      </c>
      <c r="BK216" s="237">
        <f>ROUND(I216*H216,2)</f>
        <v>0</v>
      </c>
      <c r="BL216" s="14" t="s">
        <v>162</v>
      </c>
      <c r="BM216" s="236" t="s">
        <v>438</v>
      </c>
    </row>
    <row r="217" spans="1:65" s="2" customFormat="1" ht="14.4" customHeight="1">
      <c r="A217" s="35"/>
      <c r="B217" s="36"/>
      <c r="C217" s="224" t="s">
        <v>407</v>
      </c>
      <c r="D217" s="224" t="s">
        <v>158</v>
      </c>
      <c r="E217" s="225" t="s">
        <v>2573</v>
      </c>
      <c r="F217" s="226" t="s">
        <v>2574</v>
      </c>
      <c r="G217" s="227" t="s">
        <v>186</v>
      </c>
      <c r="H217" s="228">
        <v>10</v>
      </c>
      <c r="I217" s="229"/>
      <c r="J217" s="230">
        <f>ROUND(I217*H217,2)</f>
        <v>0</v>
      </c>
      <c r="K217" s="231"/>
      <c r="L217" s="41"/>
      <c r="M217" s="232" t="s">
        <v>1</v>
      </c>
      <c r="N217" s="233" t="s">
        <v>41</v>
      </c>
      <c r="O217" s="88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6" t="s">
        <v>162</v>
      </c>
      <c r="AT217" s="236" t="s">
        <v>158</v>
      </c>
      <c r="AU217" s="236" t="s">
        <v>85</v>
      </c>
      <c r="AY217" s="14" t="s">
        <v>156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4" t="s">
        <v>83</v>
      </c>
      <c r="BK217" s="237">
        <f>ROUND(I217*H217,2)</f>
        <v>0</v>
      </c>
      <c r="BL217" s="14" t="s">
        <v>162</v>
      </c>
      <c r="BM217" s="236" t="s">
        <v>674</v>
      </c>
    </row>
    <row r="218" spans="1:65" s="2" customFormat="1" ht="14.4" customHeight="1">
      <c r="A218" s="35"/>
      <c r="B218" s="36"/>
      <c r="C218" s="224" t="s">
        <v>601</v>
      </c>
      <c r="D218" s="224" t="s">
        <v>158</v>
      </c>
      <c r="E218" s="225" t="s">
        <v>2575</v>
      </c>
      <c r="F218" s="226" t="s">
        <v>2576</v>
      </c>
      <c r="G218" s="227" t="s">
        <v>433</v>
      </c>
      <c r="H218" s="228">
        <v>1</v>
      </c>
      <c r="I218" s="229"/>
      <c r="J218" s="230">
        <f>ROUND(I218*H218,2)</f>
        <v>0</v>
      </c>
      <c r="K218" s="231"/>
      <c r="L218" s="41"/>
      <c r="M218" s="232" t="s">
        <v>1</v>
      </c>
      <c r="N218" s="233" t="s">
        <v>41</v>
      </c>
      <c r="O218" s="88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162</v>
      </c>
      <c r="AT218" s="236" t="s">
        <v>158</v>
      </c>
      <c r="AU218" s="236" t="s">
        <v>85</v>
      </c>
      <c r="AY218" s="14" t="s">
        <v>156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83</v>
      </c>
      <c r="BK218" s="237">
        <f>ROUND(I218*H218,2)</f>
        <v>0</v>
      </c>
      <c r="BL218" s="14" t="s">
        <v>162</v>
      </c>
      <c r="BM218" s="236" t="s">
        <v>677</v>
      </c>
    </row>
    <row r="219" spans="1:65" s="2" customFormat="1" ht="14.4" customHeight="1">
      <c r="A219" s="35"/>
      <c r="B219" s="36"/>
      <c r="C219" s="224" t="s">
        <v>414</v>
      </c>
      <c r="D219" s="224" t="s">
        <v>158</v>
      </c>
      <c r="E219" s="225" t="s">
        <v>2577</v>
      </c>
      <c r="F219" s="226" t="s">
        <v>2578</v>
      </c>
      <c r="G219" s="227" t="s">
        <v>186</v>
      </c>
      <c r="H219" s="228">
        <v>150</v>
      </c>
      <c r="I219" s="229"/>
      <c r="J219" s="230">
        <f>ROUND(I219*H219,2)</f>
        <v>0</v>
      </c>
      <c r="K219" s="231"/>
      <c r="L219" s="41"/>
      <c r="M219" s="232" t="s">
        <v>1</v>
      </c>
      <c r="N219" s="233" t="s">
        <v>41</v>
      </c>
      <c r="O219" s="88"/>
      <c r="P219" s="234">
        <f>O219*H219</f>
        <v>0</v>
      </c>
      <c r="Q219" s="234">
        <v>0</v>
      </c>
      <c r="R219" s="234">
        <f>Q219*H219</f>
        <v>0</v>
      </c>
      <c r="S219" s="234">
        <v>0</v>
      </c>
      <c r="T219" s="23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6" t="s">
        <v>162</v>
      </c>
      <c r="AT219" s="236" t="s">
        <v>158</v>
      </c>
      <c r="AU219" s="236" t="s">
        <v>85</v>
      </c>
      <c r="AY219" s="14" t="s">
        <v>156</v>
      </c>
      <c r="BE219" s="237">
        <f>IF(N219="základní",J219,0)</f>
        <v>0</v>
      </c>
      <c r="BF219" s="237">
        <f>IF(N219="snížená",J219,0)</f>
        <v>0</v>
      </c>
      <c r="BG219" s="237">
        <f>IF(N219="zákl. přenesená",J219,0)</f>
        <v>0</v>
      </c>
      <c r="BH219" s="237">
        <f>IF(N219="sníž. přenesená",J219,0)</f>
        <v>0</v>
      </c>
      <c r="BI219" s="237">
        <f>IF(N219="nulová",J219,0)</f>
        <v>0</v>
      </c>
      <c r="BJ219" s="14" t="s">
        <v>83</v>
      </c>
      <c r="BK219" s="237">
        <f>ROUND(I219*H219,2)</f>
        <v>0</v>
      </c>
      <c r="BL219" s="14" t="s">
        <v>162</v>
      </c>
      <c r="BM219" s="236" t="s">
        <v>680</v>
      </c>
    </row>
    <row r="220" spans="1:65" s="2" customFormat="1" ht="14.4" customHeight="1">
      <c r="A220" s="35"/>
      <c r="B220" s="36"/>
      <c r="C220" s="224" t="s">
        <v>1089</v>
      </c>
      <c r="D220" s="224" t="s">
        <v>158</v>
      </c>
      <c r="E220" s="225" t="s">
        <v>2579</v>
      </c>
      <c r="F220" s="226" t="s">
        <v>2580</v>
      </c>
      <c r="G220" s="227" t="s">
        <v>186</v>
      </c>
      <c r="H220" s="228">
        <v>80</v>
      </c>
      <c r="I220" s="229"/>
      <c r="J220" s="230">
        <f>ROUND(I220*H220,2)</f>
        <v>0</v>
      </c>
      <c r="K220" s="231"/>
      <c r="L220" s="41"/>
      <c r="M220" s="232" t="s">
        <v>1</v>
      </c>
      <c r="N220" s="233" t="s">
        <v>41</v>
      </c>
      <c r="O220" s="88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6" t="s">
        <v>162</v>
      </c>
      <c r="AT220" s="236" t="s">
        <v>158</v>
      </c>
      <c r="AU220" s="236" t="s">
        <v>85</v>
      </c>
      <c r="AY220" s="14" t="s">
        <v>156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4" t="s">
        <v>83</v>
      </c>
      <c r="BK220" s="237">
        <f>ROUND(I220*H220,2)</f>
        <v>0</v>
      </c>
      <c r="BL220" s="14" t="s">
        <v>162</v>
      </c>
      <c r="BM220" s="236" t="s">
        <v>683</v>
      </c>
    </row>
    <row r="221" spans="1:65" s="2" customFormat="1" ht="14.4" customHeight="1">
      <c r="A221" s="35"/>
      <c r="B221" s="36"/>
      <c r="C221" s="224" t="s">
        <v>2305</v>
      </c>
      <c r="D221" s="224" t="s">
        <v>158</v>
      </c>
      <c r="E221" s="225" t="s">
        <v>2581</v>
      </c>
      <c r="F221" s="226" t="s">
        <v>2582</v>
      </c>
      <c r="G221" s="227" t="s">
        <v>433</v>
      </c>
      <c r="H221" s="228">
        <v>8</v>
      </c>
      <c r="I221" s="229"/>
      <c r="J221" s="230">
        <f>ROUND(I221*H221,2)</f>
        <v>0</v>
      </c>
      <c r="K221" s="231"/>
      <c r="L221" s="41"/>
      <c r="M221" s="232" t="s">
        <v>1</v>
      </c>
      <c r="N221" s="233" t="s">
        <v>41</v>
      </c>
      <c r="O221" s="88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6" t="s">
        <v>162</v>
      </c>
      <c r="AT221" s="236" t="s">
        <v>158</v>
      </c>
      <c r="AU221" s="236" t="s">
        <v>85</v>
      </c>
      <c r="AY221" s="14" t="s">
        <v>156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4" t="s">
        <v>83</v>
      </c>
      <c r="BK221" s="237">
        <f>ROUND(I221*H221,2)</f>
        <v>0</v>
      </c>
      <c r="BL221" s="14" t="s">
        <v>162</v>
      </c>
      <c r="BM221" s="236" t="s">
        <v>686</v>
      </c>
    </row>
    <row r="222" spans="1:65" s="2" customFormat="1" ht="14.4" customHeight="1">
      <c r="A222" s="35"/>
      <c r="B222" s="36"/>
      <c r="C222" s="224" t="s">
        <v>421</v>
      </c>
      <c r="D222" s="224" t="s">
        <v>158</v>
      </c>
      <c r="E222" s="225" t="s">
        <v>2583</v>
      </c>
      <c r="F222" s="226" t="s">
        <v>2584</v>
      </c>
      <c r="G222" s="227" t="s">
        <v>433</v>
      </c>
      <c r="H222" s="228">
        <v>1</v>
      </c>
      <c r="I222" s="229"/>
      <c r="J222" s="230">
        <f>ROUND(I222*H222,2)</f>
        <v>0</v>
      </c>
      <c r="K222" s="231"/>
      <c r="L222" s="41"/>
      <c r="M222" s="232" t="s">
        <v>1</v>
      </c>
      <c r="N222" s="233" t="s">
        <v>41</v>
      </c>
      <c r="O222" s="88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6" t="s">
        <v>162</v>
      </c>
      <c r="AT222" s="236" t="s">
        <v>158</v>
      </c>
      <c r="AU222" s="236" t="s">
        <v>85</v>
      </c>
      <c r="AY222" s="14" t="s">
        <v>156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4" t="s">
        <v>83</v>
      </c>
      <c r="BK222" s="237">
        <f>ROUND(I222*H222,2)</f>
        <v>0</v>
      </c>
      <c r="BL222" s="14" t="s">
        <v>162</v>
      </c>
      <c r="BM222" s="236" t="s">
        <v>689</v>
      </c>
    </row>
    <row r="223" spans="1:65" s="2" customFormat="1" ht="14.4" customHeight="1">
      <c r="A223" s="35"/>
      <c r="B223" s="36"/>
      <c r="C223" s="224" t="s">
        <v>967</v>
      </c>
      <c r="D223" s="224" t="s">
        <v>158</v>
      </c>
      <c r="E223" s="225" t="s">
        <v>2585</v>
      </c>
      <c r="F223" s="226" t="s">
        <v>2586</v>
      </c>
      <c r="G223" s="227" t="s">
        <v>433</v>
      </c>
      <c r="H223" s="228">
        <v>1</v>
      </c>
      <c r="I223" s="229"/>
      <c r="J223" s="230">
        <f>ROUND(I223*H223,2)</f>
        <v>0</v>
      </c>
      <c r="K223" s="231"/>
      <c r="L223" s="41"/>
      <c r="M223" s="232" t="s">
        <v>1</v>
      </c>
      <c r="N223" s="233" t="s">
        <v>41</v>
      </c>
      <c r="O223" s="88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6" t="s">
        <v>162</v>
      </c>
      <c r="AT223" s="236" t="s">
        <v>158</v>
      </c>
      <c r="AU223" s="236" t="s">
        <v>85</v>
      </c>
      <c r="AY223" s="14" t="s">
        <v>156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4" t="s">
        <v>83</v>
      </c>
      <c r="BK223" s="237">
        <f>ROUND(I223*H223,2)</f>
        <v>0</v>
      </c>
      <c r="BL223" s="14" t="s">
        <v>162</v>
      </c>
      <c r="BM223" s="236" t="s">
        <v>692</v>
      </c>
    </row>
    <row r="224" spans="1:65" s="2" customFormat="1" ht="14.4" customHeight="1">
      <c r="A224" s="35"/>
      <c r="B224" s="36"/>
      <c r="C224" s="224" t="s">
        <v>425</v>
      </c>
      <c r="D224" s="224" t="s">
        <v>158</v>
      </c>
      <c r="E224" s="225" t="s">
        <v>2587</v>
      </c>
      <c r="F224" s="226" t="s">
        <v>2588</v>
      </c>
      <c r="G224" s="227" t="s">
        <v>433</v>
      </c>
      <c r="H224" s="228">
        <v>1</v>
      </c>
      <c r="I224" s="229"/>
      <c r="J224" s="230">
        <f>ROUND(I224*H224,2)</f>
        <v>0</v>
      </c>
      <c r="K224" s="231"/>
      <c r="L224" s="41"/>
      <c r="M224" s="232" t="s">
        <v>1</v>
      </c>
      <c r="N224" s="233" t="s">
        <v>41</v>
      </c>
      <c r="O224" s="88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6" t="s">
        <v>162</v>
      </c>
      <c r="AT224" s="236" t="s">
        <v>158</v>
      </c>
      <c r="AU224" s="236" t="s">
        <v>85</v>
      </c>
      <c r="AY224" s="14" t="s">
        <v>156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4" t="s">
        <v>83</v>
      </c>
      <c r="BK224" s="237">
        <f>ROUND(I224*H224,2)</f>
        <v>0</v>
      </c>
      <c r="BL224" s="14" t="s">
        <v>162</v>
      </c>
      <c r="BM224" s="236" t="s">
        <v>695</v>
      </c>
    </row>
    <row r="225" spans="1:65" s="2" customFormat="1" ht="14.4" customHeight="1">
      <c r="A225" s="35"/>
      <c r="B225" s="36"/>
      <c r="C225" s="224" t="s">
        <v>971</v>
      </c>
      <c r="D225" s="224" t="s">
        <v>158</v>
      </c>
      <c r="E225" s="225" t="s">
        <v>2589</v>
      </c>
      <c r="F225" s="226" t="s">
        <v>2590</v>
      </c>
      <c r="G225" s="227" t="s">
        <v>433</v>
      </c>
      <c r="H225" s="228">
        <v>3</v>
      </c>
      <c r="I225" s="229"/>
      <c r="J225" s="230">
        <f>ROUND(I225*H225,2)</f>
        <v>0</v>
      </c>
      <c r="K225" s="231"/>
      <c r="L225" s="41"/>
      <c r="M225" s="232" t="s">
        <v>1</v>
      </c>
      <c r="N225" s="233" t="s">
        <v>41</v>
      </c>
      <c r="O225" s="88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6" t="s">
        <v>162</v>
      </c>
      <c r="AT225" s="236" t="s">
        <v>158</v>
      </c>
      <c r="AU225" s="236" t="s">
        <v>85</v>
      </c>
      <c r="AY225" s="14" t="s">
        <v>156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4" t="s">
        <v>83</v>
      </c>
      <c r="BK225" s="237">
        <f>ROUND(I225*H225,2)</f>
        <v>0</v>
      </c>
      <c r="BL225" s="14" t="s">
        <v>162</v>
      </c>
      <c r="BM225" s="236" t="s">
        <v>699</v>
      </c>
    </row>
    <row r="226" spans="1:65" s="2" customFormat="1" ht="14.4" customHeight="1">
      <c r="A226" s="35"/>
      <c r="B226" s="36"/>
      <c r="C226" s="224" t="s">
        <v>428</v>
      </c>
      <c r="D226" s="224" t="s">
        <v>158</v>
      </c>
      <c r="E226" s="225" t="s">
        <v>2591</v>
      </c>
      <c r="F226" s="226" t="s">
        <v>2592</v>
      </c>
      <c r="G226" s="227" t="s">
        <v>433</v>
      </c>
      <c r="H226" s="228">
        <v>2</v>
      </c>
      <c r="I226" s="229"/>
      <c r="J226" s="230">
        <f>ROUND(I226*H226,2)</f>
        <v>0</v>
      </c>
      <c r="K226" s="231"/>
      <c r="L226" s="41"/>
      <c r="M226" s="232" t="s">
        <v>1</v>
      </c>
      <c r="N226" s="233" t="s">
        <v>41</v>
      </c>
      <c r="O226" s="88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6" t="s">
        <v>162</v>
      </c>
      <c r="AT226" s="236" t="s">
        <v>158</v>
      </c>
      <c r="AU226" s="236" t="s">
        <v>85</v>
      </c>
      <c r="AY226" s="14" t="s">
        <v>156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4" t="s">
        <v>83</v>
      </c>
      <c r="BK226" s="237">
        <f>ROUND(I226*H226,2)</f>
        <v>0</v>
      </c>
      <c r="BL226" s="14" t="s">
        <v>162</v>
      </c>
      <c r="BM226" s="236" t="s">
        <v>702</v>
      </c>
    </row>
    <row r="227" spans="1:65" s="2" customFormat="1" ht="14.4" customHeight="1">
      <c r="A227" s="35"/>
      <c r="B227" s="36"/>
      <c r="C227" s="224" t="s">
        <v>1252</v>
      </c>
      <c r="D227" s="224" t="s">
        <v>158</v>
      </c>
      <c r="E227" s="225" t="s">
        <v>2593</v>
      </c>
      <c r="F227" s="226" t="s">
        <v>2594</v>
      </c>
      <c r="G227" s="227" t="s">
        <v>433</v>
      </c>
      <c r="H227" s="228">
        <v>10</v>
      </c>
      <c r="I227" s="229"/>
      <c r="J227" s="230">
        <f>ROUND(I227*H227,2)</f>
        <v>0</v>
      </c>
      <c r="K227" s="231"/>
      <c r="L227" s="41"/>
      <c r="M227" s="232" t="s">
        <v>1</v>
      </c>
      <c r="N227" s="233" t="s">
        <v>41</v>
      </c>
      <c r="O227" s="88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6" t="s">
        <v>162</v>
      </c>
      <c r="AT227" s="236" t="s">
        <v>158</v>
      </c>
      <c r="AU227" s="236" t="s">
        <v>85</v>
      </c>
      <c r="AY227" s="14" t="s">
        <v>156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4" t="s">
        <v>83</v>
      </c>
      <c r="BK227" s="237">
        <f>ROUND(I227*H227,2)</f>
        <v>0</v>
      </c>
      <c r="BL227" s="14" t="s">
        <v>162</v>
      </c>
      <c r="BM227" s="236" t="s">
        <v>705</v>
      </c>
    </row>
    <row r="228" spans="1:65" s="2" customFormat="1" ht="14.4" customHeight="1">
      <c r="A228" s="35"/>
      <c r="B228" s="36"/>
      <c r="C228" s="224" t="s">
        <v>434</v>
      </c>
      <c r="D228" s="224" t="s">
        <v>158</v>
      </c>
      <c r="E228" s="225" t="s">
        <v>2595</v>
      </c>
      <c r="F228" s="226" t="s">
        <v>2596</v>
      </c>
      <c r="G228" s="227" t="s">
        <v>433</v>
      </c>
      <c r="H228" s="228">
        <v>1</v>
      </c>
      <c r="I228" s="229"/>
      <c r="J228" s="230">
        <f>ROUND(I228*H228,2)</f>
        <v>0</v>
      </c>
      <c r="K228" s="231"/>
      <c r="L228" s="41"/>
      <c r="M228" s="232" t="s">
        <v>1</v>
      </c>
      <c r="N228" s="233" t="s">
        <v>41</v>
      </c>
      <c r="O228" s="88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6" t="s">
        <v>162</v>
      </c>
      <c r="AT228" s="236" t="s">
        <v>158</v>
      </c>
      <c r="AU228" s="236" t="s">
        <v>85</v>
      </c>
      <c r="AY228" s="14" t="s">
        <v>156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4" t="s">
        <v>83</v>
      </c>
      <c r="BK228" s="237">
        <f>ROUND(I228*H228,2)</f>
        <v>0</v>
      </c>
      <c r="BL228" s="14" t="s">
        <v>162</v>
      </c>
      <c r="BM228" s="236" t="s">
        <v>709</v>
      </c>
    </row>
    <row r="229" spans="1:65" s="2" customFormat="1" ht="14.4" customHeight="1">
      <c r="A229" s="35"/>
      <c r="B229" s="36"/>
      <c r="C229" s="224" t="s">
        <v>999</v>
      </c>
      <c r="D229" s="224" t="s">
        <v>158</v>
      </c>
      <c r="E229" s="225" t="s">
        <v>2597</v>
      </c>
      <c r="F229" s="226" t="s">
        <v>2598</v>
      </c>
      <c r="G229" s="227" t="s">
        <v>2599</v>
      </c>
      <c r="H229" s="228">
        <v>1</v>
      </c>
      <c r="I229" s="229"/>
      <c r="J229" s="230">
        <f>ROUND(I229*H229,2)</f>
        <v>0</v>
      </c>
      <c r="K229" s="231"/>
      <c r="L229" s="41"/>
      <c r="M229" s="232" t="s">
        <v>1</v>
      </c>
      <c r="N229" s="233" t="s">
        <v>41</v>
      </c>
      <c r="O229" s="88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6" t="s">
        <v>162</v>
      </c>
      <c r="AT229" s="236" t="s">
        <v>158</v>
      </c>
      <c r="AU229" s="236" t="s">
        <v>85</v>
      </c>
      <c r="AY229" s="14" t="s">
        <v>156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4" t="s">
        <v>83</v>
      </c>
      <c r="BK229" s="237">
        <f>ROUND(I229*H229,2)</f>
        <v>0</v>
      </c>
      <c r="BL229" s="14" t="s">
        <v>162</v>
      </c>
      <c r="BM229" s="236" t="s">
        <v>712</v>
      </c>
    </row>
    <row r="230" spans="1:63" s="12" customFormat="1" ht="22.8" customHeight="1">
      <c r="A230" s="12"/>
      <c r="B230" s="208"/>
      <c r="C230" s="209"/>
      <c r="D230" s="210" t="s">
        <v>75</v>
      </c>
      <c r="E230" s="222" t="s">
        <v>2600</v>
      </c>
      <c r="F230" s="222" t="s">
        <v>2601</v>
      </c>
      <c r="G230" s="209"/>
      <c r="H230" s="209"/>
      <c r="I230" s="212"/>
      <c r="J230" s="223">
        <f>BK230</f>
        <v>0</v>
      </c>
      <c r="K230" s="209"/>
      <c r="L230" s="214"/>
      <c r="M230" s="215"/>
      <c r="N230" s="216"/>
      <c r="O230" s="216"/>
      <c r="P230" s="217">
        <f>SUM(P231:P235)</f>
        <v>0</v>
      </c>
      <c r="Q230" s="216"/>
      <c r="R230" s="217">
        <f>SUM(R231:R235)</f>
        <v>0</v>
      </c>
      <c r="S230" s="216"/>
      <c r="T230" s="218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9" t="s">
        <v>83</v>
      </c>
      <c r="AT230" s="220" t="s">
        <v>75</v>
      </c>
      <c r="AU230" s="220" t="s">
        <v>83</v>
      </c>
      <c r="AY230" s="219" t="s">
        <v>156</v>
      </c>
      <c r="BK230" s="221">
        <f>SUM(BK231:BK235)</f>
        <v>0</v>
      </c>
    </row>
    <row r="231" spans="1:65" s="2" customFormat="1" ht="14.4" customHeight="1">
      <c r="A231" s="35"/>
      <c r="B231" s="36"/>
      <c r="C231" s="224" t="s">
        <v>674</v>
      </c>
      <c r="D231" s="224" t="s">
        <v>158</v>
      </c>
      <c r="E231" s="225" t="s">
        <v>2602</v>
      </c>
      <c r="F231" s="226" t="s">
        <v>2603</v>
      </c>
      <c r="G231" s="227" t="s">
        <v>433</v>
      </c>
      <c r="H231" s="228">
        <v>12</v>
      </c>
      <c r="I231" s="229"/>
      <c r="J231" s="230">
        <f>ROUND(I231*H231,2)</f>
        <v>0</v>
      </c>
      <c r="K231" s="231"/>
      <c r="L231" s="41"/>
      <c r="M231" s="232" t="s">
        <v>1</v>
      </c>
      <c r="N231" s="233" t="s">
        <v>41</v>
      </c>
      <c r="O231" s="88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6" t="s">
        <v>162</v>
      </c>
      <c r="AT231" s="236" t="s">
        <v>158</v>
      </c>
      <c r="AU231" s="236" t="s">
        <v>85</v>
      </c>
      <c r="AY231" s="14" t="s">
        <v>156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4" t="s">
        <v>83</v>
      </c>
      <c r="BK231" s="237">
        <f>ROUND(I231*H231,2)</f>
        <v>0</v>
      </c>
      <c r="BL231" s="14" t="s">
        <v>162</v>
      </c>
      <c r="BM231" s="236" t="s">
        <v>716</v>
      </c>
    </row>
    <row r="232" spans="1:65" s="2" customFormat="1" ht="24.15" customHeight="1">
      <c r="A232" s="35"/>
      <c r="B232" s="36"/>
      <c r="C232" s="224" t="s">
        <v>2330</v>
      </c>
      <c r="D232" s="224" t="s">
        <v>158</v>
      </c>
      <c r="E232" s="225" t="s">
        <v>2604</v>
      </c>
      <c r="F232" s="226" t="s">
        <v>2605</v>
      </c>
      <c r="G232" s="227" t="s">
        <v>433</v>
      </c>
      <c r="H232" s="228">
        <v>10</v>
      </c>
      <c r="I232" s="229"/>
      <c r="J232" s="230">
        <f>ROUND(I232*H232,2)</f>
        <v>0</v>
      </c>
      <c r="K232" s="231"/>
      <c r="L232" s="41"/>
      <c r="M232" s="232" t="s">
        <v>1</v>
      </c>
      <c r="N232" s="233" t="s">
        <v>41</v>
      </c>
      <c r="O232" s="88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6" t="s">
        <v>162</v>
      </c>
      <c r="AT232" s="236" t="s">
        <v>158</v>
      </c>
      <c r="AU232" s="236" t="s">
        <v>85</v>
      </c>
      <c r="AY232" s="14" t="s">
        <v>156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4" t="s">
        <v>83</v>
      </c>
      <c r="BK232" s="237">
        <f>ROUND(I232*H232,2)</f>
        <v>0</v>
      </c>
      <c r="BL232" s="14" t="s">
        <v>162</v>
      </c>
      <c r="BM232" s="236" t="s">
        <v>719</v>
      </c>
    </row>
    <row r="233" spans="1:65" s="2" customFormat="1" ht="14.4" customHeight="1">
      <c r="A233" s="35"/>
      <c r="B233" s="36"/>
      <c r="C233" s="224" t="s">
        <v>677</v>
      </c>
      <c r="D233" s="224" t="s">
        <v>158</v>
      </c>
      <c r="E233" s="225" t="s">
        <v>2606</v>
      </c>
      <c r="F233" s="226" t="s">
        <v>2607</v>
      </c>
      <c r="G233" s="227" t="s">
        <v>433</v>
      </c>
      <c r="H233" s="228">
        <v>4</v>
      </c>
      <c r="I233" s="229"/>
      <c r="J233" s="230">
        <f>ROUND(I233*H233,2)</f>
        <v>0</v>
      </c>
      <c r="K233" s="231"/>
      <c r="L233" s="41"/>
      <c r="M233" s="232" t="s">
        <v>1</v>
      </c>
      <c r="N233" s="233" t="s">
        <v>41</v>
      </c>
      <c r="O233" s="88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6" t="s">
        <v>162</v>
      </c>
      <c r="AT233" s="236" t="s">
        <v>158</v>
      </c>
      <c r="AU233" s="236" t="s">
        <v>85</v>
      </c>
      <c r="AY233" s="14" t="s">
        <v>156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4" t="s">
        <v>83</v>
      </c>
      <c r="BK233" s="237">
        <f>ROUND(I233*H233,2)</f>
        <v>0</v>
      </c>
      <c r="BL233" s="14" t="s">
        <v>162</v>
      </c>
      <c r="BM233" s="236" t="s">
        <v>722</v>
      </c>
    </row>
    <row r="234" spans="1:65" s="2" customFormat="1" ht="14.4" customHeight="1">
      <c r="A234" s="35"/>
      <c r="B234" s="36"/>
      <c r="C234" s="224" t="s">
        <v>2046</v>
      </c>
      <c r="D234" s="224" t="s">
        <v>158</v>
      </c>
      <c r="E234" s="225" t="s">
        <v>2525</v>
      </c>
      <c r="F234" s="226" t="s">
        <v>2526</v>
      </c>
      <c r="G234" s="227" t="s">
        <v>433</v>
      </c>
      <c r="H234" s="228">
        <v>4</v>
      </c>
      <c r="I234" s="229"/>
      <c r="J234" s="230">
        <f>ROUND(I234*H234,2)</f>
        <v>0</v>
      </c>
      <c r="K234" s="231"/>
      <c r="L234" s="41"/>
      <c r="M234" s="232" t="s">
        <v>1</v>
      </c>
      <c r="N234" s="233" t="s">
        <v>41</v>
      </c>
      <c r="O234" s="88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6" t="s">
        <v>162</v>
      </c>
      <c r="AT234" s="236" t="s">
        <v>158</v>
      </c>
      <c r="AU234" s="236" t="s">
        <v>85</v>
      </c>
      <c r="AY234" s="14" t="s">
        <v>156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4" t="s">
        <v>83</v>
      </c>
      <c r="BK234" s="237">
        <f>ROUND(I234*H234,2)</f>
        <v>0</v>
      </c>
      <c r="BL234" s="14" t="s">
        <v>162</v>
      </c>
      <c r="BM234" s="236" t="s">
        <v>726</v>
      </c>
    </row>
    <row r="235" spans="1:65" s="2" customFormat="1" ht="14.4" customHeight="1">
      <c r="A235" s="35"/>
      <c r="B235" s="36"/>
      <c r="C235" s="224" t="s">
        <v>680</v>
      </c>
      <c r="D235" s="224" t="s">
        <v>158</v>
      </c>
      <c r="E235" s="225" t="s">
        <v>2608</v>
      </c>
      <c r="F235" s="226" t="s">
        <v>2478</v>
      </c>
      <c r="G235" s="227" t="s">
        <v>433</v>
      </c>
      <c r="H235" s="228">
        <v>35</v>
      </c>
      <c r="I235" s="229"/>
      <c r="J235" s="230">
        <f>ROUND(I235*H235,2)</f>
        <v>0</v>
      </c>
      <c r="K235" s="231"/>
      <c r="L235" s="41"/>
      <c r="M235" s="232" t="s">
        <v>1</v>
      </c>
      <c r="N235" s="233" t="s">
        <v>41</v>
      </c>
      <c r="O235" s="88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6" t="s">
        <v>162</v>
      </c>
      <c r="AT235" s="236" t="s">
        <v>158</v>
      </c>
      <c r="AU235" s="236" t="s">
        <v>85</v>
      </c>
      <c r="AY235" s="14" t="s">
        <v>156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4" t="s">
        <v>83</v>
      </c>
      <c r="BK235" s="237">
        <f>ROUND(I235*H235,2)</f>
        <v>0</v>
      </c>
      <c r="BL235" s="14" t="s">
        <v>162</v>
      </c>
      <c r="BM235" s="236" t="s">
        <v>729</v>
      </c>
    </row>
    <row r="236" spans="1:63" s="12" customFormat="1" ht="22.8" customHeight="1">
      <c r="A236" s="12"/>
      <c r="B236" s="208"/>
      <c r="C236" s="209"/>
      <c r="D236" s="210" t="s">
        <v>75</v>
      </c>
      <c r="E236" s="222" t="s">
        <v>2609</v>
      </c>
      <c r="F236" s="222" t="s">
        <v>2610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SUM(P237:P240)</f>
        <v>0</v>
      </c>
      <c r="Q236" s="216"/>
      <c r="R236" s="217">
        <f>SUM(R237:R240)</f>
        <v>0</v>
      </c>
      <c r="S236" s="216"/>
      <c r="T236" s="218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9" t="s">
        <v>83</v>
      </c>
      <c r="AT236" s="220" t="s">
        <v>75</v>
      </c>
      <c r="AU236" s="220" t="s">
        <v>83</v>
      </c>
      <c r="AY236" s="219" t="s">
        <v>156</v>
      </c>
      <c r="BK236" s="221">
        <f>SUM(BK237:BK240)</f>
        <v>0</v>
      </c>
    </row>
    <row r="237" spans="1:65" s="2" customFormat="1" ht="14.4" customHeight="1">
      <c r="A237" s="35"/>
      <c r="B237" s="36"/>
      <c r="C237" s="224" t="s">
        <v>2173</v>
      </c>
      <c r="D237" s="224" t="s">
        <v>158</v>
      </c>
      <c r="E237" s="225" t="s">
        <v>2611</v>
      </c>
      <c r="F237" s="226" t="s">
        <v>2612</v>
      </c>
      <c r="G237" s="227" t="s">
        <v>1680</v>
      </c>
      <c r="H237" s="254"/>
      <c r="I237" s="229"/>
      <c r="J237" s="230">
        <f>ROUND(I237*H237,2)</f>
        <v>0</v>
      </c>
      <c r="K237" s="231"/>
      <c r="L237" s="41"/>
      <c r="M237" s="232" t="s">
        <v>1</v>
      </c>
      <c r="N237" s="233" t="s">
        <v>41</v>
      </c>
      <c r="O237" s="88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6" t="s">
        <v>162</v>
      </c>
      <c r="AT237" s="236" t="s">
        <v>158</v>
      </c>
      <c r="AU237" s="236" t="s">
        <v>85</v>
      </c>
      <c r="AY237" s="14" t="s">
        <v>156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4" t="s">
        <v>83</v>
      </c>
      <c r="BK237" s="237">
        <f>ROUND(I237*H237,2)</f>
        <v>0</v>
      </c>
      <c r="BL237" s="14" t="s">
        <v>162</v>
      </c>
      <c r="BM237" s="236" t="s">
        <v>732</v>
      </c>
    </row>
    <row r="238" spans="1:65" s="2" customFormat="1" ht="14.4" customHeight="1">
      <c r="A238" s="35"/>
      <c r="B238" s="36"/>
      <c r="C238" s="224" t="s">
        <v>683</v>
      </c>
      <c r="D238" s="224" t="s">
        <v>158</v>
      </c>
      <c r="E238" s="225" t="s">
        <v>2613</v>
      </c>
      <c r="F238" s="226" t="s">
        <v>2614</v>
      </c>
      <c r="G238" s="227" t="s">
        <v>1680</v>
      </c>
      <c r="H238" s="254"/>
      <c r="I238" s="229"/>
      <c r="J238" s="230">
        <f>ROUND(I238*H238,2)</f>
        <v>0</v>
      </c>
      <c r="K238" s="231"/>
      <c r="L238" s="41"/>
      <c r="M238" s="232" t="s">
        <v>1</v>
      </c>
      <c r="N238" s="233" t="s">
        <v>41</v>
      </c>
      <c r="O238" s="88"/>
      <c r="P238" s="234">
        <f>O238*H238</f>
        <v>0</v>
      </c>
      <c r="Q238" s="234">
        <v>0</v>
      </c>
      <c r="R238" s="234">
        <f>Q238*H238</f>
        <v>0</v>
      </c>
      <c r="S238" s="234">
        <v>0</v>
      </c>
      <c r="T238" s="23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6" t="s">
        <v>162</v>
      </c>
      <c r="AT238" s="236" t="s">
        <v>158</v>
      </c>
      <c r="AU238" s="236" t="s">
        <v>85</v>
      </c>
      <c r="AY238" s="14" t="s">
        <v>156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4" t="s">
        <v>83</v>
      </c>
      <c r="BK238" s="237">
        <f>ROUND(I238*H238,2)</f>
        <v>0</v>
      </c>
      <c r="BL238" s="14" t="s">
        <v>162</v>
      </c>
      <c r="BM238" s="236" t="s">
        <v>736</v>
      </c>
    </row>
    <row r="239" spans="1:65" s="2" customFormat="1" ht="14.4" customHeight="1">
      <c r="A239" s="35"/>
      <c r="B239" s="36"/>
      <c r="C239" s="224" t="s">
        <v>2335</v>
      </c>
      <c r="D239" s="224" t="s">
        <v>158</v>
      </c>
      <c r="E239" s="225" t="s">
        <v>2615</v>
      </c>
      <c r="F239" s="226" t="s">
        <v>2616</v>
      </c>
      <c r="G239" s="227" t="s">
        <v>1730</v>
      </c>
      <c r="H239" s="228">
        <v>10</v>
      </c>
      <c r="I239" s="229"/>
      <c r="J239" s="230">
        <f>ROUND(I239*H239,2)</f>
        <v>0</v>
      </c>
      <c r="K239" s="231"/>
      <c r="L239" s="41"/>
      <c r="M239" s="232" t="s">
        <v>1</v>
      </c>
      <c r="N239" s="233" t="s">
        <v>41</v>
      </c>
      <c r="O239" s="88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6" t="s">
        <v>162</v>
      </c>
      <c r="AT239" s="236" t="s">
        <v>158</v>
      </c>
      <c r="AU239" s="236" t="s">
        <v>85</v>
      </c>
      <c r="AY239" s="14" t="s">
        <v>156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4" t="s">
        <v>83</v>
      </c>
      <c r="BK239" s="237">
        <f>ROUND(I239*H239,2)</f>
        <v>0</v>
      </c>
      <c r="BL239" s="14" t="s">
        <v>162</v>
      </c>
      <c r="BM239" s="236" t="s">
        <v>740</v>
      </c>
    </row>
    <row r="240" spans="1:65" s="2" customFormat="1" ht="14.4" customHeight="1">
      <c r="A240" s="35"/>
      <c r="B240" s="36"/>
      <c r="C240" s="224" t="s">
        <v>686</v>
      </c>
      <c r="D240" s="224" t="s">
        <v>158</v>
      </c>
      <c r="E240" s="225" t="s">
        <v>2617</v>
      </c>
      <c r="F240" s="226" t="s">
        <v>2618</v>
      </c>
      <c r="G240" s="227" t="s">
        <v>1440</v>
      </c>
      <c r="H240" s="228">
        <v>1</v>
      </c>
      <c r="I240" s="229"/>
      <c r="J240" s="230">
        <f>ROUND(I240*H240,2)</f>
        <v>0</v>
      </c>
      <c r="K240" s="231"/>
      <c r="L240" s="41"/>
      <c r="M240" s="249" t="s">
        <v>1</v>
      </c>
      <c r="N240" s="250" t="s">
        <v>41</v>
      </c>
      <c r="O240" s="251"/>
      <c r="P240" s="252">
        <f>O240*H240</f>
        <v>0</v>
      </c>
      <c r="Q240" s="252">
        <v>0</v>
      </c>
      <c r="R240" s="252">
        <f>Q240*H240</f>
        <v>0</v>
      </c>
      <c r="S240" s="252">
        <v>0</v>
      </c>
      <c r="T240" s="25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6" t="s">
        <v>162</v>
      </c>
      <c r="AT240" s="236" t="s">
        <v>158</v>
      </c>
      <c r="AU240" s="236" t="s">
        <v>85</v>
      </c>
      <c r="AY240" s="14" t="s">
        <v>156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4" t="s">
        <v>83</v>
      </c>
      <c r="BK240" s="237">
        <f>ROUND(I240*H240,2)</f>
        <v>0</v>
      </c>
      <c r="BL240" s="14" t="s">
        <v>162</v>
      </c>
      <c r="BM240" s="236" t="s">
        <v>743</v>
      </c>
    </row>
    <row r="241" spans="1:31" s="2" customFormat="1" ht="6.95" customHeight="1">
      <c r="A241" s="35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41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password="CC35" sheet="1" objects="1" scenarios="1" formatColumns="0" formatRows="0" autoFilter="0"/>
  <autoFilter ref="C131:K2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2020-10-20T08:25:51Z</dcterms:created>
  <dcterms:modified xsi:type="dcterms:W3CDTF">2020-10-20T08:26:05Z</dcterms:modified>
  <cp:category/>
  <cp:version/>
  <cp:contentType/>
  <cp:contentStatus/>
</cp:coreProperties>
</file>