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ostohryz\AppData\Local\Microsoft\Windows\INetCache\Content.Outlook\JZK659PK\"/>
    </mc:Choice>
  </mc:AlternateContent>
  <bookViews>
    <workbookView xWindow="0" yWindow="0" windowWidth="28800" windowHeight="12315" activeTab="1"/>
  </bookViews>
  <sheets>
    <sheet name="Rekapitulace stavby" sheetId="1" r:id="rId1"/>
    <sheet name="35_VCP - Nový krov" sheetId="2" r:id="rId2"/>
  </sheets>
  <definedNames>
    <definedName name="_xlnm._FilterDatabase" localSheetId="1" hidden="1">'35_VCP - Nový krov'!$C$119:$K$269</definedName>
    <definedName name="_xlnm.Print_Titles" localSheetId="1">'35_VCP - Nový krov'!$119:$119</definedName>
    <definedName name="_xlnm.Print_Titles" localSheetId="0">'Rekapitulace stavby'!$92:$92</definedName>
    <definedName name="_xlnm.Print_Area" localSheetId="1">'35_VCP - Nový krov'!$C$4:$J$76,'35_VCP - Nový krov'!$C$82:$J$103,'35_VCP - Nový krov'!$C$109:$J$269</definedName>
    <definedName name="_xlnm.Print_Area" localSheetId="0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J241" i="2" l="1"/>
  <c r="J250" i="2" l="1"/>
  <c r="J35" i="2" l="1"/>
  <c r="J34" i="2"/>
  <c r="AY95" i="1"/>
  <c r="J33" i="2"/>
  <c r="AX95" i="1" s="1"/>
  <c r="BI259" i="2"/>
  <c r="BH259" i="2"/>
  <c r="BG259" i="2"/>
  <c r="BF259" i="2"/>
  <c r="T259" i="2"/>
  <c r="R259" i="2"/>
  <c r="P259" i="2"/>
  <c r="BI242" i="2"/>
  <c r="BH242" i="2"/>
  <c r="BG242" i="2"/>
  <c r="BF242" i="2"/>
  <c r="T242" i="2"/>
  <c r="T241" i="2" s="1"/>
  <c r="R242" i="2"/>
  <c r="R241" i="2" s="1"/>
  <c r="P242" i="2"/>
  <c r="P241" i="2" s="1"/>
  <c r="BI240" i="2"/>
  <c r="BH240" i="2"/>
  <c r="BG240" i="2"/>
  <c r="BF240" i="2"/>
  <c r="T240" i="2"/>
  <c r="R240" i="2"/>
  <c r="P240" i="2"/>
  <c r="BI239" i="2"/>
  <c r="BH239" i="2"/>
  <c r="BG239" i="2"/>
  <c r="BF239" i="2"/>
  <c r="T239" i="2"/>
  <c r="R239" i="2"/>
  <c r="P239" i="2"/>
  <c r="BI236" i="2"/>
  <c r="BH236" i="2"/>
  <c r="BG236" i="2"/>
  <c r="BF236" i="2"/>
  <c r="T236" i="2"/>
  <c r="R236" i="2"/>
  <c r="P236" i="2"/>
  <c r="BI234" i="2"/>
  <c r="BH234" i="2"/>
  <c r="BG234" i="2"/>
  <c r="BF234" i="2"/>
  <c r="T234" i="2"/>
  <c r="R234" i="2"/>
  <c r="P234" i="2"/>
  <c r="BI233" i="2"/>
  <c r="BH233" i="2"/>
  <c r="BG233" i="2"/>
  <c r="BF233" i="2"/>
  <c r="T233" i="2"/>
  <c r="R233" i="2"/>
  <c r="P233" i="2"/>
  <c r="BI232" i="2"/>
  <c r="BH232" i="2"/>
  <c r="BG232" i="2"/>
  <c r="BF232" i="2"/>
  <c r="T232" i="2"/>
  <c r="R232" i="2"/>
  <c r="P232" i="2"/>
  <c r="BI230" i="2"/>
  <c r="BH230" i="2"/>
  <c r="BG230" i="2"/>
  <c r="BF230" i="2"/>
  <c r="T230" i="2"/>
  <c r="R230" i="2"/>
  <c r="P230" i="2"/>
  <c r="BI229" i="2"/>
  <c r="BH229" i="2"/>
  <c r="BG229" i="2"/>
  <c r="BF229" i="2"/>
  <c r="T229" i="2"/>
  <c r="R229" i="2"/>
  <c r="P229" i="2"/>
  <c r="BI228" i="2"/>
  <c r="BH228" i="2"/>
  <c r="BG228" i="2"/>
  <c r="BF228" i="2"/>
  <c r="T228" i="2"/>
  <c r="R228" i="2"/>
  <c r="P228" i="2"/>
  <c r="BI227" i="2"/>
  <c r="BH227" i="2"/>
  <c r="BG227" i="2"/>
  <c r="BF227" i="2"/>
  <c r="T227" i="2"/>
  <c r="R227" i="2"/>
  <c r="P227" i="2"/>
  <c r="BI222" i="2"/>
  <c r="BH222" i="2"/>
  <c r="BG222" i="2"/>
  <c r="BF222" i="2"/>
  <c r="T222" i="2"/>
  <c r="R222" i="2"/>
  <c r="P222" i="2"/>
  <c r="BI221" i="2"/>
  <c r="BH221" i="2"/>
  <c r="BG221" i="2"/>
  <c r="BF221" i="2"/>
  <c r="T221" i="2"/>
  <c r="R221" i="2"/>
  <c r="P221" i="2"/>
  <c r="BI218" i="2"/>
  <c r="BH218" i="2"/>
  <c r="BG218" i="2"/>
  <c r="BF218" i="2"/>
  <c r="T218" i="2"/>
  <c r="R218" i="2"/>
  <c r="P218" i="2"/>
  <c r="BI211" i="2"/>
  <c r="BH211" i="2"/>
  <c r="BG211" i="2"/>
  <c r="BF211" i="2"/>
  <c r="T211" i="2"/>
  <c r="R211" i="2"/>
  <c r="P211" i="2"/>
  <c r="BI206" i="2"/>
  <c r="BH206" i="2"/>
  <c r="BG206" i="2"/>
  <c r="BF206" i="2"/>
  <c r="T206" i="2"/>
  <c r="R206" i="2"/>
  <c r="P206" i="2"/>
  <c r="BI199" i="2"/>
  <c r="BH199" i="2"/>
  <c r="BG199" i="2"/>
  <c r="BF199" i="2"/>
  <c r="T199" i="2"/>
  <c r="R199" i="2"/>
  <c r="P199" i="2"/>
  <c r="BI194" i="2"/>
  <c r="BH194" i="2"/>
  <c r="BG194" i="2"/>
  <c r="BF194" i="2"/>
  <c r="T194" i="2"/>
  <c r="R194" i="2"/>
  <c r="P194" i="2"/>
  <c r="BI181" i="2"/>
  <c r="BH181" i="2"/>
  <c r="BG181" i="2"/>
  <c r="BF181" i="2"/>
  <c r="T181" i="2"/>
  <c r="R181" i="2"/>
  <c r="P181" i="2"/>
  <c r="BI170" i="2"/>
  <c r="BH170" i="2"/>
  <c r="BG170" i="2"/>
  <c r="BF170" i="2"/>
  <c r="T170" i="2"/>
  <c r="R170" i="2"/>
  <c r="P170" i="2"/>
  <c r="BI166" i="2"/>
  <c r="BH166" i="2"/>
  <c r="BG166" i="2"/>
  <c r="BF166" i="2"/>
  <c r="T166" i="2"/>
  <c r="R166" i="2"/>
  <c r="P166" i="2"/>
  <c r="BI159" i="2"/>
  <c r="BH159" i="2"/>
  <c r="BG159" i="2"/>
  <c r="BF159" i="2"/>
  <c r="T159" i="2"/>
  <c r="R159" i="2"/>
  <c r="P159" i="2"/>
  <c r="BI156" i="2"/>
  <c r="BH156" i="2"/>
  <c r="BG156" i="2"/>
  <c r="BF156" i="2"/>
  <c r="T156" i="2"/>
  <c r="T155" i="2" s="1"/>
  <c r="R156" i="2"/>
  <c r="R155" i="2" s="1"/>
  <c r="P156" i="2"/>
  <c r="P155" i="2" s="1"/>
  <c r="BI152" i="2"/>
  <c r="BH152" i="2"/>
  <c r="BG152" i="2"/>
  <c r="BF152" i="2"/>
  <c r="T152" i="2"/>
  <c r="R152" i="2"/>
  <c r="P152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F114" i="2"/>
  <c r="E112" i="2"/>
  <c r="F87" i="2"/>
  <c r="E85" i="2"/>
  <c r="J22" i="2"/>
  <c r="E22" i="2"/>
  <c r="J90" i="2" s="1"/>
  <c r="J21" i="2"/>
  <c r="J19" i="2"/>
  <c r="E19" i="2"/>
  <c r="J89" i="2" s="1"/>
  <c r="J18" i="2"/>
  <c r="J16" i="2"/>
  <c r="E16" i="2"/>
  <c r="F117" i="2" s="1"/>
  <c r="J15" i="2"/>
  <c r="J13" i="2"/>
  <c r="E13" i="2"/>
  <c r="F116" i="2" s="1"/>
  <c r="J12" i="2"/>
  <c r="J87" i="2"/>
  <c r="L90" i="1"/>
  <c r="AM90" i="1"/>
  <c r="AM89" i="1"/>
  <c r="L89" i="1"/>
  <c r="AM87" i="1"/>
  <c r="L85" i="1"/>
  <c r="L84" i="1"/>
  <c r="BK259" i="2"/>
  <c r="BK240" i="2"/>
  <c r="J239" i="2"/>
  <c r="J234" i="2"/>
  <c r="J218" i="2"/>
  <c r="BK194" i="2"/>
  <c r="BK170" i="2"/>
  <c r="J166" i="2"/>
  <c r="J149" i="2"/>
  <c r="J144" i="2"/>
  <c r="BK139" i="2"/>
  <c r="AS94" i="1"/>
  <c r="BK234" i="2"/>
  <c r="J233" i="2"/>
  <c r="BK230" i="2"/>
  <c r="BK222" i="2"/>
  <c r="J181" i="2"/>
  <c r="BK147" i="2"/>
  <c r="BK145" i="2"/>
  <c r="BK141" i="2"/>
  <c r="BK228" i="2"/>
  <c r="BK227" i="2"/>
  <c r="BK206" i="2"/>
  <c r="J199" i="2"/>
  <c r="BK181" i="2"/>
  <c r="BK152" i="2"/>
  <c r="BK146" i="2"/>
  <c r="BK133" i="2"/>
  <c r="BK123" i="2"/>
  <c r="BK233" i="2"/>
  <c r="BK232" i="2"/>
  <c r="J221" i="2"/>
  <c r="BK211" i="2"/>
  <c r="J206" i="2"/>
  <c r="BK199" i="2"/>
  <c r="J147" i="2"/>
  <c r="BK124" i="2"/>
  <c r="BK242" i="2"/>
  <c r="J240" i="2"/>
  <c r="J228" i="2"/>
  <c r="J211" i="2"/>
  <c r="BK156" i="2"/>
  <c r="J146" i="2"/>
  <c r="J141" i="2"/>
  <c r="J139" i="2"/>
  <c r="BK135" i="2"/>
  <c r="J133" i="2"/>
  <c r="J236" i="2"/>
  <c r="J230" i="2"/>
  <c r="J229" i="2"/>
  <c r="J227" i="2"/>
  <c r="BK221" i="2"/>
  <c r="BK159" i="2"/>
  <c r="J152" i="2"/>
  <c r="J137" i="2"/>
  <c r="J135" i="2"/>
  <c r="J259" i="2"/>
  <c r="J242" i="2"/>
  <c r="BK239" i="2"/>
  <c r="BK236" i="2"/>
  <c r="J232" i="2"/>
  <c r="BK229" i="2"/>
  <c r="J222" i="2"/>
  <c r="BK218" i="2"/>
  <c r="J194" i="2"/>
  <c r="J170" i="2"/>
  <c r="BK166" i="2"/>
  <c r="J159" i="2"/>
  <c r="J156" i="2"/>
  <c r="BK149" i="2"/>
  <c r="J145" i="2"/>
  <c r="BK144" i="2"/>
  <c r="BK137" i="2"/>
  <c r="J124" i="2"/>
  <c r="J123" i="2"/>
  <c r="T235" i="2" l="1"/>
  <c r="R235" i="2"/>
  <c r="BK122" i="2"/>
  <c r="J122" i="2"/>
  <c r="J96" i="2" s="1"/>
  <c r="P122" i="2"/>
  <c r="P121" i="2" s="1"/>
  <c r="R122" i="2"/>
  <c r="T122" i="2"/>
  <c r="BK143" i="2"/>
  <c r="J143" i="2" s="1"/>
  <c r="J97" i="2" s="1"/>
  <c r="P143" i="2"/>
  <c r="R143" i="2"/>
  <c r="T143" i="2"/>
  <c r="BK158" i="2"/>
  <c r="J158" i="2" s="1"/>
  <c r="J100" i="2" s="1"/>
  <c r="P158" i="2"/>
  <c r="P157" i="2" s="1"/>
  <c r="T158" i="2"/>
  <c r="T157" i="2" s="1"/>
  <c r="BK235" i="2"/>
  <c r="J235" i="2"/>
  <c r="J101" i="2" s="1"/>
  <c r="P235" i="2"/>
  <c r="R158" i="2"/>
  <c r="R157" i="2" s="1"/>
  <c r="F90" i="2"/>
  <c r="J116" i="2"/>
  <c r="BE133" i="2"/>
  <c r="BE135" i="2"/>
  <c r="BE147" i="2"/>
  <c r="BE206" i="2"/>
  <c r="BE211" i="2"/>
  <c r="BE240" i="2"/>
  <c r="BK241" i="2"/>
  <c r="J102" i="2" s="1"/>
  <c r="J117" i="2"/>
  <c r="BE144" i="2"/>
  <c r="BE145" i="2"/>
  <c r="BE146" i="2"/>
  <c r="BE156" i="2"/>
  <c r="BE228" i="2"/>
  <c r="BE234" i="2"/>
  <c r="BE259" i="2"/>
  <c r="BE123" i="2"/>
  <c r="BE124" i="2"/>
  <c r="BE199" i="2"/>
  <c r="BE218" i="2"/>
  <c r="BE221" i="2"/>
  <c r="BE222" i="2"/>
  <c r="BE232" i="2"/>
  <c r="BE233" i="2"/>
  <c r="BE239" i="2"/>
  <c r="BE141" i="2"/>
  <c r="BE181" i="2"/>
  <c r="BE194" i="2"/>
  <c r="BE227" i="2"/>
  <c r="BE230" i="2"/>
  <c r="F89" i="2"/>
  <c r="J114" i="2"/>
  <c r="BE137" i="2"/>
  <c r="BE159" i="2"/>
  <c r="BE166" i="2"/>
  <c r="BE170" i="2"/>
  <c r="BE229" i="2"/>
  <c r="BK155" i="2"/>
  <c r="J155" i="2" s="1"/>
  <c r="J98" i="2" s="1"/>
  <c r="BE139" i="2"/>
  <c r="BE149" i="2"/>
  <c r="BE152" i="2"/>
  <c r="BE236" i="2"/>
  <c r="BE242" i="2"/>
  <c r="F33" i="2"/>
  <c r="BB95" i="1" s="1"/>
  <c r="BB94" i="1" s="1"/>
  <c r="W31" i="1" s="1"/>
  <c r="J32" i="2"/>
  <c r="AW95" i="1" s="1"/>
  <c r="F32" i="2"/>
  <c r="BA95" i="1" s="1"/>
  <c r="BA94" i="1" s="1"/>
  <c r="W30" i="1" s="1"/>
  <c r="F34" i="2"/>
  <c r="BC95" i="1" s="1"/>
  <c r="BC94" i="1" s="1"/>
  <c r="AY94" i="1" s="1"/>
  <c r="F35" i="2"/>
  <c r="BD95" i="1" s="1"/>
  <c r="BD94" i="1" s="1"/>
  <c r="W33" i="1" s="1"/>
  <c r="R121" i="2" l="1"/>
  <c r="R120" i="2"/>
  <c r="P120" i="2"/>
  <c r="AU95" i="1"/>
  <c r="AU94" i="1" s="1"/>
  <c r="T121" i="2"/>
  <c r="T120" i="2"/>
  <c r="BK121" i="2"/>
  <c r="J121" i="2"/>
  <c r="J95" i="2" s="1"/>
  <c r="BK157" i="2"/>
  <c r="J157" i="2"/>
  <c r="J99" i="2"/>
  <c r="AW94" i="1"/>
  <c r="AK30" i="1" s="1"/>
  <c r="J31" i="2"/>
  <c r="AV95" i="1" s="1"/>
  <c r="AT95" i="1" s="1"/>
  <c r="W32" i="1"/>
  <c r="AX94" i="1"/>
  <c r="F31" i="2"/>
  <c r="AZ95" i="1" s="1"/>
  <c r="AZ94" i="1" s="1"/>
  <c r="AV94" i="1" s="1"/>
  <c r="AK29" i="1" s="1"/>
  <c r="BK120" i="2" l="1"/>
  <c r="J120" i="2" s="1"/>
  <c r="J28" i="2" s="1"/>
  <c r="AG95" i="1" s="1"/>
  <c r="AN95" i="1" s="1"/>
  <c r="AT94" i="1"/>
  <c r="W29" i="1"/>
  <c r="J37" i="2" l="1"/>
  <c r="J94" i="2"/>
  <c r="AG94" i="1"/>
  <c r="AN94" i="1" s="1"/>
  <c r="AK26" i="1" l="1"/>
  <c r="AK35" i="1" s="1"/>
</calcChain>
</file>

<file path=xl/sharedStrings.xml><?xml version="1.0" encoding="utf-8"?>
<sst xmlns="http://schemas.openxmlformats.org/spreadsheetml/2006/main" count="1729" uniqueCount="365">
  <si>
    <t>Export Komplet</t>
  </si>
  <si>
    <t/>
  </si>
  <si>
    <t>2.0</t>
  </si>
  <si>
    <t>False</t>
  </si>
  <si>
    <t>{fdc7f896-40c9-44d8-aa1e-f033abd1262b}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</si>
  <si>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</si>
  <si>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</si>
  <si>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</si>
  <si>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</si>
  <si>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</si>
  <si>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</si>
  <si>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</si>
  <si>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</si>
  <si>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</si>
  <si>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</si>
  <si>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</si>
  <si>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Nový krov</t>
  </si>
  <si>
    <t>KSO:</t>
  </si>
  <si>
    <t>CC-CZ:</t>
  </si>
  <si>
    <t>Místo:</t>
  </si>
  <si>
    <t xml:space="preserve"> </t>
  </si>
  <si>
    <t>Datum:</t>
  </si>
  <si>
    <t>6. 10. 2020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</si>
  <si>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</si>
  <si>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</si>
  <si>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</si>
  <si>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</si>
  <si>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</si>
  <si>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</si>
  <si>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</si>
  <si>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</si>
  <si>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</si>
  <si>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</si>
  <si>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</si>
  <si>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</si>
  <si>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</si>
  <si>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</si>
  <si>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</si>
  <si>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</si>
  <si>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</si>
  <si>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</si>
  <si>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</si>
  <si>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</si>
  <si>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</si>
  <si>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</si>
  <si>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</si>
  <si>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</si>
  <si>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</si>
  <si>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</si>
  <si>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</si>
  <si>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</si>
  <si>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</si>
  <si>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</si>
  <si>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</si>
  <si>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</si>
  <si>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</si>
  <si>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</si>
  <si>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</si>
  <si>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</si>
  <si>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</si>
  <si>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</si>
  <si>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</si>
  <si>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</si>
  <si>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</si>
  <si>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</si>
  <si>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</si>
  <si>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</si>
  <si>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</si>
  <si>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</si>
  <si>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</si>
  <si>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</si>
  <si>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</si>
  <si>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</si>
  <si>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</si>
  <si>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</si>
  <si>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</si>
  <si>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</si>
  <si>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</si>
  <si>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</si>
  <si>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</si>
  <si>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</si>
  <si>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</si>
  <si>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</si>
  <si>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</si>
  <si>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</si>
  <si>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</si>
  <si>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</si>
  <si>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4 - Vodorovné konstrukce</t>
  </si>
  <si>
    <t xml:space="preserve">    9 - Ostatní konstrukce a práce, bourání</t>
  </si>
  <si>
    <t xml:space="preserve">    998 - Přesun hmot</t>
  </si>
  <si>
    <t>PSV - Práce a dodávky PSV</t>
  </si>
  <si>
    <t xml:space="preserve">    762 - Konstrukce tesařské</t>
  </si>
  <si>
    <t xml:space="preserve">    767 - Konstrukce zámečnické</t>
  </si>
  <si>
    <t xml:space="preserve">    783 - Dokončovací práce - nátěry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</si>
  <si>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</si>
  <si>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</si>
  <si>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</si>
  <si>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</si>
  <si>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</si>
  <si>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</si>
  <si>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</si>
  <si>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</si>
  <si>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</si>
  <si>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</si>
  <si>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</si>
  <si>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</si>
  <si>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</si>
  <si>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</si>
  <si>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</si>
  <si>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</si>
  <si>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4</t>
  </si>
  <si>
    <t>Vodorovné konstrukce</t>
  </si>
  <si>
    <t>10</t>
  </si>
  <si>
    <t>K</t>
  </si>
  <si>
    <t>032803000</t>
  </si>
  <si>
    <t>Ostatní přípomoce při osazování ocelových konstrukcí</t>
  </si>
  <si>
    <t>hod</t>
  </si>
  <si>
    <t>1024</t>
  </si>
  <si>
    <t>621582765</t>
  </si>
  <si>
    <t>R41317A</t>
  </si>
  <si>
    <t>Osazování ocelových válcovaných nosníků stropů I, IE, U, UE nebo L do č. 22</t>
  </si>
  <si>
    <t>t</t>
  </si>
  <si>
    <t>1311307118</t>
  </si>
  <si>
    <t>VV</t>
  </si>
  <si>
    <t>dle PD</t>
  </si>
  <si>
    <t>"HE-A 200"3,0245</t>
  </si>
  <si>
    <t>"UPE 140"4,3989</t>
  </si>
  <si>
    <t>"UPE 120"1,3283</t>
  </si>
  <si>
    <t>"L50x50x5"0,8087</t>
  </si>
  <si>
    <t>"TK108x5"2,9688</t>
  </si>
  <si>
    <t>"prořez" 1,8794</t>
  </si>
  <si>
    <t>Součet</t>
  </si>
  <si>
    <t>5</t>
  </si>
  <si>
    <t>M</t>
  </si>
  <si>
    <t>13010960</t>
  </si>
  <si>
    <t>ocel profilová HE-A 200 jakost 11 375</t>
  </si>
  <si>
    <t>8</t>
  </si>
  <si>
    <t>1377777398</t>
  </si>
  <si>
    <t>3,0245*1,15</t>
  </si>
  <si>
    <t>6</t>
  </si>
  <si>
    <t>13010932</t>
  </si>
  <si>
    <t>ocel profilová UPE 140 jakost 11 375</t>
  </si>
  <si>
    <t>1895720173</t>
  </si>
  <si>
    <t>4,3989*1,15</t>
  </si>
  <si>
    <t>7</t>
  </si>
  <si>
    <t>13010930</t>
  </si>
  <si>
    <t>ocel profilová UPE 120 jakost 11 375</t>
  </si>
  <si>
    <t>-1850264999</t>
  </si>
  <si>
    <t>1,3283*1,15</t>
  </si>
  <si>
    <t>13010420</t>
  </si>
  <si>
    <t>úhelník ocelový rovnostranný jakost 11 375 50x50x5mm</t>
  </si>
  <si>
    <t>1539630813</t>
  </si>
  <si>
    <t>0,8087*1,15</t>
  </si>
  <si>
    <t>9</t>
  </si>
  <si>
    <t>13011034</t>
  </si>
  <si>
    <t>tyč ocelová kruhová jakost 11 375 D 5mm</t>
  </si>
  <si>
    <t>-992470665</t>
  </si>
  <si>
    <t>2,9688*1,15</t>
  </si>
  <si>
    <t>Ostatní konstrukce a práce, bourání</t>
  </si>
  <si>
    <t>71</t>
  </si>
  <si>
    <t>946112113</t>
  </si>
  <si>
    <t>Montáž pojízdných věží trubkových/dílcových š do 1,6 m dl do 3,2 m v do 3,5 m</t>
  </si>
  <si>
    <t>kus</t>
  </si>
  <si>
    <t>237609434</t>
  </si>
  <si>
    <t>72</t>
  </si>
  <si>
    <t>946112213</t>
  </si>
  <si>
    <t>Příplatek k pojízdným věžím š do 1,6 m dl do 3,2 m v do 3,5 m za první a ZKD den použití</t>
  </si>
  <si>
    <t>-1437188758</t>
  </si>
  <si>
    <t>73</t>
  </si>
  <si>
    <t>946112813</t>
  </si>
  <si>
    <t>Demontáž pojízdných věží trubkových/dílcových š do 1,6 m dl do 3,2 m v do 3,5 m</t>
  </si>
  <si>
    <t>-839459756</t>
  </si>
  <si>
    <t>20</t>
  </si>
  <si>
    <t>949101112</t>
  </si>
  <si>
    <t>Lešení pomocné pro objekty pozemních staveb s lešeňovou podlahou v do 3,5 m zatížení do 150 kg/m2</t>
  </si>
  <si>
    <t>m2</t>
  </si>
  <si>
    <t>-362141305</t>
  </si>
  <si>
    <t>23*15+11,74*15,4*2</t>
  </si>
  <si>
    <t>24</t>
  </si>
  <si>
    <t>953943113</t>
  </si>
  <si>
    <t xml:space="preserve">Osazování výrobků do 15 kg/kus </t>
  </si>
  <si>
    <t>1402564712</t>
  </si>
  <si>
    <t>vynášecí ocelové prvky</t>
  </si>
  <si>
    <t>8*4</t>
  </si>
  <si>
    <t>70</t>
  </si>
  <si>
    <t>13010328</t>
  </si>
  <si>
    <t>tyč ocelová plochá jakost 11 375 200x10mm</t>
  </si>
  <si>
    <t>1369065124</t>
  </si>
  <si>
    <t>Kotevní prvek</t>
  </si>
  <si>
    <t>(16*2*0,5)*0,0159</t>
  </si>
  <si>
    <t>998</t>
  </si>
  <si>
    <t>Přesun hmot</t>
  </si>
  <si>
    <t>31</t>
  </si>
  <si>
    <t>998018002</t>
  </si>
  <si>
    <t>Přesun hmot ruční pro budovy v do 12 m</t>
  </si>
  <si>
    <t>-2123219093</t>
  </si>
  <si>
    <t>PSV</t>
  </si>
  <si>
    <t>Práce a dodávky PSV</t>
  </si>
  <si>
    <t>762</t>
  </si>
  <si>
    <t>Konstrukce tesařské</t>
  </si>
  <si>
    <t>33</t>
  </si>
  <si>
    <t>762081353</t>
  </si>
  <si>
    <t>Jednostranné hoblování hranolů průřezové plochy do 288 cm2 na staveništi</t>
  </si>
  <si>
    <t>m</t>
  </si>
  <si>
    <t>16</t>
  </si>
  <si>
    <t>-672714987</t>
  </si>
  <si>
    <t>boční trakt 2x</t>
  </si>
  <si>
    <t>(15*0,9)*2</t>
  </si>
  <si>
    <t>(7,279*4)*2</t>
  </si>
  <si>
    <t>středová část</t>
  </si>
  <si>
    <t>23*0,9*2</t>
  </si>
  <si>
    <t>34</t>
  </si>
  <si>
    <t>762082130</t>
  </si>
  <si>
    <t>Provedení tesařského profilování zhlaví trámu jednoduchým seříznutím jedním řezem plochy do 320 cm2</t>
  </si>
  <si>
    <t>200916272</t>
  </si>
  <si>
    <t>17*2</t>
  </si>
  <si>
    <t>23*2</t>
  </si>
  <si>
    <t>39</t>
  </si>
  <si>
    <t>762332142</t>
  </si>
  <si>
    <t>Montáž vázaných kcí krovů pravidelných z hraněného řeziva plochy do 224 cm2 s ocelovými spojkami</t>
  </si>
  <si>
    <t>-76351914</t>
  </si>
  <si>
    <t>KROV VV Z PD</t>
  </si>
  <si>
    <t>kleštiny 80 x 200</t>
  </si>
  <si>
    <t>701,6</t>
  </si>
  <si>
    <t>kleštiny 160 x 100</t>
  </si>
  <si>
    <t>2,0</t>
  </si>
  <si>
    <t>pozednice 140 x 160</t>
  </si>
  <si>
    <t>74,0</t>
  </si>
  <si>
    <t>sloupek 140 x 140</t>
  </si>
  <si>
    <t>2,6</t>
  </si>
  <si>
    <t>40</t>
  </si>
  <si>
    <t>605120R</t>
  </si>
  <si>
    <t>hranol stavební řezivo průřezu do 224cm2 dl 6-12m</t>
  </si>
  <si>
    <t>m3</t>
  </si>
  <si>
    <t>32</t>
  </si>
  <si>
    <t>-1004456137</t>
  </si>
  <si>
    <t>0,08*0,2*701,6</t>
  </si>
  <si>
    <t>0,16*0,1*2,0</t>
  </si>
  <si>
    <t>0,14*0,16*74,0</t>
  </si>
  <si>
    <t>0,14*0,14*2,6</t>
  </si>
  <si>
    <t>"ztr 15%"12,967*0,15</t>
  </si>
  <si>
    <t>14,912*1,08 'Přepočtené koeficientem množství</t>
  </si>
  <si>
    <t>41</t>
  </si>
  <si>
    <t>762332143</t>
  </si>
  <si>
    <t>Montáž vázaných kcí krovů pravidelných z hraněného řeziva plochy do 288 cm2 s ocelovými spojkami</t>
  </si>
  <si>
    <t>256517744</t>
  </si>
  <si>
    <t>krokev 140 x 200</t>
  </si>
  <si>
    <t>864,5</t>
  </si>
  <si>
    <t>42</t>
  </si>
  <si>
    <t>605121R</t>
  </si>
  <si>
    <t>hranol stavební řezivo průřezu do 288cm2 dl 6-12m</t>
  </si>
  <si>
    <t>1906212072</t>
  </si>
  <si>
    <t>0,14*0,2*864,5</t>
  </si>
  <si>
    <t>"ztr.15%"24,206*0,15</t>
  </si>
  <si>
    <t>27,837*1,08 'Přepočtené koeficientem množství</t>
  </si>
  <si>
    <t>43</t>
  </si>
  <si>
    <t>762332144</t>
  </si>
  <si>
    <t>Montáž vázaných kcí krovů pravidelných z hraněného řeziva plochy do 450 cm2 s ocelovými spojkami</t>
  </si>
  <si>
    <t>-1702287341</t>
  </si>
  <si>
    <t>krokev úžlabní 160 x 220</t>
  </si>
  <si>
    <t>59,6</t>
  </si>
  <si>
    <t>44</t>
  </si>
  <si>
    <t>605122R</t>
  </si>
  <si>
    <t>hranol stavební řezivo průřezu do 450cm2 dl 6-8m</t>
  </si>
  <si>
    <t>248393825</t>
  </si>
  <si>
    <t>0,16*0,22*59,6</t>
  </si>
  <si>
    <t>"ztr.15%" 2,098*0,15</t>
  </si>
  <si>
    <t>2,413*1,08 'Přepočtené koeficientem množství</t>
  </si>
  <si>
    <t>45</t>
  </si>
  <si>
    <t>762332145</t>
  </si>
  <si>
    <t>Montáž vázaných kcí krovů pravidelných z hraněného řeziva plochy přes 450 cm2 s ocelovými spojkami</t>
  </si>
  <si>
    <t>-473712678</t>
  </si>
  <si>
    <t>Ukončení</t>
  </si>
  <si>
    <t>(4*1,0)*2</t>
  </si>
  <si>
    <t>46</t>
  </si>
  <si>
    <t>605123R</t>
  </si>
  <si>
    <t>-319687420</t>
  </si>
  <si>
    <t>47</t>
  </si>
  <si>
    <t>762341260</t>
  </si>
  <si>
    <t>Montáž bednění střech rovných a šikmých sklonu do 60° z palubek</t>
  </si>
  <si>
    <t>-1688376976</t>
  </si>
  <si>
    <t>(0,9*16,4)*2</t>
  </si>
  <si>
    <t>(7,279*2*0,90)*4</t>
  </si>
  <si>
    <t>(0,9*22,9)*2</t>
  </si>
  <si>
    <t>48</t>
  </si>
  <si>
    <t>61191157</t>
  </si>
  <si>
    <t>palubky obkladové modřín profil klasický 21x121mm jakost A/B</t>
  </si>
  <si>
    <t>621926513</t>
  </si>
  <si>
    <t>50</t>
  </si>
  <si>
    <t>762395000</t>
  </si>
  <si>
    <t>Spojovací prostředky krovů, bednění, laťování, nadstřešních konstrukcí</t>
  </si>
  <si>
    <t>1224809059</t>
  </si>
  <si>
    <t>52</t>
  </si>
  <si>
    <t>998103VK</t>
  </si>
  <si>
    <t>Příplatek za použití mobilního jeřábu do 80t pro kce tesařské v objektech v do 24 m</t>
  </si>
  <si>
    <t>-1779700754</t>
  </si>
  <si>
    <t>74</t>
  </si>
  <si>
    <t>998102VK</t>
  </si>
  <si>
    <t>Příplatek za použití mobilního jeřábu do 200t pro kce tesařské v objektech v do 24 m</t>
  </si>
  <si>
    <t>1345836324</t>
  </si>
  <si>
    <t>59,361</t>
  </si>
  <si>
    <t>51</t>
  </si>
  <si>
    <t>998762102</t>
  </si>
  <si>
    <t>Přesun hmot tonážní pro kce tesařské v objektech v do 12 m</t>
  </si>
  <si>
    <t>-1944322802</t>
  </si>
  <si>
    <t>53</t>
  </si>
  <si>
    <t>998762181</t>
  </si>
  <si>
    <t>Příplatek k přesunu hmot tonážní 762 prováděný bez použití mechanizace</t>
  </si>
  <si>
    <t>1555680231</t>
  </si>
  <si>
    <t>54</t>
  </si>
  <si>
    <t>998762194</t>
  </si>
  <si>
    <t>Příplatek k přesunu hmot tonážní 762 za zvětšený přesun do 1000 m</t>
  </si>
  <si>
    <t>1308942446</t>
  </si>
  <si>
    <t>767</t>
  </si>
  <si>
    <t>Konstrukce zámečnické</t>
  </si>
  <si>
    <t>55</t>
  </si>
  <si>
    <t>767995111</t>
  </si>
  <si>
    <t>Montáž atypických zámečnických konstrukcí hmotnosti do 5 kg</t>
  </si>
  <si>
    <t>kg</t>
  </si>
  <si>
    <t>-1712832761</t>
  </si>
  <si>
    <t>plech tl.10mm á/m2 = 80 kg</t>
  </si>
  <si>
    <t>((0,5*0,26)*80)*16</t>
  </si>
  <si>
    <t>56</t>
  </si>
  <si>
    <t>R01</t>
  </si>
  <si>
    <t>Patní plech 10mm (dílenský výrobek) 500x260mm</t>
  </si>
  <si>
    <t>579288321</t>
  </si>
  <si>
    <t>57</t>
  </si>
  <si>
    <t>998767102</t>
  </si>
  <si>
    <t>Přesun hmot tonážní pro zámečnické konstrukce v objektech v do 12 m</t>
  </si>
  <si>
    <t>-665969582</t>
  </si>
  <si>
    <t>783</t>
  </si>
  <si>
    <t>Dokončovací práce - nátěry</t>
  </si>
  <si>
    <t>58</t>
  </si>
  <si>
    <t>783218111</t>
  </si>
  <si>
    <t>Lazurovací dvojnásobný syntetický nátěr tesařských konstrukcí</t>
  </si>
  <si>
    <t>319318010</t>
  </si>
  <si>
    <t>bednění</t>
  </si>
  <si>
    <t>(123,149*2)*1,05</t>
  </si>
  <si>
    <t>krokve</t>
  </si>
  <si>
    <t>126,632*((0,14*2+0,2*2)*0,9)</t>
  </si>
  <si>
    <t>ukončení</t>
  </si>
  <si>
    <t>8,0*(0,22*2+0,26*2)</t>
  </si>
  <si>
    <t>59</t>
  </si>
  <si>
    <t>783223011</t>
  </si>
  <si>
    <t>Napouštěcí jednonásobný akrylátový biocidní nátěr tesařských prvků nezabudovaných do konstrukce</t>
  </si>
  <si>
    <t>-738542056</t>
  </si>
  <si>
    <t>Řezivo na krov</t>
  </si>
  <si>
    <t>(0,14*2+0,2*2)*864,5</t>
  </si>
  <si>
    <t>(0,16*2+0,22*2)*59,6</t>
  </si>
  <si>
    <t>(0,08*2+0,2*2)*701,6</t>
  </si>
  <si>
    <t>(0,14*2+0,16*2)*74,0</t>
  </si>
  <si>
    <t>(0,14*2+0,14*2)*2,6</t>
  </si>
  <si>
    <t>(0,16*2+0,1*2)*2,0</t>
  </si>
  <si>
    <t>Bednění pohledové</t>
  </si>
  <si>
    <t>123,149*2</t>
  </si>
  <si>
    <t>ZL8</t>
  </si>
  <si>
    <t>Přestupní terminál Strakonice</t>
  </si>
  <si>
    <t>Správa železnic s.o.</t>
  </si>
  <si>
    <t>(0,14+0,2*2)*864,5</t>
  </si>
  <si>
    <t>(0,16+0,22*2)*59,6</t>
  </si>
  <si>
    <t>(0,14+0,16*2)*74,0</t>
  </si>
  <si>
    <t>(0,14+0,14*2)*2,6</t>
  </si>
  <si>
    <t>(0,16+0,1*2)*2,0</t>
  </si>
  <si>
    <t>Nízko tlaký nástřik biocidním nekorozivním gelem viditených tesařských konstrukcí po provedení krovu</t>
  </si>
  <si>
    <t>998104VK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</si>
</sst>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3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4" fillId="0" borderId="22" xfId="0" applyFont="1" applyBorder="1" applyAlignment="1" applyProtection="1">
      <alignment horizontal="center" vertical="center"/>
      <protection locked="0"/>
    </xf>
    <xf numFmtId="49" fontId="34" fillId="0" borderId="22" xfId="0" applyNumberFormat="1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167" fontId="34" fillId="0" borderId="22" xfId="0" applyNumberFormat="1" applyFont="1" applyBorder="1" applyAlignment="1" applyProtection="1">
      <alignment vertical="center"/>
      <protection locked="0"/>
    </xf>
    <xf numFmtId="4" fontId="34" fillId="3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  <protection locked="0"/>
    </xf>
    <xf numFmtId="0" fontId="35" fillId="0" borderId="22" xfId="0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3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>
      <alignment horizontal="center" vertical="center"/>
    </xf>
    <xf numFmtId="0" fontId="11" fillId="0" borderId="19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0" fillId="0" borderId="0" xfId="0"/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0" fillId="0" borderId="0" xfId="0" applyAlignment="1">
      <alignment horizont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>
      <selection activeCell="H8" sqref="H8:S8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214" t="s">
        <v>5</v>
      </c>
      <c r="AS2" s="201"/>
      <c r="AT2" s="201"/>
      <c r="AU2" s="201"/>
      <c r="AV2" s="201"/>
      <c r="AW2" s="201"/>
      <c r="AX2" s="201"/>
      <c r="AY2" s="201"/>
      <c r="AZ2" s="201"/>
      <c r="BA2" s="201"/>
      <c r="BB2" s="201"/>
      <c r="BC2" s="201"/>
      <c r="BD2" s="201"/>
      <c r="BE2" s="201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s="1" customFormat="1" ht="12" customHeight="1">
      <c r="B5" s="20"/>
      <c r="D5" s="24" t="s">
        <v>13</v>
      </c>
      <c r="K5" s="200" t="s">
        <v>355</v>
      </c>
      <c r="L5" s="201"/>
      <c r="M5" s="201"/>
      <c r="N5" s="201"/>
      <c r="O5" s="201"/>
      <c r="P5" s="201"/>
      <c r="Q5" s="201"/>
      <c r="R5" s="201"/>
      <c r="S5" s="201"/>
      <c r="T5" s="201"/>
      <c r="U5" s="201"/>
      <c r="V5" s="201"/>
      <c r="W5" s="201"/>
      <c r="X5" s="201"/>
      <c r="Y5" s="201"/>
      <c r="Z5" s="201"/>
      <c r="AA5" s="201"/>
      <c r="AB5" s="201"/>
      <c r="AC5" s="201"/>
      <c r="AD5" s="201"/>
      <c r="AE5" s="201"/>
      <c r="AF5" s="201"/>
      <c r="AG5" s="201"/>
      <c r="AH5" s="201"/>
      <c r="AI5" s="201"/>
      <c r="AJ5" s="201"/>
      <c r="AK5" s="201"/>
      <c r="AL5" s="201"/>
      <c r="AM5" s="201"/>
      <c r="AN5" s="201"/>
      <c r="AO5" s="201"/>
      <c r="AR5" s="20"/>
      <c r="BE5" s="197" t="s">
        <v>14</v>
      </c>
      <c r="BS5" s="17" t="s">
        <v>6</v>
      </c>
    </row>
    <row r="6" spans="1:74" s="1" customFormat="1" ht="36.950000000000003" customHeight="1">
      <c r="B6" s="20"/>
      <c r="D6" s="26" t="s">
        <v>15</v>
      </c>
      <c r="K6" s="202" t="s">
        <v>16</v>
      </c>
      <c r="L6" s="201"/>
      <c r="M6" s="201"/>
      <c r="N6" s="201"/>
      <c r="O6" s="201"/>
      <c r="P6" s="201"/>
      <c r="Q6" s="201"/>
      <c r="R6" s="201"/>
      <c r="S6" s="201"/>
      <c r="T6" s="201"/>
      <c r="U6" s="201"/>
      <c r="V6" s="201"/>
      <c r="W6" s="201"/>
      <c r="X6" s="201"/>
      <c r="Y6" s="201"/>
      <c r="Z6" s="201"/>
      <c r="AA6" s="201"/>
      <c r="AB6" s="201"/>
      <c r="AC6" s="201"/>
      <c r="AD6" s="201"/>
      <c r="AE6" s="201"/>
      <c r="AF6" s="201"/>
      <c r="AG6" s="201"/>
      <c r="AH6" s="201"/>
      <c r="AI6" s="201"/>
      <c r="AJ6" s="201"/>
      <c r="AK6" s="201"/>
      <c r="AL6" s="201"/>
      <c r="AM6" s="201"/>
      <c r="AN6" s="201"/>
      <c r="AO6" s="201"/>
      <c r="AR6" s="20"/>
      <c r="BE6" s="198"/>
      <c r="BS6" s="17" t="s">
        <v>6</v>
      </c>
    </row>
    <row r="7" spans="1:74" s="1" customFormat="1" ht="12" customHeight="1">
      <c r="B7" s="20"/>
      <c r="D7" s="27" t="s">
        <v>17</v>
      </c>
      <c r="K7" s="25" t="s">
        <v>1</v>
      </c>
      <c r="AK7" s="27" t="s">
        <v>18</v>
      </c>
      <c r="AN7" s="25" t="s">
        <v>1</v>
      </c>
      <c r="AR7" s="20"/>
      <c r="BE7" s="198"/>
      <c r="BS7" s="17" t="s">
        <v>6</v>
      </c>
    </row>
    <row r="8" spans="1:74" s="1" customFormat="1" ht="12" customHeight="1">
      <c r="B8" s="20"/>
      <c r="D8" s="27" t="s">
        <v>19</v>
      </c>
      <c r="H8" s="196" t="s">
        <v>356</v>
      </c>
      <c r="I8" s="196"/>
      <c r="J8" s="196"/>
      <c r="K8" s="196"/>
      <c r="L8" s="196"/>
      <c r="M8" s="196"/>
      <c r="N8" s="196"/>
      <c r="O8" s="196"/>
      <c r="P8" s="196"/>
      <c r="Q8" s="196"/>
      <c r="R8" s="196"/>
      <c r="S8" s="196"/>
      <c r="AK8" s="27" t="s">
        <v>21</v>
      </c>
      <c r="AN8" s="28" t="s">
        <v>22</v>
      </c>
      <c r="AR8" s="20"/>
      <c r="BE8" s="198"/>
      <c r="BS8" s="17" t="s">
        <v>6</v>
      </c>
    </row>
    <row r="9" spans="1:74" s="1" customFormat="1" ht="14.45" customHeight="1">
      <c r="B9" s="20"/>
      <c r="AR9" s="20"/>
      <c r="BE9" s="198"/>
      <c r="BS9" s="17" t="s">
        <v>6</v>
      </c>
    </row>
    <row r="10" spans="1:74" s="1" customFormat="1" ht="12" customHeight="1">
      <c r="B10" s="20"/>
      <c r="D10" s="27" t="s">
        <v>23</v>
      </c>
      <c r="J10" s="1" t="s">
        <v>357</v>
      </c>
      <c r="AK10" s="27" t="s">
        <v>24</v>
      </c>
      <c r="AN10" s="25" t="s">
        <v>1</v>
      </c>
      <c r="AR10" s="20"/>
      <c r="BE10" s="198"/>
      <c r="BS10" s="17" t="s">
        <v>6</v>
      </c>
    </row>
    <row r="11" spans="1:74" s="1" customFormat="1" ht="18.399999999999999" customHeight="1">
      <c r="B11" s="20"/>
      <c r="E11" s="25" t="s">
        <v>20</v>
      </c>
      <c r="AK11" s="27" t="s">
        <v>25</v>
      </c>
      <c r="AN11" s="25" t="s">
        <v>1</v>
      </c>
      <c r="AR11" s="20"/>
      <c r="BE11" s="198"/>
      <c r="BS11" s="17" t="s">
        <v>6</v>
      </c>
    </row>
    <row r="12" spans="1:74" s="1" customFormat="1" ht="6.95" customHeight="1">
      <c r="B12" s="20"/>
      <c r="AR12" s="20"/>
      <c r="BE12" s="198"/>
      <c r="BS12" s="17" t="s">
        <v>6</v>
      </c>
    </row>
    <row r="13" spans="1:74" s="1" customFormat="1" ht="12" customHeight="1">
      <c r="B13" s="20"/>
      <c r="D13" s="27" t="s">
        <v>26</v>
      </c>
      <c r="AK13" s="27" t="s">
        <v>24</v>
      </c>
      <c r="AN13" s="29" t="s">
        <v>27</v>
      </c>
      <c r="AR13" s="20"/>
      <c r="BE13" s="198"/>
      <c r="BS13" s="17" t="s">
        <v>6</v>
      </c>
    </row>
    <row r="14" spans="1:74" ht="12.75">
      <c r="B14" s="20"/>
      <c r="E14" s="203" t="s">
        <v>27</v>
      </c>
      <c r="F14" s="204"/>
      <c r="G14" s="204"/>
      <c r="H14" s="204"/>
      <c r="I14" s="204"/>
      <c r="J14" s="204"/>
      <c r="K14" s="204"/>
      <c r="L14" s="204"/>
      <c r="M14" s="204"/>
      <c r="N14" s="204"/>
      <c r="O14" s="204"/>
      <c r="P14" s="204"/>
      <c r="Q14" s="204"/>
      <c r="R14" s="204"/>
      <c r="S14" s="204"/>
      <c r="T14" s="204"/>
      <c r="U14" s="204"/>
      <c r="V14" s="204"/>
      <c r="W14" s="204"/>
      <c r="X14" s="204"/>
      <c r="Y14" s="204"/>
      <c r="Z14" s="204"/>
      <c r="AA14" s="204"/>
      <c r="AB14" s="204"/>
      <c r="AC14" s="204"/>
      <c r="AD14" s="204"/>
      <c r="AE14" s="204"/>
      <c r="AF14" s="204"/>
      <c r="AG14" s="204"/>
      <c r="AH14" s="204"/>
      <c r="AI14" s="204"/>
      <c r="AJ14" s="204"/>
      <c r="AK14" s="27" t="s">
        <v>25</v>
      </c>
      <c r="AN14" s="29" t="s">
        <v>27</v>
      </c>
      <c r="AR14" s="20"/>
      <c r="BE14" s="198"/>
      <c r="BS14" s="17" t="s">
        <v>6</v>
      </c>
    </row>
    <row r="15" spans="1:74" s="1" customFormat="1" ht="6.95" customHeight="1">
      <c r="B15" s="20"/>
      <c r="AR15" s="20"/>
      <c r="BE15" s="198"/>
      <c r="BS15" s="17" t="s">
        <v>3</v>
      </c>
    </row>
    <row r="16" spans="1:74" s="1" customFormat="1" ht="12" customHeight="1">
      <c r="B16" s="20"/>
      <c r="D16" s="27" t="s">
        <v>28</v>
      </c>
      <c r="AK16" s="27" t="s">
        <v>24</v>
      </c>
      <c r="AN16" s="25" t="s">
        <v>1</v>
      </c>
      <c r="AR16" s="20"/>
      <c r="BE16" s="198"/>
      <c r="BS16" s="17" t="s">
        <v>3</v>
      </c>
    </row>
    <row r="17" spans="1:71" s="1" customFormat="1" ht="18.399999999999999" customHeight="1">
      <c r="B17" s="20"/>
      <c r="E17" s="25" t="s">
        <v>20</v>
      </c>
      <c r="AK17" s="27" t="s">
        <v>25</v>
      </c>
      <c r="AN17" s="25" t="s">
        <v>1</v>
      </c>
      <c r="AR17" s="20"/>
      <c r="BE17" s="198"/>
      <c r="BS17" s="17" t="s">
        <v>29</v>
      </c>
    </row>
    <row r="18" spans="1:71" s="1" customFormat="1" ht="6.95" customHeight="1">
      <c r="B18" s="20"/>
      <c r="AR18" s="20"/>
      <c r="BE18" s="198"/>
      <c r="BS18" s="17" t="s">
        <v>6</v>
      </c>
    </row>
    <row r="19" spans="1:71" s="1" customFormat="1" ht="12" customHeight="1">
      <c r="B19" s="20"/>
      <c r="D19" s="27" t="s">
        <v>30</v>
      </c>
      <c r="AK19" s="27" t="s">
        <v>24</v>
      </c>
      <c r="AN19" s="25" t="s">
        <v>1</v>
      </c>
      <c r="AR19" s="20"/>
      <c r="BE19" s="198"/>
      <c r="BS19" s="17" t="s">
        <v>6</v>
      </c>
    </row>
    <row r="20" spans="1:71" s="1" customFormat="1" ht="18.399999999999999" customHeight="1">
      <c r="B20" s="20"/>
      <c r="E20" s="25" t="s">
        <v>20</v>
      </c>
      <c r="AK20" s="27" t="s">
        <v>25</v>
      </c>
      <c r="AN20" s="25" t="s">
        <v>1</v>
      </c>
      <c r="AR20" s="20"/>
      <c r="BE20" s="198"/>
      <c r="BS20" s="17" t="s">
        <v>29</v>
      </c>
    </row>
    <row r="21" spans="1:71" s="1" customFormat="1" ht="6.95" customHeight="1">
      <c r="B21" s="20"/>
      <c r="AR21" s="20"/>
      <c r="BE21" s="198"/>
    </row>
    <row r="22" spans="1:71" s="1" customFormat="1" ht="12" customHeight="1">
      <c r="B22" s="20"/>
      <c r="D22" s="27" t="s">
        <v>31</v>
      </c>
      <c r="AR22" s="20"/>
      <c r="BE22" s="198"/>
    </row>
    <row r="23" spans="1:71" s="1" customFormat="1" ht="16.5" customHeight="1">
      <c r="B23" s="20"/>
      <c r="E23" s="205" t="s">
        <v>1</v>
      </c>
      <c r="F23" s="205"/>
      <c r="G23" s="205"/>
      <c r="H23" s="205"/>
      <c r="I23" s="205"/>
      <c r="J23" s="205"/>
      <c r="K23" s="205"/>
      <c r="L23" s="205"/>
      <c r="M23" s="205"/>
      <c r="N23" s="205"/>
      <c r="O23" s="205"/>
      <c r="P23" s="205"/>
      <c r="Q23" s="205"/>
      <c r="R23" s="205"/>
      <c r="S23" s="205"/>
      <c r="T23" s="205"/>
      <c r="U23" s="205"/>
      <c r="V23" s="205"/>
      <c r="W23" s="205"/>
      <c r="X23" s="205"/>
      <c r="Y23" s="205"/>
      <c r="Z23" s="205"/>
      <c r="AA23" s="205"/>
      <c r="AB23" s="205"/>
      <c r="AC23" s="205"/>
      <c r="AD23" s="205"/>
      <c r="AE23" s="205"/>
      <c r="AF23" s="205"/>
      <c r="AG23" s="205"/>
      <c r="AH23" s="205"/>
      <c r="AI23" s="205"/>
      <c r="AJ23" s="205"/>
      <c r="AK23" s="205"/>
      <c r="AL23" s="205"/>
      <c r="AM23" s="205"/>
      <c r="AN23" s="205"/>
      <c r="AR23" s="20"/>
      <c r="BE23" s="198"/>
    </row>
    <row r="24" spans="1:71" s="1" customFormat="1" ht="6.95" customHeight="1">
      <c r="B24" s="20"/>
      <c r="AR24" s="20"/>
      <c r="BE24" s="198"/>
    </row>
    <row r="25" spans="1:71" s="1" customFormat="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198"/>
    </row>
    <row r="26" spans="1:71" s="2" customFormat="1" ht="25.9" customHeight="1">
      <c r="A26" s="32"/>
      <c r="B26" s="33"/>
      <c r="C26" s="32"/>
      <c r="D26" s="34" t="s">
        <v>32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06">
        <f>ROUND(AG94,2)</f>
        <v>0</v>
      </c>
      <c r="AL26" s="207"/>
      <c r="AM26" s="207"/>
      <c r="AN26" s="207"/>
      <c r="AO26" s="207"/>
      <c r="AP26" s="32"/>
      <c r="AQ26" s="32"/>
      <c r="AR26" s="33"/>
      <c r="BE26" s="198"/>
    </row>
    <row r="27" spans="1:7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198"/>
    </row>
    <row r="28" spans="1:71" s="2" customFormat="1" ht="12.75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08" t="s">
        <v>33</v>
      </c>
      <c r="M28" s="208"/>
      <c r="N28" s="208"/>
      <c r="O28" s="208"/>
      <c r="P28" s="208"/>
      <c r="Q28" s="32"/>
      <c r="R28" s="32"/>
      <c r="S28" s="32"/>
      <c r="T28" s="32"/>
      <c r="U28" s="32"/>
      <c r="V28" s="32"/>
      <c r="W28" s="208" t="s">
        <v>34</v>
      </c>
      <c r="X28" s="208"/>
      <c r="Y28" s="208"/>
      <c r="Z28" s="208"/>
      <c r="AA28" s="208"/>
      <c r="AB28" s="208"/>
      <c r="AC28" s="208"/>
      <c r="AD28" s="208"/>
      <c r="AE28" s="208"/>
      <c r="AF28" s="32"/>
      <c r="AG28" s="32"/>
      <c r="AH28" s="32"/>
      <c r="AI28" s="32"/>
      <c r="AJ28" s="32"/>
      <c r="AK28" s="208" t="s">
        <v>35</v>
      </c>
      <c r="AL28" s="208"/>
      <c r="AM28" s="208"/>
      <c r="AN28" s="208"/>
      <c r="AO28" s="208"/>
      <c r="AP28" s="32"/>
      <c r="AQ28" s="32"/>
      <c r="AR28" s="33"/>
      <c r="BE28" s="198"/>
    </row>
    <row r="29" spans="1:71" s="3" customFormat="1" ht="14.45" customHeight="1">
      <c r="B29" s="37"/>
      <c r="D29" s="27" t="s">
        <v>36</v>
      </c>
      <c r="F29" s="27" t="s">
        <v>37</v>
      </c>
      <c r="L29" s="195">
        <v>0.21</v>
      </c>
      <c r="M29" s="194"/>
      <c r="N29" s="194"/>
      <c r="O29" s="194"/>
      <c r="P29" s="194"/>
      <c r="W29" s="193">
        <f>ROUND(AZ94, 2)</f>
        <v>0</v>
      </c>
      <c r="X29" s="194"/>
      <c r="Y29" s="194"/>
      <c r="Z29" s="194"/>
      <c r="AA29" s="194"/>
      <c r="AB29" s="194"/>
      <c r="AC29" s="194"/>
      <c r="AD29" s="194"/>
      <c r="AE29" s="194"/>
      <c r="AK29" s="193">
        <f>ROUND(AV94, 2)</f>
        <v>0</v>
      </c>
      <c r="AL29" s="194"/>
      <c r="AM29" s="194"/>
      <c r="AN29" s="194"/>
      <c r="AO29" s="194"/>
      <c r="AR29" s="37"/>
      <c r="BE29" s="199"/>
    </row>
    <row r="30" spans="1:71" s="3" customFormat="1" ht="14.45" customHeight="1">
      <c r="B30" s="37"/>
      <c r="F30" s="27" t="s">
        <v>38</v>
      </c>
      <c r="L30" s="195">
        <v>0.15</v>
      </c>
      <c r="M30" s="194"/>
      <c r="N30" s="194"/>
      <c r="O30" s="194"/>
      <c r="P30" s="194"/>
      <c r="W30" s="193">
        <f>ROUND(BA94, 2)</f>
        <v>0</v>
      </c>
      <c r="X30" s="194"/>
      <c r="Y30" s="194"/>
      <c r="Z30" s="194"/>
      <c r="AA30" s="194"/>
      <c r="AB30" s="194"/>
      <c r="AC30" s="194"/>
      <c r="AD30" s="194"/>
      <c r="AE30" s="194"/>
      <c r="AK30" s="193">
        <f>ROUND(AW94, 2)</f>
        <v>0</v>
      </c>
      <c r="AL30" s="194"/>
      <c r="AM30" s="194"/>
      <c r="AN30" s="194"/>
      <c r="AO30" s="194"/>
      <c r="AR30" s="37"/>
      <c r="BE30" s="199"/>
    </row>
    <row r="31" spans="1:71" s="3" customFormat="1" ht="14.45" hidden="1" customHeight="1">
      <c r="B31" s="37"/>
      <c r="F31" s="27" t="s">
        <v>39</v>
      </c>
      <c r="L31" s="195">
        <v>0.21</v>
      </c>
      <c r="M31" s="194"/>
      <c r="N31" s="194"/>
      <c r="O31" s="194"/>
      <c r="P31" s="194"/>
      <c r="W31" s="193">
        <f>ROUND(BB94, 2)</f>
        <v>0</v>
      </c>
      <c r="X31" s="194"/>
      <c r="Y31" s="194"/>
      <c r="Z31" s="194"/>
      <c r="AA31" s="194"/>
      <c r="AB31" s="194"/>
      <c r="AC31" s="194"/>
      <c r="AD31" s="194"/>
      <c r="AE31" s="194"/>
      <c r="AK31" s="193">
        <v>0</v>
      </c>
      <c r="AL31" s="194"/>
      <c r="AM31" s="194"/>
      <c r="AN31" s="194"/>
      <c r="AO31" s="194"/>
      <c r="AR31" s="37"/>
      <c r="BE31" s="199"/>
    </row>
    <row r="32" spans="1:71" s="3" customFormat="1" ht="14.45" hidden="1" customHeight="1">
      <c r="B32" s="37"/>
      <c r="F32" s="27" t="s">
        <v>40</v>
      </c>
      <c r="L32" s="195">
        <v>0.15</v>
      </c>
      <c r="M32" s="194"/>
      <c r="N32" s="194"/>
      <c r="O32" s="194"/>
      <c r="P32" s="194"/>
      <c r="W32" s="193">
        <f>ROUND(BC94, 2)</f>
        <v>0</v>
      </c>
      <c r="X32" s="194"/>
      <c r="Y32" s="194"/>
      <c r="Z32" s="194"/>
      <c r="AA32" s="194"/>
      <c r="AB32" s="194"/>
      <c r="AC32" s="194"/>
      <c r="AD32" s="194"/>
      <c r="AE32" s="194"/>
      <c r="AK32" s="193">
        <v>0</v>
      </c>
      <c r="AL32" s="194"/>
      <c r="AM32" s="194"/>
      <c r="AN32" s="194"/>
      <c r="AO32" s="194"/>
      <c r="AR32" s="37"/>
      <c r="BE32" s="199"/>
    </row>
    <row r="33" spans="1:57" s="3" customFormat="1" ht="14.45" hidden="1" customHeight="1">
      <c r="B33" s="37"/>
      <c r="F33" s="27" t="s">
        <v>41</v>
      </c>
      <c r="L33" s="195">
        <v>0</v>
      </c>
      <c r="M33" s="194"/>
      <c r="N33" s="194"/>
      <c r="O33" s="194"/>
      <c r="P33" s="194"/>
      <c r="W33" s="193">
        <f>ROUND(BD94, 2)</f>
        <v>0</v>
      </c>
      <c r="X33" s="194"/>
      <c r="Y33" s="194"/>
      <c r="Z33" s="194"/>
      <c r="AA33" s="194"/>
      <c r="AB33" s="194"/>
      <c r="AC33" s="194"/>
      <c r="AD33" s="194"/>
      <c r="AE33" s="194"/>
      <c r="AK33" s="193">
        <v>0</v>
      </c>
      <c r="AL33" s="194"/>
      <c r="AM33" s="194"/>
      <c r="AN33" s="194"/>
      <c r="AO33" s="194"/>
      <c r="AR33" s="37"/>
      <c r="BE33" s="199"/>
    </row>
    <row r="34" spans="1:57" s="2" customFormat="1" ht="6.95" customHeight="1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198"/>
    </row>
    <row r="35" spans="1:57" s="2" customFormat="1" ht="25.9" customHeight="1">
      <c r="A35" s="32"/>
      <c r="B35" s="33"/>
      <c r="C35" s="38"/>
      <c r="D35" s="39" t="s">
        <v>42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43</v>
      </c>
      <c r="U35" s="40"/>
      <c r="V35" s="40"/>
      <c r="W35" s="40"/>
      <c r="X35" s="229" t="s">
        <v>44</v>
      </c>
      <c r="Y35" s="230"/>
      <c r="Z35" s="230"/>
      <c r="AA35" s="230"/>
      <c r="AB35" s="230"/>
      <c r="AC35" s="40"/>
      <c r="AD35" s="40"/>
      <c r="AE35" s="40"/>
      <c r="AF35" s="40"/>
      <c r="AG35" s="40"/>
      <c r="AH35" s="40"/>
      <c r="AI35" s="40"/>
      <c r="AJ35" s="40"/>
      <c r="AK35" s="231">
        <f>SUM(AK26:AK33)</f>
        <v>0</v>
      </c>
      <c r="AL35" s="230"/>
      <c r="AM35" s="230"/>
      <c r="AN35" s="230"/>
      <c r="AO35" s="232"/>
      <c r="AP35" s="38"/>
      <c r="AQ35" s="38"/>
      <c r="AR35" s="33"/>
      <c r="BE35" s="32"/>
    </row>
    <row r="36" spans="1:57" s="2" customFormat="1" ht="6.95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14.45" customHeight="1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E37" s="32"/>
    </row>
    <row r="38" spans="1:57" s="1" customFormat="1" ht="14.45" customHeight="1">
      <c r="B38" s="20"/>
      <c r="AR38" s="20"/>
    </row>
    <row r="39" spans="1:57" s="1" customFormat="1" ht="14.45" customHeight="1">
      <c r="B39" s="20"/>
      <c r="AR39" s="20"/>
    </row>
    <row r="40" spans="1:57" s="1" customFormat="1" ht="14.45" customHeight="1">
      <c r="B40" s="20"/>
      <c r="AR40" s="20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42"/>
      <c r="D49" s="43" t="s">
        <v>45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46</v>
      </c>
      <c r="AI49" s="44"/>
      <c r="AJ49" s="44"/>
      <c r="AK49" s="44"/>
      <c r="AL49" s="44"/>
      <c r="AM49" s="44"/>
      <c r="AN49" s="44"/>
      <c r="AO49" s="44"/>
      <c r="AR49" s="42"/>
    </row>
    <row r="50" spans="1:57">
      <c r="B50" s="20"/>
      <c r="AR50" s="20"/>
    </row>
    <row r="51" spans="1:57">
      <c r="B51" s="20"/>
      <c r="AR51" s="20"/>
    </row>
    <row r="52" spans="1:57">
      <c r="B52" s="20"/>
      <c r="AR52" s="20"/>
    </row>
    <row r="53" spans="1:57">
      <c r="B53" s="20"/>
      <c r="AR53" s="20"/>
    </row>
    <row r="54" spans="1:57">
      <c r="B54" s="20"/>
      <c r="AR54" s="20"/>
    </row>
    <row r="55" spans="1:57">
      <c r="B55" s="20"/>
      <c r="AR55" s="20"/>
    </row>
    <row r="56" spans="1:57">
      <c r="B56" s="20"/>
      <c r="AR56" s="20"/>
    </row>
    <row r="57" spans="1:57">
      <c r="B57" s="20"/>
      <c r="AR57" s="20"/>
    </row>
    <row r="58" spans="1:57">
      <c r="B58" s="20"/>
      <c r="AR58" s="20"/>
    </row>
    <row r="59" spans="1:57">
      <c r="B59" s="20"/>
      <c r="AR59" s="20"/>
    </row>
    <row r="60" spans="1:57" s="2" customFormat="1" ht="12.75">
      <c r="A60" s="32"/>
      <c r="B60" s="33"/>
      <c r="C60" s="32"/>
      <c r="D60" s="45" t="s">
        <v>47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5" t="s">
        <v>48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5" t="s">
        <v>47</v>
      </c>
      <c r="AI60" s="35"/>
      <c r="AJ60" s="35"/>
      <c r="AK60" s="35"/>
      <c r="AL60" s="35"/>
      <c r="AM60" s="45" t="s">
        <v>48</v>
      </c>
      <c r="AN60" s="35"/>
      <c r="AO60" s="35"/>
      <c r="AP60" s="32"/>
      <c r="AQ60" s="32"/>
      <c r="AR60" s="33"/>
      <c r="BE60" s="32"/>
    </row>
    <row r="61" spans="1:57">
      <c r="B61" s="20"/>
      <c r="AR61" s="20"/>
    </row>
    <row r="62" spans="1:57">
      <c r="B62" s="20"/>
      <c r="AR62" s="20"/>
    </row>
    <row r="63" spans="1:57">
      <c r="B63" s="20"/>
      <c r="AR63" s="20"/>
    </row>
    <row r="64" spans="1:57" s="2" customFormat="1" ht="12.75">
      <c r="A64" s="32"/>
      <c r="B64" s="33"/>
      <c r="C64" s="32"/>
      <c r="D64" s="43" t="s">
        <v>49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50</v>
      </c>
      <c r="AI64" s="46"/>
      <c r="AJ64" s="46"/>
      <c r="AK64" s="46"/>
      <c r="AL64" s="46"/>
      <c r="AM64" s="46"/>
      <c r="AN64" s="46"/>
      <c r="AO64" s="46"/>
      <c r="AP64" s="32"/>
      <c r="AQ64" s="32"/>
      <c r="AR64" s="33"/>
      <c r="BE64" s="32"/>
    </row>
    <row r="65" spans="1:57">
      <c r="B65" s="20"/>
      <c r="AR65" s="20"/>
    </row>
    <row r="66" spans="1:57">
      <c r="B66" s="20"/>
      <c r="AR66" s="20"/>
    </row>
    <row r="67" spans="1:57">
      <c r="B67" s="20"/>
      <c r="AR67" s="20"/>
    </row>
    <row r="68" spans="1:57">
      <c r="B68" s="20"/>
      <c r="AR68" s="20"/>
    </row>
    <row r="69" spans="1:57">
      <c r="B69" s="20"/>
      <c r="AR69" s="20"/>
    </row>
    <row r="70" spans="1:57">
      <c r="B70" s="20"/>
      <c r="AR70" s="20"/>
    </row>
    <row r="71" spans="1:57">
      <c r="B71" s="20"/>
      <c r="AR71" s="20"/>
    </row>
    <row r="72" spans="1:57">
      <c r="B72" s="20"/>
      <c r="AR72" s="20"/>
    </row>
    <row r="73" spans="1:57">
      <c r="B73" s="20"/>
      <c r="AR73" s="20"/>
    </row>
    <row r="74" spans="1:57">
      <c r="B74" s="20"/>
      <c r="AR74" s="20"/>
    </row>
    <row r="75" spans="1:57" s="2" customFormat="1" ht="12.75">
      <c r="A75" s="32"/>
      <c r="B75" s="33"/>
      <c r="C75" s="32"/>
      <c r="D75" s="45" t="s">
        <v>47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5" t="s">
        <v>48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5" t="s">
        <v>47</v>
      </c>
      <c r="AI75" s="35"/>
      <c r="AJ75" s="35"/>
      <c r="AK75" s="35"/>
      <c r="AL75" s="35"/>
      <c r="AM75" s="45" t="s">
        <v>48</v>
      </c>
      <c r="AN75" s="35"/>
      <c r="AO75" s="35"/>
      <c r="AP75" s="32"/>
      <c r="AQ75" s="32"/>
      <c r="AR75" s="33"/>
      <c r="BE75" s="32"/>
    </row>
    <row r="76" spans="1:57" s="2" customFormat="1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E76" s="32"/>
    </row>
    <row r="77" spans="1:57" s="2" customFormat="1" ht="6.9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3"/>
      <c r="BE77" s="32"/>
    </row>
    <row r="81" spans="1:90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3"/>
      <c r="BE81" s="32"/>
    </row>
    <row r="82" spans="1:90" s="2" customFormat="1" ht="24.95" customHeight="1">
      <c r="A82" s="32"/>
      <c r="B82" s="33"/>
      <c r="C82" s="21" t="s">
        <v>51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E82" s="32"/>
    </row>
    <row r="83" spans="1:90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E83" s="32"/>
    </row>
    <row r="84" spans="1:90" s="4" customFormat="1" ht="12" customHeight="1">
      <c r="B84" s="51"/>
      <c r="C84" s="27" t="s">
        <v>13</v>
      </c>
      <c r="L84" s="4" t="str">
        <f>K5</f>
        <v>ZL8</v>
      </c>
      <c r="AR84" s="51"/>
    </row>
    <row r="85" spans="1:90" s="5" customFormat="1" ht="36.950000000000003" customHeight="1">
      <c r="B85" s="52"/>
      <c r="C85" s="53" t="s">
        <v>15</v>
      </c>
      <c r="L85" s="220" t="str">
        <f>K6</f>
        <v>Nový krov</v>
      </c>
      <c r="M85" s="221"/>
      <c r="N85" s="221"/>
      <c r="O85" s="221"/>
      <c r="P85" s="221"/>
      <c r="Q85" s="221"/>
      <c r="R85" s="221"/>
      <c r="S85" s="221"/>
      <c r="T85" s="221"/>
      <c r="U85" s="221"/>
      <c r="V85" s="221"/>
      <c r="W85" s="221"/>
      <c r="X85" s="221"/>
      <c r="Y85" s="221"/>
      <c r="Z85" s="221"/>
      <c r="AA85" s="221"/>
      <c r="AB85" s="221"/>
      <c r="AC85" s="221"/>
      <c r="AD85" s="221"/>
      <c r="AE85" s="221"/>
      <c r="AF85" s="221"/>
      <c r="AG85" s="221"/>
      <c r="AH85" s="221"/>
      <c r="AI85" s="221"/>
      <c r="AJ85" s="221"/>
      <c r="AK85" s="221"/>
      <c r="AL85" s="221"/>
      <c r="AM85" s="221"/>
      <c r="AN85" s="221"/>
      <c r="AO85" s="221"/>
      <c r="AR85" s="52"/>
    </row>
    <row r="86" spans="1:90" s="2" customFormat="1" ht="6.95" customHeight="1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E86" s="32"/>
    </row>
    <row r="87" spans="1:90" s="2" customFormat="1" ht="12" customHeight="1">
      <c r="A87" s="32"/>
      <c r="B87" s="33"/>
      <c r="C87" s="27" t="s">
        <v>19</v>
      </c>
      <c r="D87" s="32"/>
      <c r="E87" s="32"/>
      <c r="F87" s="32"/>
      <c r="G87" s="32"/>
      <c r="H87" s="32"/>
      <c r="I87" s="32"/>
      <c r="J87" s="32"/>
      <c r="K87" s="32" t="s">
        <v>356</v>
      </c>
      <c r="L87" s="54"/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7" t="s">
        <v>21</v>
      </c>
      <c r="AJ87" s="32"/>
      <c r="AK87" s="32"/>
      <c r="AL87" s="32"/>
      <c r="AM87" s="222" t="str">
        <f>IF(AN8= "","",AN8)</f>
        <v>6. 10. 2020</v>
      </c>
      <c r="AN87" s="222"/>
      <c r="AO87" s="32"/>
      <c r="AP87" s="32"/>
      <c r="AQ87" s="32"/>
      <c r="AR87" s="33"/>
      <c r="BE87" s="32"/>
    </row>
    <row r="88" spans="1:90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E88" s="32"/>
    </row>
    <row r="89" spans="1:90" s="2" customFormat="1" ht="15.2" customHeight="1">
      <c r="A89" s="32"/>
      <c r="B89" s="33"/>
      <c r="C89" s="27" t="s">
        <v>23</v>
      </c>
      <c r="D89" s="32"/>
      <c r="E89" s="32"/>
      <c r="F89" s="32"/>
      <c r="G89" s="32"/>
      <c r="H89" s="32"/>
      <c r="I89" s="32"/>
      <c r="J89" s="32"/>
      <c r="L89" s="4" t="str">
        <f>IF(E11= "","",E11)</f>
        <v xml:space="preserve"> </v>
      </c>
      <c r="M89" s="32"/>
      <c r="N89" s="32"/>
      <c r="O89" s="32"/>
      <c r="P89" s="32"/>
      <c r="Q89" s="192" t="s">
        <v>357</v>
      </c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7" t="s">
        <v>28</v>
      </c>
      <c r="AJ89" s="32"/>
      <c r="AK89" s="32"/>
      <c r="AL89" s="32"/>
      <c r="AM89" s="223" t="str">
        <f>IF(E17="","",E17)</f>
        <v xml:space="preserve"> </v>
      </c>
      <c r="AN89" s="224"/>
      <c r="AO89" s="224"/>
      <c r="AP89" s="224"/>
      <c r="AQ89" s="32"/>
      <c r="AR89" s="33"/>
      <c r="AS89" s="225" t="s">
        <v>52</v>
      </c>
      <c r="AT89" s="226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32"/>
    </row>
    <row r="90" spans="1:90" s="2" customFormat="1" ht="15.2" customHeight="1">
      <c r="A90" s="32"/>
      <c r="B90" s="33"/>
      <c r="C90" s="27" t="s">
        <v>26</v>
      </c>
      <c r="D90" s="32"/>
      <c r="E90" s="32"/>
      <c r="F90" s="32"/>
      <c r="G90" s="32"/>
      <c r="H90" s="32"/>
      <c r="I90" s="32"/>
      <c r="J90" s="32"/>
      <c r="K90" s="32"/>
      <c r="L90" s="4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7" t="s">
        <v>30</v>
      </c>
      <c r="AJ90" s="32"/>
      <c r="AK90" s="32"/>
      <c r="AL90" s="32"/>
      <c r="AM90" s="223" t="str">
        <f>IF(E20="","",E20)</f>
        <v xml:space="preserve"> </v>
      </c>
      <c r="AN90" s="224"/>
      <c r="AO90" s="224"/>
      <c r="AP90" s="224"/>
      <c r="AQ90" s="32"/>
      <c r="AR90" s="33"/>
      <c r="AS90" s="227"/>
      <c r="AT90" s="228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2"/>
    </row>
    <row r="91" spans="1:90" s="2" customFormat="1" ht="10.9" customHeight="1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227"/>
      <c r="AT91" s="228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32"/>
    </row>
    <row r="92" spans="1:90" s="2" customFormat="1" ht="29.25" customHeight="1">
      <c r="A92" s="32"/>
      <c r="B92" s="33"/>
      <c r="C92" s="215" t="s">
        <v>53</v>
      </c>
      <c r="D92" s="216"/>
      <c r="E92" s="216"/>
      <c r="F92" s="216"/>
      <c r="G92" s="216"/>
      <c r="H92" s="60"/>
      <c r="I92" s="217" t="s">
        <v>54</v>
      </c>
      <c r="J92" s="216"/>
      <c r="K92" s="216"/>
      <c r="L92" s="216"/>
      <c r="M92" s="216"/>
      <c r="N92" s="216"/>
      <c r="O92" s="216"/>
      <c r="P92" s="216"/>
      <c r="Q92" s="216"/>
      <c r="R92" s="216"/>
      <c r="S92" s="216"/>
      <c r="T92" s="216"/>
      <c r="U92" s="216"/>
      <c r="V92" s="216"/>
      <c r="W92" s="216"/>
      <c r="X92" s="216"/>
      <c r="Y92" s="216"/>
      <c r="Z92" s="216"/>
      <c r="AA92" s="216"/>
      <c r="AB92" s="216"/>
      <c r="AC92" s="216"/>
      <c r="AD92" s="216"/>
      <c r="AE92" s="216"/>
      <c r="AF92" s="216"/>
      <c r="AG92" s="218" t="s">
        <v>55</v>
      </c>
      <c r="AH92" s="216"/>
      <c r="AI92" s="216"/>
      <c r="AJ92" s="216"/>
      <c r="AK92" s="216"/>
      <c r="AL92" s="216"/>
      <c r="AM92" s="216"/>
      <c r="AN92" s="217" t="s">
        <v>56</v>
      </c>
      <c r="AO92" s="216"/>
      <c r="AP92" s="219"/>
      <c r="AQ92" s="61" t="s">
        <v>57</v>
      </c>
      <c r="AR92" s="33"/>
      <c r="AS92" s="62" t="s">
        <v>58</v>
      </c>
      <c r="AT92" s="63" t="s">
        <v>59</v>
      </c>
      <c r="AU92" s="63" t="s">
        <v>60</v>
      </c>
      <c r="AV92" s="63" t="s">
        <v>61</v>
      </c>
      <c r="AW92" s="63" t="s">
        <v>62</v>
      </c>
      <c r="AX92" s="63" t="s">
        <v>63</v>
      </c>
      <c r="AY92" s="63" t="s">
        <v>64</v>
      </c>
      <c r="AZ92" s="63" t="s">
        <v>65</v>
      </c>
      <c r="BA92" s="63" t="s">
        <v>66</v>
      </c>
      <c r="BB92" s="63" t="s">
        <v>67</v>
      </c>
      <c r="BC92" s="63" t="s">
        <v>68</v>
      </c>
      <c r="BD92" s="64" t="s">
        <v>69</v>
      </c>
      <c r="BE92" s="32"/>
    </row>
    <row r="93" spans="1:90" s="2" customFormat="1" ht="10.9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32"/>
    </row>
    <row r="94" spans="1:90" s="6" customFormat="1" ht="32.450000000000003" customHeight="1">
      <c r="B94" s="68"/>
      <c r="C94" s="69" t="s">
        <v>70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12">
        <f>ROUND(AG95,2)</f>
        <v>0</v>
      </c>
      <c r="AH94" s="212"/>
      <c r="AI94" s="212"/>
      <c r="AJ94" s="212"/>
      <c r="AK94" s="212"/>
      <c r="AL94" s="212"/>
      <c r="AM94" s="212"/>
      <c r="AN94" s="213">
        <f>SUM(AG94,AT94)</f>
        <v>0</v>
      </c>
      <c r="AO94" s="213"/>
      <c r="AP94" s="213"/>
      <c r="AQ94" s="72" t="s">
        <v>1</v>
      </c>
      <c r="AR94" s="68"/>
      <c r="AS94" s="73">
        <f>ROUND(AS95,2)</f>
        <v>0</v>
      </c>
      <c r="AT94" s="74">
        <f>ROUND(SUM(AV94:AW94),2)</f>
        <v>0</v>
      </c>
      <c r="AU94" s="75">
        <f>ROUND(AU95,5)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ROUND(AZ95,2)</f>
        <v>0</v>
      </c>
      <c r="BA94" s="74">
        <f>ROUND(BA95,2)</f>
        <v>0</v>
      </c>
      <c r="BB94" s="74">
        <f>ROUND(BB95,2)</f>
        <v>0</v>
      </c>
      <c r="BC94" s="74">
        <f>ROUND(BC95,2)</f>
        <v>0</v>
      </c>
      <c r="BD94" s="76">
        <f>ROUND(BD95,2)</f>
        <v>0</v>
      </c>
      <c r="BS94" s="77" t="s">
        <v>71</v>
      </c>
      <c r="BT94" s="77" t="s">
        <v>72</v>
      </c>
      <c r="BV94" s="77" t="s">
        <v>73</v>
      </c>
      <c r="BW94" s="77" t="s">
        <v>4</v>
      </c>
      <c r="BX94" s="77" t="s">
        <v>74</v>
      </c>
      <c r="CL94" s="77" t="s">
        <v>1</v>
      </c>
    </row>
    <row r="95" spans="1:90" s="7" customFormat="1" ht="16.5" customHeight="1">
      <c r="A95" s="78" t="s">
        <v>75</v>
      </c>
      <c r="B95" s="79"/>
      <c r="C95" s="80"/>
      <c r="D95" s="211" t="s">
        <v>355</v>
      </c>
      <c r="E95" s="211"/>
      <c r="F95" s="211"/>
      <c r="G95" s="211"/>
      <c r="H95" s="211"/>
      <c r="I95" s="81"/>
      <c r="J95" s="211" t="s">
        <v>16</v>
      </c>
      <c r="K95" s="211"/>
      <c r="L95" s="211"/>
      <c r="M95" s="211"/>
      <c r="N95" s="211"/>
      <c r="O95" s="211"/>
      <c r="P95" s="211"/>
      <c r="Q95" s="211"/>
      <c r="R95" s="211"/>
      <c r="S95" s="211"/>
      <c r="T95" s="211"/>
      <c r="U95" s="211"/>
      <c r="V95" s="211"/>
      <c r="W95" s="211"/>
      <c r="X95" s="211"/>
      <c r="Y95" s="211"/>
      <c r="Z95" s="211"/>
      <c r="AA95" s="211"/>
      <c r="AB95" s="211"/>
      <c r="AC95" s="211"/>
      <c r="AD95" s="211"/>
      <c r="AE95" s="211"/>
      <c r="AF95" s="211"/>
      <c r="AG95" s="209">
        <f>'35_VCP - Nový krov'!J28</f>
        <v>0</v>
      </c>
      <c r="AH95" s="210"/>
      <c r="AI95" s="210"/>
      <c r="AJ95" s="210"/>
      <c r="AK95" s="210"/>
      <c r="AL95" s="210"/>
      <c r="AM95" s="210"/>
      <c r="AN95" s="209">
        <f>SUM(AG95,AT95)</f>
        <v>0</v>
      </c>
      <c r="AO95" s="210"/>
      <c r="AP95" s="210"/>
      <c r="AQ95" s="82" t="s">
        <v>76</v>
      </c>
      <c r="AR95" s="79"/>
      <c r="AS95" s="83">
        <v>0</v>
      </c>
      <c r="AT95" s="84">
        <f>ROUND(SUM(AV95:AW95),2)</f>
        <v>0</v>
      </c>
      <c r="AU95" s="85">
        <f>'35_VCP - Nový krov'!P120</f>
        <v>0</v>
      </c>
      <c r="AV95" s="84">
        <f>'35_VCP - Nový krov'!J31</f>
        <v>0</v>
      </c>
      <c r="AW95" s="84">
        <f>'35_VCP - Nový krov'!J32</f>
        <v>0</v>
      </c>
      <c r="AX95" s="84">
        <f>'35_VCP - Nový krov'!J33</f>
        <v>0</v>
      </c>
      <c r="AY95" s="84">
        <f>'35_VCP - Nový krov'!J34</f>
        <v>0</v>
      </c>
      <c r="AZ95" s="84">
        <f>'35_VCP - Nový krov'!F31</f>
        <v>0</v>
      </c>
      <c r="BA95" s="84">
        <f>'35_VCP - Nový krov'!F32</f>
        <v>0</v>
      </c>
      <c r="BB95" s="84">
        <f>'35_VCP - Nový krov'!F33</f>
        <v>0</v>
      </c>
      <c r="BC95" s="84">
        <f>'35_VCP - Nový krov'!F34</f>
        <v>0</v>
      </c>
      <c r="BD95" s="86">
        <f>'35_VCP - Nový krov'!F35</f>
        <v>0</v>
      </c>
      <c r="BT95" s="87" t="s">
        <v>77</v>
      </c>
      <c r="BU95" s="87" t="s">
        <v>78</v>
      </c>
      <c r="BV95" s="87" t="s">
        <v>73</v>
      </c>
      <c r="BW95" s="87" t="s">
        <v>4</v>
      </c>
      <c r="BX95" s="87" t="s">
        <v>74</v>
      </c>
      <c r="CL95" s="87" t="s">
        <v>1</v>
      </c>
    </row>
    <row r="96" spans="1:90" s="2" customFormat="1" ht="30" customHeight="1">
      <c r="A96" s="32"/>
      <c r="B96" s="33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 s="32"/>
      <c r="AO96" s="32"/>
      <c r="AP96" s="32"/>
      <c r="AQ96" s="32"/>
      <c r="AR96" s="33"/>
      <c r="AS96" s="32"/>
      <c r="AT96" s="32"/>
      <c r="AU96" s="32"/>
      <c r="AV96" s="32"/>
      <c r="AW96" s="32"/>
      <c r="AX96" s="32"/>
      <c r="AY96" s="32"/>
      <c r="AZ96" s="32"/>
      <c r="BA96" s="32"/>
      <c r="BB96" s="32"/>
      <c r="BC96" s="32"/>
      <c r="BD96" s="32"/>
      <c r="BE96" s="32"/>
    </row>
    <row r="97" spans="1:57" s="2" customFormat="1" ht="6.95" customHeight="1">
      <c r="A97" s="32"/>
      <c r="B97" s="47"/>
      <c r="C97" s="48"/>
      <c r="D97" s="48"/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48"/>
      <c r="U97" s="48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33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</row>
  </sheetData>
  <mergeCells count="43"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AN95:AP95"/>
    <mergeCell ref="AG95:AM95"/>
    <mergeCell ref="D95:H95"/>
    <mergeCell ref="J95:AF95"/>
    <mergeCell ref="AG94:AM94"/>
    <mergeCell ref="AN94:AP94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H8:S8"/>
    <mergeCell ref="L31:P31"/>
  </mergeCells>
  <hyperlinks>
    <hyperlink ref="A95" location="'35_VCP - Nový krov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70"/>
  <sheetViews>
    <sheetView showGridLines="0" tabSelected="1" topLeftCell="A231" workbookViewId="0">
      <selection activeCell="Y251" sqref="Y251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4" width="9.33203125" style="1" hidden="1"/>
    <col min="65" max="65" width="9.33203125" style="1" hidden="1" customWidth="1"/>
  </cols>
  <sheetData>
    <row r="2" spans="1:46" s="1" customFormat="1" ht="36.950000000000003" customHeight="1">
      <c r="L2" s="214" t="s">
        <v>5</v>
      </c>
      <c r="M2" s="201"/>
      <c r="N2" s="201"/>
      <c r="O2" s="201"/>
      <c r="P2" s="201"/>
      <c r="Q2" s="201"/>
      <c r="R2" s="201"/>
      <c r="S2" s="201"/>
      <c r="T2" s="201"/>
      <c r="U2" s="201"/>
      <c r="V2" s="201"/>
      <c r="AT2" s="17" t="s">
        <v>4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79</v>
      </c>
    </row>
    <row r="4" spans="1:46" s="1" customFormat="1" ht="24.95" customHeight="1">
      <c r="B4" s="20"/>
      <c r="D4" s="21" t="s">
        <v>80</v>
      </c>
      <c r="L4" s="20"/>
      <c r="M4" s="88" t="s">
        <v>10</v>
      </c>
      <c r="AT4" s="17" t="s">
        <v>3</v>
      </c>
    </row>
    <row r="5" spans="1:46" s="1" customFormat="1" ht="6.95" customHeight="1">
      <c r="B5" s="20"/>
      <c r="L5" s="20"/>
    </row>
    <row r="6" spans="1:46" s="2" customFormat="1" ht="12" customHeight="1">
      <c r="A6" s="32"/>
      <c r="B6" s="33"/>
      <c r="C6" s="32"/>
      <c r="D6" s="27" t="s">
        <v>15</v>
      </c>
      <c r="E6" s="32"/>
      <c r="F6" s="32"/>
      <c r="G6" s="32"/>
      <c r="H6" s="32"/>
      <c r="I6" s="32"/>
      <c r="J6" s="32"/>
      <c r="K6" s="32"/>
      <c r="L6" s="4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</row>
    <row r="7" spans="1:46" s="2" customFormat="1" ht="16.5" customHeight="1">
      <c r="A7" s="32"/>
      <c r="B7" s="33"/>
      <c r="C7" s="32"/>
      <c r="D7" s="32"/>
      <c r="E7" s="220" t="s">
        <v>16</v>
      </c>
      <c r="F7" s="233"/>
      <c r="G7" s="233"/>
      <c r="H7" s="233"/>
      <c r="I7" s="32"/>
      <c r="J7" s="32"/>
      <c r="K7" s="32"/>
      <c r="L7" s="4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</row>
    <row r="8" spans="1:46" s="2" customFormat="1">
      <c r="A8" s="32"/>
      <c r="B8" s="33"/>
      <c r="C8" s="32"/>
      <c r="D8" s="32"/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2" customHeight="1">
      <c r="A9" s="32"/>
      <c r="B9" s="33"/>
      <c r="C9" s="32"/>
      <c r="D9" s="27" t="s">
        <v>17</v>
      </c>
      <c r="E9" s="32"/>
      <c r="F9" s="25" t="s">
        <v>1</v>
      </c>
      <c r="G9" s="32"/>
      <c r="H9" s="32"/>
      <c r="I9" s="27" t="s">
        <v>18</v>
      </c>
      <c r="J9" s="25" t="s">
        <v>1</v>
      </c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2" customHeight="1">
      <c r="A10" s="32"/>
      <c r="B10" s="33"/>
      <c r="C10" s="32"/>
      <c r="D10" s="27" t="s">
        <v>19</v>
      </c>
      <c r="E10" s="32"/>
      <c r="F10" s="25" t="s">
        <v>356</v>
      </c>
      <c r="G10" s="32"/>
      <c r="H10" s="32"/>
      <c r="I10" s="27"/>
      <c r="J10" s="55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0.9" customHeight="1">
      <c r="A11" s="32"/>
      <c r="B11" s="33"/>
      <c r="C11" s="32"/>
      <c r="D11" s="32"/>
      <c r="E11" s="32"/>
      <c r="F11" s="32"/>
      <c r="G11" s="32"/>
      <c r="H11" s="32"/>
      <c r="I11" s="32"/>
      <c r="J11" s="32"/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3"/>
      <c r="C12" s="32"/>
      <c r="D12" s="27" t="s">
        <v>23</v>
      </c>
      <c r="E12" s="32"/>
      <c r="F12" s="32" t="s">
        <v>357</v>
      </c>
      <c r="G12" s="32"/>
      <c r="H12" s="32"/>
      <c r="I12" s="27" t="s">
        <v>24</v>
      </c>
      <c r="J12" s="25" t="str">
        <f>IF('Rekapitulace stavby'!AN10="","",'Rekapitulace stavby'!AN10)</f>
        <v/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8" customHeight="1">
      <c r="A13" s="32"/>
      <c r="B13" s="33"/>
      <c r="C13" s="32"/>
      <c r="D13" s="32"/>
      <c r="E13" s="25" t="str">
        <f>IF('Rekapitulace stavby'!E11="","",'Rekapitulace stavby'!E11)</f>
        <v xml:space="preserve"> </v>
      </c>
      <c r="F13" s="32"/>
      <c r="G13" s="32"/>
      <c r="H13" s="32"/>
      <c r="I13" s="27" t="s">
        <v>25</v>
      </c>
      <c r="J13" s="25" t="str">
        <f>IF('Rekapitulace stavby'!AN11="","",'Rekapitulace stavby'!AN11)</f>
        <v/>
      </c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6.95" customHeight="1">
      <c r="A14" s="32"/>
      <c r="B14" s="33"/>
      <c r="C14" s="32"/>
      <c r="D14" s="32"/>
      <c r="E14" s="32"/>
      <c r="F14" s="32"/>
      <c r="G14" s="32"/>
      <c r="H14" s="32"/>
      <c r="I14" s="32"/>
      <c r="J14" s="32"/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2" customHeight="1">
      <c r="A15" s="32"/>
      <c r="B15" s="33"/>
      <c r="C15" s="32"/>
      <c r="D15" s="27" t="s">
        <v>26</v>
      </c>
      <c r="E15" s="32"/>
      <c r="F15" s="32"/>
      <c r="G15" s="32"/>
      <c r="H15" s="32"/>
      <c r="I15" s="27" t="s">
        <v>24</v>
      </c>
      <c r="J15" s="28" t="str">
        <f>'Rekapitulace stavby'!AN13</f>
        <v>Vyplň údaj</v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18" customHeight="1">
      <c r="A16" s="32"/>
      <c r="B16" s="33"/>
      <c r="C16" s="32"/>
      <c r="D16" s="32"/>
      <c r="E16" s="234" t="str">
        <f>'Rekapitulace stavby'!E14</f>
        <v>Vyplň údaj</v>
      </c>
      <c r="F16" s="200"/>
      <c r="G16" s="200"/>
      <c r="H16" s="200"/>
      <c r="I16" s="27" t="s">
        <v>25</v>
      </c>
      <c r="J16" s="28" t="str">
        <f>'Rekapitulace stavby'!AN14</f>
        <v>Vyplň údaj</v>
      </c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6.95" customHeight="1">
      <c r="A17" s="32"/>
      <c r="B17" s="33"/>
      <c r="C17" s="32"/>
      <c r="D17" s="32"/>
      <c r="E17" s="32"/>
      <c r="F17" s="32"/>
      <c r="G17" s="32"/>
      <c r="H17" s="32"/>
      <c r="I17" s="32"/>
      <c r="J17" s="32"/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2" customHeight="1">
      <c r="A18" s="32"/>
      <c r="B18" s="33"/>
      <c r="C18" s="32"/>
      <c r="D18" s="27" t="s">
        <v>28</v>
      </c>
      <c r="E18" s="32"/>
      <c r="F18" s="32"/>
      <c r="G18" s="32"/>
      <c r="H18" s="32"/>
      <c r="I18" s="27" t="s">
        <v>24</v>
      </c>
      <c r="J18" s="25" t="str">
        <f>IF('Rekapitulace stavby'!AN16="","",'Rekapitulace stavby'!AN16)</f>
        <v/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18" customHeight="1">
      <c r="A19" s="32"/>
      <c r="B19" s="33"/>
      <c r="C19" s="32"/>
      <c r="D19" s="32"/>
      <c r="E19" s="25" t="str">
        <f>IF('Rekapitulace stavby'!E17="","",'Rekapitulace stavby'!E17)</f>
        <v xml:space="preserve"> </v>
      </c>
      <c r="F19" s="32"/>
      <c r="G19" s="32"/>
      <c r="H19" s="32"/>
      <c r="I19" s="27" t="s">
        <v>25</v>
      </c>
      <c r="J19" s="25" t="str">
        <f>IF('Rekapitulace stavby'!AN17="","",'Rekapitulace stavby'!AN17)</f>
        <v/>
      </c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6.95" customHeight="1">
      <c r="A20" s="32"/>
      <c r="B20" s="33"/>
      <c r="C20" s="32"/>
      <c r="D20" s="32"/>
      <c r="E20" s="32"/>
      <c r="F20" s="32"/>
      <c r="G20" s="32"/>
      <c r="H20" s="32"/>
      <c r="I20" s="32"/>
      <c r="J20" s="32"/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2" customHeight="1">
      <c r="A21" s="32"/>
      <c r="B21" s="33"/>
      <c r="C21" s="32"/>
      <c r="D21" s="27" t="s">
        <v>30</v>
      </c>
      <c r="E21" s="32"/>
      <c r="F21" s="32"/>
      <c r="G21" s="32"/>
      <c r="H21" s="32"/>
      <c r="I21" s="27" t="s">
        <v>24</v>
      </c>
      <c r="J21" s="25" t="str">
        <f>IF('Rekapitulace stavby'!AN19="","",'Rekapitulace stavby'!AN19)</f>
        <v/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18" customHeight="1">
      <c r="A22" s="32"/>
      <c r="B22" s="33"/>
      <c r="C22" s="32"/>
      <c r="D22" s="32"/>
      <c r="E22" s="25" t="str">
        <f>IF('Rekapitulace stavby'!E20="","",'Rekapitulace stavby'!E20)</f>
        <v xml:space="preserve"> </v>
      </c>
      <c r="F22" s="32"/>
      <c r="G22" s="32"/>
      <c r="H22" s="32"/>
      <c r="I22" s="27" t="s">
        <v>25</v>
      </c>
      <c r="J22" s="25" t="str">
        <f>IF('Rekapitulace stavby'!AN20="","",'Rekapitulace stavby'!AN20)</f>
        <v/>
      </c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6.95" customHeight="1">
      <c r="A23" s="32"/>
      <c r="B23" s="33"/>
      <c r="C23" s="32"/>
      <c r="D23" s="32"/>
      <c r="E23" s="32"/>
      <c r="F23" s="32"/>
      <c r="G23" s="32"/>
      <c r="H23" s="32"/>
      <c r="I23" s="32"/>
      <c r="J23" s="32"/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2" customHeight="1">
      <c r="A24" s="32"/>
      <c r="B24" s="33"/>
      <c r="C24" s="32"/>
      <c r="D24" s="27" t="s">
        <v>31</v>
      </c>
      <c r="E24" s="32"/>
      <c r="F24" s="32"/>
      <c r="G24" s="32"/>
      <c r="H24" s="32"/>
      <c r="I24" s="32"/>
      <c r="J24" s="32"/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8" customFormat="1" ht="16.5" customHeight="1">
      <c r="A25" s="89"/>
      <c r="B25" s="90"/>
      <c r="C25" s="89"/>
      <c r="D25" s="89"/>
      <c r="E25" s="205" t="s">
        <v>1</v>
      </c>
      <c r="F25" s="205"/>
      <c r="G25" s="205"/>
      <c r="H25" s="205"/>
      <c r="I25" s="89"/>
      <c r="J25" s="89"/>
      <c r="K25" s="89"/>
      <c r="L25" s="91"/>
      <c r="S25" s="89"/>
      <c r="T25" s="89"/>
      <c r="U25" s="89"/>
      <c r="V25" s="89"/>
      <c r="W25" s="89"/>
      <c r="X25" s="89"/>
      <c r="Y25" s="89"/>
      <c r="Z25" s="89"/>
      <c r="AA25" s="89"/>
      <c r="AB25" s="89"/>
      <c r="AC25" s="89"/>
      <c r="AD25" s="89"/>
      <c r="AE25" s="89"/>
    </row>
    <row r="26" spans="1:31" s="2" customFormat="1" ht="6.95" customHeight="1">
      <c r="A26" s="32"/>
      <c r="B26" s="33"/>
      <c r="C26" s="32"/>
      <c r="D26" s="32"/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2" customFormat="1" ht="6.95" customHeight="1">
      <c r="A27" s="32"/>
      <c r="B27" s="33"/>
      <c r="C27" s="32"/>
      <c r="D27" s="66"/>
      <c r="E27" s="66"/>
      <c r="F27" s="66"/>
      <c r="G27" s="66"/>
      <c r="H27" s="66"/>
      <c r="I27" s="66"/>
      <c r="J27" s="66"/>
      <c r="K27" s="66"/>
      <c r="L27" s="4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pans="1:31" s="2" customFormat="1" ht="25.35" customHeight="1">
      <c r="A28" s="32"/>
      <c r="B28" s="33"/>
      <c r="C28" s="32"/>
      <c r="D28" s="92" t="s">
        <v>32</v>
      </c>
      <c r="E28" s="32"/>
      <c r="F28" s="32"/>
      <c r="G28" s="32"/>
      <c r="H28" s="32"/>
      <c r="I28" s="32"/>
      <c r="J28" s="71">
        <f>ROUND(J120, 2)</f>
        <v>0</v>
      </c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14.45" customHeight="1">
      <c r="A30" s="32"/>
      <c r="B30" s="33"/>
      <c r="C30" s="32"/>
      <c r="D30" s="32"/>
      <c r="E30" s="32"/>
      <c r="F30" s="36" t="s">
        <v>34</v>
      </c>
      <c r="G30" s="32"/>
      <c r="H30" s="32"/>
      <c r="I30" s="36" t="s">
        <v>33</v>
      </c>
      <c r="J30" s="36" t="s">
        <v>35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14.45" customHeight="1">
      <c r="A31" s="32"/>
      <c r="B31" s="33"/>
      <c r="C31" s="32"/>
      <c r="D31" s="93" t="s">
        <v>36</v>
      </c>
      <c r="E31" s="27" t="s">
        <v>37</v>
      </c>
      <c r="F31" s="94">
        <f>ROUND((SUM(BE120:BE269)),  2)</f>
        <v>0</v>
      </c>
      <c r="G31" s="32"/>
      <c r="H31" s="32"/>
      <c r="I31" s="95">
        <v>0.21</v>
      </c>
      <c r="J31" s="94">
        <f>ROUND(((SUM(BE120:BE269))*I31),  2)</f>
        <v>0</v>
      </c>
      <c r="K31" s="32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3"/>
      <c r="C32" s="32"/>
      <c r="D32" s="32"/>
      <c r="E32" s="27" t="s">
        <v>38</v>
      </c>
      <c r="F32" s="94">
        <f>ROUND((SUM(BF120:BF269)),  2)</f>
        <v>0</v>
      </c>
      <c r="G32" s="32"/>
      <c r="H32" s="32"/>
      <c r="I32" s="95">
        <v>0.15</v>
      </c>
      <c r="J32" s="94">
        <f>ROUND(((SUM(BF120:BF269))*I32),  2)</f>
        <v>0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hidden="1" customHeight="1">
      <c r="A33" s="32"/>
      <c r="B33" s="33"/>
      <c r="C33" s="32"/>
      <c r="D33" s="32"/>
      <c r="E33" s="27" t="s">
        <v>39</v>
      </c>
      <c r="F33" s="94">
        <f>ROUND((SUM(BG120:BG269)),  2)</f>
        <v>0</v>
      </c>
      <c r="G33" s="32"/>
      <c r="H33" s="32"/>
      <c r="I33" s="95">
        <v>0.21</v>
      </c>
      <c r="J33" s="94">
        <f>0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hidden="1" customHeight="1">
      <c r="A34" s="32"/>
      <c r="B34" s="33"/>
      <c r="C34" s="32"/>
      <c r="D34" s="32"/>
      <c r="E34" s="27" t="s">
        <v>40</v>
      </c>
      <c r="F34" s="94">
        <f>ROUND((SUM(BH120:BH269)),  2)</f>
        <v>0</v>
      </c>
      <c r="G34" s="32"/>
      <c r="H34" s="32"/>
      <c r="I34" s="95">
        <v>0.15</v>
      </c>
      <c r="J34" s="94">
        <f>0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41</v>
      </c>
      <c r="F35" s="94">
        <f>ROUND((SUM(BI120:BI269)),  2)</f>
        <v>0</v>
      </c>
      <c r="G35" s="32"/>
      <c r="H35" s="32"/>
      <c r="I35" s="95">
        <v>0</v>
      </c>
      <c r="J35" s="94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6.95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25.35" customHeight="1">
      <c r="A37" s="32"/>
      <c r="B37" s="33"/>
      <c r="C37" s="96"/>
      <c r="D37" s="97" t="s">
        <v>42</v>
      </c>
      <c r="E37" s="60"/>
      <c r="F37" s="60"/>
      <c r="G37" s="98" t="s">
        <v>43</v>
      </c>
      <c r="H37" s="99" t="s">
        <v>44</v>
      </c>
      <c r="I37" s="60"/>
      <c r="J37" s="100">
        <f>SUM(J28:J35)</f>
        <v>0</v>
      </c>
      <c r="K37" s="101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14.45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1" customFormat="1" ht="14.45" customHeight="1">
      <c r="B39" s="20"/>
      <c r="L39" s="20"/>
    </row>
    <row r="40" spans="1:31" s="1" customFormat="1" ht="14.45" customHeight="1">
      <c r="B40" s="20"/>
      <c r="L40" s="20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42"/>
      <c r="D50" s="43" t="s">
        <v>45</v>
      </c>
      <c r="E50" s="44"/>
      <c r="F50" s="44"/>
      <c r="G50" s="43" t="s">
        <v>46</v>
      </c>
      <c r="H50" s="44"/>
      <c r="I50" s="44"/>
      <c r="J50" s="44"/>
      <c r="K50" s="44"/>
      <c r="L50" s="42"/>
    </row>
    <row r="51" spans="1:31">
      <c r="B51" s="20"/>
      <c r="L51" s="20"/>
    </row>
    <row r="52" spans="1:31">
      <c r="B52" s="20"/>
      <c r="L52" s="20"/>
    </row>
    <row r="53" spans="1:31">
      <c r="B53" s="20"/>
      <c r="L53" s="20"/>
    </row>
    <row r="54" spans="1:31">
      <c r="B54" s="20"/>
      <c r="L54" s="20"/>
    </row>
    <row r="55" spans="1:31">
      <c r="B55" s="20"/>
      <c r="L55" s="20"/>
    </row>
    <row r="56" spans="1:31">
      <c r="B56" s="20"/>
      <c r="L56" s="20"/>
    </row>
    <row r="57" spans="1:31">
      <c r="B57" s="20"/>
      <c r="L57" s="20"/>
    </row>
    <row r="58" spans="1:31">
      <c r="B58" s="20"/>
      <c r="L58" s="20"/>
    </row>
    <row r="59" spans="1:31">
      <c r="B59" s="20"/>
      <c r="L59" s="20"/>
    </row>
    <row r="60" spans="1:31">
      <c r="B60" s="20"/>
      <c r="L60" s="20"/>
    </row>
    <row r="61" spans="1:31" s="2" customFormat="1" ht="12.75">
      <c r="A61" s="32"/>
      <c r="B61" s="33"/>
      <c r="C61" s="32"/>
      <c r="D61" s="45" t="s">
        <v>47</v>
      </c>
      <c r="E61" s="35"/>
      <c r="F61" s="102" t="s">
        <v>48</v>
      </c>
      <c r="G61" s="45" t="s">
        <v>47</v>
      </c>
      <c r="H61" s="35"/>
      <c r="I61" s="35"/>
      <c r="J61" s="103" t="s">
        <v>48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>
      <c r="B62" s="20"/>
      <c r="L62" s="20"/>
    </row>
    <row r="63" spans="1:31">
      <c r="B63" s="20"/>
      <c r="L63" s="20"/>
    </row>
    <row r="64" spans="1:31">
      <c r="B64" s="20"/>
      <c r="L64" s="20"/>
    </row>
    <row r="65" spans="1:31" s="2" customFormat="1" ht="12.75">
      <c r="A65" s="32"/>
      <c r="B65" s="33"/>
      <c r="C65" s="32"/>
      <c r="D65" s="43" t="s">
        <v>49</v>
      </c>
      <c r="E65" s="46"/>
      <c r="F65" s="46"/>
      <c r="G65" s="43" t="s">
        <v>50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>
      <c r="B66" s="20"/>
      <c r="L66" s="20"/>
    </row>
    <row r="67" spans="1:31">
      <c r="B67" s="20"/>
      <c r="L67" s="20"/>
    </row>
    <row r="68" spans="1:31">
      <c r="B68" s="20"/>
      <c r="L68" s="20"/>
    </row>
    <row r="69" spans="1:31">
      <c r="B69" s="20"/>
      <c r="L69" s="20"/>
    </row>
    <row r="70" spans="1:31">
      <c r="B70" s="20"/>
      <c r="L70" s="20"/>
    </row>
    <row r="71" spans="1:31">
      <c r="B71" s="20"/>
      <c r="L71" s="20"/>
    </row>
    <row r="72" spans="1:31">
      <c r="B72" s="20"/>
      <c r="L72" s="20"/>
    </row>
    <row r="73" spans="1:31">
      <c r="B73" s="20"/>
      <c r="L73" s="20"/>
    </row>
    <row r="74" spans="1:31">
      <c r="B74" s="20"/>
      <c r="L74" s="20"/>
    </row>
    <row r="75" spans="1:31">
      <c r="B75" s="20"/>
      <c r="L75" s="20"/>
    </row>
    <row r="76" spans="1:31" s="2" customFormat="1" ht="12.75">
      <c r="A76" s="32"/>
      <c r="B76" s="33"/>
      <c r="C76" s="32"/>
      <c r="D76" s="45" t="s">
        <v>47</v>
      </c>
      <c r="E76" s="35"/>
      <c r="F76" s="102" t="s">
        <v>48</v>
      </c>
      <c r="G76" s="45" t="s">
        <v>47</v>
      </c>
      <c r="H76" s="35"/>
      <c r="I76" s="35"/>
      <c r="J76" s="103" t="s">
        <v>48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81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15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20" t="str">
        <f>E7</f>
        <v>Nový krov</v>
      </c>
      <c r="F85" s="233"/>
      <c r="G85" s="233"/>
      <c r="H85" s="233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6.95" customHeight="1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2" customHeight="1">
      <c r="A87" s="32"/>
      <c r="B87" s="33"/>
      <c r="C87" s="27" t="s">
        <v>19</v>
      </c>
      <c r="D87" s="32"/>
      <c r="E87" s="32"/>
      <c r="F87" s="25" t="str">
        <f>F10</f>
        <v>Přestupní terminál Strakonice</v>
      </c>
      <c r="G87" s="32"/>
      <c r="H87" s="32"/>
      <c r="I87" s="27" t="s">
        <v>21</v>
      </c>
      <c r="J87" s="55" t="str">
        <f>IF(J10="","",J10)</f>
        <v/>
      </c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5.2" customHeight="1">
      <c r="A89" s="32"/>
      <c r="B89" s="33"/>
      <c r="C89" s="27" t="s">
        <v>23</v>
      </c>
      <c r="D89" s="32"/>
      <c r="E89" s="32"/>
      <c r="F89" s="25" t="str">
        <f>E13</f>
        <v xml:space="preserve"> </v>
      </c>
      <c r="G89" s="32"/>
      <c r="H89" s="32"/>
      <c r="I89" s="27" t="s">
        <v>28</v>
      </c>
      <c r="J89" s="30" t="str">
        <f>E19</f>
        <v xml:space="preserve"> 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15.2" customHeight="1">
      <c r="A90" s="32"/>
      <c r="B90" s="33"/>
      <c r="C90" s="27" t="s">
        <v>26</v>
      </c>
      <c r="D90" s="32"/>
      <c r="E90" s="32"/>
      <c r="F90" s="25" t="str">
        <f>IF(E16="","",E16)</f>
        <v>Vyplň údaj</v>
      </c>
      <c r="G90" s="32"/>
      <c r="H90" s="32"/>
      <c r="I90" s="27" t="s">
        <v>30</v>
      </c>
      <c r="J90" s="30" t="str">
        <f>E22</f>
        <v xml:space="preserve"> </v>
      </c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10.35" customHeight="1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29.25" customHeight="1">
      <c r="A92" s="32"/>
      <c r="B92" s="33"/>
      <c r="C92" s="104" t="s">
        <v>82</v>
      </c>
      <c r="D92" s="96"/>
      <c r="E92" s="96"/>
      <c r="F92" s="96"/>
      <c r="G92" s="96"/>
      <c r="H92" s="96"/>
      <c r="I92" s="96"/>
      <c r="J92" s="105" t="s">
        <v>83</v>
      </c>
      <c r="K92" s="96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2.9" customHeight="1">
      <c r="A94" s="32"/>
      <c r="B94" s="33"/>
      <c r="C94" s="106" t="s">
        <v>84</v>
      </c>
      <c r="D94" s="32"/>
      <c r="E94" s="32"/>
      <c r="F94" s="32"/>
      <c r="G94" s="32"/>
      <c r="H94" s="32"/>
      <c r="I94" s="32"/>
      <c r="J94" s="71">
        <f>J120</f>
        <v>0</v>
      </c>
      <c r="K94" s="32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U94" s="17" t="s">
        <v>85</v>
      </c>
    </row>
    <row r="95" spans="1:47" s="9" customFormat="1" ht="24.95" customHeight="1">
      <c r="B95" s="107"/>
      <c r="D95" s="108" t="s">
        <v>86</v>
      </c>
      <c r="E95" s="109"/>
      <c r="F95" s="109"/>
      <c r="G95" s="109"/>
      <c r="H95" s="109"/>
      <c r="I95" s="109"/>
      <c r="J95" s="110">
        <f>J121</f>
        <v>0</v>
      </c>
      <c r="L95" s="107"/>
    </row>
    <row r="96" spans="1:47" s="10" customFormat="1" ht="19.899999999999999" customHeight="1">
      <c r="B96" s="111"/>
      <c r="D96" s="112" t="s">
        <v>87</v>
      </c>
      <c r="E96" s="113"/>
      <c r="F96" s="113"/>
      <c r="G96" s="113"/>
      <c r="H96" s="113"/>
      <c r="I96" s="113"/>
      <c r="J96" s="114">
        <f>J122</f>
        <v>0</v>
      </c>
      <c r="L96" s="111"/>
    </row>
    <row r="97" spans="1:31" s="10" customFormat="1" ht="19.899999999999999" customHeight="1">
      <c r="B97" s="111"/>
      <c r="D97" s="112" t="s">
        <v>88</v>
      </c>
      <c r="E97" s="113"/>
      <c r="F97" s="113"/>
      <c r="G97" s="113"/>
      <c r="H97" s="113"/>
      <c r="I97" s="113"/>
      <c r="J97" s="114">
        <f>J143</f>
        <v>0</v>
      </c>
      <c r="L97" s="111"/>
    </row>
    <row r="98" spans="1:31" s="10" customFormat="1" ht="19.899999999999999" customHeight="1">
      <c r="B98" s="111"/>
      <c r="D98" s="112" t="s">
        <v>89</v>
      </c>
      <c r="E98" s="113"/>
      <c r="F98" s="113"/>
      <c r="G98" s="113"/>
      <c r="H98" s="113"/>
      <c r="I98" s="113"/>
      <c r="J98" s="114">
        <f>J155</f>
        <v>0</v>
      </c>
      <c r="L98" s="111"/>
    </row>
    <row r="99" spans="1:31" s="9" customFormat="1" ht="24.95" customHeight="1">
      <c r="B99" s="107"/>
      <c r="D99" s="108" t="s">
        <v>90</v>
      </c>
      <c r="E99" s="109"/>
      <c r="F99" s="109"/>
      <c r="G99" s="109"/>
      <c r="H99" s="109"/>
      <c r="I99" s="109"/>
      <c r="J99" s="110">
        <f>J157</f>
        <v>0</v>
      </c>
      <c r="L99" s="107"/>
    </row>
    <row r="100" spans="1:31" s="10" customFormat="1" ht="19.899999999999999" customHeight="1">
      <c r="B100" s="111"/>
      <c r="D100" s="112" t="s">
        <v>91</v>
      </c>
      <c r="E100" s="113"/>
      <c r="F100" s="113"/>
      <c r="G100" s="113"/>
      <c r="H100" s="113"/>
      <c r="I100" s="113"/>
      <c r="J100" s="114">
        <f>J158</f>
        <v>0</v>
      </c>
      <c r="L100" s="111"/>
    </row>
    <row r="101" spans="1:31" s="10" customFormat="1" ht="19.899999999999999" customHeight="1">
      <c r="B101" s="111"/>
      <c r="D101" s="112" t="s">
        <v>92</v>
      </c>
      <c r="E101" s="113"/>
      <c r="F101" s="113"/>
      <c r="G101" s="113"/>
      <c r="H101" s="113"/>
      <c r="I101" s="113"/>
      <c r="J101" s="114">
        <f>J235</f>
        <v>0</v>
      </c>
      <c r="L101" s="111"/>
    </row>
    <row r="102" spans="1:31" s="10" customFormat="1" ht="19.899999999999999" customHeight="1">
      <c r="B102" s="111"/>
      <c r="D102" s="112" t="s">
        <v>93</v>
      </c>
      <c r="E102" s="113"/>
      <c r="F102" s="113"/>
      <c r="G102" s="113"/>
      <c r="H102" s="113"/>
      <c r="I102" s="113"/>
      <c r="J102" s="114">
        <f>J241</f>
        <v>0</v>
      </c>
      <c r="L102" s="111"/>
    </row>
    <row r="103" spans="1:31" s="2" customFormat="1" ht="21.75" customHeight="1">
      <c r="A103" s="32"/>
      <c r="B103" s="33"/>
      <c r="C103" s="32"/>
      <c r="D103" s="32"/>
      <c r="E103" s="32"/>
      <c r="F103" s="32"/>
      <c r="G103" s="32"/>
      <c r="H103" s="32"/>
      <c r="I103" s="32"/>
      <c r="J103" s="32"/>
      <c r="K103" s="32"/>
      <c r="L103" s="42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4" spans="1:31" s="2" customFormat="1" ht="6.95" customHeight="1">
      <c r="A104" s="32"/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42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8" spans="1:31" s="2" customFormat="1" ht="6.95" customHeight="1">
      <c r="A108" s="32"/>
      <c r="B108" s="49"/>
      <c r="C108" s="50"/>
      <c r="D108" s="50"/>
      <c r="E108" s="50"/>
      <c r="F108" s="50"/>
      <c r="G108" s="50"/>
      <c r="H108" s="50"/>
      <c r="I108" s="50"/>
      <c r="J108" s="50"/>
      <c r="K108" s="50"/>
      <c r="L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24.95" customHeight="1">
      <c r="A109" s="32"/>
      <c r="B109" s="33"/>
      <c r="C109" s="21" t="s">
        <v>94</v>
      </c>
      <c r="D109" s="32"/>
      <c r="E109" s="32"/>
      <c r="F109" s="32"/>
      <c r="G109" s="32"/>
      <c r="H109" s="32"/>
      <c r="I109" s="32"/>
      <c r="J109" s="32"/>
      <c r="K109" s="32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6.95" customHeight="1">
      <c r="A110" s="32"/>
      <c r="B110" s="33"/>
      <c r="C110" s="32"/>
      <c r="D110" s="32"/>
      <c r="E110" s="32"/>
      <c r="F110" s="32"/>
      <c r="G110" s="32"/>
      <c r="H110" s="32"/>
      <c r="I110" s="32"/>
      <c r="J110" s="32"/>
      <c r="K110" s="32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2" customHeight="1">
      <c r="A111" s="32"/>
      <c r="B111" s="33"/>
      <c r="C111" s="27" t="s">
        <v>15</v>
      </c>
      <c r="D111" s="32"/>
      <c r="E111" s="32"/>
      <c r="F111" s="32"/>
      <c r="G111" s="32"/>
      <c r="H111" s="32"/>
      <c r="I111" s="32"/>
      <c r="J111" s="32"/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6.5" customHeight="1">
      <c r="A112" s="32"/>
      <c r="B112" s="33"/>
      <c r="C112" s="32"/>
      <c r="D112" s="32"/>
      <c r="E112" s="220" t="str">
        <f>E7</f>
        <v>Nový krov</v>
      </c>
      <c r="F112" s="233"/>
      <c r="G112" s="233"/>
      <c r="H112" s="233"/>
      <c r="I112" s="32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6.95" customHeight="1">
      <c r="A113" s="32"/>
      <c r="B113" s="33"/>
      <c r="C113" s="32"/>
      <c r="D113" s="32"/>
      <c r="E113" s="32"/>
      <c r="F113" s="32"/>
      <c r="G113" s="32"/>
      <c r="H113" s="32"/>
      <c r="I113" s="3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2" customHeight="1">
      <c r="A114" s="32"/>
      <c r="B114" s="33"/>
      <c r="C114" s="27" t="s">
        <v>19</v>
      </c>
      <c r="D114" s="32"/>
      <c r="E114" s="32"/>
      <c r="F114" s="25" t="str">
        <f>F10</f>
        <v>Přestupní terminál Strakonice</v>
      </c>
      <c r="G114" s="32"/>
      <c r="H114" s="32"/>
      <c r="I114" s="27" t="s">
        <v>21</v>
      </c>
      <c r="J114" s="55" t="str">
        <f>IF(J10="","",J10)</f>
        <v/>
      </c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6.95" customHeight="1">
      <c r="A115" s="32"/>
      <c r="B115" s="33"/>
      <c r="C115" s="32"/>
      <c r="D115" s="32"/>
      <c r="E115" s="32"/>
      <c r="F115" s="32"/>
      <c r="G115" s="32"/>
      <c r="H115" s="32"/>
      <c r="I115" s="32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5.2" customHeight="1">
      <c r="A116" s="32"/>
      <c r="B116" s="33"/>
      <c r="C116" s="27" t="s">
        <v>23</v>
      </c>
      <c r="D116" s="32"/>
      <c r="E116" s="32"/>
      <c r="F116" s="25" t="str">
        <f>E13</f>
        <v xml:space="preserve"> </v>
      </c>
      <c r="G116" s="32"/>
      <c r="H116" s="32"/>
      <c r="I116" s="27" t="s">
        <v>28</v>
      </c>
      <c r="J116" s="30" t="str">
        <f>E19</f>
        <v xml:space="preserve"> </v>
      </c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5.2" customHeight="1">
      <c r="A117" s="32"/>
      <c r="B117" s="33"/>
      <c r="C117" s="27" t="s">
        <v>26</v>
      </c>
      <c r="D117" s="32"/>
      <c r="E117" s="32"/>
      <c r="F117" s="25" t="str">
        <f>IF(E16="","",E16)</f>
        <v>Vyplň údaj</v>
      </c>
      <c r="G117" s="32"/>
      <c r="H117" s="32"/>
      <c r="I117" s="27" t="s">
        <v>30</v>
      </c>
      <c r="J117" s="30" t="str">
        <f>E22</f>
        <v xml:space="preserve"> </v>
      </c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10.35" customHeight="1">
      <c r="A118" s="32"/>
      <c r="B118" s="33"/>
      <c r="C118" s="32"/>
      <c r="D118" s="32"/>
      <c r="E118" s="32"/>
      <c r="F118" s="32"/>
      <c r="G118" s="32"/>
      <c r="H118" s="32"/>
      <c r="I118" s="32"/>
      <c r="J118" s="32"/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11" customFormat="1" ht="29.25" customHeight="1">
      <c r="A119" s="115"/>
      <c r="B119" s="116"/>
      <c r="C119" s="117" t="s">
        <v>95</v>
      </c>
      <c r="D119" s="118" t="s">
        <v>57</v>
      </c>
      <c r="E119" s="118" t="s">
        <v>53</v>
      </c>
      <c r="F119" s="118" t="s">
        <v>54</v>
      </c>
      <c r="G119" s="118" t="s">
        <v>96</v>
      </c>
      <c r="H119" s="118" t="s">
        <v>97</v>
      </c>
      <c r="I119" s="118" t="s">
        <v>98</v>
      </c>
      <c r="J119" s="119" t="s">
        <v>83</v>
      </c>
      <c r="K119" s="120" t="s">
        <v>99</v>
      </c>
      <c r="L119" s="121"/>
      <c r="M119" s="62" t="s">
        <v>1</v>
      </c>
      <c r="N119" s="63" t="s">
        <v>36</v>
      </c>
      <c r="O119" s="63" t="s">
        <v>100</v>
      </c>
      <c r="P119" s="63" t="s">
        <v>101</v>
      </c>
      <c r="Q119" s="63" t="s">
        <v>102</v>
      </c>
      <c r="R119" s="63" t="s">
        <v>103</v>
      </c>
      <c r="S119" s="63" t="s">
        <v>104</v>
      </c>
      <c r="T119" s="64" t="s">
        <v>105</v>
      </c>
      <c r="U119" s="115"/>
      <c r="V119" s="115"/>
      <c r="W119" s="115"/>
      <c r="X119" s="115"/>
      <c r="Y119" s="115"/>
      <c r="Z119" s="115"/>
      <c r="AA119" s="115"/>
      <c r="AB119" s="115"/>
      <c r="AC119" s="115"/>
      <c r="AD119" s="115"/>
      <c r="AE119" s="115"/>
    </row>
    <row r="120" spans="1:65" s="2" customFormat="1" ht="22.9" customHeight="1">
      <c r="A120" s="32"/>
      <c r="B120" s="33"/>
      <c r="C120" s="69" t="s">
        <v>106</v>
      </c>
      <c r="D120" s="32"/>
      <c r="E120" s="32"/>
      <c r="F120" s="32"/>
      <c r="G120" s="32"/>
      <c r="H120" s="32"/>
      <c r="I120" s="32"/>
      <c r="J120" s="122">
        <f>BK120</f>
        <v>0</v>
      </c>
      <c r="K120" s="32"/>
      <c r="L120" s="33"/>
      <c r="M120" s="65"/>
      <c r="N120" s="56"/>
      <c r="O120" s="66"/>
      <c r="P120" s="123">
        <f>P121+P157</f>
        <v>0</v>
      </c>
      <c r="Q120" s="66"/>
      <c r="R120" s="123">
        <f>R121+R157</f>
        <v>49.701671776234996</v>
      </c>
      <c r="S120" s="66"/>
      <c r="T120" s="124">
        <f>T121+T157</f>
        <v>0</v>
      </c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T120" s="17" t="s">
        <v>71</v>
      </c>
      <c r="AU120" s="17" t="s">
        <v>85</v>
      </c>
      <c r="BK120" s="125">
        <f>BK121+BK157</f>
        <v>0</v>
      </c>
    </row>
    <row r="121" spans="1:65" s="12" customFormat="1" ht="25.9" customHeight="1">
      <c r="B121" s="126"/>
      <c r="D121" s="127" t="s">
        <v>71</v>
      </c>
      <c r="E121" s="128" t="s">
        <v>107</v>
      </c>
      <c r="F121" s="128" t="s">
        <v>108</v>
      </c>
      <c r="I121" s="129"/>
      <c r="J121" s="130">
        <f>BK121</f>
        <v>0</v>
      </c>
      <c r="L121" s="126"/>
      <c r="M121" s="131"/>
      <c r="N121" s="132"/>
      <c r="O121" s="132"/>
      <c r="P121" s="133">
        <f>P122+P143+P155</f>
        <v>0</v>
      </c>
      <c r="Q121" s="132"/>
      <c r="R121" s="133">
        <f>R122+R143+R155</f>
        <v>15.806434130000001</v>
      </c>
      <c r="S121" s="132"/>
      <c r="T121" s="134">
        <f>T122+T143+T155</f>
        <v>0</v>
      </c>
      <c r="AR121" s="127" t="s">
        <v>77</v>
      </c>
      <c r="AT121" s="135" t="s">
        <v>71</v>
      </c>
      <c r="AU121" s="135" t="s">
        <v>72</v>
      </c>
      <c r="AY121" s="127" t="s">
        <v>109</v>
      </c>
      <c r="BK121" s="136">
        <f>BK122+BK143+BK155</f>
        <v>0</v>
      </c>
    </row>
    <row r="122" spans="1:65" s="12" customFormat="1" ht="22.9" customHeight="1">
      <c r="B122" s="126"/>
      <c r="D122" s="127" t="s">
        <v>71</v>
      </c>
      <c r="E122" s="137" t="s">
        <v>110</v>
      </c>
      <c r="F122" s="137" t="s">
        <v>111</v>
      </c>
      <c r="I122" s="129"/>
      <c r="J122" s="138">
        <f>BK122</f>
        <v>0</v>
      </c>
      <c r="L122" s="126"/>
      <c r="M122" s="131"/>
      <c r="N122" s="132"/>
      <c r="O122" s="132"/>
      <c r="P122" s="133">
        <f>SUM(P123:P142)</f>
        <v>0</v>
      </c>
      <c r="Q122" s="132"/>
      <c r="R122" s="133">
        <f>SUM(R123:R142)</f>
        <v>14.655249810000001</v>
      </c>
      <c r="S122" s="132"/>
      <c r="T122" s="134">
        <f>SUM(T123:T142)</f>
        <v>0</v>
      </c>
      <c r="AR122" s="127" t="s">
        <v>77</v>
      </c>
      <c r="AT122" s="135" t="s">
        <v>71</v>
      </c>
      <c r="AU122" s="135" t="s">
        <v>77</v>
      </c>
      <c r="AY122" s="127" t="s">
        <v>109</v>
      </c>
      <c r="BK122" s="136">
        <f>SUM(BK123:BK142)</f>
        <v>0</v>
      </c>
    </row>
    <row r="123" spans="1:65" s="2" customFormat="1" ht="14.45" customHeight="1">
      <c r="A123" s="32"/>
      <c r="B123" s="139"/>
      <c r="C123" s="140" t="s">
        <v>112</v>
      </c>
      <c r="D123" s="140" t="s">
        <v>113</v>
      </c>
      <c r="E123" s="141" t="s">
        <v>114</v>
      </c>
      <c r="F123" s="142" t="s">
        <v>115</v>
      </c>
      <c r="G123" s="143" t="s">
        <v>116</v>
      </c>
      <c r="H123" s="144">
        <v>50</v>
      </c>
      <c r="I123" s="145"/>
      <c r="J123" s="146">
        <f>ROUND(I123*H123,2)</f>
        <v>0</v>
      </c>
      <c r="K123" s="147"/>
      <c r="L123" s="33"/>
      <c r="M123" s="148" t="s">
        <v>1</v>
      </c>
      <c r="N123" s="149" t="s">
        <v>37</v>
      </c>
      <c r="O123" s="58"/>
      <c r="P123" s="150">
        <f>O123*H123</f>
        <v>0</v>
      </c>
      <c r="Q123" s="150">
        <v>0</v>
      </c>
      <c r="R123" s="150">
        <f>Q123*H123</f>
        <v>0</v>
      </c>
      <c r="S123" s="150">
        <v>0</v>
      </c>
      <c r="T123" s="151">
        <f>S123*H123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152" t="s">
        <v>117</v>
      </c>
      <c r="AT123" s="152" t="s">
        <v>113</v>
      </c>
      <c r="AU123" s="152" t="s">
        <v>79</v>
      </c>
      <c r="AY123" s="17" t="s">
        <v>109</v>
      </c>
      <c r="BE123" s="153">
        <f>IF(N123="základní",J123,0)</f>
        <v>0</v>
      </c>
      <c r="BF123" s="153">
        <f>IF(N123="snížená",J123,0)</f>
        <v>0</v>
      </c>
      <c r="BG123" s="153">
        <f>IF(N123="zákl. přenesená",J123,0)</f>
        <v>0</v>
      </c>
      <c r="BH123" s="153">
        <f>IF(N123="sníž. přenesená",J123,0)</f>
        <v>0</v>
      </c>
      <c r="BI123" s="153">
        <f>IF(N123="nulová",J123,0)</f>
        <v>0</v>
      </c>
      <c r="BJ123" s="17" t="s">
        <v>77</v>
      </c>
      <c r="BK123" s="153">
        <f>ROUND(I123*H123,2)</f>
        <v>0</v>
      </c>
      <c r="BL123" s="17" t="s">
        <v>117</v>
      </c>
      <c r="BM123" s="152" t="s">
        <v>118</v>
      </c>
    </row>
    <row r="124" spans="1:65" s="2" customFormat="1" ht="24.2" customHeight="1">
      <c r="A124" s="32"/>
      <c r="B124" s="139"/>
      <c r="C124" s="140" t="s">
        <v>110</v>
      </c>
      <c r="D124" s="140" t="s">
        <v>113</v>
      </c>
      <c r="E124" s="141" t="s">
        <v>119</v>
      </c>
      <c r="F124" s="142" t="s">
        <v>120</v>
      </c>
      <c r="G124" s="143" t="s">
        <v>121</v>
      </c>
      <c r="H124" s="144">
        <v>14.409000000000001</v>
      </c>
      <c r="I124" s="145"/>
      <c r="J124" s="146">
        <f>ROUND(I124*H124,2)</f>
        <v>0</v>
      </c>
      <c r="K124" s="147"/>
      <c r="L124" s="33"/>
      <c r="M124" s="148" t="s">
        <v>1</v>
      </c>
      <c r="N124" s="149" t="s">
        <v>37</v>
      </c>
      <c r="O124" s="58"/>
      <c r="P124" s="150">
        <f>O124*H124</f>
        <v>0</v>
      </c>
      <c r="Q124" s="150">
        <v>1.7090000000000001E-2</v>
      </c>
      <c r="R124" s="150">
        <f>Q124*H124</f>
        <v>0.24624981000000001</v>
      </c>
      <c r="S124" s="150">
        <v>0</v>
      </c>
      <c r="T124" s="151">
        <f>S124*H124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52" t="s">
        <v>110</v>
      </c>
      <c r="AT124" s="152" t="s">
        <v>113</v>
      </c>
      <c r="AU124" s="152" t="s">
        <v>79</v>
      </c>
      <c r="AY124" s="17" t="s">
        <v>109</v>
      </c>
      <c r="BE124" s="153">
        <f>IF(N124="základní",J124,0)</f>
        <v>0</v>
      </c>
      <c r="BF124" s="153">
        <f>IF(N124="snížená",J124,0)</f>
        <v>0</v>
      </c>
      <c r="BG124" s="153">
        <f>IF(N124="zákl. přenesená",J124,0)</f>
        <v>0</v>
      </c>
      <c r="BH124" s="153">
        <f>IF(N124="sníž. přenesená",J124,0)</f>
        <v>0</v>
      </c>
      <c r="BI124" s="153">
        <f>IF(N124="nulová",J124,0)</f>
        <v>0</v>
      </c>
      <c r="BJ124" s="17" t="s">
        <v>77</v>
      </c>
      <c r="BK124" s="153">
        <f>ROUND(I124*H124,2)</f>
        <v>0</v>
      </c>
      <c r="BL124" s="17" t="s">
        <v>110</v>
      </c>
      <c r="BM124" s="152" t="s">
        <v>122</v>
      </c>
    </row>
    <row r="125" spans="1:65" s="13" customFormat="1">
      <c r="B125" s="154"/>
      <c r="D125" s="155" t="s">
        <v>123</v>
      </c>
      <c r="E125" s="156" t="s">
        <v>1</v>
      </c>
      <c r="F125" s="157" t="s">
        <v>124</v>
      </c>
      <c r="H125" s="156" t="s">
        <v>1</v>
      </c>
      <c r="I125" s="158"/>
      <c r="L125" s="154"/>
      <c r="M125" s="159"/>
      <c r="N125" s="160"/>
      <c r="O125" s="160"/>
      <c r="P125" s="160"/>
      <c r="Q125" s="160"/>
      <c r="R125" s="160"/>
      <c r="S125" s="160"/>
      <c r="T125" s="161"/>
      <c r="AT125" s="156" t="s">
        <v>123</v>
      </c>
      <c r="AU125" s="156" t="s">
        <v>79</v>
      </c>
      <c r="AV125" s="13" t="s">
        <v>77</v>
      </c>
      <c r="AW125" s="13" t="s">
        <v>29</v>
      </c>
      <c r="AX125" s="13" t="s">
        <v>72</v>
      </c>
      <c r="AY125" s="156" t="s">
        <v>109</v>
      </c>
    </row>
    <row r="126" spans="1:65" s="14" customFormat="1">
      <c r="B126" s="162"/>
      <c r="D126" s="155" t="s">
        <v>123</v>
      </c>
      <c r="E126" s="163" t="s">
        <v>1</v>
      </c>
      <c r="F126" s="164" t="s">
        <v>125</v>
      </c>
      <c r="H126" s="165">
        <v>3.0249999999999999</v>
      </c>
      <c r="I126" s="166"/>
      <c r="L126" s="162"/>
      <c r="M126" s="167"/>
      <c r="N126" s="168"/>
      <c r="O126" s="168"/>
      <c r="P126" s="168"/>
      <c r="Q126" s="168"/>
      <c r="R126" s="168"/>
      <c r="S126" s="168"/>
      <c r="T126" s="169"/>
      <c r="AT126" s="163" t="s">
        <v>123</v>
      </c>
      <c r="AU126" s="163" t="s">
        <v>79</v>
      </c>
      <c r="AV126" s="14" t="s">
        <v>79</v>
      </c>
      <c r="AW126" s="14" t="s">
        <v>29</v>
      </c>
      <c r="AX126" s="14" t="s">
        <v>72</v>
      </c>
      <c r="AY126" s="163" t="s">
        <v>109</v>
      </c>
    </row>
    <row r="127" spans="1:65" s="14" customFormat="1">
      <c r="B127" s="162"/>
      <c r="D127" s="155" t="s">
        <v>123</v>
      </c>
      <c r="E127" s="163" t="s">
        <v>1</v>
      </c>
      <c r="F127" s="164" t="s">
        <v>126</v>
      </c>
      <c r="H127" s="165">
        <v>4.399</v>
      </c>
      <c r="I127" s="166"/>
      <c r="L127" s="162"/>
      <c r="M127" s="167"/>
      <c r="N127" s="168"/>
      <c r="O127" s="168"/>
      <c r="P127" s="168"/>
      <c r="Q127" s="168"/>
      <c r="R127" s="168"/>
      <c r="S127" s="168"/>
      <c r="T127" s="169"/>
      <c r="AT127" s="163" t="s">
        <v>123</v>
      </c>
      <c r="AU127" s="163" t="s">
        <v>79</v>
      </c>
      <c r="AV127" s="14" t="s">
        <v>79</v>
      </c>
      <c r="AW127" s="14" t="s">
        <v>29</v>
      </c>
      <c r="AX127" s="14" t="s">
        <v>72</v>
      </c>
      <c r="AY127" s="163" t="s">
        <v>109</v>
      </c>
    </row>
    <row r="128" spans="1:65" s="14" customFormat="1">
      <c r="B128" s="162"/>
      <c r="D128" s="155" t="s">
        <v>123</v>
      </c>
      <c r="E128" s="163" t="s">
        <v>1</v>
      </c>
      <c r="F128" s="164" t="s">
        <v>127</v>
      </c>
      <c r="H128" s="165">
        <v>1.3280000000000001</v>
      </c>
      <c r="I128" s="166"/>
      <c r="L128" s="162"/>
      <c r="M128" s="167"/>
      <c r="N128" s="168"/>
      <c r="O128" s="168"/>
      <c r="P128" s="168"/>
      <c r="Q128" s="168"/>
      <c r="R128" s="168"/>
      <c r="S128" s="168"/>
      <c r="T128" s="169"/>
      <c r="AT128" s="163" t="s">
        <v>123</v>
      </c>
      <c r="AU128" s="163" t="s">
        <v>79</v>
      </c>
      <c r="AV128" s="14" t="s">
        <v>79</v>
      </c>
      <c r="AW128" s="14" t="s">
        <v>29</v>
      </c>
      <c r="AX128" s="14" t="s">
        <v>72</v>
      </c>
      <c r="AY128" s="163" t="s">
        <v>109</v>
      </c>
    </row>
    <row r="129" spans="1:65" s="14" customFormat="1">
      <c r="B129" s="162"/>
      <c r="D129" s="155" t="s">
        <v>123</v>
      </c>
      <c r="E129" s="163" t="s">
        <v>1</v>
      </c>
      <c r="F129" s="164" t="s">
        <v>128</v>
      </c>
      <c r="H129" s="165">
        <v>0.80900000000000005</v>
      </c>
      <c r="I129" s="166"/>
      <c r="L129" s="162"/>
      <c r="M129" s="167"/>
      <c r="N129" s="168"/>
      <c r="O129" s="168"/>
      <c r="P129" s="168"/>
      <c r="Q129" s="168"/>
      <c r="R129" s="168"/>
      <c r="S129" s="168"/>
      <c r="T129" s="169"/>
      <c r="AT129" s="163" t="s">
        <v>123</v>
      </c>
      <c r="AU129" s="163" t="s">
        <v>79</v>
      </c>
      <c r="AV129" s="14" t="s">
        <v>79</v>
      </c>
      <c r="AW129" s="14" t="s">
        <v>29</v>
      </c>
      <c r="AX129" s="14" t="s">
        <v>72</v>
      </c>
      <c r="AY129" s="163" t="s">
        <v>109</v>
      </c>
    </row>
    <row r="130" spans="1:65" s="14" customFormat="1">
      <c r="B130" s="162"/>
      <c r="D130" s="155" t="s">
        <v>123</v>
      </c>
      <c r="E130" s="163" t="s">
        <v>1</v>
      </c>
      <c r="F130" s="164" t="s">
        <v>129</v>
      </c>
      <c r="H130" s="165">
        <v>2.9689999999999999</v>
      </c>
      <c r="I130" s="166"/>
      <c r="L130" s="162"/>
      <c r="M130" s="167"/>
      <c r="N130" s="168"/>
      <c r="O130" s="168"/>
      <c r="P130" s="168"/>
      <c r="Q130" s="168"/>
      <c r="R130" s="168"/>
      <c r="S130" s="168"/>
      <c r="T130" s="169"/>
      <c r="AT130" s="163" t="s">
        <v>123</v>
      </c>
      <c r="AU130" s="163" t="s">
        <v>79</v>
      </c>
      <c r="AV130" s="14" t="s">
        <v>79</v>
      </c>
      <c r="AW130" s="14" t="s">
        <v>29</v>
      </c>
      <c r="AX130" s="14" t="s">
        <v>72</v>
      </c>
      <c r="AY130" s="163" t="s">
        <v>109</v>
      </c>
    </row>
    <row r="131" spans="1:65" s="14" customFormat="1">
      <c r="B131" s="162"/>
      <c r="D131" s="155" t="s">
        <v>123</v>
      </c>
      <c r="E131" s="163" t="s">
        <v>1</v>
      </c>
      <c r="F131" s="164" t="s">
        <v>130</v>
      </c>
      <c r="H131" s="165">
        <v>1.879</v>
      </c>
      <c r="I131" s="166"/>
      <c r="L131" s="162"/>
      <c r="M131" s="167"/>
      <c r="N131" s="168"/>
      <c r="O131" s="168"/>
      <c r="P131" s="168"/>
      <c r="Q131" s="168"/>
      <c r="R131" s="168"/>
      <c r="S131" s="168"/>
      <c r="T131" s="169"/>
      <c r="AT131" s="163" t="s">
        <v>123</v>
      </c>
      <c r="AU131" s="163" t="s">
        <v>79</v>
      </c>
      <c r="AV131" s="14" t="s">
        <v>79</v>
      </c>
      <c r="AW131" s="14" t="s">
        <v>29</v>
      </c>
      <c r="AX131" s="14" t="s">
        <v>72</v>
      </c>
      <c r="AY131" s="163" t="s">
        <v>109</v>
      </c>
    </row>
    <row r="132" spans="1:65" s="15" customFormat="1">
      <c r="B132" s="170"/>
      <c r="D132" s="155" t="s">
        <v>123</v>
      </c>
      <c r="E132" s="171" t="s">
        <v>1</v>
      </c>
      <c r="F132" s="172" t="s">
        <v>131</v>
      </c>
      <c r="H132" s="173">
        <v>14.409000000000001</v>
      </c>
      <c r="I132" s="174"/>
      <c r="L132" s="170"/>
      <c r="M132" s="175"/>
      <c r="N132" s="176"/>
      <c r="O132" s="176"/>
      <c r="P132" s="176"/>
      <c r="Q132" s="176"/>
      <c r="R132" s="176"/>
      <c r="S132" s="176"/>
      <c r="T132" s="177"/>
      <c r="AT132" s="171" t="s">
        <v>123</v>
      </c>
      <c r="AU132" s="171" t="s">
        <v>79</v>
      </c>
      <c r="AV132" s="15" t="s">
        <v>110</v>
      </c>
      <c r="AW132" s="15" t="s">
        <v>29</v>
      </c>
      <c r="AX132" s="15" t="s">
        <v>77</v>
      </c>
      <c r="AY132" s="171" t="s">
        <v>109</v>
      </c>
    </row>
    <row r="133" spans="1:65" s="2" customFormat="1" ht="14.45" customHeight="1">
      <c r="A133" s="32"/>
      <c r="B133" s="139"/>
      <c r="C133" s="178" t="s">
        <v>132</v>
      </c>
      <c r="D133" s="178" t="s">
        <v>133</v>
      </c>
      <c r="E133" s="179" t="s">
        <v>134</v>
      </c>
      <c r="F133" s="180" t="s">
        <v>135</v>
      </c>
      <c r="G133" s="181" t="s">
        <v>121</v>
      </c>
      <c r="H133" s="182">
        <v>3.4780000000000002</v>
      </c>
      <c r="I133" s="183"/>
      <c r="J133" s="184">
        <f>ROUND(I133*H133,2)</f>
        <v>0</v>
      </c>
      <c r="K133" s="185"/>
      <c r="L133" s="186"/>
      <c r="M133" s="187" t="s">
        <v>1</v>
      </c>
      <c r="N133" s="188" t="s">
        <v>37</v>
      </c>
      <c r="O133" s="58"/>
      <c r="P133" s="150">
        <f>O133*H133</f>
        <v>0</v>
      </c>
      <c r="Q133" s="150">
        <v>1</v>
      </c>
      <c r="R133" s="150">
        <f>Q133*H133</f>
        <v>3.4780000000000002</v>
      </c>
      <c r="S133" s="150">
        <v>0</v>
      </c>
      <c r="T133" s="151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52" t="s">
        <v>136</v>
      </c>
      <c r="AT133" s="152" t="s">
        <v>133</v>
      </c>
      <c r="AU133" s="152" t="s">
        <v>79</v>
      </c>
      <c r="AY133" s="17" t="s">
        <v>109</v>
      </c>
      <c r="BE133" s="153">
        <f>IF(N133="základní",J133,0)</f>
        <v>0</v>
      </c>
      <c r="BF133" s="153">
        <f>IF(N133="snížená",J133,0)</f>
        <v>0</v>
      </c>
      <c r="BG133" s="153">
        <f>IF(N133="zákl. přenesená",J133,0)</f>
        <v>0</v>
      </c>
      <c r="BH133" s="153">
        <f>IF(N133="sníž. přenesená",J133,0)</f>
        <v>0</v>
      </c>
      <c r="BI133" s="153">
        <f>IF(N133="nulová",J133,0)</f>
        <v>0</v>
      </c>
      <c r="BJ133" s="17" t="s">
        <v>77</v>
      </c>
      <c r="BK133" s="153">
        <f>ROUND(I133*H133,2)</f>
        <v>0</v>
      </c>
      <c r="BL133" s="17" t="s">
        <v>110</v>
      </c>
      <c r="BM133" s="152" t="s">
        <v>137</v>
      </c>
    </row>
    <row r="134" spans="1:65" s="14" customFormat="1">
      <c r="B134" s="162"/>
      <c r="D134" s="155" t="s">
        <v>123</v>
      </c>
      <c r="E134" s="163" t="s">
        <v>1</v>
      </c>
      <c r="F134" s="164" t="s">
        <v>138</v>
      </c>
      <c r="H134" s="165">
        <v>3.4780000000000002</v>
      </c>
      <c r="I134" s="166"/>
      <c r="L134" s="162"/>
      <c r="M134" s="167"/>
      <c r="N134" s="168"/>
      <c r="O134" s="168"/>
      <c r="P134" s="168"/>
      <c r="Q134" s="168"/>
      <c r="R134" s="168"/>
      <c r="S134" s="168"/>
      <c r="T134" s="169"/>
      <c r="AT134" s="163" t="s">
        <v>123</v>
      </c>
      <c r="AU134" s="163" t="s">
        <v>79</v>
      </c>
      <c r="AV134" s="14" t="s">
        <v>79</v>
      </c>
      <c r="AW134" s="14" t="s">
        <v>29</v>
      </c>
      <c r="AX134" s="14" t="s">
        <v>77</v>
      </c>
      <c r="AY134" s="163" t="s">
        <v>109</v>
      </c>
    </row>
    <row r="135" spans="1:65" s="2" customFormat="1" ht="14.45" customHeight="1">
      <c r="A135" s="32"/>
      <c r="B135" s="139"/>
      <c r="C135" s="178" t="s">
        <v>139</v>
      </c>
      <c r="D135" s="178" t="s">
        <v>133</v>
      </c>
      <c r="E135" s="179" t="s">
        <v>140</v>
      </c>
      <c r="F135" s="180" t="s">
        <v>141</v>
      </c>
      <c r="G135" s="181" t="s">
        <v>121</v>
      </c>
      <c r="H135" s="182">
        <v>5.0590000000000002</v>
      </c>
      <c r="I135" s="183"/>
      <c r="J135" s="184">
        <f>ROUND(I135*H135,2)</f>
        <v>0</v>
      </c>
      <c r="K135" s="185"/>
      <c r="L135" s="186"/>
      <c r="M135" s="187" t="s">
        <v>1</v>
      </c>
      <c r="N135" s="188" t="s">
        <v>37</v>
      </c>
      <c r="O135" s="58"/>
      <c r="P135" s="150">
        <f>O135*H135</f>
        <v>0</v>
      </c>
      <c r="Q135" s="150">
        <v>1</v>
      </c>
      <c r="R135" s="150">
        <f>Q135*H135</f>
        <v>5.0590000000000002</v>
      </c>
      <c r="S135" s="150">
        <v>0</v>
      </c>
      <c r="T135" s="151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52" t="s">
        <v>136</v>
      </c>
      <c r="AT135" s="152" t="s">
        <v>133</v>
      </c>
      <c r="AU135" s="152" t="s">
        <v>79</v>
      </c>
      <c r="AY135" s="17" t="s">
        <v>109</v>
      </c>
      <c r="BE135" s="153">
        <f>IF(N135="základní",J135,0)</f>
        <v>0</v>
      </c>
      <c r="BF135" s="153">
        <f>IF(N135="snížená",J135,0)</f>
        <v>0</v>
      </c>
      <c r="BG135" s="153">
        <f>IF(N135="zákl. přenesená",J135,0)</f>
        <v>0</v>
      </c>
      <c r="BH135" s="153">
        <f>IF(N135="sníž. přenesená",J135,0)</f>
        <v>0</v>
      </c>
      <c r="BI135" s="153">
        <f>IF(N135="nulová",J135,0)</f>
        <v>0</v>
      </c>
      <c r="BJ135" s="17" t="s">
        <v>77</v>
      </c>
      <c r="BK135" s="153">
        <f>ROUND(I135*H135,2)</f>
        <v>0</v>
      </c>
      <c r="BL135" s="17" t="s">
        <v>110</v>
      </c>
      <c r="BM135" s="152" t="s">
        <v>142</v>
      </c>
    </row>
    <row r="136" spans="1:65" s="14" customFormat="1">
      <c r="B136" s="162"/>
      <c r="D136" s="155" t="s">
        <v>123</v>
      </c>
      <c r="E136" s="163" t="s">
        <v>1</v>
      </c>
      <c r="F136" s="164" t="s">
        <v>143</v>
      </c>
      <c r="H136" s="165">
        <v>5.0590000000000002</v>
      </c>
      <c r="I136" s="166"/>
      <c r="L136" s="162"/>
      <c r="M136" s="167"/>
      <c r="N136" s="168"/>
      <c r="O136" s="168"/>
      <c r="P136" s="168"/>
      <c r="Q136" s="168"/>
      <c r="R136" s="168"/>
      <c r="S136" s="168"/>
      <c r="T136" s="169"/>
      <c r="AT136" s="163" t="s">
        <v>123</v>
      </c>
      <c r="AU136" s="163" t="s">
        <v>79</v>
      </c>
      <c r="AV136" s="14" t="s">
        <v>79</v>
      </c>
      <c r="AW136" s="14" t="s">
        <v>29</v>
      </c>
      <c r="AX136" s="14" t="s">
        <v>77</v>
      </c>
      <c r="AY136" s="163" t="s">
        <v>109</v>
      </c>
    </row>
    <row r="137" spans="1:65" s="2" customFormat="1" ht="14.45" customHeight="1">
      <c r="A137" s="32"/>
      <c r="B137" s="139"/>
      <c r="C137" s="178" t="s">
        <v>144</v>
      </c>
      <c r="D137" s="178" t="s">
        <v>133</v>
      </c>
      <c r="E137" s="179" t="s">
        <v>145</v>
      </c>
      <c r="F137" s="180" t="s">
        <v>146</v>
      </c>
      <c r="G137" s="181" t="s">
        <v>121</v>
      </c>
      <c r="H137" s="182">
        <v>1.528</v>
      </c>
      <c r="I137" s="183"/>
      <c r="J137" s="184">
        <f>ROUND(I137*H137,2)</f>
        <v>0</v>
      </c>
      <c r="K137" s="185"/>
      <c r="L137" s="186"/>
      <c r="M137" s="187" t="s">
        <v>1</v>
      </c>
      <c r="N137" s="188" t="s">
        <v>37</v>
      </c>
      <c r="O137" s="58"/>
      <c r="P137" s="150">
        <f>O137*H137</f>
        <v>0</v>
      </c>
      <c r="Q137" s="150">
        <v>1</v>
      </c>
      <c r="R137" s="150">
        <f>Q137*H137</f>
        <v>1.528</v>
      </c>
      <c r="S137" s="150">
        <v>0</v>
      </c>
      <c r="T137" s="151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52" t="s">
        <v>136</v>
      </c>
      <c r="AT137" s="152" t="s">
        <v>133</v>
      </c>
      <c r="AU137" s="152" t="s">
        <v>79</v>
      </c>
      <c r="AY137" s="17" t="s">
        <v>109</v>
      </c>
      <c r="BE137" s="153">
        <f>IF(N137="základní",J137,0)</f>
        <v>0</v>
      </c>
      <c r="BF137" s="153">
        <f>IF(N137="snížená",J137,0)</f>
        <v>0</v>
      </c>
      <c r="BG137" s="153">
        <f>IF(N137="zákl. přenesená",J137,0)</f>
        <v>0</v>
      </c>
      <c r="BH137" s="153">
        <f>IF(N137="sníž. přenesená",J137,0)</f>
        <v>0</v>
      </c>
      <c r="BI137" s="153">
        <f>IF(N137="nulová",J137,0)</f>
        <v>0</v>
      </c>
      <c r="BJ137" s="17" t="s">
        <v>77</v>
      </c>
      <c r="BK137" s="153">
        <f>ROUND(I137*H137,2)</f>
        <v>0</v>
      </c>
      <c r="BL137" s="17" t="s">
        <v>110</v>
      </c>
      <c r="BM137" s="152" t="s">
        <v>147</v>
      </c>
    </row>
    <row r="138" spans="1:65" s="14" customFormat="1">
      <c r="B138" s="162"/>
      <c r="D138" s="155" t="s">
        <v>123</v>
      </c>
      <c r="E138" s="163" t="s">
        <v>1</v>
      </c>
      <c r="F138" s="164" t="s">
        <v>148</v>
      </c>
      <c r="H138" s="165">
        <v>1.528</v>
      </c>
      <c r="I138" s="166"/>
      <c r="L138" s="162"/>
      <c r="M138" s="167"/>
      <c r="N138" s="168"/>
      <c r="O138" s="168"/>
      <c r="P138" s="168"/>
      <c r="Q138" s="168"/>
      <c r="R138" s="168"/>
      <c r="S138" s="168"/>
      <c r="T138" s="169"/>
      <c r="AT138" s="163" t="s">
        <v>123</v>
      </c>
      <c r="AU138" s="163" t="s">
        <v>79</v>
      </c>
      <c r="AV138" s="14" t="s">
        <v>79</v>
      </c>
      <c r="AW138" s="14" t="s">
        <v>29</v>
      </c>
      <c r="AX138" s="14" t="s">
        <v>77</v>
      </c>
      <c r="AY138" s="163" t="s">
        <v>109</v>
      </c>
    </row>
    <row r="139" spans="1:65" s="2" customFormat="1" ht="24.2" customHeight="1">
      <c r="A139" s="32"/>
      <c r="B139" s="139"/>
      <c r="C139" s="178" t="s">
        <v>136</v>
      </c>
      <c r="D139" s="178" t="s">
        <v>133</v>
      </c>
      <c r="E139" s="179" t="s">
        <v>149</v>
      </c>
      <c r="F139" s="180" t="s">
        <v>150</v>
      </c>
      <c r="G139" s="181" t="s">
        <v>121</v>
      </c>
      <c r="H139" s="182">
        <v>0.93</v>
      </c>
      <c r="I139" s="183"/>
      <c r="J139" s="184">
        <f>ROUND(I139*H139,2)</f>
        <v>0</v>
      </c>
      <c r="K139" s="185"/>
      <c r="L139" s="186"/>
      <c r="M139" s="187" t="s">
        <v>1</v>
      </c>
      <c r="N139" s="188" t="s">
        <v>37</v>
      </c>
      <c r="O139" s="58"/>
      <c r="P139" s="150">
        <f>O139*H139</f>
        <v>0</v>
      </c>
      <c r="Q139" s="150">
        <v>1</v>
      </c>
      <c r="R139" s="150">
        <f>Q139*H139</f>
        <v>0.93</v>
      </c>
      <c r="S139" s="150">
        <v>0</v>
      </c>
      <c r="T139" s="151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52" t="s">
        <v>136</v>
      </c>
      <c r="AT139" s="152" t="s">
        <v>133</v>
      </c>
      <c r="AU139" s="152" t="s">
        <v>79</v>
      </c>
      <c r="AY139" s="17" t="s">
        <v>109</v>
      </c>
      <c r="BE139" s="153">
        <f>IF(N139="základní",J139,0)</f>
        <v>0</v>
      </c>
      <c r="BF139" s="153">
        <f>IF(N139="snížená",J139,0)</f>
        <v>0</v>
      </c>
      <c r="BG139" s="153">
        <f>IF(N139="zákl. přenesená",J139,0)</f>
        <v>0</v>
      </c>
      <c r="BH139" s="153">
        <f>IF(N139="sníž. přenesená",J139,0)</f>
        <v>0</v>
      </c>
      <c r="BI139" s="153">
        <f>IF(N139="nulová",J139,0)</f>
        <v>0</v>
      </c>
      <c r="BJ139" s="17" t="s">
        <v>77</v>
      </c>
      <c r="BK139" s="153">
        <f>ROUND(I139*H139,2)</f>
        <v>0</v>
      </c>
      <c r="BL139" s="17" t="s">
        <v>110</v>
      </c>
      <c r="BM139" s="152" t="s">
        <v>151</v>
      </c>
    </row>
    <row r="140" spans="1:65" s="14" customFormat="1">
      <c r="B140" s="162"/>
      <c r="D140" s="155" t="s">
        <v>123</v>
      </c>
      <c r="E140" s="163" t="s">
        <v>1</v>
      </c>
      <c r="F140" s="164" t="s">
        <v>152</v>
      </c>
      <c r="H140" s="165">
        <v>0.93</v>
      </c>
      <c r="I140" s="166"/>
      <c r="L140" s="162"/>
      <c r="M140" s="167"/>
      <c r="N140" s="168"/>
      <c r="O140" s="168"/>
      <c r="P140" s="168"/>
      <c r="Q140" s="168"/>
      <c r="R140" s="168"/>
      <c r="S140" s="168"/>
      <c r="T140" s="169"/>
      <c r="AT140" s="163" t="s">
        <v>123</v>
      </c>
      <c r="AU140" s="163" t="s">
        <v>79</v>
      </c>
      <c r="AV140" s="14" t="s">
        <v>79</v>
      </c>
      <c r="AW140" s="14" t="s">
        <v>29</v>
      </c>
      <c r="AX140" s="14" t="s">
        <v>77</v>
      </c>
      <c r="AY140" s="163" t="s">
        <v>109</v>
      </c>
    </row>
    <row r="141" spans="1:65" s="2" customFormat="1" ht="14.45" customHeight="1">
      <c r="A141" s="32"/>
      <c r="B141" s="139"/>
      <c r="C141" s="178" t="s">
        <v>153</v>
      </c>
      <c r="D141" s="178" t="s">
        <v>133</v>
      </c>
      <c r="E141" s="179" t="s">
        <v>154</v>
      </c>
      <c r="F141" s="180" t="s">
        <v>155</v>
      </c>
      <c r="G141" s="181" t="s">
        <v>121</v>
      </c>
      <c r="H141" s="182">
        <v>3.4140000000000001</v>
      </c>
      <c r="I141" s="183"/>
      <c r="J141" s="184">
        <f>ROUND(I141*H141,2)</f>
        <v>0</v>
      </c>
      <c r="K141" s="185"/>
      <c r="L141" s="186"/>
      <c r="M141" s="187" t="s">
        <v>1</v>
      </c>
      <c r="N141" s="188" t="s">
        <v>37</v>
      </c>
      <c r="O141" s="58"/>
      <c r="P141" s="150">
        <f>O141*H141</f>
        <v>0</v>
      </c>
      <c r="Q141" s="150">
        <v>1</v>
      </c>
      <c r="R141" s="150">
        <f>Q141*H141</f>
        <v>3.4140000000000001</v>
      </c>
      <c r="S141" s="150">
        <v>0</v>
      </c>
      <c r="T141" s="151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52" t="s">
        <v>136</v>
      </c>
      <c r="AT141" s="152" t="s">
        <v>133</v>
      </c>
      <c r="AU141" s="152" t="s">
        <v>79</v>
      </c>
      <c r="AY141" s="17" t="s">
        <v>109</v>
      </c>
      <c r="BE141" s="153">
        <f>IF(N141="základní",J141,0)</f>
        <v>0</v>
      </c>
      <c r="BF141" s="153">
        <f>IF(N141="snížená",J141,0)</f>
        <v>0</v>
      </c>
      <c r="BG141" s="153">
        <f>IF(N141="zákl. přenesená",J141,0)</f>
        <v>0</v>
      </c>
      <c r="BH141" s="153">
        <f>IF(N141="sníž. přenesená",J141,0)</f>
        <v>0</v>
      </c>
      <c r="BI141" s="153">
        <f>IF(N141="nulová",J141,0)</f>
        <v>0</v>
      </c>
      <c r="BJ141" s="17" t="s">
        <v>77</v>
      </c>
      <c r="BK141" s="153">
        <f>ROUND(I141*H141,2)</f>
        <v>0</v>
      </c>
      <c r="BL141" s="17" t="s">
        <v>110</v>
      </c>
      <c r="BM141" s="152" t="s">
        <v>156</v>
      </c>
    </row>
    <row r="142" spans="1:65" s="14" customFormat="1">
      <c r="B142" s="162"/>
      <c r="D142" s="155" t="s">
        <v>123</v>
      </c>
      <c r="E142" s="163" t="s">
        <v>1</v>
      </c>
      <c r="F142" s="164" t="s">
        <v>157</v>
      </c>
      <c r="H142" s="165">
        <v>3.4140000000000001</v>
      </c>
      <c r="I142" s="166"/>
      <c r="L142" s="162"/>
      <c r="M142" s="167"/>
      <c r="N142" s="168"/>
      <c r="O142" s="168"/>
      <c r="P142" s="168"/>
      <c r="Q142" s="168"/>
      <c r="R142" s="168"/>
      <c r="S142" s="168"/>
      <c r="T142" s="169"/>
      <c r="AT142" s="163" t="s">
        <v>123</v>
      </c>
      <c r="AU142" s="163" t="s">
        <v>79</v>
      </c>
      <c r="AV142" s="14" t="s">
        <v>79</v>
      </c>
      <c r="AW142" s="14" t="s">
        <v>29</v>
      </c>
      <c r="AX142" s="14" t="s">
        <v>77</v>
      </c>
      <c r="AY142" s="163" t="s">
        <v>109</v>
      </c>
    </row>
    <row r="143" spans="1:65" s="12" customFormat="1" ht="22.9" customHeight="1">
      <c r="B143" s="126"/>
      <c r="D143" s="127" t="s">
        <v>71</v>
      </c>
      <c r="E143" s="137" t="s">
        <v>153</v>
      </c>
      <c r="F143" s="137" t="s">
        <v>158</v>
      </c>
      <c r="I143" s="129"/>
      <c r="J143" s="138">
        <f>BK143</f>
        <v>0</v>
      </c>
      <c r="L143" s="126"/>
      <c r="M143" s="131"/>
      <c r="N143" s="132"/>
      <c r="O143" s="132"/>
      <c r="P143" s="133">
        <f>SUM(P144:P154)</f>
        <v>0</v>
      </c>
      <c r="Q143" s="132"/>
      <c r="R143" s="133">
        <f>SUM(R144:R154)</f>
        <v>1.15118432</v>
      </c>
      <c r="S143" s="132"/>
      <c r="T143" s="134">
        <f>SUM(T144:T154)</f>
        <v>0</v>
      </c>
      <c r="AR143" s="127" t="s">
        <v>77</v>
      </c>
      <c r="AT143" s="135" t="s">
        <v>71</v>
      </c>
      <c r="AU143" s="135" t="s">
        <v>77</v>
      </c>
      <c r="AY143" s="127" t="s">
        <v>109</v>
      </c>
      <c r="BK143" s="136">
        <f>SUM(BK144:BK154)</f>
        <v>0</v>
      </c>
    </row>
    <row r="144" spans="1:65" s="2" customFormat="1" ht="24.2" customHeight="1">
      <c r="A144" s="32"/>
      <c r="B144" s="139"/>
      <c r="C144" s="140" t="s">
        <v>159</v>
      </c>
      <c r="D144" s="140" t="s">
        <v>113</v>
      </c>
      <c r="E144" s="141" t="s">
        <v>160</v>
      </c>
      <c r="F144" s="142" t="s">
        <v>161</v>
      </c>
      <c r="G144" s="143" t="s">
        <v>162</v>
      </c>
      <c r="H144" s="144">
        <v>1</v>
      </c>
      <c r="I144" s="145"/>
      <c r="J144" s="146">
        <f>ROUND(I144*H144,2)</f>
        <v>0</v>
      </c>
      <c r="K144" s="147"/>
      <c r="L144" s="33"/>
      <c r="M144" s="148" t="s">
        <v>1</v>
      </c>
      <c r="N144" s="149" t="s">
        <v>37</v>
      </c>
      <c r="O144" s="58"/>
      <c r="P144" s="150">
        <f>O144*H144</f>
        <v>0</v>
      </c>
      <c r="Q144" s="150">
        <v>0</v>
      </c>
      <c r="R144" s="150">
        <f>Q144*H144</f>
        <v>0</v>
      </c>
      <c r="S144" s="150">
        <v>0</v>
      </c>
      <c r="T144" s="151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52" t="s">
        <v>110</v>
      </c>
      <c r="AT144" s="152" t="s">
        <v>113</v>
      </c>
      <c r="AU144" s="152" t="s">
        <v>79</v>
      </c>
      <c r="AY144" s="17" t="s">
        <v>109</v>
      </c>
      <c r="BE144" s="153">
        <f>IF(N144="základní",J144,0)</f>
        <v>0</v>
      </c>
      <c r="BF144" s="153">
        <f>IF(N144="snížená",J144,0)</f>
        <v>0</v>
      </c>
      <c r="BG144" s="153">
        <f>IF(N144="zákl. přenesená",J144,0)</f>
        <v>0</v>
      </c>
      <c r="BH144" s="153">
        <f>IF(N144="sníž. přenesená",J144,0)</f>
        <v>0</v>
      </c>
      <c r="BI144" s="153">
        <f>IF(N144="nulová",J144,0)</f>
        <v>0</v>
      </c>
      <c r="BJ144" s="17" t="s">
        <v>77</v>
      </c>
      <c r="BK144" s="153">
        <f>ROUND(I144*H144,2)</f>
        <v>0</v>
      </c>
      <c r="BL144" s="17" t="s">
        <v>110</v>
      </c>
      <c r="BM144" s="152" t="s">
        <v>163</v>
      </c>
    </row>
    <row r="145" spans="1:65" s="2" customFormat="1" ht="24.2" customHeight="1">
      <c r="A145" s="32"/>
      <c r="B145" s="139"/>
      <c r="C145" s="140" t="s">
        <v>164</v>
      </c>
      <c r="D145" s="140" t="s">
        <v>113</v>
      </c>
      <c r="E145" s="141" t="s">
        <v>165</v>
      </c>
      <c r="F145" s="142" t="s">
        <v>166</v>
      </c>
      <c r="G145" s="143" t="s">
        <v>162</v>
      </c>
      <c r="H145" s="144">
        <v>20</v>
      </c>
      <c r="I145" s="145"/>
      <c r="J145" s="146">
        <f>ROUND(I145*H145,2)</f>
        <v>0</v>
      </c>
      <c r="K145" s="147"/>
      <c r="L145" s="33"/>
      <c r="M145" s="148" t="s">
        <v>1</v>
      </c>
      <c r="N145" s="149" t="s">
        <v>37</v>
      </c>
      <c r="O145" s="58"/>
      <c r="P145" s="150">
        <f>O145*H145</f>
        <v>0</v>
      </c>
      <c r="Q145" s="150">
        <v>0</v>
      </c>
      <c r="R145" s="150">
        <f>Q145*H145</f>
        <v>0</v>
      </c>
      <c r="S145" s="150">
        <v>0</v>
      </c>
      <c r="T145" s="151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52" t="s">
        <v>110</v>
      </c>
      <c r="AT145" s="152" t="s">
        <v>113</v>
      </c>
      <c r="AU145" s="152" t="s">
        <v>79</v>
      </c>
      <c r="AY145" s="17" t="s">
        <v>109</v>
      </c>
      <c r="BE145" s="153">
        <f>IF(N145="základní",J145,0)</f>
        <v>0</v>
      </c>
      <c r="BF145" s="153">
        <f>IF(N145="snížená",J145,0)</f>
        <v>0</v>
      </c>
      <c r="BG145" s="153">
        <f>IF(N145="zákl. přenesená",J145,0)</f>
        <v>0</v>
      </c>
      <c r="BH145" s="153">
        <f>IF(N145="sníž. přenesená",J145,0)</f>
        <v>0</v>
      </c>
      <c r="BI145" s="153">
        <f>IF(N145="nulová",J145,0)</f>
        <v>0</v>
      </c>
      <c r="BJ145" s="17" t="s">
        <v>77</v>
      </c>
      <c r="BK145" s="153">
        <f>ROUND(I145*H145,2)</f>
        <v>0</v>
      </c>
      <c r="BL145" s="17" t="s">
        <v>110</v>
      </c>
      <c r="BM145" s="152" t="s">
        <v>167</v>
      </c>
    </row>
    <row r="146" spans="1:65" s="2" customFormat="1" ht="24.2" customHeight="1">
      <c r="A146" s="32"/>
      <c r="B146" s="139"/>
      <c r="C146" s="140" t="s">
        <v>168</v>
      </c>
      <c r="D146" s="140" t="s">
        <v>113</v>
      </c>
      <c r="E146" s="141" t="s">
        <v>169</v>
      </c>
      <c r="F146" s="142" t="s">
        <v>170</v>
      </c>
      <c r="G146" s="143" t="s">
        <v>162</v>
      </c>
      <c r="H146" s="144">
        <v>1</v>
      </c>
      <c r="I146" s="145"/>
      <c r="J146" s="146">
        <f>ROUND(I146*H146,2)</f>
        <v>0</v>
      </c>
      <c r="K146" s="147"/>
      <c r="L146" s="33"/>
      <c r="M146" s="148" t="s">
        <v>1</v>
      </c>
      <c r="N146" s="149" t="s">
        <v>37</v>
      </c>
      <c r="O146" s="58"/>
      <c r="P146" s="150">
        <f>O146*H146</f>
        <v>0</v>
      </c>
      <c r="Q146" s="150">
        <v>0</v>
      </c>
      <c r="R146" s="150">
        <f>Q146*H146</f>
        <v>0</v>
      </c>
      <c r="S146" s="150">
        <v>0</v>
      </c>
      <c r="T146" s="151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52" t="s">
        <v>110</v>
      </c>
      <c r="AT146" s="152" t="s">
        <v>113</v>
      </c>
      <c r="AU146" s="152" t="s">
        <v>79</v>
      </c>
      <c r="AY146" s="17" t="s">
        <v>109</v>
      </c>
      <c r="BE146" s="153">
        <f>IF(N146="základní",J146,0)</f>
        <v>0</v>
      </c>
      <c r="BF146" s="153">
        <f>IF(N146="snížená",J146,0)</f>
        <v>0</v>
      </c>
      <c r="BG146" s="153">
        <f>IF(N146="zákl. přenesená",J146,0)</f>
        <v>0</v>
      </c>
      <c r="BH146" s="153">
        <f>IF(N146="sníž. přenesená",J146,0)</f>
        <v>0</v>
      </c>
      <c r="BI146" s="153">
        <f>IF(N146="nulová",J146,0)</f>
        <v>0</v>
      </c>
      <c r="BJ146" s="17" t="s">
        <v>77</v>
      </c>
      <c r="BK146" s="153">
        <f>ROUND(I146*H146,2)</f>
        <v>0</v>
      </c>
      <c r="BL146" s="17" t="s">
        <v>110</v>
      </c>
      <c r="BM146" s="152" t="s">
        <v>171</v>
      </c>
    </row>
    <row r="147" spans="1:65" s="2" customFormat="1" ht="24.2" customHeight="1">
      <c r="A147" s="32"/>
      <c r="B147" s="139"/>
      <c r="C147" s="140" t="s">
        <v>172</v>
      </c>
      <c r="D147" s="140" t="s">
        <v>113</v>
      </c>
      <c r="E147" s="141" t="s">
        <v>173</v>
      </c>
      <c r="F147" s="142" t="s">
        <v>174</v>
      </c>
      <c r="G147" s="143" t="s">
        <v>175</v>
      </c>
      <c r="H147" s="144">
        <v>706.59199999999998</v>
      </c>
      <c r="I147" s="145"/>
      <c r="J147" s="146">
        <f>ROUND(I147*H147,2)</f>
        <v>0</v>
      </c>
      <c r="K147" s="147"/>
      <c r="L147" s="33"/>
      <c r="M147" s="148" t="s">
        <v>1</v>
      </c>
      <c r="N147" s="149" t="s">
        <v>37</v>
      </c>
      <c r="O147" s="58"/>
      <c r="P147" s="150">
        <f>O147*H147</f>
        <v>0</v>
      </c>
      <c r="Q147" s="150">
        <v>2.1000000000000001E-4</v>
      </c>
      <c r="R147" s="150">
        <f>Q147*H147</f>
        <v>0.14838432000000001</v>
      </c>
      <c r="S147" s="150">
        <v>0</v>
      </c>
      <c r="T147" s="151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52" t="s">
        <v>110</v>
      </c>
      <c r="AT147" s="152" t="s">
        <v>113</v>
      </c>
      <c r="AU147" s="152" t="s">
        <v>79</v>
      </c>
      <c r="AY147" s="17" t="s">
        <v>109</v>
      </c>
      <c r="BE147" s="153">
        <f>IF(N147="základní",J147,0)</f>
        <v>0</v>
      </c>
      <c r="BF147" s="153">
        <f>IF(N147="snížená",J147,0)</f>
        <v>0</v>
      </c>
      <c r="BG147" s="153">
        <f>IF(N147="zákl. přenesená",J147,0)</f>
        <v>0</v>
      </c>
      <c r="BH147" s="153">
        <f>IF(N147="sníž. přenesená",J147,0)</f>
        <v>0</v>
      </c>
      <c r="BI147" s="153">
        <f>IF(N147="nulová",J147,0)</f>
        <v>0</v>
      </c>
      <c r="BJ147" s="17" t="s">
        <v>77</v>
      </c>
      <c r="BK147" s="153">
        <f>ROUND(I147*H147,2)</f>
        <v>0</v>
      </c>
      <c r="BL147" s="17" t="s">
        <v>110</v>
      </c>
      <c r="BM147" s="152" t="s">
        <v>176</v>
      </c>
    </row>
    <row r="148" spans="1:65" s="14" customFormat="1">
      <c r="B148" s="162"/>
      <c r="D148" s="155" t="s">
        <v>123</v>
      </c>
      <c r="E148" s="163" t="s">
        <v>1</v>
      </c>
      <c r="F148" s="164" t="s">
        <v>177</v>
      </c>
      <c r="H148" s="165">
        <v>706.59199999999998</v>
      </c>
      <c r="I148" s="166"/>
      <c r="L148" s="162"/>
      <c r="M148" s="167"/>
      <c r="N148" s="168"/>
      <c r="O148" s="168"/>
      <c r="P148" s="168"/>
      <c r="Q148" s="168"/>
      <c r="R148" s="168"/>
      <c r="S148" s="168"/>
      <c r="T148" s="169"/>
      <c r="AT148" s="163" t="s">
        <v>123</v>
      </c>
      <c r="AU148" s="163" t="s">
        <v>79</v>
      </c>
      <c r="AV148" s="14" t="s">
        <v>79</v>
      </c>
      <c r="AW148" s="14" t="s">
        <v>29</v>
      </c>
      <c r="AX148" s="14" t="s">
        <v>77</v>
      </c>
      <c r="AY148" s="163" t="s">
        <v>109</v>
      </c>
    </row>
    <row r="149" spans="1:65" s="2" customFormat="1" ht="14.45" customHeight="1">
      <c r="A149" s="32"/>
      <c r="B149" s="139"/>
      <c r="C149" s="140" t="s">
        <v>178</v>
      </c>
      <c r="D149" s="140" t="s">
        <v>113</v>
      </c>
      <c r="E149" s="141" t="s">
        <v>179</v>
      </c>
      <c r="F149" s="142" t="s">
        <v>180</v>
      </c>
      <c r="G149" s="143" t="s">
        <v>162</v>
      </c>
      <c r="H149" s="144">
        <v>32</v>
      </c>
      <c r="I149" s="145"/>
      <c r="J149" s="146">
        <f>ROUND(I149*H149,2)</f>
        <v>0</v>
      </c>
      <c r="K149" s="147"/>
      <c r="L149" s="33"/>
      <c r="M149" s="148" t="s">
        <v>1</v>
      </c>
      <c r="N149" s="149" t="s">
        <v>37</v>
      </c>
      <c r="O149" s="58"/>
      <c r="P149" s="150">
        <f>O149*H149</f>
        <v>0</v>
      </c>
      <c r="Q149" s="150">
        <v>2.3400000000000001E-2</v>
      </c>
      <c r="R149" s="150">
        <f>Q149*H149</f>
        <v>0.74880000000000002</v>
      </c>
      <c r="S149" s="150">
        <v>0</v>
      </c>
      <c r="T149" s="151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52" t="s">
        <v>110</v>
      </c>
      <c r="AT149" s="152" t="s">
        <v>113</v>
      </c>
      <c r="AU149" s="152" t="s">
        <v>79</v>
      </c>
      <c r="AY149" s="17" t="s">
        <v>109</v>
      </c>
      <c r="BE149" s="153">
        <f>IF(N149="základní",J149,0)</f>
        <v>0</v>
      </c>
      <c r="BF149" s="153">
        <f>IF(N149="snížená",J149,0)</f>
        <v>0</v>
      </c>
      <c r="BG149" s="153">
        <f>IF(N149="zákl. přenesená",J149,0)</f>
        <v>0</v>
      </c>
      <c r="BH149" s="153">
        <f>IF(N149="sníž. přenesená",J149,0)</f>
        <v>0</v>
      </c>
      <c r="BI149" s="153">
        <f>IF(N149="nulová",J149,0)</f>
        <v>0</v>
      </c>
      <c r="BJ149" s="17" t="s">
        <v>77</v>
      </c>
      <c r="BK149" s="153">
        <f>ROUND(I149*H149,2)</f>
        <v>0</v>
      </c>
      <c r="BL149" s="17" t="s">
        <v>110</v>
      </c>
      <c r="BM149" s="152" t="s">
        <v>181</v>
      </c>
    </row>
    <row r="150" spans="1:65" s="13" customFormat="1">
      <c r="B150" s="154"/>
      <c r="D150" s="155" t="s">
        <v>123</v>
      </c>
      <c r="E150" s="156" t="s">
        <v>1</v>
      </c>
      <c r="F150" s="157" t="s">
        <v>182</v>
      </c>
      <c r="H150" s="156" t="s">
        <v>1</v>
      </c>
      <c r="I150" s="158"/>
      <c r="L150" s="154"/>
      <c r="M150" s="159"/>
      <c r="N150" s="160"/>
      <c r="O150" s="160"/>
      <c r="P150" s="160"/>
      <c r="Q150" s="160"/>
      <c r="R150" s="160"/>
      <c r="S150" s="160"/>
      <c r="T150" s="161"/>
      <c r="AT150" s="156" t="s">
        <v>123</v>
      </c>
      <c r="AU150" s="156" t="s">
        <v>79</v>
      </c>
      <c r="AV150" s="13" t="s">
        <v>77</v>
      </c>
      <c r="AW150" s="13" t="s">
        <v>29</v>
      </c>
      <c r="AX150" s="13" t="s">
        <v>72</v>
      </c>
      <c r="AY150" s="156" t="s">
        <v>109</v>
      </c>
    </row>
    <row r="151" spans="1:65" s="14" customFormat="1">
      <c r="B151" s="162"/>
      <c r="D151" s="155" t="s">
        <v>123</v>
      </c>
      <c r="E151" s="163" t="s">
        <v>1</v>
      </c>
      <c r="F151" s="164" t="s">
        <v>183</v>
      </c>
      <c r="H151" s="165">
        <v>32</v>
      </c>
      <c r="I151" s="166"/>
      <c r="L151" s="162"/>
      <c r="M151" s="167"/>
      <c r="N151" s="168"/>
      <c r="O151" s="168"/>
      <c r="P151" s="168"/>
      <c r="Q151" s="168"/>
      <c r="R151" s="168"/>
      <c r="S151" s="168"/>
      <c r="T151" s="169"/>
      <c r="AT151" s="163" t="s">
        <v>123</v>
      </c>
      <c r="AU151" s="163" t="s">
        <v>79</v>
      </c>
      <c r="AV151" s="14" t="s">
        <v>79</v>
      </c>
      <c r="AW151" s="14" t="s">
        <v>29</v>
      </c>
      <c r="AX151" s="14" t="s">
        <v>77</v>
      </c>
      <c r="AY151" s="163" t="s">
        <v>109</v>
      </c>
    </row>
    <row r="152" spans="1:65" s="2" customFormat="1" ht="14.45" customHeight="1">
      <c r="A152" s="32"/>
      <c r="B152" s="139"/>
      <c r="C152" s="178" t="s">
        <v>184</v>
      </c>
      <c r="D152" s="178" t="s">
        <v>133</v>
      </c>
      <c r="E152" s="179" t="s">
        <v>185</v>
      </c>
      <c r="F152" s="180" t="s">
        <v>186</v>
      </c>
      <c r="G152" s="181" t="s">
        <v>121</v>
      </c>
      <c r="H152" s="182">
        <v>0.254</v>
      </c>
      <c r="I152" s="183"/>
      <c r="J152" s="184">
        <f>ROUND(I152*H152,2)</f>
        <v>0</v>
      </c>
      <c r="K152" s="185"/>
      <c r="L152" s="186"/>
      <c r="M152" s="187" t="s">
        <v>1</v>
      </c>
      <c r="N152" s="188" t="s">
        <v>37</v>
      </c>
      <c r="O152" s="58"/>
      <c r="P152" s="150">
        <f>O152*H152</f>
        <v>0</v>
      </c>
      <c r="Q152" s="150">
        <v>1</v>
      </c>
      <c r="R152" s="150">
        <f>Q152*H152</f>
        <v>0.254</v>
      </c>
      <c r="S152" s="150">
        <v>0</v>
      </c>
      <c r="T152" s="151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52" t="s">
        <v>136</v>
      </c>
      <c r="AT152" s="152" t="s">
        <v>133</v>
      </c>
      <c r="AU152" s="152" t="s">
        <v>79</v>
      </c>
      <c r="AY152" s="17" t="s">
        <v>109</v>
      </c>
      <c r="BE152" s="153">
        <f>IF(N152="základní",J152,0)</f>
        <v>0</v>
      </c>
      <c r="BF152" s="153">
        <f>IF(N152="snížená",J152,0)</f>
        <v>0</v>
      </c>
      <c r="BG152" s="153">
        <f>IF(N152="zákl. přenesená",J152,0)</f>
        <v>0</v>
      </c>
      <c r="BH152" s="153">
        <f>IF(N152="sníž. přenesená",J152,0)</f>
        <v>0</v>
      </c>
      <c r="BI152" s="153">
        <f>IF(N152="nulová",J152,0)</f>
        <v>0</v>
      </c>
      <c r="BJ152" s="17" t="s">
        <v>77</v>
      </c>
      <c r="BK152" s="153">
        <f>ROUND(I152*H152,2)</f>
        <v>0</v>
      </c>
      <c r="BL152" s="17" t="s">
        <v>110</v>
      </c>
      <c r="BM152" s="152" t="s">
        <v>187</v>
      </c>
    </row>
    <row r="153" spans="1:65" s="13" customFormat="1">
      <c r="B153" s="154"/>
      <c r="D153" s="155" t="s">
        <v>123</v>
      </c>
      <c r="E153" s="156" t="s">
        <v>1</v>
      </c>
      <c r="F153" s="157" t="s">
        <v>188</v>
      </c>
      <c r="H153" s="156" t="s">
        <v>1</v>
      </c>
      <c r="I153" s="158"/>
      <c r="L153" s="154"/>
      <c r="M153" s="159"/>
      <c r="N153" s="160"/>
      <c r="O153" s="160"/>
      <c r="P153" s="160"/>
      <c r="Q153" s="160"/>
      <c r="R153" s="160"/>
      <c r="S153" s="160"/>
      <c r="T153" s="161"/>
      <c r="AT153" s="156" t="s">
        <v>123</v>
      </c>
      <c r="AU153" s="156" t="s">
        <v>79</v>
      </c>
      <c r="AV153" s="13" t="s">
        <v>77</v>
      </c>
      <c r="AW153" s="13" t="s">
        <v>29</v>
      </c>
      <c r="AX153" s="13" t="s">
        <v>72</v>
      </c>
      <c r="AY153" s="156" t="s">
        <v>109</v>
      </c>
    </row>
    <row r="154" spans="1:65" s="14" customFormat="1">
      <c r="B154" s="162"/>
      <c r="D154" s="155" t="s">
        <v>123</v>
      </c>
      <c r="E154" s="163" t="s">
        <v>1</v>
      </c>
      <c r="F154" s="164" t="s">
        <v>189</v>
      </c>
      <c r="H154" s="165">
        <v>0.254</v>
      </c>
      <c r="I154" s="166"/>
      <c r="L154" s="162"/>
      <c r="M154" s="167"/>
      <c r="N154" s="168"/>
      <c r="O154" s="168"/>
      <c r="P154" s="168"/>
      <c r="Q154" s="168"/>
      <c r="R154" s="168"/>
      <c r="S154" s="168"/>
      <c r="T154" s="169"/>
      <c r="AT154" s="163" t="s">
        <v>123</v>
      </c>
      <c r="AU154" s="163" t="s">
        <v>79</v>
      </c>
      <c r="AV154" s="14" t="s">
        <v>79</v>
      </c>
      <c r="AW154" s="14" t="s">
        <v>29</v>
      </c>
      <c r="AX154" s="14" t="s">
        <v>77</v>
      </c>
      <c r="AY154" s="163" t="s">
        <v>109</v>
      </c>
    </row>
    <row r="155" spans="1:65" s="12" customFormat="1" ht="22.9" customHeight="1">
      <c r="B155" s="126"/>
      <c r="D155" s="127" t="s">
        <v>71</v>
      </c>
      <c r="E155" s="137" t="s">
        <v>190</v>
      </c>
      <c r="F155" s="137" t="s">
        <v>191</v>
      </c>
      <c r="I155" s="129"/>
      <c r="J155" s="138">
        <f>BK155</f>
        <v>0</v>
      </c>
      <c r="L155" s="126"/>
      <c r="M155" s="131"/>
      <c r="N155" s="132"/>
      <c r="O155" s="132"/>
      <c r="P155" s="133">
        <f>P156</f>
        <v>0</v>
      </c>
      <c r="Q155" s="132"/>
      <c r="R155" s="133">
        <f>R156</f>
        <v>0</v>
      </c>
      <c r="S155" s="132"/>
      <c r="T155" s="134">
        <f>T156</f>
        <v>0</v>
      </c>
      <c r="AR155" s="127" t="s">
        <v>77</v>
      </c>
      <c r="AT155" s="135" t="s">
        <v>71</v>
      </c>
      <c r="AU155" s="135" t="s">
        <v>77</v>
      </c>
      <c r="AY155" s="127" t="s">
        <v>109</v>
      </c>
      <c r="BK155" s="136">
        <f>BK156</f>
        <v>0</v>
      </c>
    </row>
    <row r="156" spans="1:65" s="2" customFormat="1" ht="14.45" customHeight="1">
      <c r="A156" s="32"/>
      <c r="B156" s="139"/>
      <c r="C156" s="140" t="s">
        <v>192</v>
      </c>
      <c r="D156" s="140" t="s">
        <v>113</v>
      </c>
      <c r="E156" s="141" t="s">
        <v>193</v>
      </c>
      <c r="F156" s="142" t="s">
        <v>194</v>
      </c>
      <c r="G156" s="143" t="s">
        <v>121</v>
      </c>
      <c r="H156" s="144">
        <v>15.805999999999999</v>
      </c>
      <c r="I156" s="145"/>
      <c r="J156" s="146">
        <f>ROUND(I156*H156,2)</f>
        <v>0</v>
      </c>
      <c r="K156" s="147"/>
      <c r="L156" s="33"/>
      <c r="M156" s="148" t="s">
        <v>1</v>
      </c>
      <c r="N156" s="149" t="s">
        <v>37</v>
      </c>
      <c r="O156" s="58"/>
      <c r="P156" s="150">
        <f>O156*H156</f>
        <v>0</v>
      </c>
      <c r="Q156" s="150">
        <v>0</v>
      </c>
      <c r="R156" s="150">
        <f>Q156*H156</f>
        <v>0</v>
      </c>
      <c r="S156" s="150">
        <v>0</v>
      </c>
      <c r="T156" s="151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52" t="s">
        <v>110</v>
      </c>
      <c r="AT156" s="152" t="s">
        <v>113</v>
      </c>
      <c r="AU156" s="152" t="s">
        <v>79</v>
      </c>
      <c r="AY156" s="17" t="s">
        <v>109</v>
      </c>
      <c r="BE156" s="153">
        <f>IF(N156="základní",J156,0)</f>
        <v>0</v>
      </c>
      <c r="BF156" s="153">
        <f>IF(N156="snížená",J156,0)</f>
        <v>0</v>
      </c>
      <c r="BG156" s="153">
        <f>IF(N156="zákl. přenesená",J156,0)</f>
        <v>0</v>
      </c>
      <c r="BH156" s="153">
        <f>IF(N156="sníž. přenesená",J156,0)</f>
        <v>0</v>
      </c>
      <c r="BI156" s="153">
        <f>IF(N156="nulová",J156,0)</f>
        <v>0</v>
      </c>
      <c r="BJ156" s="17" t="s">
        <v>77</v>
      </c>
      <c r="BK156" s="153">
        <f>ROUND(I156*H156,2)</f>
        <v>0</v>
      </c>
      <c r="BL156" s="17" t="s">
        <v>110</v>
      </c>
      <c r="BM156" s="152" t="s">
        <v>195</v>
      </c>
    </row>
    <row r="157" spans="1:65" s="12" customFormat="1" ht="25.9" customHeight="1">
      <c r="B157" s="126"/>
      <c r="D157" s="127" t="s">
        <v>71</v>
      </c>
      <c r="E157" s="128" t="s">
        <v>196</v>
      </c>
      <c r="F157" s="128" t="s">
        <v>197</v>
      </c>
      <c r="I157" s="129"/>
      <c r="J157" s="130">
        <f>BK157</f>
        <v>0</v>
      </c>
      <c r="L157" s="126"/>
      <c r="M157" s="131"/>
      <c r="N157" s="132"/>
      <c r="O157" s="132"/>
      <c r="P157" s="133">
        <f>P158+P235+P241</f>
        <v>0</v>
      </c>
      <c r="Q157" s="132"/>
      <c r="R157" s="133">
        <f>R158+R235+R241</f>
        <v>33.895237646234996</v>
      </c>
      <c r="S157" s="132"/>
      <c r="T157" s="134">
        <f>T158+T235+T241</f>
        <v>0</v>
      </c>
      <c r="AR157" s="127" t="s">
        <v>79</v>
      </c>
      <c r="AT157" s="135" t="s">
        <v>71</v>
      </c>
      <c r="AU157" s="135" t="s">
        <v>72</v>
      </c>
      <c r="AY157" s="127" t="s">
        <v>109</v>
      </c>
      <c r="BK157" s="136">
        <f>BK158+BK235+BK241</f>
        <v>0</v>
      </c>
    </row>
    <row r="158" spans="1:65" s="12" customFormat="1" ht="22.9" customHeight="1">
      <c r="B158" s="126"/>
      <c r="D158" s="127" t="s">
        <v>71</v>
      </c>
      <c r="E158" s="137" t="s">
        <v>198</v>
      </c>
      <c r="F158" s="137" t="s">
        <v>199</v>
      </c>
      <c r="I158" s="129"/>
      <c r="J158" s="138">
        <f>BK158</f>
        <v>0</v>
      </c>
      <c r="L158" s="126"/>
      <c r="M158" s="131"/>
      <c r="N158" s="132"/>
      <c r="O158" s="132"/>
      <c r="P158" s="133">
        <f>SUM(P159:P234)</f>
        <v>0</v>
      </c>
      <c r="Q158" s="132"/>
      <c r="R158" s="133">
        <f>SUM(R159:R234)</f>
        <v>33.507671375434995</v>
      </c>
      <c r="S158" s="132"/>
      <c r="T158" s="134">
        <f>SUM(T159:T234)</f>
        <v>0</v>
      </c>
      <c r="AR158" s="127" t="s">
        <v>79</v>
      </c>
      <c r="AT158" s="135" t="s">
        <v>71</v>
      </c>
      <c r="AU158" s="135" t="s">
        <v>77</v>
      </c>
      <c r="AY158" s="127" t="s">
        <v>109</v>
      </c>
      <c r="BK158" s="136">
        <f>SUM(BK159:BK234)</f>
        <v>0</v>
      </c>
    </row>
    <row r="159" spans="1:65" s="2" customFormat="1" ht="24.2" customHeight="1">
      <c r="A159" s="32"/>
      <c r="B159" s="139"/>
      <c r="C159" s="140" t="s">
        <v>200</v>
      </c>
      <c r="D159" s="140" t="s">
        <v>113</v>
      </c>
      <c r="E159" s="141" t="s">
        <v>201</v>
      </c>
      <c r="F159" s="142" t="s">
        <v>202</v>
      </c>
      <c r="G159" s="143" t="s">
        <v>203</v>
      </c>
      <c r="H159" s="144">
        <v>126.63200000000001</v>
      </c>
      <c r="I159" s="145"/>
      <c r="J159" s="146">
        <f>ROUND(I159*H159,2)</f>
        <v>0</v>
      </c>
      <c r="K159" s="147"/>
      <c r="L159" s="33"/>
      <c r="M159" s="148" t="s">
        <v>1</v>
      </c>
      <c r="N159" s="149" t="s">
        <v>37</v>
      </c>
      <c r="O159" s="58"/>
      <c r="P159" s="150">
        <f>O159*H159</f>
        <v>0</v>
      </c>
      <c r="Q159" s="150">
        <v>0</v>
      </c>
      <c r="R159" s="150">
        <f>Q159*H159</f>
        <v>0</v>
      </c>
      <c r="S159" s="150">
        <v>0</v>
      </c>
      <c r="T159" s="151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52" t="s">
        <v>204</v>
      </c>
      <c r="AT159" s="152" t="s">
        <v>113</v>
      </c>
      <c r="AU159" s="152" t="s">
        <v>79</v>
      </c>
      <c r="AY159" s="17" t="s">
        <v>109</v>
      </c>
      <c r="BE159" s="153">
        <f>IF(N159="základní",J159,0)</f>
        <v>0</v>
      </c>
      <c r="BF159" s="153">
        <f>IF(N159="snížená",J159,0)</f>
        <v>0</v>
      </c>
      <c r="BG159" s="153">
        <f>IF(N159="zákl. přenesená",J159,0)</f>
        <v>0</v>
      </c>
      <c r="BH159" s="153">
        <f>IF(N159="sníž. přenesená",J159,0)</f>
        <v>0</v>
      </c>
      <c r="BI159" s="153">
        <f>IF(N159="nulová",J159,0)</f>
        <v>0</v>
      </c>
      <c r="BJ159" s="17" t="s">
        <v>77</v>
      </c>
      <c r="BK159" s="153">
        <f>ROUND(I159*H159,2)</f>
        <v>0</v>
      </c>
      <c r="BL159" s="17" t="s">
        <v>204</v>
      </c>
      <c r="BM159" s="152" t="s">
        <v>205</v>
      </c>
    </row>
    <row r="160" spans="1:65" s="13" customFormat="1">
      <c r="B160" s="154"/>
      <c r="D160" s="155" t="s">
        <v>123</v>
      </c>
      <c r="E160" s="156" t="s">
        <v>1</v>
      </c>
      <c r="F160" s="157" t="s">
        <v>206</v>
      </c>
      <c r="H160" s="156" t="s">
        <v>1</v>
      </c>
      <c r="I160" s="158"/>
      <c r="L160" s="154"/>
      <c r="M160" s="159"/>
      <c r="N160" s="160"/>
      <c r="O160" s="160"/>
      <c r="P160" s="160"/>
      <c r="Q160" s="160"/>
      <c r="R160" s="160"/>
      <c r="S160" s="160"/>
      <c r="T160" s="161"/>
      <c r="AT160" s="156" t="s">
        <v>123</v>
      </c>
      <c r="AU160" s="156" t="s">
        <v>79</v>
      </c>
      <c r="AV160" s="13" t="s">
        <v>77</v>
      </c>
      <c r="AW160" s="13" t="s">
        <v>29</v>
      </c>
      <c r="AX160" s="13" t="s">
        <v>72</v>
      </c>
      <c r="AY160" s="156" t="s">
        <v>109</v>
      </c>
    </row>
    <row r="161" spans="1:65" s="14" customFormat="1">
      <c r="B161" s="162"/>
      <c r="D161" s="155" t="s">
        <v>123</v>
      </c>
      <c r="E161" s="163" t="s">
        <v>1</v>
      </c>
      <c r="F161" s="164" t="s">
        <v>207</v>
      </c>
      <c r="H161" s="165">
        <v>27</v>
      </c>
      <c r="I161" s="166"/>
      <c r="L161" s="162"/>
      <c r="M161" s="167"/>
      <c r="N161" s="168"/>
      <c r="O161" s="168"/>
      <c r="P161" s="168"/>
      <c r="Q161" s="168"/>
      <c r="R161" s="168"/>
      <c r="S161" s="168"/>
      <c r="T161" s="169"/>
      <c r="AT161" s="163" t="s">
        <v>123</v>
      </c>
      <c r="AU161" s="163" t="s">
        <v>79</v>
      </c>
      <c r="AV161" s="14" t="s">
        <v>79</v>
      </c>
      <c r="AW161" s="14" t="s">
        <v>29</v>
      </c>
      <c r="AX161" s="14" t="s">
        <v>72</v>
      </c>
      <c r="AY161" s="163" t="s">
        <v>109</v>
      </c>
    </row>
    <row r="162" spans="1:65" s="14" customFormat="1">
      <c r="B162" s="162"/>
      <c r="D162" s="155" t="s">
        <v>123</v>
      </c>
      <c r="E162" s="163" t="s">
        <v>1</v>
      </c>
      <c r="F162" s="164" t="s">
        <v>208</v>
      </c>
      <c r="H162" s="165">
        <v>58.231999999999999</v>
      </c>
      <c r="I162" s="166"/>
      <c r="L162" s="162"/>
      <c r="M162" s="167"/>
      <c r="N162" s="168"/>
      <c r="O162" s="168"/>
      <c r="P162" s="168"/>
      <c r="Q162" s="168"/>
      <c r="R162" s="168"/>
      <c r="S162" s="168"/>
      <c r="T162" s="169"/>
      <c r="AT162" s="163" t="s">
        <v>123</v>
      </c>
      <c r="AU162" s="163" t="s">
        <v>79</v>
      </c>
      <c r="AV162" s="14" t="s">
        <v>79</v>
      </c>
      <c r="AW162" s="14" t="s">
        <v>29</v>
      </c>
      <c r="AX162" s="14" t="s">
        <v>72</v>
      </c>
      <c r="AY162" s="163" t="s">
        <v>109</v>
      </c>
    </row>
    <row r="163" spans="1:65" s="13" customFormat="1">
      <c r="B163" s="154"/>
      <c r="D163" s="155" t="s">
        <v>123</v>
      </c>
      <c r="E163" s="156" t="s">
        <v>1</v>
      </c>
      <c r="F163" s="157" t="s">
        <v>209</v>
      </c>
      <c r="H163" s="156" t="s">
        <v>1</v>
      </c>
      <c r="I163" s="158"/>
      <c r="L163" s="154"/>
      <c r="M163" s="159"/>
      <c r="N163" s="160"/>
      <c r="O163" s="160"/>
      <c r="P163" s="160"/>
      <c r="Q163" s="160"/>
      <c r="R163" s="160"/>
      <c r="S163" s="160"/>
      <c r="T163" s="161"/>
      <c r="AT163" s="156" t="s">
        <v>123</v>
      </c>
      <c r="AU163" s="156" t="s">
        <v>79</v>
      </c>
      <c r="AV163" s="13" t="s">
        <v>77</v>
      </c>
      <c r="AW163" s="13" t="s">
        <v>29</v>
      </c>
      <c r="AX163" s="13" t="s">
        <v>72</v>
      </c>
      <c r="AY163" s="156" t="s">
        <v>109</v>
      </c>
    </row>
    <row r="164" spans="1:65" s="14" customFormat="1">
      <c r="B164" s="162"/>
      <c r="D164" s="155" t="s">
        <v>123</v>
      </c>
      <c r="E164" s="163" t="s">
        <v>1</v>
      </c>
      <c r="F164" s="164" t="s">
        <v>210</v>
      </c>
      <c r="H164" s="165">
        <v>41.4</v>
      </c>
      <c r="I164" s="166"/>
      <c r="L164" s="162"/>
      <c r="M164" s="167"/>
      <c r="N164" s="168"/>
      <c r="O164" s="168"/>
      <c r="P164" s="168"/>
      <c r="Q164" s="168"/>
      <c r="R164" s="168"/>
      <c r="S164" s="168"/>
      <c r="T164" s="169"/>
      <c r="AT164" s="163" t="s">
        <v>123</v>
      </c>
      <c r="AU164" s="163" t="s">
        <v>79</v>
      </c>
      <c r="AV164" s="14" t="s">
        <v>79</v>
      </c>
      <c r="AW164" s="14" t="s">
        <v>29</v>
      </c>
      <c r="AX164" s="14" t="s">
        <v>72</v>
      </c>
      <c r="AY164" s="163" t="s">
        <v>109</v>
      </c>
    </row>
    <row r="165" spans="1:65" s="15" customFormat="1">
      <c r="B165" s="170"/>
      <c r="D165" s="155" t="s">
        <v>123</v>
      </c>
      <c r="E165" s="171" t="s">
        <v>1</v>
      </c>
      <c r="F165" s="172" t="s">
        <v>131</v>
      </c>
      <c r="H165" s="173">
        <v>126.63200000000001</v>
      </c>
      <c r="I165" s="174"/>
      <c r="L165" s="170"/>
      <c r="M165" s="175"/>
      <c r="N165" s="176"/>
      <c r="O165" s="176"/>
      <c r="P165" s="176"/>
      <c r="Q165" s="176"/>
      <c r="R165" s="176"/>
      <c r="S165" s="176"/>
      <c r="T165" s="177"/>
      <c r="AT165" s="171" t="s">
        <v>123</v>
      </c>
      <c r="AU165" s="171" t="s">
        <v>79</v>
      </c>
      <c r="AV165" s="15" t="s">
        <v>110</v>
      </c>
      <c r="AW165" s="15" t="s">
        <v>29</v>
      </c>
      <c r="AX165" s="15" t="s">
        <v>77</v>
      </c>
      <c r="AY165" s="171" t="s">
        <v>109</v>
      </c>
    </row>
    <row r="166" spans="1:65" s="2" customFormat="1" ht="37.9" customHeight="1">
      <c r="A166" s="32"/>
      <c r="B166" s="139"/>
      <c r="C166" s="140" t="s">
        <v>211</v>
      </c>
      <c r="D166" s="140" t="s">
        <v>113</v>
      </c>
      <c r="E166" s="141" t="s">
        <v>212</v>
      </c>
      <c r="F166" s="142" t="s">
        <v>213</v>
      </c>
      <c r="G166" s="143" t="s">
        <v>162</v>
      </c>
      <c r="H166" s="144">
        <v>80</v>
      </c>
      <c r="I166" s="145"/>
      <c r="J166" s="146">
        <f>ROUND(I166*H166,2)</f>
        <v>0</v>
      </c>
      <c r="K166" s="147"/>
      <c r="L166" s="33"/>
      <c r="M166" s="148" t="s">
        <v>1</v>
      </c>
      <c r="N166" s="149" t="s">
        <v>37</v>
      </c>
      <c r="O166" s="58"/>
      <c r="P166" s="150">
        <f>O166*H166</f>
        <v>0</v>
      </c>
      <c r="Q166" s="150">
        <v>0</v>
      </c>
      <c r="R166" s="150">
        <f>Q166*H166</f>
        <v>0</v>
      </c>
      <c r="S166" s="150">
        <v>0</v>
      </c>
      <c r="T166" s="151">
        <f>S166*H166</f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52" t="s">
        <v>204</v>
      </c>
      <c r="AT166" s="152" t="s">
        <v>113</v>
      </c>
      <c r="AU166" s="152" t="s">
        <v>79</v>
      </c>
      <c r="AY166" s="17" t="s">
        <v>109</v>
      </c>
      <c r="BE166" s="153">
        <f>IF(N166="základní",J166,0)</f>
        <v>0</v>
      </c>
      <c r="BF166" s="153">
        <f>IF(N166="snížená",J166,0)</f>
        <v>0</v>
      </c>
      <c r="BG166" s="153">
        <f>IF(N166="zákl. přenesená",J166,0)</f>
        <v>0</v>
      </c>
      <c r="BH166" s="153">
        <f>IF(N166="sníž. přenesená",J166,0)</f>
        <v>0</v>
      </c>
      <c r="BI166" s="153">
        <f>IF(N166="nulová",J166,0)</f>
        <v>0</v>
      </c>
      <c r="BJ166" s="17" t="s">
        <v>77</v>
      </c>
      <c r="BK166" s="153">
        <f>ROUND(I166*H166,2)</f>
        <v>0</v>
      </c>
      <c r="BL166" s="17" t="s">
        <v>204</v>
      </c>
      <c r="BM166" s="152" t="s">
        <v>214</v>
      </c>
    </row>
    <row r="167" spans="1:65" s="14" customFormat="1">
      <c r="B167" s="162"/>
      <c r="D167" s="155" t="s">
        <v>123</v>
      </c>
      <c r="E167" s="163" t="s">
        <v>1</v>
      </c>
      <c r="F167" s="164" t="s">
        <v>215</v>
      </c>
      <c r="H167" s="165">
        <v>34</v>
      </c>
      <c r="I167" s="166"/>
      <c r="L167" s="162"/>
      <c r="M167" s="167"/>
      <c r="N167" s="168"/>
      <c r="O167" s="168"/>
      <c r="P167" s="168"/>
      <c r="Q167" s="168"/>
      <c r="R167" s="168"/>
      <c r="S167" s="168"/>
      <c r="T167" s="169"/>
      <c r="AT167" s="163" t="s">
        <v>123</v>
      </c>
      <c r="AU167" s="163" t="s">
        <v>79</v>
      </c>
      <c r="AV167" s="14" t="s">
        <v>79</v>
      </c>
      <c r="AW167" s="14" t="s">
        <v>29</v>
      </c>
      <c r="AX167" s="14" t="s">
        <v>72</v>
      </c>
      <c r="AY167" s="163" t="s">
        <v>109</v>
      </c>
    </row>
    <row r="168" spans="1:65" s="14" customFormat="1">
      <c r="B168" s="162"/>
      <c r="D168" s="155" t="s">
        <v>123</v>
      </c>
      <c r="E168" s="163" t="s">
        <v>1</v>
      </c>
      <c r="F168" s="164" t="s">
        <v>216</v>
      </c>
      <c r="H168" s="165">
        <v>46</v>
      </c>
      <c r="I168" s="166"/>
      <c r="L168" s="162"/>
      <c r="M168" s="167"/>
      <c r="N168" s="168"/>
      <c r="O168" s="168"/>
      <c r="P168" s="168"/>
      <c r="Q168" s="168"/>
      <c r="R168" s="168"/>
      <c r="S168" s="168"/>
      <c r="T168" s="169"/>
      <c r="AT168" s="163" t="s">
        <v>123</v>
      </c>
      <c r="AU168" s="163" t="s">
        <v>79</v>
      </c>
      <c r="AV168" s="14" t="s">
        <v>79</v>
      </c>
      <c r="AW168" s="14" t="s">
        <v>29</v>
      </c>
      <c r="AX168" s="14" t="s">
        <v>72</v>
      </c>
      <c r="AY168" s="163" t="s">
        <v>109</v>
      </c>
    </row>
    <row r="169" spans="1:65" s="15" customFormat="1">
      <c r="B169" s="170"/>
      <c r="D169" s="155" t="s">
        <v>123</v>
      </c>
      <c r="E169" s="171" t="s">
        <v>1</v>
      </c>
      <c r="F169" s="172" t="s">
        <v>131</v>
      </c>
      <c r="H169" s="173">
        <v>80</v>
      </c>
      <c r="I169" s="174"/>
      <c r="L169" s="170"/>
      <c r="M169" s="175"/>
      <c r="N169" s="176"/>
      <c r="O169" s="176"/>
      <c r="P169" s="176"/>
      <c r="Q169" s="176"/>
      <c r="R169" s="176"/>
      <c r="S169" s="176"/>
      <c r="T169" s="177"/>
      <c r="AT169" s="171" t="s">
        <v>123</v>
      </c>
      <c r="AU169" s="171" t="s">
        <v>79</v>
      </c>
      <c r="AV169" s="15" t="s">
        <v>110</v>
      </c>
      <c r="AW169" s="15" t="s">
        <v>29</v>
      </c>
      <c r="AX169" s="15" t="s">
        <v>77</v>
      </c>
      <c r="AY169" s="171" t="s">
        <v>109</v>
      </c>
    </row>
    <row r="170" spans="1:65" s="2" customFormat="1" ht="24.2" customHeight="1">
      <c r="A170" s="32"/>
      <c r="B170" s="139"/>
      <c r="C170" s="140" t="s">
        <v>217</v>
      </c>
      <c r="D170" s="140" t="s">
        <v>113</v>
      </c>
      <c r="E170" s="141" t="s">
        <v>218</v>
      </c>
      <c r="F170" s="142" t="s">
        <v>219</v>
      </c>
      <c r="G170" s="143" t="s">
        <v>203</v>
      </c>
      <c r="H170" s="144">
        <v>780.2</v>
      </c>
      <c r="I170" s="145"/>
      <c r="J170" s="146">
        <f>ROUND(I170*H170,2)</f>
        <v>0</v>
      </c>
      <c r="K170" s="147"/>
      <c r="L170" s="33"/>
      <c r="M170" s="148" t="s">
        <v>1</v>
      </c>
      <c r="N170" s="149" t="s">
        <v>37</v>
      </c>
      <c r="O170" s="58"/>
      <c r="P170" s="150">
        <f>O170*H170</f>
        <v>0</v>
      </c>
      <c r="Q170" s="150">
        <v>0</v>
      </c>
      <c r="R170" s="150">
        <f>Q170*H170</f>
        <v>0</v>
      </c>
      <c r="S170" s="150">
        <v>0</v>
      </c>
      <c r="T170" s="151">
        <f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52" t="s">
        <v>204</v>
      </c>
      <c r="AT170" s="152" t="s">
        <v>113</v>
      </c>
      <c r="AU170" s="152" t="s">
        <v>79</v>
      </c>
      <c r="AY170" s="17" t="s">
        <v>109</v>
      </c>
      <c r="BE170" s="153">
        <f>IF(N170="základní",J170,0)</f>
        <v>0</v>
      </c>
      <c r="BF170" s="153">
        <f>IF(N170="snížená",J170,0)</f>
        <v>0</v>
      </c>
      <c r="BG170" s="153">
        <f>IF(N170="zákl. přenesená",J170,0)</f>
        <v>0</v>
      </c>
      <c r="BH170" s="153">
        <f>IF(N170="sníž. přenesená",J170,0)</f>
        <v>0</v>
      </c>
      <c r="BI170" s="153">
        <f>IF(N170="nulová",J170,0)</f>
        <v>0</v>
      </c>
      <c r="BJ170" s="17" t="s">
        <v>77</v>
      </c>
      <c r="BK170" s="153">
        <f>ROUND(I170*H170,2)</f>
        <v>0</v>
      </c>
      <c r="BL170" s="17" t="s">
        <v>204</v>
      </c>
      <c r="BM170" s="152" t="s">
        <v>220</v>
      </c>
    </row>
    <row r="171" spans="1:65" s="13" customFormat="1">
      <c r="B171" s="154"/>
      <c r="D171" s="155" t="s">
        <v>123</v>
      </c>
      <c r="E171" s="156" t="s">
        <v>1</v>
      </c>
      <c r="F171" s="157" t="s">
        <v>221</v>
      </c>
      <c r="H171" s="156" t="s">
        <v>1</v>
      </c>
      <c r="I171" s="158"/>
      <c r="L171" s="154"/>
      <c r="M171" s="159"/>
      <c r="N171" s="160"/>
      <c r="O171" s="160"/>
      <c r="P171" s="160"/>
      <c r="Q171" s="160"/>
      <c r="R171" s="160"/>
      <c r="S171" s="160"/>
      <c r="T171" s="161"/>
      <c r="AT171" s="156" t="s">
        <v>123</v>
      </c>
      <c r="AU171" s="156" t="s">
        <v>79</v>
      </c>
      <c r="AV171" s="13" t="s">
        <v>77</v>
      </c>
      <c r="AW171" s="13" t="s">
        <v>29</v>
      </c>
      <c r="AX171" s="13" t="s">
        <v>72</v>
      </c>
      <c r="AY171" s="156" t="s">
        <v>109</v>
      </c>
    </row>
    <row r="172" spans="1:65" s="13" customFormat="1">
      <c r="B172" s="154"/>
      <c r="D172" s="155" t="s">
        <v>123</v>
      </c>
      <c r="E172" s="156" t="s">
        <v>1</v>
      </c>
      <c r="F172" s="157" t="s">
        <v>222</v>
      </c>
      <c r="H172" s="156" t="s">
        <v>1</v>
      </c>
      <c r="I172" s="158"/>
      <c r="L172" s="154"/>
      <c r="M172" s="159"/>
      <c r="N172" s="160"/>
      <c r="O172" s="160"/>
      <c r="P172" s="160"/>
      <c r="Q172" s="160"/>
      <c r="R172" s="160"/>
      <c r="S172" s="160"/>
      <c r="T172" s="161"/>
      <c r="AT172" s="156" t="s">
        <v>123</v>
      </c>
      <c r="AU172" s="156" t="s">
        <v>79</v>
      </c>
      <c r="AV172" s="13" t="s">
        <v>77</v>
      </c>
      <c r="AW172" s="13" t="s">
        <v>29</v>
      </c>
      <c r="AX172" s="13" t="s">
        <v>72</v>
      </c>
      <c r="AY172" s="156" t="s">
        <v>109</v>
      </c>
    </row>
    <row r="173" spans="1:65" s="14" customFormat="1">
      <c r="B173" s="162"/>
      <c r="D173" s="155" t="s">
        <v>123</v>
      </c>
      <c r="E173" s="163" t="s">
        <v>1</v>
      </c>
      <c r="F173" s="164" t="s">
        <v>223</v>
      </c>
      <c r="H173" s="165">
        <v>701.6</v>
      </c>
      <c r="I173" s="166"/>
      <c r="L173" s="162"/>
      <c r="M173" s="167"/>
      <c r="N173" s="168"/>
      <c r="O173" s="168"/>
      <c r="P173" s="168"/>
      <c r="Q173" s="168"/>
      <c r="R173" s="168"/>
      <c r="S173" s="168"/>
      <c r="T173" s="169"/>
      <c r="AT173" s="163" t="s">
        <v>123</v>
      </c>
      <c r="AU173" s="163" t="s">
        <v>79</v>
      </c>
      <c r="AV173" s="14" t="s">
        <v>79</v>
      </c>
      <c r="AW173" s="14" t="s">
        <v>29</v>
      </c>
      <c r="AX173" s="14" t="s">
        <v>72</v>
      </c>
      <c r="AY173" s="163" t="s">
        <v>109</v>
      </c>
    </row>
    <row r="174" spans="1:65" s="13" customFormat="1">
      <c r="B174" s="154"/>
      <c r="D174" s="155" t="s">
        <v>123</v>
      </c>
      <c r="E174" s="156" t="s">
        <v>1</v>
      </c>
      <c r="F174" s="157" t="s">
        <v>224</v>
      </c>
      <c r="H174" s="156" t="s">
        <v>1</v>
      </c>
      <c r="I174" s="158"/>
      <c r="L174" s="154"/>
      <c r="M174" s="159"/>
      <c r="N174" s="160"/>
      <c r="O174" s="160"/>
      <c r="P174" s="160"/>
      <c r="Q174" s="160"/>
      <c r="R174" s="160"/>
      <c r="S174" s="160"/>
      <c r="T174" s="161"/>
      <c r="AT174" s="156" t="s">
        <v>123</v>
      </c>
      <c r="AU174" s="156" t="s">
        <v>79</v>
      </c>
      <c r="AV174" s="13" t="s">
        <v>77</v>
      </c>
      <c r="AW174" s="13" t="s">
        <v>29</v>
      </c>
      <c r="AX174" s="13" t="s">
        <v>72</v>
      </c>
      <c r="AY174" s="156" t="s">
        <v>109</v>
      </c>
    </row>
    <row r="175" spans="1:65" s="14" customFormat="1">
      <c r="B175" s="162"/>
      <c r="D175" s="155" t="s">
        <v>123</v>
      </c>
      <c r="E175" s="163" t="s">
        <v>1</v>
      </c>
      <c r="F175" s="164" t="s">
        <v>225</v>
      </c>
      <c r="H175" s="165">
        <v>2</v>
      </c>
      <c r="I175" s="166"/>
      <c r="L175" s="162"/>
      <c r="M175" s="167"/>
      <c r="N175" s="168"/>
      <c r="O175" s="168"/>
      <c r="P175" s="168"/>
      <c r="Q175" s="168"/>
      <c r="R175" s="168"/>
      <c r="S175" s="168"/>
      <c r="T175" s="169"/>
      <c r="AT175" s="163" t="s">
        <v>123</v>
      </c>
      <c r="AU175" s="163" t="s">
        <v>79</v>
      </c>
      <c r="AV175" s="14" t="s">
        <v>79</v>
      </c>
      <c r="AW175" s="14" t="s">
        <v>29</v>
      </c>
      <c r="AX175" s="14" t="s">
        <v>72</v>
      </c>
      <c r="AY175" s="163" t="s">
        <v>109</v>
      </c>
    </row>
    <row r="176" spans="1:65" s="13" customFormat="1">
      <c r="B176" s="154"/>
      <c r="D176" s="155" t="s">
        <v>123</v>
      </c>
      <c r="E176" s="156" t="s">
        <v>1</v>
      </c>
      <c r="F176" s="157" t="s">
        <v>226</v>
      </c>
      <c r="H176" s="156" t="s">
        <v>1</v>
      </c>
      <c r="I176" s="158"/>
      <c r="L176" s="154"/>
      <c r="M176" s="159"/>
      <c r="N176" s="160"/>
      <c r="O176" s="160"/>
      <c r="P176" s="160"/>
      <c r="Q176" s="160"/>
      <c r="R176" s="160"/>
      <c r="S176" s="160"/>
      <c r="T176" s="161"/>
      <c r="AT176" s="156" t="s">
        <v>123</v>
      </c>
      <c r="AU176" s="156" t="s">
        <v>79</v>
      </c>
      <c r="AV176" s="13" t="s">
        <v>77</v>
      </c>
      <c r="AW176" s="13" t="s">
        <v>29</v>
      </c>
      <c r="AX176" s="13" t="s">
        <v>72</v>
      </c>
      <c r="AY176" s="156" t="s">
        <v>109</v>
      </c>
    </row>
    <row r="177" spans="1:65" s="14" customFormat="1">
      <c r="B177" s="162"/>
      <c r="D177" s="155" t="s">
        <v>123</v>
      </c>
      <c r="E177" s="163" t="s">
        <v>1</v>
      </c>
      <c r="F177" s="164" t="s">
        <v>227</v>
      </c>
      <c r="H177" s="165">
        <v>74</v>
      </c>
      <c r="I177" s="166"/>
      <c r="L177" s="162"/>
      <c r="M177" s="167"/>
      <c r="N177" s="168"/>
      <c r="O177" s="168"/>
      <c r="P177" s="168"/>
      <c r="Q177" s="168"/>
      <c r="R177" s="168"/>
      <c r="S177" s="168"/>
      <c r="T177" s="169"/>
      <c r="AT177" s="163" t="s">
        <v>123</v>
      </c>
      <c r="AU177" s="163" t="s">
        <v>79</v>
      </c>
      <c r="AV177" s="14" t="s">
        <v>79</v>
      </c>
      <c r="AW177" s="14" t="s">
        <v>29</v>
      </c>
      <c r="AX177" s="14" t="s">
        <v>72</v>
      </c>
      <c r="AY177" s="163" t="s">
        <v>109</v>
      </c>
    </row>
    <row r="178" spans="1:65" s="13" customFormat="1">
      <c r="B178" s="154"/>
      <c r="D178" s="155" t="s">
        <v>123</v>
      </c>
      <c r="E178" s="156" t="s">
        <v>1</v>
      </c>
      <c r="F178" s="157" t="s">
        <v>228</v>
      </c>
      <c r="H178" s="156" t="s">
        <v>1</v>
      </c>
      <c r="I178" s="158"/>
      <c r="L178" s="154"/>
      <c r="M178" s="159"/>
      <c r="N178" s="160"/>
      <c r="O178" s="160"/>
      <c r="P178" s="160"/>
      <c r="Q178" s="160"/>
      <c r="R178" s="160"/>
      <c r="S178" s="160"/>
      <c r="T178" s="161"/>
      <c r="AT178" s="156" t="s">
        <v>123</v>
      </c>
      <c r="AU178" s="156" t="s">
        <v>79</v>
      </c>
      <c r="AV178" s="13" t="s">
        <v>77</v>
      </c>
      <c r="AW178" s="13" t="s">
        <v>29</v>
      </c>
      <c r="AX178" s="13" t="s">
        <v>72</v>
      </c>
      <c r="AY178" s="156" t="s">
        <v>109</v>
      </c>
    </row>
    <row r="179" spans="1:65" s="14" customFormat="1">
      <c r="B179" s="162"/>
      <c r="D179" s="155" t="s">
        <v>123</v>
      </c>
      <c r="E179" s="163" t="s">
        <v>1</v>
      </c>
      <c r="F179" s="164" t="s">
        <v>229</v>
      </c>
      <c r="H179" s="165">
        <v>2.6</v>
      </c>
      <c r="I179" s="166"/>
      <c r="L179" s="162"/>
      <c r="M179" s="167"/>
      <c r="N179" s="168"/>
      <c r="O179" s="168"/>
      <c r="P179" s="168"/>
      <c r="Q179" s="168"/>
      <c r="R179" s="168"/>
      <c r="S179" s="168"/>
      <c r="T179" s="169"/>
      <c r="AT179" s="163" t="s">
        <v>123</v>
      </c>
      <c r="AU179" s="163" t="s">
        <v>79</v>
      </c>
      <c r="AV179" s="14" t="s">
        <v>79</v>
      </c>
      <c r="AW179" s="14" t="s">
        <v>29</v>
      </c>
      <c r="AX179" s="14" t="s">
        <v>72</v>
      </c>
      <c r="AY179" s="163" t="s">
        <v>109</v>
      </c>
    </row>
    <row r="180" spans="1:65" s="15" customFormat="1">
      <c r="B180" s="170"/>
      <c r="D180" s="155" t="s">
        <v>123</v>
      </c>
      <c r="E180" s="171" t="s">
        <v>1</v>
      </c>
      <c r="F180" s="172" t="s">
        <v>131</v>
      </c>
      <c r="H180" s="173">
        <v>780.2</v>
      </c>
      <c r="I180" s="174"/>
      <c r="L180" s="170"/>
      <c r="M180" s="175"/>
      <c r="N180" s="176"/>
      <c r="O180" s="176"/>
      <c r="P180" s="176"/>
      <c r="Q180" s="176"/>
      <c r="R180" s="176"/>
      <c r="S180" s="176"/>
      <c r="T180" s="177"/>
      <c r="AT180" s="171" t="s">
        <v>123</v>
      </c>
      <c r="AU180" s="171" t="s">
        <v>79</v>
      </c>
      <c r="AV180" s="15" t="s">
        <v>110</v>
      </c>
      <c r="AW180" s="15" t="s">
        <v>29</v>
      </c>
      <c r="AX180" s="15" t="s">
        <v>77</v>
      </c>
      <c r="AY180" s="171" t="s">
        <v>109</v>
      </c>
    </row>
    <row r="181" spans="1:65" s="2" customFormat="1" ht="14.45" customHeight="1">
      <c r="A181" s="32"/>
      <c r="B181" s="139"/>
      <c r="C181" s="178" t="s">
        <v>230</v>
      </c>
      <c r="D181" s="178" t="s">
        <v>133</v>
      </c>
      <c r="E181" s="179" t="s">
        <v>231</v>
      </c>
      <c r="F181" s="180" t="s">
        <v>232</v>
      </c>
      <c r="G181" s="181" t="s">
        <v>233</v>
      </c>
      <c r="H181" s="182">
        <v>16.105</v>
      </c>
      <c r="I181" s="183"/>
      <c r="J181" s="184">
        <f>ROUND(I181*H181,2)</f>
        <v>0</v>
      </c>
      <c r="K181" s="185"/>
      <c r="L181" s="186"/>
      <c r="M181" s="187" t="s">
        <v>1</v>
      </c>
      <c r="N181" s="188" t="s">
        <v>37</v>
      </c>
      <c r="O181" s="58"/>
      <c r="P181" s="150">
        <f>O181*H181</f>
        <v>0</v>
      </c>
      <c r="Q181" s="150">
        <v>0.55000000000000004</v>
      </c>
      <c r="R181" s="150">
        <f>Q181*H181</f>
        <v>8.8577500000000011</v>
      </c>
      <c r="S181" s="150">
        <v>0</v>
      </c>
      <c r="T181" s="151">
        <f>S181*H181</f>
        <v>0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152" t="s">
        <v>234</v>
      </c>
      <c r="AT181" s="152" t="s">
        <v>133</v>
      </c>
      <c r="AU181" s="152" t="s">
        <v>79</v>
      </c>
      <c r="AY181" s="17" t="s">
        <v>109</v>
      </c>
      <c r="BE181" s="153">
        <f>IF(N181="základní",J181,0)</f>
        <v>0</v>
      </c>
      <c r="BF181" s="153">
        <f>IF(N181="snížená",J181,0)</f>
        <v>0</v>
      </c>
      <c r="BG181" s="153">
        <f>IF(N181="zákl. přenesená",J181,0)</f>
        <v>0</v>
      </c>
      <c r="BH181" s="153">
        <f>IF(N181="sníž. přenesená",J181,0)</f>
        <v>0</v>
      </c>
      <c r="BI181" s="153">
        <f>IF(N181="nulová",J181,0)</f>
        <v>0</v>
      </c>
      <c r="BJ181" s="17" t="s">
        <v>77</v>
      </c>
      <c r="BK181" s="153">
        <f>ROUND(I181*H181,2)</f>
        <v>0</v>
      </c>
      <c r="BL181" s="17" t="s">
        <v>204</v>
      </c>
      <c r="BM181" s="152" t="s">
        <v>235</v>
      </c>
    </row>
    <row r="182" spans="1:65" s="13" customFormat="1">
      <c r="B182" s="154"/>
      <c r="D182" s="155" t="s">
        <v>123</v>
      </c>
      <c r="E182" s="156" t="s">
        <v>1</v>
      </c>
      <c r="F182" s="157" t="s">
        <v>221</v>
      </c>
      <c r="H182" s="156" t="s">
        <v>1</v>
      </c>
      <c r="I182" s="158"/>
      <c r="L182" s="154"/>
      <c r="M182" s="159"/>
      <c r="N182" s="160"/>
      <c r="O182" s="160"/>
      <c r="P182" s="160"/>
      <c r="Q182" s="160"/>
      <c r="R182" s="160"/>
      <c r="S182" s="160"/>
      <c r="T182" s="161"/>
      <c r="AT182" s="156" t="s">
        <v>123</v>
      </c>
      <c r="AU182" s="156" t="s">
        <v>79</v>
      </c>
      <c r="AV182" s="13" t="s">
        <v>77</v>
      </c>
      <c r="AW182" s="13" t="s">
        <v>29</v>
      </c>
      <c r="AX182" s="13" t="s">
        <v>72</v>
      </c>
      <c r="AY182" s="156" t="s">
        <v>109</v>
      </c>
    </row>
    <row r="183" spans="1:65" s="13" customFormat="1">
      <c r="B183" s="154"/>
      <c r="D183" s="155" t="s">
        <v>123</v>
      </c>
      <c r="E183" s="156" t="s">
        <v>1</v>
      </c>
      <c r="F183" s="157" t="s">
        <v>222</v>
      </c>
      <c r="H183" s="156" t="s">
        <v>1</v>
      </c>
      <c r="I183" s="158"/>
      <c r="L183" s="154"/>
      <c r="M183" s="159"/>
      <c r="N183" s="160"/>
      <c r="O183" s="160"/>
      <c r="P183" s="160"/>
      <c r="Q183" s="160"/>
      <c r="R183" s="160"/>
      <c r="S183" s="160"/>
      <c r="T183" s="161"/>
      <c r="AT183" s="156" t="s">
        <v>123</v>
      </c>
      <c r="AU183" s="156" t="s">
        <v>79</v>
      </c>
      <c r="AV183" s="13" t="s">
        <v>77</v>
      </c>
      <c r="AW183" s="13" t="s">
        <v>29</v>
      </c>
      <c r="AX183" s="13" t="s">
        <v>72</v>
      </c>
      <c r="AY183" s="156" t="s">
        <v>109</v>
      </c>
    </row>
    <row r="184" spans="1:65" s="14" customFormat="1">
      <c r="B184" s="162"/>
      <c r="D184" s="155" t="s">
        <v>123</v>
      </c>
      <c r="E184" s="163" t="s">
        <v>1</v>
      </c>
      <c r="F184" s="164" t="s">
        <v>236</v>
      </c>
      <c r="H184" s="165">
        <v>11.226000000000001</v>
      </c>
      <c r="I184" s="166"/>
      <c r="L184" s="162"/>
      <c r="M184" s="167"/>
      <c r="N184" s="168"/>
      <c r="O184" s="168"/>
      <c r="P184" s="168"/>
      <c r="Q184" s="168"/>
      <c r="R184" s="168"/>
      <c r="S184" s="168"/>
      <c r="T184" s="169"/>
      <c r="AT184" s="163" t="s">
        <v>123</v>
      </c>
      <c r="AU184" s="163" t="s">
        <v>79</v>
      </c>
      <c r="AV184" s="14" t="s">
        <v>79</v>
      </c>
      <c r="AW184" s="14" t="s">
        <v>29</v>
      </c>
      <c r="AX184" s="14" t="s">
        <v>72</v>
      </c>
      <c r="AY184" s="163" t="s">
        <v>109</v>
      </c>
    </row>
    <row r="185" spans="1:65" s="13" customFormat="1">
      <c r="B185" s="154"/>
      <c r="D185" s="155" t="s">
        <v>123</v>
      </c>
      <c r="E185" s="156" t="s">
        <v>1</v>
      </c>
      <c r="F185" s="157" t="s">
        <v>224</v>
      </c>
      <c r="H185" s="156" t="s">
        <v>1</v>
      </c>
      <c r="I185" s="158"/>
      <c r="L185" s="154"/>
      <c r="M185" s="159"/>
      <c r="N185" s="160"/>
      <c r="O185" s="160"/>
      <c r="P185" s="160"/>
      <c r="Q185" s="160"/>
      <c r="R185" s="160"/>
      <c r="S185" s="160"/>
      <c r="T185" s="161"/>
      <c r="AT185" s="156" t="s">
        <v>123</v>
      </c>
      <c r="AU185" s="156" t="s">
        <v>79</v>
      </c>
      <c r="AV185" s="13" t="s">
        <v>77</v>
      </c>
      <c r="AW185" s="13" t="s">
        <v>29</v>
      </c>
      <c r="AX185" s="13" t="s">
        <v>72</v>
      </c>
      <c r="AY185" s="156" t="s">
        <v>109</v>
      </c>
    </row>
    <row r="186" spans="1:65" s="14" customFormat="1">
      <c r="B186" s="162"/>
      <c r="D186" s="155" t="s">
        <v>123</v>
      </c>
      <c r="E186" s="163" t="s">
        <v>1</v>
      </c>
      <c r="F186" s="164" t="s">
        <v>237</v>
      </c>
      <c r="H186" s="165">
        <v>3.2000000000000001E-2</v>
      </c>
      <c r="I186" s="166"/>
      <c r="L186" s="162"/>
      <c r="M186" s="167"/>
      <c r="N186" s="168"/>
      <c r="O186" s="168"/>
      <c r="P186" s="168"/>
      <c r="Q186" s="168"/>
      <c r="R186" s="168"/>
      <c r="S186" s="168"/>
      <c r="T186" s="169"/>
      <c r="AT186" s="163" t="s">
        <v>123</v>
      </c>
      <c r="AU186" s="163" t="s">
        <v>79</v>
      </c>
      <c r="AV186" s="14" t="s">
        <v>79</v>
      </c>
      <c r="AW186" s="14" t="s">
        <v>29</v>
      </c>
      <c r="AX186" s="14" t="s">
        <v>72</v>
      </c>
      <c r="AY186" s="163" t="s">
        <v>109</v>
      </c>
    </row>
    <row r="187" spans="1:65" s="13" customFormat="1">
      <c r="B187" s="154"/>
      <c r="D187" s="155" t="s">
        <v>123</v>
      </c>
      <c r="E187" s="156" t="s">
        <v>1</v>
      </c>
      <c r="F187" s="157" t="s">
        <v>226</v>
      </c>
      <c r="H187" s="156" t="s">
        <v>1</v>
      </c>
      <c r="I187" s="158"/>
      <c r="L187" s="154"/>
      <c r="M187" s="159"/>
      <c r="N187" s="160"/>
      <c r="O187" s="160"/>
      <c r="P187" s="160"/>
      <c r="Q187" s="160"/>
      <c r="R187" s="160"/>
      <c r="S187" s="160"/>
      <c r="T187" s="161"/>
      <c r="AT187" s="156" t="s">
        <v>123</v>
      </c>
      <c r="AU187" s="156" t="s">
        <v>79</v>
      </c>
      <c r="AV187" s="13" t="s">
        <v>77</v>
      </c>
      <c r="AW187" s="13" t="s">
        <v>29</v>
      </c>
      <c r="AX187" s="13" t="s">
        <v>72</v>
      </c>
      <c r="AY187" s="156" t="s">
        <v>109</v>
      </c>
    </row>
    <row r="188" spans="1:65" s="14" customFormat="1">
      <c r="B188" s="162"/>
      <c r="D188" s="155" t="s">
        <v>123</v>
      </c>
      <c r="E188" s="163" t="s">
        <v>1</v>
      </c>
      <c r="F188" s="164" t="s">
        <v>238</v>
      </c>
      <c r="H188" s="165">
        <v>1.6579999999999999</v>
      </c>
      <c r="I188" s="166"/>
      <c r="L188" s="162"/>
      <c r="M188" s="167"/>
      <c r="N188" s="168"/>
      <c r="O188" s="168"/>
      <c r="P188" s="168"/>
      <c r="Q188" s="168"/>
      <c r="R188" s="168"/>
      <c r="S188" s="168"/>
      <c r="T188" s="169"/>
      <c r="AT188" s="163" t="s">
        <v>123</v>
      </c>
      <c r="AU188" s="163" t="s">
        <v>79</v>
      </c>
      <c r="AV188" s="14" t="s">
        <v>79</v>
      </c>
      <c r="AW188" s="14" t="s">
        <v>29</v>
      </c>
      <c r="AX188" s="14" t="s">
        <v>72</v>
      </c>
      <c r="AY188" s="163" t="s">
        <v>109</v>
      </c>
    </row>
    <row r="189" spans="1:65" s="13" customFormat="1">
      <c r="B189" s="154"/>
      <c r="D189" s="155" t="s">
        <v>123</v>
      </c>
      <c r="E189" s="156" t="s">
        <v>1</v>
      </c>
      <c r="F189" s="157" t="s">
        <v>228</v>
      </c>
      <c r="H189" s="156" t="s">
        <v>1</v>
      </c>
      <c r="I189" s="158"/>
      <c r="L189" s="154"/>
      <c r="M189" s="159"/>
      <c r="N189" s="160"/>
      <c r="O189" s="160"/>
      <c r="P189" s="160"/>
      <c r="Q189" s="160"/>
      <c r="R189" s="160"/>
      <c r="S189" s="160"/>
      <c r="T189" s="161"/>
      <c r="AT189" s="156" t="s">
        <v>123</v>
      </c>
      <c r="AU189" s="156" t="s">
        <v>79</v>
      </c>
      <c r="AV189" s="13" t="s">
        <v>77</v>
      </c>
      <c r="AW189" s="13" t="s">
        <v>29</v>
      </c>
      <c r="AX189" s="13" t="s">
        <v>72</v>
      </c>
      <c r="AY189" s="156" t="s">
        <v>109</v>
      </c>
    </row>
    <row r="190" spans="1:65" s="14" customFormat="1">
      <c r="B190" s="162"/>
      <c r="D190" s="155" t="s">
        <v>123</v>
      </c>
      <c r="E190" s="163" t="s">
        <v>1</v>
      </c>
      <c r="F190" s="164" t="s">
        <v>239</v>
      </c>
      <c r="H190" s="165">
        <v>5.0999999999999997E-2</v>
      </c>
      <c r="I190" s="166"/>
      <c r="L190" s="162"/>
      <c r="M190" s="167"/>
      <c r="N190" s="168"/>
      <c r="O190" s="168"/>
      <c r="P190" s="168"/>
      <c r="Q190" s="168"/>
      <c r="R190" s="168"/>
      <c r="S190" s="168"/>
      <c r="T190" s="169"/>
      <c r="AT190" s="163" t="s">
        <v>123</v>
      </c>
      <c r="AU190" s="163" t="s">
        <v>79</v>
      </c>
      <c r="AV190" s="14" t="s">
        <v>79</v>
      </c>
      <c r="AW190" s="14" t="s">
        <v>29</v>
      </c>
      <c r="AX190" s="14" t="s">
        <v>72</v>
      </c>
      <c r="AY190" s="163" t="s">
        <v>109</v>
      </c>
    </row>
    <row r="191" spans="1:65" s="14" customFormat="1">
      <c r="B191" s="162"/>
      <c r="D191" s="155" t="s">
        <v>123</v>
      </c>
      <c r="E191" s="163" t="s">
        <v>1</v>
      </c>
      <c r="F191" s="164" t="s">
        <v>240</v>
      </c>
      <c r="H191" s="165">
        <v>1.9450000000000001</v>
      </c>
      <c r="I191" s="166"/>
      <c r="L191" s="162"/>
      <c r="M191" s="167"/>
      <c r="N191" s="168"/>
      <c r="O191" s="168"/>
      <c r="P191" s="168"/>
      <c r="Q191" s="168"/>
      <c r="R191" s="168"/>
      <c r="S191" s="168"/>
      <c r="T191" s="169"/>
      <c r="AT191" s="163" t="s">
        <v>123</v>
      </c>
      <c r="AU191" s="163" t="s">
        <v>79</v>
      </c>
      <c r="AV191" s="14" t="s">
        <v>79</v>
      </c>
      <c r="AW191" s="14" t="s">
        <v>29</v>
      </c>
      <c r="AX191" s="14" t="s">
        <v>72</v>
      </c>
      <c r="AY191" s="163" t="s">
        <v>109</v>
      </c>
    </row>
    <row r="192" spans="1:65" s="15" customFormat="1">
      <c r="B192" s="170"/>
      <c r="D192" s="155" t="s">
        <v>123</v>
      </c>
      <c r="E192" s="171" t="s">
        <v>1</v>
      </c>
      <c r="F192" s="172" t="s">
        <v>131</v>
      </c>
      <c r="H192" s="173">
        <v>14.912000000000001</v>
      </c>
      <c r="I192" s="174"/>
      <c r="L192" s="170"/>
      <c r="M192" s="175"/>
      <c r="N192" s="176"/>
      <c r="O192" s="176"/>
      <c r="P192" s="176"/>
      <c r="Q192" s="176"/>
      <c r="R192" s="176"/>
      <c r="S192" s="176"/>
      <c r="T192" s="177"/>
      <c r="AT192" s="171" t="s">
        <v>123</v>
      </c>
      <c r="AU192" s="171" t="s">
        <v>79</v>
      </c>
      <c r="AV192" s="15" t="s">
        <v>110</v>
      </c>
      <c r="AW192" s="15" t="s">
        <v>29</v>
      </c>
      <c r="AX192" s="15" t="s">
        <v>77</v>
      </c>
      <c r="AY192" s="171" t="s">
        <v>109</v>
      </c>
    </row>
    <row r="193" spans="1:65" s="14" customFormat="1">
      <c r="B193" s="162"/>
      <c r="D193" s="155" t="s">
        <v>123</v>
      </c>
      <c r="F193" s="164" t="s">
        <v>241</v>
      </c>
      <c r="H193" s="165">
        <v>16.105</v>
      </c>
      <c r="I193" s="166"/>
      <c r="L193" s="162"/>
      <c r="M193" s="167"/>
      <c r="N193" s="168"/>
      <c r="O193" s="168"/>
      <c r="P193" s="168"/>
      <c r="Q193" s="168"/>
      <c r="R193" s="168"/>
      <c r="S193" s="168"/>
      <c r="T193" s="169"/>
      <c r="AT193" s="163" t="s">
        <v>123</v>
      </c>
      <c r="AU193" s="163" t="s">
        <v>79</v>
      </c>
      <c r="AV193" s="14" t="s">
        <v>79</v>
      </c>
      <c r="AW193" s="14" t="s">
        <v>3</v>
      </c>
      <c r="AX193" s="14" t="s">
        <v>77</v>
      </c>
      <c r="AY193" s="163" t="s">
        <v>109</v>
      </c>
    </row>
    <row r="194" spans="1:65" s="2" customFormat="1" ht="24.2" customHeight="1">
      <c r="A194" s="32"/>
      <c r="B194" s="139"/>
      <c r="C194" s="140" t="s">
        <v>242</v>
      </c>
      <c r="D194" s="140" t="s">
        <v>113</v>
      </c>
      <c r="E194" s="141" t="s">
        <v>243</v>
      </c>
      <c r="F194" s="142" t="s">
        <v>244</v>
      </c>
      <c r="G194" s="143" t="s">
        <v>203</v>
      </c>
      <c r="H194" s="144">
        <v>864.5</v>
      </c>
      <c r="I194" s="145"/>
      <c r="J194" s="146">
        <f>ROUND(I194*H194,2)</f>
        <v>0</v>
      </c>
      <c r="K194" s="147"/>
      <c r="L194" s="33"/>
      <c r="M194" s="148" t="s">
        <v>1</v>
      </c>
      <c r="N194" s="149" t="s">
        <v>37</v>
      </c>
      <c r="O194" s="58"/>
      <c r="P194" s="150">
        <f>O194*H194</f>
        <v>0</v>
      </c>
      <c r="Q194" s="150">
        <v>0</v>
      </c>
      <c r="R194" s="150">
        <f>Q194*H194</f>
        <v>0</v>
      </c>
      <c r="S194" s="150">
        <v>0</v>
      </c>
      <c r="T194" s="151">
        <f>S194*H194</f>
        <v>0</v>
      </c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R194" s="152" t="s">
        <v>204</v>
      </c>
      <c r="AT194" s="152" t="s">
        <v>113</v>
      </c>
      <c r="AU194" s="152" t="s">
        <v>79</v>
      </c>
      <c r="AY194" s="17" t="s">
        <v>109</v>
      </c>
      <c r="BE194" s="153">
        <f>IF(N194="základní",J194,0)</f>
        <v>0</v>
      </c>
      <c r="BF194" s="153">
        <f>IF(N194="snížená",J194,0)</f>
        <v>0</v>
      </c>
      <c r="BG194" s="153">
        <f>IF(N194="zákl. přenesená",J194,0)</f>
        <v>0</v>
      </c>
      <c r="BH194" s="153">
        <f>IF(N194="sníž. přenesená",J194,0)</f>
        <v>0</v>
      </c>
      <c r="BI194" s="153">
        <f>IF(N194="nulová",J194,0)</f>
        <v>0</v>
      </c>
      <c r="BJ194" s="17" t="s">
        <v>77</v>
      </c>
      <c r="BK194" s="153">
        <f>ROUND(I194*H194,2)</f>
        <v>0</v>
      </c>
      <c r="BL194" s="17" t="s">
        <v>204</v>
      </c>
      <c r="BM194" s="152" t="s">
        <v>245</v>
      </c>
    </row>
    <row r="195" spans="1:65" s="13" customFormat="1">
      <c r="B195" s="154"/>
      <c r="D195" s="155" t="s">
        <v>123</v>
      </c>
      <c r="E195" s="156" t="s">
        <v>1</v>
      </c>
      <c r="F195" s="157" t="s">
        <v>221</v>
      </c>
      <c r="H195" s="156" t="s">
        <v>1</v>
      </c>
      <c r="I195" s="158"/>
      <c r="L195" s="154"/>
      <c r="M195" s="159"/>
      <c r="N195" s="160"/>
      <c r="O195" s="160"/>
      <c r="P195" s="160"/>
      <c r="Q195" s="160"/>
      <c r="R195" s="160"/>
      <c r="S195" s="160"/>
      <c r="T195" s="161"/>
      <c r="AT195" s="156" t="s">
        <v>123</v>
      </c>
      <c r="AU195" s="156" t="s">
        <v>79</v>
      </c>
      <c r="AV195" s="13" t="s">
        <v>77</v>
      </c>
      <c r="AW195" s="13" t="s">
        <v>29</v>
      </c>
      <c r="AX195" s="13" t="s">
        <v>72</v>
      </c>
      <c r="AY195" s="156" t="s">
        <v>109</v>
      </c>
    </row>
    <row r="196" spans="1:65" s="13" customFormat="1">
      <c r="B196" s="154"/>
      <c r="D196" s="155" t="s">
        <v>123</v>
      </c>
      <c r="E196" s="156" t="s">
        <v>1</v>
      </c>
      <c r="F196" s="157" t="s">
        <v>246</v>
      </c>
      <c r="H196" s="156" t="s">
        <v>1</v>
      </c>
      <c r="I196" s="158"/>
      <c r="L196" s="154"/>
      <c r="M196" s="159"/>
      <c r="N196" s="160"/>
      <c r="O196" s="160"/>
      <c r="P196" s="160"/>
      <c r="Q196" s="160"/>
      <c r="R196" s="160"/>
      <c r="S196" s="160"/>
      <c r="T196" s="161"/>
      <c r="AT196" s="156" t="s">
        <v>123</v>
      </c>
      <c r="AU196" s="156" t="s">
        <v>79</v>
      </c>
      <c r="AV196" s="13" t="s">
        <v>77</v>
      </c>
      <c r="AW196" s="13" t="s">
        <v>29</v>
      </c>
      <c r="AX196" s="13" t="s">
        <v>72</v>
      </c>
      <c r="AY196" s="156" t="s">
        <v>109</v>
      </c>
    </row>
    <row r="197" spans="1:65" s="14" customFormat="1">
      <c r="B197" s="162"/>
      <c r="D197" s="155" t="s">
        <v>123</v>
      </c>
      <c r="E197" s="163" t="s">
        <v>1</v>
      </c>
      <c r="F197" s="164" t="s">
        <v>247</v>
      </c>
      <c r="H197" s="165">
        <v>864.5</v>
      </c>
      <c r="I197" s="166"/>
      <c r="L197" s="162"/>
      <c r="M197" s="167"/>
      <c r="N197" s="168"/>
      <c r="O197" s="168"/>
      <c r="P197" s="168"/>
      <c r="Q197" s="168"/>
      <c r="R197" s="168"/>
      <c r="S197" s="168"/>
      <c r="T197" s="169"/>
      <c r="AT197" s="163" t="s">
        <v>123</v>
      </c>
      <c r="AU197" s="163" t="s">
        <v>79</v>
      </c>
      <c r="AV197" s="14" t="s">
        <v>79</v>
      </c>
      <c r="AW197" s="14" t="s">
        <v>29</v>
      </c>
      <c r="AX197" s="14" t="s">
        <v>72</v>
      </c>
      <c r="AY197" s="163" t="s">
        <v>109</v>
      </c>
    </row>
    <row r="198" spans="1:65" s="15" customFormat="1">
      <c r="B198" s="170"/>
      <c r="D198" s="155" t="s">
        <v>123</v>
      </c>
      <c r="E198" s="171" t="s">
        <v>1</v>
      </c>
      <c r="F198" s="172" t="s">
        <v>131</v>
      </c>
      <c r="H198" s="173">
        <v>864.5</v>
      </c>
      <c r="I198" s="174"/>
      <c r="L198" s="170"/>
      <c r="M198" s="175"/>
      <c r="N198" s="176"/>
      <c r="O198" s="176"/>
      <c r="P198" s="176"/>
      <c r="Q198" s="176"/>
      <c r="R198" s="176"/>
      <c r="S198" s="176"/>
      <c r="T198" s="177"/>
      <c r="AT198" s="171" t="s">
        <v>123</v>
      </c>
      <c r="AU198" s="171" t="s">
        <v>79</v>
      </c>
      <c r="AV198" s="15" t="s">
        <v>110</v>
      </c>
      <c r="AW198" s="15" t="s">
        <v>29</v>
      </c>
      <c r="AX198" s="15" t="s">
        <v>77</v>
      </c>
      <c r="AY198" s="171" t="s">
        <v>109</v>
      </c>
    </row>
    <row r="199" spans="1:65" s="2" customFormat="1" ht="14.45" customHeight="1">
      <c r="A199" s="32"/>
      <c r="B199" s="139"/>
      <c r="C199" s="178" t="s">
        <v>248</v>
      </c>
      <c r="D199" s="178" t="s">
        <v>133</v>
      </c>
      <c r="E199" s="179" t="s">
        <v>249</v>
      </c>
      <c r="F199" s="180" t="s">
        <v>250</v>
      </c>
      <c r="G199" s="181" t="s">
        <v>233</v>
      </c>
      <c r="H199" s="182">
        <v>30.064</v>
      </c>
      <c r="I199" s="183"/>
      <c r="J199" s="184">
        <f>ROUND(I199*H199,2)</f>
        <v>0</v>
      </c>
      <c r="K199" s="185"/>
      <c r="L199" s="186"/>
      <c r="M199" s="187" t="s">
        <v>1</v>
      </c>
      <c r="N199" s="188" t="s">
        <v>37</v>
      </c>
      <c r="O199" s="58"/>
      <c r="P199" s="150">
        <f>O199*H199</f>
        <v>0</v>
      </c>
      <c r="Q199" s="150">
        <v>0.55000000000000004</v>
      </c>
      <c r="R199" s="150">
        <f>Q199*H199</f>
        <v>16.5352</v>
      </c>
      <c r="S199" s="150">
        <v>0</v>
      </c>
      <c r="T199" s="151">
        <f>S199*H199</f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R199" s="152" t="s">
        <v>234</v>
      </c>
      <c r="AT199" s="152" t="s">
        <v>133</v>
      </c>
      <c r="AU199" s="152" t="s">
        <v>79</v>
      </c>
      <c r="AY199" s="17" t="s">
        <v>109</v>
      </c>
      <c r="BE199" s="153">
        <f>IF(N199="základní",J199,0)</f>
        <v>0</v>
      </c>
      <c r="BF199" s="153">
        <f>IF(N199="snížená",J199,0)</f>
        <v>0</v>
      </c>
      <c r="BG199" s="153">
        <f>IF(N199="zákl. přenesená",J199,0)</f>
        <v>0</v>
      </c>
      <c r="BH199" s="153">
        <f>IF(N199="sníž. přenesená",J199,0)</f>
        <v>0</v>
      </c>
      <c r="BI199" s="153">
        <f>IF(N199="nulová",J199,0)</f>
        <v>0</v>
      </c>
      <c r="BJ199" s="17" t="s">
        <v>77</v>
      </c>
      <c r="BK199" s="153">
        <f>ROUND(I199*H199,2)</f>
        <v>0</v>
      </c>
      <c r="BL199" s="17" t="s">
        <v>204</v>
      </c>
      <c r="BM199" s="152" t="s">
        <v>251</v>
      </c>
    </row>
    <row r="200" spans="1:65" s="13" customFormat="1">
      <c r="B200" s="154"/>
      <c r="D200" s="155" t="s">
        <v>123</v>
      </c>
      <c r="E200" s="156" t="s">
        <v>1</v>
      </c>
      <c r="F200" s="157" t="s">
        <v>221</v>
      </c>
      <c r="H200" s="156" t="s">
        <v>1</v>
      </c>
      <c r="I200" s="158"/>
      <c r="L200" s="154"/>
      <c r="M200" s="159"/>
      <c r="N200" s="160"/>
      <c r="O200" s="160"/>
      <c r="P200" s="160"/>
      <c r="Q200" s="160"/>
      <c r="R200" s="160"/>
      <c r="S200" s="160"/>
      <c r="T200" s="161"/>
      <c r="AT200" s="156" t="s">
        <v>123</v>
      </c>
      <c r="AU200" s="156" t="s">
        <v>79</v>
      </c>
      <c r="AV200" s="13" t="s">
        <v>77</v>
      </c>
      <c r="AW200" s="13" t="s">
        <v>29</v>
      </c>
      <c r="AX200" s="13" t="s">
        <v>72</v>
      </c>
      <c r="AY200" s="156" t="s">
        <v>109</v>
      </c>
    </row>
    <row r="201" spans="1:65" s="13" customFormat="1">
      <c r="B201" s="154"/>
      <c r="D201" s="155" t="s">
        <v>123</v>
      </c>
      <c r="E201" s="156" t="s">
        <v>1</v>
      </c>
      <c r="F201" s="157" t="s">
        <v>246</v>
      </c>
      <c r="H201" s="156" t="s">
        <v>1</v>
      </c>
      <c r="I201" s="158"/>
      <c r="L201" s="154"/>
      <c r="M201" s="159"/>
      <c r="N201" s="160"/>
      <c r="O201" s="160"/>
      <c r="P201" s="160"/>
      <c r="Q201" s="160"/>
      <c r="R201" s="160"/>
      <c r="S201" s="160"/>
      <c r="T201" s="161"/>
      <c r="AT201" s="156" t="s">
        <v>123</v>
      </c>
      <c r="AU201" s="156" t="s">
        <v>79</v>
      </c>
      <c r="AV201" s="13" t="s">
        <v>77</v>
      </c>
      <c r="AW201" s="13" t="s">
        <v>29</v>
      </c>
      <c r="AX201" s="13" t="s">
        <v>72</v>
      </c>
      <c r="AY201" s="156" t="s">
        <v>109</v>
      </c>
    </row>
    <row r="202" spans="1:65" s="14" customFormat="1">
      <c r="B202" s="162"/>
      <c r="D202" s="155" t="s">
        <v>123</v>
      </c>
      <c r="E202" s="163" t="s">
        <v>1</v>
      </c>
      <c r="F202" s="164" t="s">
        <v>252</v>
      </c>
      <c r="H202" s="165">
        <v>24.206</v>
      </c>
      <c r="I202" s="166"/>
      <c r="L202" s="162"/>
      <c r="M202" s="167"/>
      <c r="N202" s="168"/>
      <c r="O202" s="168"/>
      <c r="P202" s="168"/>
      <c r="Q202" s="168"/>
      <c r="R202" s="168"/>
      <c r="S202" s="168"/>
      <c r="T202" s="169"/>
      <c r="AT202" s="163" t="s">
        <v>123</v>
      </c>
      <c r="AU202" s="163" t="s">
        <v>79</v>
      </c>
      <c r="AV202" s="14" t="s">
        <v>79</v>
      </c>
      <c r="AW202" s="14" t="s">
        <v>29</v>
      </c>
      <c r="AX202" s="14" t="s">
        <v>72</v>
      </c>
      <c r="AY202" s="163" t="s">
        <v>109</v>
      </c>
    </row>
    <row r="203" spans="1:65" s="14" customFormat="1">
      <c r="B203" s="162"/>
      <c r="D203" s="155" t="s">
        <v>123</v>
      </c>
      <c r="E203" s="163" t="s">
        <v>1</v>
      </c>
      <c r="F203" s="164" t="s">
        <v>253</v>
      </c>
      <c r="H203" s="165">
        <v>3.6309999999999998</v>
      </c>
      <c r="I203" s="166"/>
      <c r="L203" s="162"/>
      <c r="M203" s="167"/>
      <c r="N203" s="168"/>
      <c r="O203" s="168"/>
      <c r="P203" s="168"/>
      <c r="Q203" s="168"/>
      <c r="R203" s="168"/>
      <c r="S203" s="168"/>
      <c r="T203" s="169"/>
      <c r="AT203" s="163" t="s">
        <v>123</v>
      </c>
      <c r="AU203" s="163" t="s">
        <v>79</v>
      </c>
      <c r="AV203" s="14" t="s">
        <v>79</v>
      </c>
      <c r="AW203" s="14" t="s">
        <v>29</v>
      </c>
      <c r="AX203" s="14" t="s">
        <v>72</v>
      </c>
      <c r="AY203" s="163" t="s">
        <v>109</v>
      </c>
    </row>
    <row r="204" spans="1:65" s="15" customFormat="1">
      <c r="B204" s="170"/>
      <c r="D204" s="155" t="s">
        <v>123</v>
      </c>
      <c r="E204" s="171" t="s">
        <v>1</v>
      </c>
      <c r="F204" s="172" t="s">
        <v>131</v>
      </c>
      <c r="H204" s="173">
        <v>27.837</v>
      </c>
      <c r="I204" s="174"/>
      <c r="L204" s="170"/>
      <c r="M204" s="175"/>
      <c r="N204" s="176"/>
      <c r="O204" s="176"/>
      <c r="P204" s="176"/>
      <c r="Q204" s="176"/>
      <c r="R204" s="176"/>
      <c r="S204" s="176"/>
      <c r="T204" s="177"/>
      <c r="AT204" s="171" t="s">
        <v>123</v>
      </c>
      <c r="AU204" s="171" t="s">
        <v>79</v>
      </c>
      <c r="AV204" s="15" t="s">
        <v>110</v>
      </c>
      <c r="AW204" s="15" t="s">
        <v>29</v>
      </c>
      <c r="AX204" s="15" t="s">
        <v>77</v>
      </c>
      <c r="AY204" s="171" t="s">
        <v>109</v>
      </c>
    </row>
    <row r="205" spans="1:65" s="14" customFormat="1">
      <c r="B205" s="162"/>
      <c r="D205" s="155" t="s">
        <v>123</v>
      </c>
      <c r="F205" s="164" t="s">
        <v>254</v>
      </c>
      <c r="H205" s="165">
        <v>30.064</v>
      </c>
      <c r="I205" s="166"/>
      <c r="L205" s="162"/>
      <c r="M205" s="167"/>
      <c r="N205" s="168"/>
      <c r="O205" s="168"/>
      <c r="P205" s="168"/>
      <c r="Q205" s="168"/>
      <c r="R205" s="168"/>
      <c r="S205" s="168"/>
      <c r="T205" s="169"/>
      <c r="AT205" s="163" t="s">
        <v>123</v>
      </c>
      <c r="AU205" s="163" t="s">
        <v>79</v>
      </c>
      <c r="AV205" s="14" t="s">
        <v>79</v>
      </c>
      <c r="AW205" s="14" t="s">
        <v>3</v>
      </c>
      <c r="AX205" s="14" t="s">
        <v>77</v>
      </c>
      <c r="AY205" s="163" t="s">
        <v>109</v>
      </c>
    </row>
    <row r="206" spans="1:65" s="2" customFormat="1" ht="24.2" customHeight="1">
      <c r="A206" s="32"/>
      <c r="B206" s="139"/>
      <c r="C206" s="140" t="s">
        <v>255</v>
      </c>
      <c r="D206" s="140" t="s">
        <v>113</v>
      </c>
      <c r="E206" s="141" t="s">
        <v>256</v>
      </c>
      <c r="F206" s="142" t="s">
        <v>257</v>
      </c>
      <c r="G206" s="143" t="s">
        <v>203</v>
      </c>
      <c r="H206" s="144">
        <v>59.6</v>
      </c>
      <c r="I206" s="145"/>
      <c r="J206" s="146">
        <f>ROUND(I206*H206,2)</f>
        <v>0</v>
      </c>
      <c r="K206" s="147"/>
      <c r="L206" s="33"/>
      <c r="M206" s="148" t="s">
        <v>1</v>
      </c>
      <c r="N206" s="149" t="s">
        <v>37</v>
      </c>
      <c r="O206" s="58"/>
      <c r="P206" s="150">
        <f>O206*H206</f>
        <v>0</v>
      </c>
      <c r="Q206" s="150">
        <v>0</v>
      </c>
      <c r="R206" s="150">
        <f>Q206*H206</f>
        <v>0</v>
      </c>
      <c r="S206" s="150">
        <v>0</v>
      </c>
      <c r="T206" s="151">
        <f>S206*H206</f>
        <v>0</v>
      </c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R206" s="152" t="s">
        <v>204</v>
      </c>
      <c r="AT206" s="152" t="s">
        <v>113</v>
      </c>
      <c r="AU206" s="152" t="s">
        <v>79</v>
      </c>
      <c r="AY206" s="17" t="s">
        <v>109</v>
      </c>
      <c r="BE206" s="153">
        <f>IF(N206="základní",J206,0)</f>
        <v>0</v>
      </c>
      <c r="BF206" s="153">
        <f>IF(N206="snížená",J206,0)</f>
        <v>0</v>
      </c>
      <c r="BG206" s="153">
        <f>IF(N206="zákl. přenesená",J206,0)</f>
        <v>0</v>
      </c>
      <c r="BH206" s="153">
        <f>IF(N206="sníž. přenesená",J206,0)</f>
        <v>0</v>
      </c>
      <c r="BI206" s="153">
        <f>IF(N206="nulová",J206,0)</f>
        <v>0</v>
      </c>
      <c r="BJ206" s="17" t="s">
        <v>77</v>
      </c>
      <c r="BK206" s="153">
        <f>ROUND(I206*H206,2)</f>
        <v>0</v>
      </c>
      <c r="BL206" s="17" t="s">
        <v>204</v>
      </c>
      <c r="BM206" s="152" t="s">
        <v>258</v>
      </c>
    </row>
    <row r="207" spans="1:65" s="13" customFormat="1">
      <c r="B207" s="154"/>
      <c r="D207" s="155" t="s">
        <v>123</v>
      </c>
      <c r="E207" s="156" t="s">
        <v>1</v>
      </c>
      <c r="F207" s="157" t="s">
        <v>221</v>
      </c>
      <c r="H207" s="156" t="s">
        <v>1</v>
      </c>
      <c r="I207" s="158"/>
      <c r="L207" s="154"/>
      <c r="M207" s="159"/>
      <c r="N207" s="160"/>
      <c r="O207" s="160"/>
      <c r="P207" s="160"/>
      <c r="Q207" s="160"/>
      <c r="R207" s="160"/>
      <c r="S207" s="160"/>
      <c r="T207" s="161"/>
      <c r="AT207" s="156" t="s">
        <v>123</v>
      </c>
      <c r="AU207" s="156" t="s">
        <v>79</v>
      </c>
      <c r="AV207" s="13" t="s">
        <v>77</v>
      </c>
      <c r="AW207" s="13" t="s">
        <v>29</v>
      </c>
      <c r="AX207" s="13" t="s">
        <v>72</v>
      </c>
      <c r="AY207" s="156" t="s">
        <v>109</v>
      </c>
    </row>
    <row r="208" spans="1:65" s="13" customFormat="1">
      <c r="B208" s="154"/>
      <c r="D208" s="155" t="s">
        <v>123</v>
      </c>
      <c r="E208" s="156" t="s">
        <v>1</v>
      </c>
      <c r="F208" s="157" t="s">
        <v>259</v>
      </c>
      <c r="H208" s="156" t="s">
        <v>1</v>
      </c>
      <c r="I208" s="158"/>
      <c r="L208" s="154"/>
      <c r="M208" s="159"/>
      <c r="N208" s="160"/>
      <c r="O208" s="160"/>
      <c r="P208" s="160"/>
      <c r="Q208" s="160"/>
      <c r="R208" s="160"/>
      <c r="S208" s="160"/>
      <c r="T208" s="161"/>
      <c r="AT208" s="156" t="s">
        <v>123</v>
      </c>
      <c r="AU208" s="156" t="s">
        <v>79</v>
      </c>
      <c r="AV208" s="13" t="s">
        <v>77</v>
      </c>
      <c r="AW208" s="13" t="s">
        <v>29</v>
      </c>
      <c r="AX208" s="13" t="s">
        <v>72</v>
      </c>
      <c r="AY208" s="156" t="s">
        <v>109</v>
      </c>
    </row>
    <row r="209" spans="1:65" s="14" customFormat="1">
      <c r="B209" s="162"/>
      <c r="D209" s="155" t="s">
        <v>123</v>
      </c>
      <c r="E209" s="163" t="s">
        <v>1</v>
      </c>
      <c r="F209" s="164" t="s">
        <v>260</v>
      </c>
      <c r="H209" s="165">
        <v>59.6</v>
      </c>
      <c r="I209" s="166"/>
      <c r="L209" s="162"/>
      <c r="M209" s="167"/>
      <c r="N209" s="168"/>
      <c r="O209" s="168"/>
      <c r="P209" s="168"/>
      <c r="Q209" s="168"/>
      <c r="R209" s="168"/>
      <c r="S209" s="168"/>
      <c r="T209" s="169"/>
      <c r="AT209" s="163" t="s">
        <v>123</v>
      </c>
      <c r="AU209" s="163" t="s">
        <v>79</v>
      </c>
      <c r="AV209" s="14" t="s">
        <v>79</v>
      </c>
      <c r="AW209" s="14" t="s">
        <v>29</v>
      </c>
      <c r="AX209" s="14" t="s">
        <v>72</v>
      </c>
      <c r="AY209" s="163" t="s">
        <v>109</v>
      </c>
    </row>
    <row r="210" spans="1:65" s="15" customFormat="1">
      <c r="B210" s="170"/>
      <c r="D210" s="155" t="s">
        <v>123</v>
      </c>
      <c r="E210" s="171" t="s">
        <v>1</v>
      </c>
      <c r="F210" s="172" t="s">
        <v>131</v>
      </c>
      <c r="H210" s="173">
        <v>59.6</v>
      </c>
      <c r="I210" s="174"/>
      <c r="L210" s="170"/>
      <c r="M210" s="175"/>
      <c r="N210" s="176"/>
      <c r="O210" s="176"/>
      <c r="P210" s="176"/>
      <c r="Q210" s="176"/>
      <c r="R210" s="176"/>
      <c r="S210" s="176"/>
      <c r="T210" s="177"/>
      <c r="AT210" s="171" t="s">
        <v>123</v>
      </c>
      <c r="AU210" s="171" t="s">
        <v>79</v>
      </c>
      <c r="AV210" s="15" t="s">
        <v>110</v>
      </c>
      <c r="AW210" s="15" t="s">
        <v>29</v>
      </c>
      <c r="AX210" s="15" t="s">
        <v>77</v>
      </c>
      <c r="AY210" s="171" t="s">
        <v>109</v>
      </c>
    </row>
    <row r="211" spans="1:65" s="2" customFormat="1" ht="14.45" customHeight="1">
      <c r="A211" s="32"/>
      <c r="B211" s="139"/>
      <c r="C211" s="178" t="s">
        <v>261</v>
      </c>
      <c r="D211" s="178" t="s">
        <v>133</v>
      </c>
      <c r="E211" s="179" t="s">
        <v>262</v>
      </c>
      <c r="F211" s="180" t="s">
        <v>263</v>
      </c>
      <c r="G211" s="181" t="s">
        <v>233</v>
      </c>
      <c r="H211" s="182">
        <v>2.6059999999999999</v>
      </c>
      <c r="I211" s="183"/>
      <c r="J211" s="184">
        <f>ROUND(I211*H211,2)</f>
        <v>0</v>
      </c>
      <c r="K211" s="185"/>
      <c r="L211" s="186"/>
      <c r="M211" s="187" t="s">
        <v>1</v>
      </c>
      <c r="N211" s="188" t="s">
        <v>37</v>
      </c>
      <c r="O211" s="58"/>
      <c r="P211" s="150">
        <f>O211*H211</f>
        <v>0</v>
      </c>
      <c r="Q211" s="150">
        <v>0.55000000000000004</v>
      </c>
      <c r="R211" s="150">
        <f>Q211*H211</f>
        <v>1.4333</v>
      </c>
      <c r="S211" s="150">
        <v>0</v>
      </c>
      <c r="T211" s="151">
        <f>S211*H211</f>
        <v>0</v>
      </c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R211" s="152" t="s">
        <v>234</v>
      </c>
      <c r="AT211" s="152" t="s">
        <v>133</v>
      </c>
      <c r="AU211" s="152" t="s">
        <v>79</v>
      </c>
      <c r="AY211" s="17" t="s">
        <v>109</v>
      </c>
      <c r="BE211" s="153">
        <f>IF(N211="základní",J211,0)</f>
        <v>0</v>
      </c>
      <c r="BF211" s="153">
        <f>IF(N211="snížená",J211,0)</f>
        <v>0</v>
      </c>
      <c r="BG211" s="153">
        <f>IF(N211="zákl. přenesená",J211,0)</f>
        <v>0</v>
      </c>
      <c r="BH211" s="153">
        <f>IF(N211="sníž. přenesená",J211,0)</f>
        <v>0</v>
      </c>
      <c r="BI211" s="153">
        <f>IF(N211="nulová",J211,0)</f>
        <v>0</v>
      </c>
      <c r="BJ211" s="17" t="s">
        <v>77</v>
      </c>
      <c r="BK211" s="153">
        <f>ROUND(I211*H211,2)</f>
        <v>0</v>
      </c>
      <c r="BL211" s="17" t="s">
        <v>204</v>
      </c>
      <c r="BM211" s="152" t="s">
        <v>264</v>
      </c>
    </row>
    <row r="212" spans="1:65" s="13" customFormat="1">
      <c r="B212" s="154"/>
      <c r="D212" s="155" t="s">
        <v>123</v>
      </c>
      <c r="E212" s="156" t="s">
        <v>1</v>
      </c>
      <c r="F212" s="157" t="s">
        <v>221</v>
      </c>
      <c r="H212" s="156" t="s">
        <v>1</v>
      </c>
      <c r="I212" s="158"/>
      <c r="L212" s="154"/>
      <c r="M212" s="159"/>
      <c r="N212" s="160"/>
      <c r="O212" s="160"/>
      <c r="P212" s="160"/>
      <c r="Q212" s="160"/>
      <c r="R212" s="160"/>
      <c r="S212" s="160"/>
      <c r="T212" s="161"/>
      <c r="AT212" s="156" t="s">
        <v>123</v>
      </c>
      <c r="AU212" s="156" t="s">
        <v>79</v>
      </c>
      <c r="AV212" s="13" t="s">
        <v>77</v>
      </c>
      <c r="AW212" s="13" t="s">
        <v>29</v>
      </c>
      <c r="AX212" s="13" t="s">
        <v>72</v>
      </c>
      <c r="AY212" s="156" t="s">
        <v>109</v>
      </c>
    </row>
    <row r="213" spans="1:65" s="13" customFormat="1">
      <c r="B213" s="154"/>
      <c r="D213" s="155" t="s">
        <v>123</v>
      </c>
      <c r="E213" s="156" t="s">
        <v>1</v>
      </c>
      <c r="F213" s="157" t="s">
        <v>259</v>
      </c>
      <c r="H213" s="156" t="s">
        <v>1</v>
      </c>
      <c r="I213" s="158"/>
      <c r="L213" s="154"/>
      <c r="M213" s="159"/>
      <c r="N213" s="160"/>
      <c r="O213" s="160"/>
      <c r="P213" s="160"/>
      <c r="Q213" s="160"/>
      <c r="R213" s="160"/>
      <c r="S213" s="160"/>
      <c r="T213" s="161"/>
      <c r="AT213" s="156" t="s">
        <v>123</v>
      </c>
      <c r="AU213" s="156" t="s">
        <v>79</v>
      </c>
      <c r="AV213" s="13" t="s">
        <v>77</v>
      </c>
      <c r="AW213" s="13" t="s">
        <v>29</v>
      </c>
      <c r="AX213" s="13" t="s">
        <v>72</v>
      </c>
      <c r="AY213" s="156" t="s">
        <v>109</v>
      </c>
    </row>
    <row r="214" spans="1:65" s="14" customFormat="1">
      <c r="B214" s="162"/>
      <c r="D214" s="155" t="s">
        <v>123</v>
      </c>
      <c r="E214" s="163" t="s">
        <v>1</v>
      </c>
      <c r="F214" s="164" t="s">
        <v>265</v>
      </c>
      <c r="H214" s="165">
        <v>2.0979999999999999</v>
      </c>
      <c r="I214" s="166"/>
      <c r="L214" s="162"/>
      <c r="M214" s="167"/>
      <c r="N214" s="168"/>
      <c r="O214" s="168"/>
      <c r="P214" s="168"/>
      <c r="Q214" s="168"/>
      <c r="R214" s="168"/>
      <c r="S214" s="168"/>
      <c r="T214" s="169"/>
      <c r="AT214" s="163" t="s">
        <v>123</v>
      </c>
      <c r="AU214" s="163" t="s">
        <v>79</v>
      </c>
      <c r="AV214" s="14" t="s">
        <v>79</v>
      </c>
      <c r="AW214" s="14" t="s">
        <v>29</v>
      </c>
      <c r="AX214" s="14" t="s">
        <v>72</v>
      </c>
      <c r="AY214" s="163" t="s">
        <v>109</v>
      </c>
    </row>
    <row r="215" spans="1:65" s="14" customFormat="1">
      <c r="B215" s="162"/>
      <c r="D215" s="155" t="s">
        <v>123</v>
      </c>
      <c r="E215" s="163" t="s">
        <v>1</v>
      </c>
      <c r="F215" s="164" t="s">
        <v>266</v>
      </c>
      <c r="H215" s="165">
        <v>0.315</v>
      </c>
      <c r="I215" s="166"/>
      <c r="L215" s="162"/>
      <c r="M215" s="167"/>
      <c r="N215" s="168"/>
      <c r="O215" s="168"/>
      <c r="P215" s="168"/>
      <c r="Q215" s="168"/>
      <c r="R215" s="168"/>
      <c r="S215" s="168"/>
      <c r="T215" s="169"/>
      <c r="AT215" s="163" t="s">
        <v>123</v>
      </c>
      <c r="AU215" s="163" t="s">
        <v>79</v>
      </c>
      <c r="AV215" s="14" t="s">
        <v>79</v>
      </c>
      <c r="AW215" s="14" t="s">
        <v>29</v>
      </c>
      <c r="AX215" s="14" t="s">
        <v>72</v>
      </c>
      <c r="AY215" s="163" t="s">
        <v>109</v>
      </c>
    </row>
    <row r="216" spans="1:65" s="15" customFormat="1">
      <c r="B216" s="170"/>
      <c r="D216" s="155" t="s">
        <v>123</v>
      </c>
      <c r="E216" s="171" t="s">
        <v>1</v>
      </c>
      <c r="F216" s="172" t="s">
        <v>131</v>
      </c>
      <c r="H216" s="173">
        <v>2.4129999999999998</v>
      </c>
      <c r="I216" s="174"/>
      <c r="L216" s="170"/>
      <c r="M216" s="175"/>
      <c r="N216" s="176"/>
      <c r="O216" s="176"/>
      <c r="P216" s="176"/>
      <c r="Q216" s="176"/>
      <c r="R216" s="176"/>
      <c r="S216" s="176"/>
      <c r="T216" s="177"/>
      <c r="AT216" s="171" t="s">
        <v>123</v>
      </c>
      <c r="AU216" s="171" t="s">
        <v>79</v>
      </c>
      <c r="AV216" s="15" t="s">
        <v>110</v>
      </c>
      <c r="AW216" s="15" t="s">
        <v>29</v>
      </c>
      <c r="AX216" s="15" t="s">
        <v>77</v>
      </c>
      <c r="AY216" s="171" t="s">
        <v>109</v>
      </c>
    </row>
    <row r="217" spans="1:65" s="14" customFormat="1">
      <c r="B217" s="162"/>
      <c r="D217" s="155" t="s">
        <v>123</v>
      </c>
      <c r="F217" s="164" t="s">
        <v>267</v>
      </c>
      <c r="H217" s="165">
        <v>2.6059999999999999</v>
      </c>
      <c r="I217" s="166"/>
      <c r="L217" s="162"/>
      <c r="M217" s="167"/>
      <c r="N217" s="168"/>
      <c r="O217" s="168"/>
      <c r="P217" s="168"/>
      <c r="Q217" s="168"/>
      <c r="R217" s="168"/>
      <c r="S217" s="168"/>
      <c r="T217" s="169"/>
      <c r="AT217" s="163" t="s">
        <v>123</v>
      </c>
      <c r="AU217" s="163" t="s">
        <v>79</v>
      </c>
      <c r="AV217" s="14" t="s">
        <v>79</v>
      </c>
      <c r="AW217" s="14" t="s">
        <v>3</v>
      </c>
      <c r="AX217" s="14" t="s">
        <v>77</v>
      </c>
      <c r="AY217" s="163" t="s">
        <v>109</v>
      </c>
    </row>
    <row r="218" spans="1:65" s="2" customFormat="1" ht="24.2" customHeight="1">
      <c r="A218" s="32"/>
      <c r="B218" s="139"/>
      <c r="C218" s="140" t="s">
        <v>268</v>
      </c>
      <c r="D218" s="140" t="s">
        <v>113</v>
      </c>
      <c r="E218" s="141" t="s">
        <v>269</v>
      </c>
      <c r="F218" s="142" t="s">
        <v>270</v>
      </c>
      <c r="G218" s="143" t="s">
        <v>203</v>
      </c>
      <c r="H218" s="144">
        <v>8</v>
      </c>
      <c r="I218" s="145"/>
      <c r="J218" s="146">
        <f>ROUND(I218*H218,2)</f>
        <v>0</v>
      </c>
      <c r="K218" s="147"/>
      <c r="L218" s="33"/>
      <c r="M218" s="148" t="s">
        <v>1</v>
      </c>
      <c r="N218" s="149" t="s">
        <v>37</v>
      </c>
      <c r="O218" s="58"/>
      <c r="P218" s="150">
        <f>O218*H218</f>
        <v>0</v>
      </c>
      <c r="Q218" s="150">
        <v>0</v>
      </c>
      <c r="R218" s="150">
        <f>Q218*H218</f>
        <v>0</v>
      </c>
      <c r="S218" s="150">
        <v>0</v>
      </c>
      <c r="T218" s="151">
        <f>S218*H218</f>
        <v>0</v>
      </c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R218" s="152" t="s">
        <v>204</v>
      </c>
      <c r="AT218" s="152" t="s">
        <v>113</v>
      </c>
      <c r="AU218" s="152" t="s">
        <v>79</v>
      </c>
      <c r="AY218" s="17" t="s">
        <v>109</v>
      </c>
      <c r="BE218" s="153">
        <f>IF(N218="základní",J218,0)</f>
        <v>0</v>
      </c>
      <c r="BF218" s="153">
        <f>IF(N218="snížená",J218,0)</f>
        <v>0</v>
      </c>
      <c r="BG218" s="153">
        <f>IF(N218="zákl. přenesená",J218,0)</f>
        <v>0</v>
      </c>
      <c r="BH218" s="153">
        <f>IF(N218="sníž. přenesená",J218,0)</f>
        <v>0</v>
      </c>
      <c r="BI218" s="153">
        <f>IF(N218="nulová",J218,0)</f>
        <v>0</v>
      </c>
      <c r="BJ218" s="17" t="s">
        <v>77</v>
      </c>
      <c r="BK218" s="153">
        <f>ROUND(I218*H218,2)</f>
        <v>0</v>
      </c>
      <c r="BL218" s="17" t="s">
        <v>204</v>
      </c>
      <c r="BM218" s="152" t="s">
        <v>271</v>
      </c>
    </row>
    <row r="219" spans="1:65" s="13" customFormat="1">
      <c r="B219" s="154"/>
      <c r="D219" s="155" t="s">
        <v>123</v>
      </c>
      <c r="E219" s="156" t="s">
        <v>1</v>
      </c>
      <c r="F219" s="157" t="s">
        <v>272</v>
      </c>
      <c r="H219" s="156" t="s">
        <v>1</v>
      </c>
      <c r="I219" s="158"/>
      <c r="L219" s="154"/>
      <c r="M219" s="159"/>
      <c r="N219" s="160"/>
      <c r="O219" s="160"/>
      <c r="P219" s="160"/>
      <c r="Q219" s="160"/>
      <c r="R219" s="160"/>
      <c r="S219" s="160"/>
      <c r="T219" s="161"/>
      <c r="AT219" s="156" t="s">
        <v>123</v>
      </c>
      <c r="AU219" s="156" t="s">
        <v>79</v>
      </c>
      <c r="AV219" s="13" t="s">
        <v>77</v>
      </c>
      <c r="AW219" s="13" t="s">
        <v>29</v>
      </c>
      <c r="AX219" s="13" t="s">
        <v>72</v>
      </c>
      <c r="AY219" s="156" t="s">
        <v>109</v>
      </c>
    </row>
    <row r="220" spans="1:65" s="14" customFormat="1">
      <c r="B220" s="162"/>
      <c r="D220" s="155" t="s">
        <v>123</v>
      </c>
      <c r="E220" s="163" t="s">
        <v>1</v>
      </c>
      <c r="F220" s="164" t="s">
        <v>273</v>
      </c>
      <c r="H220" s="165">
        <v>8</v>
      </c>
      <c r="I220" s="166"/>
      <c r="L220" s="162"/>
      <c r="M220" s="167"/>
      <c r="N220" s="168"/>
      <c r="O220" s="168"/>
      <c r="P220" s="168"/>
      <c r="Q220" s="168"/>
      <c r="R220" s="168"/>
      <c r="S220" s="168"/>
      <c r="T220" s="169"/>
      <c r="AT220" s="163" t="s">
        <v>123</v>
      </c>
      <c r="AU220" s="163" t="s">
        <v>79</v>
      </c>
      <c r="AV220" s="14" t="s">
        <v>79</v>
      </c>
      <c r="AW220" s="14" t="s">
        <v>29</v>
      </c>
      <c r="AX220" s="14" t="s">
        <v>77</v>
      </c>
      <c r="AY220" s="163" t="s">
        <v>109</v>
      </c>
    </row>
    <row r="221" spans="1:65" s="2" customFormat="1" ht="14.45" customHeight="1">
      <c r="A221" s="32"/>
      <c r="B221" s="139"/>
      <c r="C221" s="178" t="s">
        <v>274</v>
      </c>
      <c r="D221" s="178" t="s">
        <v>133</v>
      </c>
      <c r="E221" s="179" t="s">
        <v>275</v>
      </c>
      <c r="F221" s="180" t="s">
        <v>250</v>
      </c>
      <c r="G221" s="181" t="s">
        <v>233</v>
      </c>
      <c r="H221" s="182">
        <v>8</v>
      </c>
      <c r="I221" s="183"/>
      <c r="J221" s="184">
        <f>ROUND(I221*H221,2)</f>
        <v>0</v>
      </c>
      <c r="K221" s="185"/>
      <c r="L221" s="186"/>
      <c r="M221" s="187" t="s">
        <v>1</v>
      </c>
      <c r="N221" s="188" t="s">
        <v>37</v>
      </c>
      <c r="O221" s="58"/>
      <c r="P221" s="150">
        <f>O221*H221</f>
        <v>0</v>
      </c>
      <c r="Q221" s="150">
        <v>0.55000000000000004</v>
      </c>
      <c r="R221" s="150">
        <f>Q221*H221</f>
        <v>4.4000000000000004</v>
      </c>
      <c r="S221" s="150">
        <v>0</v>
      </c>
      <c r="T221" s="151">
        <f>S221*H221</f>
        <v>0</v>
      </c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R221" s="152" t="s">
        <v>234</v>
      </c>
      <c r="AT221" s="152" t="s">
        <v>133</v>
      </c>
      <c r="AU221" s="152" t="s">
        <v>79</v>
      </c>
      <c r="AY221" s="17" t="s">
        <v>109</v>
      </c>
      <c r="BE221" s="153">
        <f>IF(N221="základní",J221,0)</f>
        <v>0</v>
      </c>
      <c r="BF221" s="153">
        <f>IF(N221="snížená",J221,0)</f>
        <v>0</v>
      </c>
      <c r="BG221" s="153">
        <f>IF(N221="zákl. přenesená",J221,0)</f>
        <v>0</v>
      </c>
      <c r="BH221" s="153">
        <f>IF(N221="sníž. přenesená",J221,0)</f>
        <v>0</v>
      </c>
      <c r="BI221" s="153">
        <f>IF(N221="nulová",J221,0)</f>
        <v>0</v>
      </c>
      <c r="BJ221" s="17" t="s">
        <v>77</v>
      </c>
      <c r="BK221" s="153">
        <f>ROUND(I221*H221,2)</f>
        <v>0</v>
      </c>
      <c r="BL221" s="17" t="s">
        <v>204</v>
      </c>
      <c r="BM221" s="152" t="s">
        <v>276</v>
      </c>
    </row>
    <row r="222" spans="1:65" s="2" customFormat="1" ht="24.2" customHeight="1">
      <c r="A222" s="32"/>
      <c r="B222" s="139"/>
      <c r="C222" s="140" t="s">
        <v>277</v>
      </c>
      <c r="D222" s="140" t="s">
        <v>113</v>
      </c>
      <c r="E222" s="141" t="s">
        <v>278</v>
      </c>
      <c r="F222" s="142" t="s">
        <v>279</v>
      </c>
      <c r="G222" s="143" t="s">
        <v>175</v>
      </c>
      <c r="H222" s="144">
        <v>123.149</v>
      </c>
      <c r="I222" s="145"/>
      <c r="J222" s="146">
        <f>ROUND(I222*H222,2)</f>
        <v>0</v>
      </c>
      <c r="K222" s="147"/>
      <c r="L222" s="33"/>
      <c r="M222" s="148" t="s">
        <v>1</v>
      </c>
      <c r="N222" s="149" t="s">
        <v>37</v>
      </c>
      <c r="O222" s="58"/>
      <c r="P222" s="150">
        <f>O222*H222</f>
        <v>0</v>
      </c>
      <c r="Q222" s="150">
        <v>0</v>
      </c>
      <c r="R222" s="150">
        <f>Q222*H222</f>
        <v>0</v>
      </c>
      <c r="S222" s="150">
        <v>0</v>
      </c>
      <c r="T222" s="151">
        <f>S222*H222</f>
        <v>0</v>
      </c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R222" s="152" t="s">
        <v>204</v>
      </c>
      <c r="AT222" s="152" t="s">
        <v>113</v>
      </c>
      <c r="AU222" s="152" t="s">
        <v>79</v>
      </c>
      <c r="AY222" s="17" t="s">
        <v>109</v>
      </c>
      <c r="BE222" s="153">
        <f>IF(N222="základní",J222,0)</f>
        <v>0</v>
      </c>
      <c r="BF222" s="153">
        <f>IF(N222="snížená",J222,0)</f>
        <v>0</v>
      </c>
      <c r="BG222" s="153">
        <f>IF(N222="zákl. přenesená",J222,0)</f>
        <v>0</v>
      </c>
      <c r="BH222" s="153">
        <f>IF(N222="sníž. přenesená",J222,0)</f>
        <v>0</v>
      </c>
      <c r="BI222" s="153">
        <f>IF(N222="nulová",J222,0)</f>
        <v>0</v>
      </c>
      <c r="BJ222" s="17" t="s">
        <v>77</v>
      </c>
      <c r="BK222" s="153">
        <f>ROUND(I222*H222,2)</f>
        <v>0</v>
      </c>
      <c r="BL222" s="17" t="s">
        <v>204</v>
      </c>
      <c r="BM222" s="152" t="s">
        <v>280</v>
      </c>
    </row>
    <row r="223" spans="1:65" s="14" customFormat="1">
      <c r="B223" s="162"/>
      <c r="D223" s="155" t="s">
        <v>123</v>
      </c>
      <c r="E223" s="163" t="s">
        <v>1</v>
      </c>
      <c r="F223" s="164" t="s">
        <v>281</v>
      </c>
      <c r="H223" s="165">
        <v>29.52</v>
      </c>
      <c r="I223" s="166"/>
      <c r="L223" s="162"/>
      <c r="M223" s="167"/>
      <c r="N223" s="168"/>
      <c r="O223" s="168"/>
      <c r="P223" s="168"/>
      <c r="Q223" s="168"/>
      <c r="R223" s="168"/>
      <c r="S223" s="168"/>
      <c r="T223" s="169"/>
      <c r="AT223" s="163" t="s">
        <v>123</v>
      </c>
      <c r="AU223" s="163" t="s">
        <v>79</v>
      </c>
      <c r="AV223" s="14" t="s">
        <v>79</v>
      </c>
      <c r="AW223" s="14" t="s">
        <v>29</v>
      </c>
      <c r="AX223" s="14" t="s">
        <v>72</v>
      </c>
      <c r="AY223" s="163" t="s">
        <v>109</v>
      </c>
    </row>
    <row r="224" spans="1:65" s="14" customFormat="1">
      <c r="B224" s="162"/>
      <c r="D224" s="155" t="s">
        <v>123</v>
      </c>
      <c r="E224" s="163" t="s">
        <v>1</v>
      </c>
      <c r="F224" s="164" t="s">
        <v>282</v>
      </c>
      <c r="H224" s="165">
        <v>52.408999999999999</v>
      </c>
      <c r="I224" s="166"/>
      <c r="L224" s="162"/>
      <c r="M224" s="167"/>
      <c r="N224" s="168"/>
      <c r="O224" s="168"/>
      <c r="P224" s="168"/>
      <c r="Q224" s="168"/>
      <c r="R224" s="168"/>
      <c r="S224" s="168"/>
      <c r="T224" s="169"/>
      <c r="AT224" s="163" t="s">
        <v>123</v>
      </c>
      <c r="AU224" s="163" t="s">
        <v>79</v>
      </c>
      <c r="AV224" s="14" t="s">
        <v>79</v>
      </c>
      <c r="AW224" s="14" t="s">
        <v>29</v>
      </c>
      <c r="AX224" s="14" t="s">
        <v>72</v>
      </c>
      <c r="AY224" s="163" t="s">
        <v>109</v>
      </c>
    </row>
    <row r="225" spans="1:65" s="14" customFormat="1">
      <c r="B225" s="162"/>
      <c r="D225" s="155" t="s">
        <v>123</v>
      </c>
      <c r="E225" s="163" t="s">
        <v>1</v>
      </c>
      <c r="F225" s="164" t="s">
        <v>283</v>
      </c>
      <c r="H225" s="165">
        <v>41.22</v>
      </c>
      <c r="I225" s="166"/>
      <c r="L225" s="162"/>
      <c r="M225" s="167"/>
      <c r="N225" s="168"/>
      <c r="O225" s="168"/>
      <c r="P225" s="168"/>
      <c r="Q225" s="168"/>
      <c r="R225" s="168"/>
      <c r="S225" s="168"/>
      <c r="T225" s="169"/>
      <c r="AT225" s="163" t="s">
        <v>123</v>
      </c>
      <c r="AU225" s="163" t="s">
        <v>79</v>
      </c>
      <c r="AV225" s="14" t="s">
        <v>79</v>
      </c>
      <c r="AW225" s="14" t="s">
        <v>29</v>
      </c>
      <c r="AX225" s="14" t="s">
        <v>72</v>
      </c>
      <c r="AY225" s="163" t="s">
        <v>109</v>
      </c>
    </row>
    <row r="226" spans="1:65" s="15" customFormat="1">
      <c r="B226" s="170"/>
      <c r="D226" s="155" t="s">
        <v>123</v>
      </c>
      <c r="E226" s="171" t="s">
        <v>1</v>
      </c>
      <c r="F226" s="172" t="s">
        <v>131</v>
      </c>
      <c r="H226" s="173">
        <v>123.149</v>
      </c>
      <c r="I226" s="174"/>
      <c r="L226" s="170"/>
      <c r="M226" s="175"/>
      <c r="N226" s="176"/>
      <c r="O226" s="176"/>
      <c r="P226" s="176"/>
      <c r="Q226" s="176"/>
      <c r="R226" s="176"/>
      <c r="S226" s="176"/>
      <c r="T226" s="177"/>
      <c r="AT226" s="171" t="s">
        <v>123</v>
      </c>
      <c r="AU226" s="171" t="s">
        <v>79</v>
      </c>
      <c r="AV226" s="15" t="s">
        <v>110</v>
      </c>
      <c r="AW226" s="15" t="s">
        <v>29</v>
      </c>
      <c r="AX226" s="15" t="s">
        <v>77</v>
      </c>
      <c r="AY226" s="171" t="s">
        <v>109</v>
      </c>
    </row>
    <row r="227" spans="1:65" s="2" customFormat="1" ht="24.2" customHeight="1">
      <c r="A227" s="32"/>
      <c r="B227" s="139"/>
      <c r="C227" s="178" t="s">
        <v>284</v>
      </c>
      <c r="D227" s="178" t="s">
        <v>133</v>
      </c>
      <c r="E227" s="179" t="s">
        <v>285</v>
      </c>
      <c r="F227" s="180" t="s">
        <v>286</v>
      </c>
      <c r="G227" s="181" t="s">
        <v>175</v>
      </c>
      <c r="H227" s="182">
        <v>123.149</v>
      </c>
      <c r="I227" s="183"/>
      <c r="J227" s="184">
        <f>ROUND(I227*H227,2)</f>
        <v>0</v>
      </c>
      <c r="K227" s="185"/>
      <c r="L227" s="186"/>
      <c r="M227" s="187" t="s">
        <v>1</v>
      </c>
      <c r="N227" s="188" t="s">
        <v>37</v>
      </c>
      <c r="O227" s="58"/>
      <c r="P227" s="150">
        <f>O227*H227</f>
        <v>0</v>
      </c>
      <c r="Q227" s="150">
        <v>9.3100000000000006E-3</v>
      </c>
      <c r="R227" s="150">
        <f>Q227*H227</f>
        <v>1.1465171900000002</v>
      </c>
      <c r="S227" s="150">
        <v>0</v>
      </c>
      <c r="T227" s="151">
        <f>S227*H227</f>
        <v>0</v>
      </c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R227" s="152" t="s">
        <v>234</v>
      </c>
      <c r="AT227" s="152" t="s">
        <v>133</v>
      </c>
      <c r="AU227" s="152" t="s">
        <v>79</v>
      </c>
      <c r="AY227" s="17" t="s">
        <v>109</v>
      </c>
      <c r="BE227" s="153">
        <f>IF(N227="základní",J227,0)</f>
        <v>0</v>
      </c>
      <c r="BF227" s="153">
        <f>IF(N227="snížená",J227,0)</f>
        <v>0</v>
      </c>
      <c r="BG227" s="153">
        <f>IF(N227="zákl. přenesená",J227,0)</f>
        <v>0</v>
      </c>
      <c r="BH227" s="153">
        <f>IF(N227="sníž. přenesená",J227,0)</f>
        <v>0</v>
      </c>
      <c r="BI227" s="153">
        <f>IF(N227="nulová",J227,0)</f>
        <v>0</v>
      </c>
      <c r="BJ227" s="17" t="s">
        <v>77</v>
      </c>
      <c r="BK227" s="153">
        <f>ROUND(I227*H227,2)</f>
        <v>0</v>
      </c>
      <c r="BL227" s="17" t="s">
        <v>204</v>
      </c>
      <c r="BM227" s="152" t="s">
        <v>287</v>
      </c>
    </row>
    <row r="228" spans="1:65" s="2" customFormat="1" ht="24.2" customHeight="1">
      <c r="A228" s="32"/>
      <c r="B228" s="139"/>
      <c r="C228" s="140" t="s">
        <v>288</v>
      </c>
      <c r="D228" s="140" t="s">
        <v>113</v>
      </c>
      <c r="E228" s="141" t="s">
        <v>289</v>
      </c>
      <c r="F228" s="142" t="s">
        <v>290</v>
      </c>
      <c r="G228" s="143" t="s">
        <v>233</v>
      </c>
      <c r="H228" s="144">
        <v>48.567</v>
      </c>
      <c r="I228" s="145"/>
      <c r="J228" s="146">
        <f>ROUND(I228*H228,2)</f>
        <v>0</v>
      </c>
      <c r="K228" s="147"/>
      <c r="L228" s="33"/>
      <c r="M228" s="148" t="s">
        <v>1</v>
      </c>
      <c r="N228" s="149" t="s">
        <v>37</v>
      </c>
      <c r="O228" s="58"/>
      <c r="P228" s="150">
        <f>O228*H228</f>
        <v>0</v>
      </c>
      <c r="Q228" s="150">
        <v>2.3367804999999998E-2</v>
      </c>
      <c r="R228" s="150">
        <f>Q228*H228</f>
        <v>1.1349041854349999</v>
      </c>
      <c r="S228" s="150">
        <v>0</v>
      </c>
      <c r="T228" s="151">
        <f>S228*H228</f>
        <v>0</v>
      </c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R228" s="152" t="s">
        <v>204</v>
      </c>
      <c r="AT228" s="152" t="s">
        <v>113</v>
      </c>
      <c r="AU228" s="152" t="s">
        <v>79</v>
      </c>
      <c r="AY228" s="17" t="s">
        <v>109</v>
      </c>
      <c r="BE228" s="153">
        <f>IF(N228="základní",J228,0)</f>
        <v>0</v>
      </c>
      <c r="BF228" s="153">
        <f>IF(N228="snížená",J228,0)</f>
        <v>0</v>
      </c>
      <c r="BG228" s="153">
        <f>IF(N228="zákl. přenesená",J228,0)</f>
        <v>0</v>
      </c>
      <c r="BH228" s="153">
        <f>IF(N228="sníž. přenesená",J228,0)</f>
        <v>0</v>
      </c>
      <c r="BI228" s="153">
        <f>IF(N228="nulová",J228,0)</f>
        <v>0</v>
      </c>
      <c r="BJ228" s="17" t="s">
        <v>77</v>
      </c>
      <c r="BK228" s="153">
        <f>ROUND(I228*H228,2)</f>
        <v>0</v>
      </c>
      <c r="BL228" s="17" t="s">
        <v>204</v>
      </c>
      <c r="BM228" s="152" t="s">
        <v>291</v>
      </c>
    </row>
    <row r="229" spans="1:65" s="2" customFormat="1" ht="24.2" customHeight="1">
      <c r="A229" s="32"/>
      <c r="B229" s="139"/>
      <c r="C229" s="140" t="s">
        <v>292</v>
      </c>
      <c r="D229" s="140" t="s">
        <v>113</v>
      </c>
      <c r="E229" s="141" t="s">
        <v>293</v>
      </c>
      <c r="F229" s="142" t="s">
        <v>294</v>
      </c>
      <c r="G229" s="143" t="s">
        <v>121</v>
      </c>
      <c r="H229" s="144">
        <v>32.372999999999998</v>
      </c>
      <c r="I229" s="145"/>
      <c r="J229" s="146">
        <f>ROUND(I229*H229,2)</f>
        <v>0</v>
      </c>
      <c r="K229" s="147"/>
      <c r="L229" s="33"/>
      <c r="M229" s="148" t="s">
        <v>1</v>
      </c>
      <c r="N229" s="149" t="s">
        <v>37</v>
      </c>
      <c r="O229" s="58"/>
      <c r="P229" s="150">
        <f>O229*H229</f>
        <v>0</v>
      </c>
      <c r="Q229" s="150">
        <v>0</v>
      </c>
      <c r="R229" s="150">
        <f>Q229*H229</f>
        <v>0</v>
      </c>
      <c r="S229" s="150">
        <v>0</v>
      </c>
      <c r="T229" s="151">
        <f>S229*H229</f>
        <v>0</v>
      </c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R229" s="152" t="s">
        <v>204</v>
      </c>
      <c r="AT229" s="152" t="s">
        <v>113</v>
      </c>
      <c r="AU229" s="152" t="s">
        <v>79</v>
      </c>
      <c r="AY229" s="17" t="s">
        <v>109</v>
      </c>
      <c r="BE229" s="153">
        <f>IF(N229="základní",J229,0)</f>
        <v>0</v>
      </c>
      <c r="BF229" s="153">
        <f>IF(N229="snížená",J229,0)</f>
        <v>0</v>
      </c>
      <c r="BG229" s="153">
        <f>IF(N229="zákl. přenesená",J229,0)</f>
        <v>0</v>
      </c>
      <c r="BH229" s="153">
        <f>IF(N229="sníž. přenesená",J229,0)</f>
        <v>0</v>
      </c>
      <c r="BI229" s="153">
        <f>IF(N229="nulová",J229,0)</f>
        <v>0</v>
      </c>
      <c r="BJ229" s="17" t="s">
        <v>77</v>
      </c>
      <c r="BK229" s="153">
        <f>ROUND(I229*H229,2)</f>
        <v>0</v>
      </c>
      <c r="BL229" s="17" t="s">
        <v>204</v>
      </c>
      <c r="BM229" s="152" t="s">
        <v>295</v>
      </c>
    </row>
    <row r="230" spans="1:65" s="2" customFormat="1" ht="24.2" customHeight="1">
      <c r="A230" s="32"/>
      <c r="B230" s="139"/>
      <c r="C230" s="140" t="s">
        <v>296</v>
      </c>
      <c r="D230" s="140" t="s">
        <v>113</v>
      </c>
      <c r="E230" s="141" t="s">
        <v>297</v>
      </c>
      <c r="F230" s="142" t="s">
        <v>298</v>
      </c>
      <c r="G230" s="143" t="s">
        <v>121</v>
      </c>
      <c r="H230" s="144">
        <v>59.360999999999997</v>
      </c>
      <c r="I230" s="145"/>
      <c r="J230" s="146">
        <f>ROUND(I230*H230,2)</f>
        <v>0</v>
      </c>
      <c r="K230" s="147"/>
      <c r="L230" s="33"/>
      <c r="M230" s="148" t="s">
        <v>1</v>
      </c>
      <c r="N230" s="149" t="s">
        <v>37</v>
      </c>
      <c r="O230" s="58"/>
      <c r="P230" s="150">
        <f>O230*H230</f>
        <v>0</v>
      </c>
      <c r="Q230" s="150">
        <v>0</v>
      </c>
      <c r="R230" s="150">
        <f>Q230*H230</f>
        <v>0</v>
      </c>
      <c r="S230" s="150">
        <v>0</v>
      </c>
      <c r="T230" s="151">
        <f>S230*H230</f>
        <v>0</v>
      </c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R230" s="152" t="s">
        <v>204</v>
      </c>
      <c r="AT230" s="152" t="s">
        <v>113</v>
      </c>
      <c r="AU230" s="152" t="s">
        <v>79</v>
      </c>
      <c r="AY230" s="17" t="s">
        <v>109</v>
      </c>
      <c r="BE230" s="153">
        <f>IF(N230="základní",J230,0)</f>
        <v>0</v>
      </c>
      <c r="BF230" s="153">
        <f>IF(N230="snížená",J230,0)</f>
        <v>0</v>
      </c>
      <c r="BG230" s="153">
        <f>IF(N230="zákl. přenesená",J230,0)</f>
        <v>0</v>
      </c>
      <c r="BH230" s="153">
        <f>IF(N230="sníž. přenesená",J230,0)</f>
        <v>0</v>
      </c>
      <c r="BI230" s="153">
        <f>IF(N230="nulová",J230,0)</f>
        <v>0</v>
      </c>
      <c r="BJ230" s="17" t="s">
        <v>77</v>
      </c>
      <c r="BK230" s="153">
        <f>ROUND(I230*H230,2)</f>
        <v>0</v>
      </c>
      <c r="BL230" s="17" t="s">
        <v>204</v>
      </c>
      <c r="BM230" s="152" t="s">
        <v>299</v>
      </c>
    </row>
    <row r="231" spans="1:65" s="14" customFormat="1">
      <c r="B231" s="162"/>
      <c r="D231" s="155" t="s">
        <v>123</v>
      </c>
      <c r="E231" s="163" t="s">
        <v>1</v>
      </c>
      <c r="F231" s="164" t="s">
        <v>300</v>
      </c>
      <c r="H231" s="165">
        <v>59.360999999999997</v>
      </c>
      <c r="I231" s="166"/>
      <c r="L231" s="162"/>
      <c r="M231" s="167"/>
      <c r="N231" s="168"/>
      <c r="O231" s="168"/>
      <c r="P231" s="168"/>
      <c r="Q231" s="168"/>
      <c r="R231" s="168"/>
      <c r="S231" s="168"/>
      <c r="T231" s="169"/>
      <c r="AT231" s="163" t="s">
        <v>123</v>
      </c>
      <c r="AU231" s="163" t="s">
        <v>79</v>
      </c>
      <c r="AV231" s="14" t="s">
        <v>79</v>
      </c>
      <c r="AW231" s="14" t="s">
        <v>29</v>
      </c>
      <c r="AX231" s="14" t="s">
        <v>77</v>
      </c>
      <c r="AY231" s="163" t="s">
        <v>109</v>
      </c>
    </row>
    <row r="232" spans="1:65" s="2" customFormat="1" ht="24.2" customHeight="1">
      <c r="A232" s="32"/>
      <c r="B232" s="139"/>
      <c r="C232" s="140" t="s">
        <v>301</v>
      </c>
      <c r="D232" s="140" t="s">
        <v>113</v>
      </c>
      <c r="E232" s="141" t="s">
        <v>302</v>
      </c>
      <c r="F232" s="142" t="s">
        <v>303</v>
      </c>
      <c r="G232" s="143" t="s">
        <v>121</v>
      </c>
      <c r="H232" s="144">
        <v>32.372999999999998</v>
      </c>
      <c r="I232" s="145"/>
      <c r="J232" s="146">
        <f>ROUND(I232*H232,2)</f>
        <v>0</v>
      </c>
      <c r="K232" s="147"/>
      <c r="L232" s="33"/>
      <c r="M232" s="148" t="s">
        <v>1</v>
      </c>
      <c r="N232" s="149" t="s">
        <v>37</v>
      </c>
      <c r="O232" s="58"/>
      <c r="P232" s="150">
        <f>O232*H232</f>
        <v>0</v>
      </c>
      <c r="Q232" s="150">
        <v>0</v>
      </c>
      <c r="R232" s="150">
        <f>Q232*H232</f>
        <v>0</v>
      </c>
      <c r="S232" s="150">
        <v>0</v>
      </c>
      <c r="T232" s="151">
        <f>S232*H232</f>
        <v>0</v>
      </c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R232" s="152" t="s">
        <v>204</v>
      </c>
      <c r="AT232" s="152" t="s">
        <v>113</v>
      </c>
      <c r="AU232" s="152" t="s">
        <v>79</v>
      </c>
      <c r="AY232" s="17" t="s">
        <v>109</v>
      </c>
      <c r="BE232" s="153">
        <f>IF(N232="základní",J232,0)</f>
        <v>0</v>
      </c>
      <c r="BF232" s="153">
        <f>IF(N232="snížená",J232,0)</f>
        <v>0</v>
      </c>
      <c r="BG232" s="153">
        <f>IF(N232="zákl. přenesená",J232,0)</f>
        <v>0</v>
      </c>
      <c r="BH232" s="153">
        <f>IF(N232="sníž. přenesená",J232,0)</f>
        <v>0</v>
      </c>
      <c r="BI232" s="153">
        <f>IF(N232="nulová",J232,0)</f>
        <v>0</v>
      </c>
      <c r="BJ232" s="17" t="s">
        <v>77</v>
      </c>
      <c r="BK232" s="153">
        <f>ROUND(I232*H232,2)</f>
        <v>0</v>
      </c>
      <c r="BL232" s="17" t="s">
        <v>204</v>
      </c>
      <c r="BM232" s="152" t="s">
        <v>304</v>
      </c>
    </row>
    <row r="233" spans="1:65" s="2" customFormat="1" ht="24.2" customHeight="1">
      <c r="A233" s="32"/>
      <c r="B233" s="139"/>
      <c r="C233" s="140" t="s">
        <v>305</v>
      </c>
      <c r="D233" s="140" t="s">
        <v>113</v>
      </c>
      <c r="E233" s="141" t="s">
        <v>306</v>
      </c>
      <c r="F233" s="142" t="s">
        <v>307</v>
      </c>
      <c r="G233" s="143" t="s">
        <v>121</v>
      </c>
      <c r="H233" s="144">
        <v>32.372999999999998</v>
      </c>
      <c r="I233" s="145"/>
      <c r="J233" s="146">
        <f>ROUND(I233*H233,2)</f>
        <v>0</v>
      </c>
      <c r="K233" s="147"/>
      <c r="L233" s="33"/>
      <c r="M233" s="148" t="s">
        <v>1</v>
      </c>
      <c r="N233" s="149" t="s">
        <v>37</v>
      </c>
      <c r="O233" s="58"/>
      <c r="P233" s="150">
        <f>O233*H233</f>
        <v>0</v>
      </c>
      <c r="Q233" s="150">
        <v>0</v>
      </c>
      <c r="R233" s="150">
        <f>Q233*H233</f>
        <v>0</v>
      </c>
      <c r="S233" s="150">
        <v>0</v>
      </c>
      <c r="T233" s="151">
        <f>S233*H233</f>
        <v>0</v>
      </c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R233" s="152" t="s">
        <v>204</v>
      </c>
      <c r="AT233" s="152" t="s">
        <v>113</v>
      </c>
      <c r="AU233" s="152" t="s">
        <v>79</v>
      </c>
      <c r="AY233" s="17" t="s">
        <v>109</v>
      </c>
      <c r="BE233" s="153">
        <f>IF(N233="základní",J233,0)</f>
        <v>0</v>
      </c>
      <c r="BF233" s="153">
        <f>IF(N233="snížená",J233,0)</f>
        <v>0</v>
      </c>
      <c r="BG233" s="153">
        <f>IF(N233="zákl. přenesená",J233,0)</f>
        <v>0</v>
      </c>
      <c r="BH233" s="153">
        <f>IF(N233="sníž. přenesená",J233,0)</f>
        <v>0</v>
      </c>
      <c r="BI233" s="153">
        <f>IF(N233="nulová",J233,0)</f>
        <v>0</v>
      </c>
      <c r="BJ233" s="17" t="s">
        <v>77</v>
      </c>
      <c r="BK233" s="153">
        <f>ROUND(I233*H233,2)</f>
        <v>0</v>
      </c>
      <c r="BL233" s="17" t="s">
        <v>204</v>
      </c>
      <c r="BM233" s="152" t="s">
        <v>308</v>
      </c>
    </row>
    <row r="234" spans="1:65" s="2" customFormat="1" ht="24.2" customHeight="1">
      <c r="A234" s="32"/>
      <c r="B234" s="139"/>
      <c r="C234" s="140" t="s">
        <v>309</v>
      </c>
      <c r="D234" s="140" t="s">
        <v>113</v>
      </c>
      <c r="E234" s="141" t="s">
        <v>310</v>
      </c>
      <c r="F234" s="142" t="s">
        <v>311</v>
      </c>
      <c r="G234" s="143" t="s">
        <v>121</v>
      </c>
      <c r="H234" s="144">
        <v>32.372999999999998</v>
      </c>
      <c r="I234" s="145"/>
      <c r="J234" s="146">
        <f>ROUND(I234*H234,2)</f>
        <v>0</v>
      </c>
      <c r="K234" s="147"/>
      <c r="L234" s="33"/>
      <c r="M234" s="148" t="s">
        <v>1</v>
      </c>
      <c r="N234" s="149" t="s">
        <v>37</v>
      </c>
      <c r="O234" s="58"/>
      <c r="P234" s="150">
        <f>O234*H234</f>
        <v>0</v>
      </c>
      <c r="Q234" s="150">
        <v>0</v>
      </c>
      <c r="R234" s="150">
        <f>Q234*H234</f>
        <v>0</v>
      </c>
      <c r="S234" s="150">
        <v>0</v>
      </c>
      <c r="T234" s="151">
        <f>S234*H234</f>
        <v>0</v>
      </c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R234" s="152" t="s">
        <v>204</v>
      </c>
      <c r="AT234" s="152" t="s">
        <v>113</v>
      </c>
      <c r="AU234" s="152" t="s">
        <v>79</v>
      </c>
      <c r="AY234" s="17" t="s">
        <v>109</v>
      </c>
      <c r="BE234" s="153">
        <f>IF(N234="základní",J234,0)</f>
        <v>0</v>
      </c>
      <c r="BF234" s="153">
        <f>IF(N234="snížená",J234,0)</f>
        <v>0</v>
      </c>
      <c r="BG234" s="153">
        <f>IF(N234="zákl. přenesená",J234,0)</f>
        <v>0</v>
      </c>
      <c r="BH234" s="153">
        <f>IF(N234="sníž. přenesená",J234,0)</f>
        <v>0</v>
      </c>
      <c r="BI234" s="153">
        <f>IF(N234="nulová",J234,0)</f>
        <v>0</v>
      </c>
      <c r="BJ234" s="17" t="s">
        <v>77</v>
      </c>
      <c r="BK234" s="153">
        <f>ROUND(I234*H234,2)</f>
        <v>0</v>
      </c>
      <c r="BL234" s="17" t="s">
        <v>204</v>
      </c>
      <c r="BM234" s="152" t="s">
        <v>312</v>
      </c>
    </row>
    <row r="235" spans="1:65" s="12" customFormat="1" ht="22.9" customHeight="1">
      <c r="B235" s="126"/>
      <c r="D235" s="127" t="s">
        <v>71</v>
      </c>
      <c r="E235" s="137" t="s">
        <v>313</v>
      </c>
      <c r="F235" s="137" t="s">
        <v>314</v>
      </c>
      <c r="I235" s="129"/>
      <c r="J235" s="138">
        <f>BK235</f>
        <v>0</v>
      </c>
      <c r="L235" s="126"/>
      <c r="M235" s="131"/>
      <c r="N235" s="132"/>
      <c r="O235" s="132"/>
      <c r="P235" s="133">
        <f>SUM(P236:P240)</f>
        <v>0</v>
      </c>
      <c r="Q235" s="132"/>
      <c r="R235" s="133">
        <f>SUM(R236:R240)</f>
        <v>1.1647999999999999E-2</v>
      </c>
      <c r="S235" s="132"/>
      <c r="T235" s="134">
        <f>SUM(T236:T240)</f>
        <v>0</v>
      </c>
      <c r="AR235" s="127" t="s">
        <v>79</v>
      </c>
      <c r="AT235" s="135" t="s">
        <v>71</v>
      </c>
      <c r="AU235" s="135" t="s">
        <v>77</v>
      </c>
      <c r="AY235" s="127" t="s">
        <v>109</v>
      </c>
      <c r="BK235" s="136">
        <f>SUM(BK236:BK240)</f>
        <v>0</v>
      </c>
    </row>
    <row r="236" spans="1:65" s="2" customFormat="1" ht="24.2" customHeight="1">
      <c r="A236" s="32"/>
      <c r="B236" s="139"/>
      <c r="C236" s="140" t="s">
        <v>315</v>
      </c>
      <c r="D236" s="140" t="s">
        <v>113</v>
      </c>
      <c r="E236" s="141" t="s">
        <v>316</v>
      </c>
      <c r="F236" s="142" t="s">
        <v>317</v>
      </c>
      <c r="G236" s="143" t="s">
        <v>318</v>
      </c>
      <c r="H236" s="144">
        <v>166.4</v>
      </c>
      <c r="I236" s="145"/>
      <c r="J236" s="146">
        <f>ROUND(I236*H236,2)</f>
        <v>0</v>
      </c>
      <c r="K236" s="147"/>
      <c r="L236" s="33"/>
      <c r="M236" s="148" t="s">
        <v>1</v>
      </c>
      <c r="N236" s="149" t="s">
        <v>37</v>
      </c>
      <c r="O236" s="58"/>
      <c r="P236" s="150">
        <f>O236*H236</f>
        <v>0</v>
      </c>
      <c r="Q236" s="150">
        <v>6.9999999999999994E-5</v>
      </c>
      <c r="R236" s="150">
        <f>Q236*H236</f>
        <v>1.1647999999999999E-2</v>
      </c>
      <c r="S236" s="150">
        <v>0</v>
      </c>
      <c r="T236" s="151">
        <f>S236*H236</f>
        <v>0</v>
      </c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R236" s="152" t="s">
        <v>204</v>
      </c>
      <c r="AT236" s="152" t="s">
        <v>113</v>
      </c>
      <c r="AU236" s="152" t="s">
        <v>79</v>
      </c>
      <c r="AY236" s="17" t="s">
        <v>109</v>
      </c>
      <c r="BE236" s="153">
        <f>IF(N236="základní",J236,0)</f>
        <v>0</v>
      </c>
      <c r="BF236" s="153">
        <f>IF(N236="snížená",J236,0)</f>
        <v>0</v>
      </c>
      <c r="BG236" s="153">
        <f>IF(N236="zákl. přenesená",J236,0)</f>
        <v>0</v>
      </c>
      <c r="BH236" s="153">
        <f>IF(N236="sníž. přenesená",J236,0)</f>
        <v>0</v>
      </c>
      <c r="BI236" s="153">
        <f>IF(N236="nulová",J236,0)</f>
        <v>0</v>
      </c>
      <c r="BJ236" s="17" t="s">
        <v>77</v>
      </c>
      <c r="BK236" s="153">
        <f>ROUND(I236*H236,2)</f>
        <v>0</v>
      </c>
      <c r="BL236" s="17" t="s">
        <v>204</v>
      </c>
      <c r="BM236" s="152" t="s">
        <v>319</v>
      </c>
    </row>
    <row r="237" spans="1:65" s="13" customFormat="1">
      <c r="B237" s="154"/>
      <c r="D237" s="155" t="s">
        <v>123</v>
      </c>
      <c r="E237" s="156" t="s">
        <v>1</v>
      </c>
      <c r="F237" s="157" t="s">
        <v>320</v>
      </c>
      <c r="H237" s="156" t="s">
        <v>1</v>
      </c>
      <c r="I237" s="158"/>
      <c r="L237" s="154"/>
      <c r="M237" s="159"/>
      <c r="N237" s="160"/>
      <c r="O237" s="160"/>
      <c r="P237" s="160"/>
      <c r="Q237" s="160"/>
      <c r="R237" s="160"/>
      <c r="S237" s="160"/>
      <c r="T237" s="161"/>
      <c r="AT237" s="156" t="s">
        <v>123</v>
      </c>
      <c r="AU237" s="156" t="s">
        <v>79</v>
      </c>
      <c r="AV237" s="13" t="s">
        <v>77</v>
      </c>
      <c r="AW237" s="13" t="s">
        <v>29</v>
      </c>
      <c r="AX237" s="13" t="s">
        <v>72</v>
      </c>
      <c r="AY237" s="156" t="s">
        <v>109</v>
      </c>
    </row>
    <row r="238" spans="1:65" s="14" customFormat="1">
      <c r="B238" s="162"/>
      <c r="D238" s="155" t="s">
        <v>123</v>
      </c>
      <c r="E238" s="163" t="s">
        <v>1</v>
      </c>
      <c r="F238" s="164" t="s">
        <v>321</v>
      </c>
      <c r="H238" s="165">
        <v>166.4</v>
      </c>
      <c r="I238" s="166"/>
      <c r="L238" s="162"/>
      <c r="M238" s="167"/>
      <c r="N238" s="168"/>
      <c r="O238" s="168"/>
      <c r="P238" s="168"/>
      <c r="Q238" s="168"/>
      <c r="R238" s="168"/>
      <c r="S238" s="168"/>
      <c r="T238" s="169"/>
      <c r="AT238" s="163" t="s">
        <v>123</v>
      </c>
      <c r="AU238" s="163" t="s">
        <v>79</v>
      </c>
      <c r="AV238" s="14" t="s">
        <v>79</v>
      </c>
      <c r="AW238" s="14" t="s">
        <v>29</v>
      </c>
      <c r="AX238" s="14" t="s">
        <v>77</v>
      </c>
      <c r="AY238" s="163" t="s">
        <v>109</v>
      </c>
    </row>
    <row r="239" spans="1:65" s="2" customFormat="1" ht="14.45" customHeight="1">
      <c r="A239" s="32"/>
      <c r="B239" s="139"/>
      <c r="C239" s="178" t="s">
        <v>322</v>
      </c>
      <c r="D239" s="178" t="s">
        <v>133</v>
      </c>
      <c r="E239" s="179" t="s">
        <v>323</v>
      </c>
      <c r="F239" s="180" t="s">
        <v>324</v>
      </c>
      <c r="G239" s="181" t="s">
        <v>162</v>
      </c>
      <c r="H239" s="182">
        <v>16</v>
      </c>
      <c r="I239" s="183"/>
      <c r="J239" s="184">
        <f>ROUND(I239*H239,2)</f>
        <v>0</v>
      </c>
      <c r="K239" s="185"/>
      <c r="L239" s="186"/>
      <c r="M239" s="187" t="s">
        <v>1</v>
      </c>
      <c r="N239" s="188" t="s">
        <v>37</v>
      </c>
      <c r="O239" s="58"/>
      <c r="P239" s="150">
        <f>O239*H239</f>
        <v>0</v>
      </c>
      <c r="Q239" s="150">
        <v>0</v>
      </c>
      <c r="R239" s="150">
        <f>Q239*H239</f>
        <v>0</v>
      </c>
      <c r="S239" s="150">
        <v>0</v>
      </c>
      <c r="T239" s="151">
        <f>S239*H239</f>
        <v>0</v>
      </c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R239" s="152" t="s">
        <v>136</v>
      </c>
      <c r="AT239" s="152" t="s">
        <v>133</v>
      </c>
      <c r="AU239" s="152" t="s">
        <v>79</v>
      </c>
      <c r="AY239" s="17" t="s">
        <v>109</v>
      </c>
      <c r="BE239" s="153">
        <f>IF(N239="základní",J239,0)</f>
        <v>0</v>
      </c>
      <c r="BF239" s="153">
        <f>IF(N239="snížená",J239,0)</f>
        <v>0</v>
      </c>
      <c r="BG239" s="153">
        <f>IF(N239="zákl. přenesená",J239,0)</f>
        <v>0</v>
      </c>
      <c r="BH239" s="153">
        <f>IF(N239="sníž. přenesená",J239,0)</f>
        <v>0</v>
      </c>
      <c r="BI239" s="153">
        <f>IF(N239="nulová",J239,0)</f>
        <v>0</v>
      </c>
      <c r="BJ239" s="17" t="s">
        <v>77</v>
      </c>
      <c r="BK239" s="153">
        <f>ROUND(I239*H239,2)</f>
        <v>0</v>
      </c>
      <c r="BL239" s="17" t="s">
        <v>110</v>
      </c>
      <c r="BM239" s="152" t="s">
        <v>325</v>
      </c>
    </row>
    <row r="240" spans="1:65" s="2" customFormat="1" ht="24.2" customHeight="1">
      <c r="A240" s="32"/>
      <c r="B240" s="139"/>
      <c r="C240" s="140" t="s">
        <v>326</v>
      </c>
      <c r="D240" s="140" t="s">
        <v>113</v>
      </c>
      <c r="E240" s="141" t="s">
        <v>327</v>
      </c>
      <c r="F240" s="142" t="s">
        <v>328</v>
      </c>
      <c r="G240" s="143" t="s">
        <v>121</v>
      </c>
      <c r="H240" s="144">
        <v>1.2E-2</v>
      </c>
      <c r="I240" s="145"/>
      <c r="J240" s="146">
        <f>ROUND(I240*H240,2)</f>
        <v>0</v>
      </c>
      <c r="K240" s="147"/>
      <c r="L240" s="33"/>
      <c r="M240" s="148" t="s">
        <v>1</v>
      </c>
      <c r="N240" s="149" t="s">
        <v>37</v>
      </c>
      <c r="O240" s="58"/>
      <c r="P240" s="150">
        <f>O240*H240</f>
        <v>0</v>
      </c>
      <c r="Q240" s="150">
        <v>0</v>
      </c>
      <c r="R240" s="150">
        <f>Q240*H240</f>
        <v>0</v>
      </c>
      <c r="S240" s="150">
        <v>0</v>
      </c>
      <c r="T240" s="151">
        <f>S240*H240</f>
        <v>0</v>
      </c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R240" s="152" t="s">
        <v>204</v>
      </c>
      <c r="AT240" s="152" t="s">
        <v>113</v>
      </c>
      <c r="AU240" s="152" t="s">
        <v>79</v>
      </c>
      <c r="AY240" s="17" t="s">
        <v>109</v>
      </c>
      <c r="BE240" s="153">
        <f>IF(N240="základní",J240,0)</f>
        <v>0</v>
      </c>
      <c r="BF240" s="153">
        <f>IF(N240="snížená",J240,0)</f>
        <v>0</v>
      </c>
      <c r="BG240" s="153">
        <f>IF(N240="zákl. přenesená",J240,0)</f>
        <v>0</v>
      </c>
      <c r="BH240" s="153">
        <f>IF(N240="sníž. přenesená",J240,0)</f>
        <v>0</v>
      </c>
      <c r="BI240" s="153">
        <f>IF(N240="nulová",J240,0)</f>
        <v>0</v>
      </c>
      <c r="BJ240" s="17" t="s">
        <v>77</v>
      </c>
      <c r="BK240" s="153">
        <f>ROUND(I240*H240,2)</f>
        <v>0</v>
      </c>
      <c r="BL240" s="17" t="s">
        <v>204</v>
      </c>
      <c r="BM240" s="152" t="s">
        <v>329</v>
      </c>
    </row>
    <row r="241" spans="1:65" s="12" customFormat="1" ht="22.9" customHeight="1">
      <c r="B241" s="126"/>
      <c r="D241" s="127" t="s">
        <v>71</v>
      </c>
      <c r="E241" s="137" t="s">
        <v>330</v>
      </c>
      <c r="F241" s="137" t="s">
        <v>331</v>
      </c>
      <c r="I241" s="129"/>
      <c r="J241" s="138">
        <f>SUM(J242:J259)</f>
        <v>0</v>
      </c>
      <c r="L241" s="126"/>
      <c r="M241" s="131"/>
      <c r="N241" s="132"/>
      <c r="O241" s="132"/>
      <c r="P241" s="133">
        <f>SUM(P242:P269)</f>
        <v>0</v>
      </c>
      <c r="Q241" s="132"/>
      <c r="R241" s="133">
        <f>SUM(R242:R269)</f>
        <v>0.37591827080000007</v>
      </c>
      <c r="S241" s="132"/>
      <c r="T241" s="134">
        <f>SUM(T242:T269)</f>
        <v>0</v>
      </c>
      <c r="AR241" s="127" t="s">
        <v>79</v>
      </c>
      <c r="AT241" s="135" t="s">
        <v>71</v>
      </c>
      <c r="AU241" s="135" t="s">
        <v>77</v>
      </c>
      <c r="AY241" s="127" t="s">
        <v>109</v>
      </c>
      <c r="BK241" s="136">
        <f>SUM(BK242:BK269)</f>
        <v>0</v>
      </c>
    </row>
    <row r="242" spans="1:65" s="2" customFormat="1" ht="24.2" customHeight="1">
      <c r="A242" s="32"/>
      <c r="B242" s="139"/>
      <c r="C242" s="140" t="s">
        <v>332</v>
      </c>
      <c r="D242" s="140" t="s">
        <v>113</v>
      </c>
      <c r="E242" s="141" t="s">
        <v>333</v>
      </c>
      <c r="F242" s="142" t="s">
        <v>334</v>
      </c>
      <c r="G242" s="143" t="s">
        <v>175</v>
      </c>
      <c r="H242" s="144">
        <v>343.79199999999997</v>
      </c>
      <c r="I242" s="145"/>
      <c r="J242" s="146">
        <f>ROUND(I242*H242,2)</f>
        <v>0</v>
      </c>
      <c r="K242" s="147"/>
      <c r="L242" s="33"/>
      <c r="M242" s="148" t="s">
        <v>1</v>
      </c>
      <c r="N242" s="149" t="s">
        <v>37</v>
      </c>
      <c r="O242" s="58"/>
      <c r="P242" s="150">
        <f>O242*H242</f>
        <v>0</v>
      </c>
      <c r="Q242" s="150">
        <v>2.5000000000000001E-4</v>
      </c>
      <c r="R242" s="150">
        <f>Q242*H242</f>
        <v>8.5947999999999997E-2</v>
      </c>
      <c r="S242" s="150">
        <v>0</v>
      </c>
      <c r="T242" s="151">
        <f>S242*H242</f>
        <v>0</v>
      </c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R242" s="152" t="s">
        <v>204</v>
      </c>
      <c r="AT242" s="152" t="s">
        <v>113</v>
      </c>
      <c r="AU242" s="152" t="s">
        <v>79</v>
      </c>
      <c r="AY242" s="17" t="s">
        <v>109</v>
      </c>
      <c r="BE242" s="153">
        <f>IF(N242="základní",J242,0)</f>
        <v>0</v>
      </c>
      <c r="BF242" s="153">
        <f>IF(N242="snížená",J242,0)</f>
        <v>0</v>
      </c>
      <c r="BG242" s="153">
        <f>IF(N242="zákl. přenesená",J242,0)</f>
        <v>0</v>
      </c>
      <c r="BH242" s="153">
        <f>IF(N242="sníž. přenesená",J242,0)</f>
        <v>0</v>
      </c>
      <c r="BI242" s="153">
        <f>IF(N242="nulová",J242,0)</f>
        <v>0</v>
      </c>
      <c r="BJ242" s="17" t="s">
        <v>77</v>
      </c>
      <c r="BK242" s="153">
        <f>ROUND(I242*H242,2)</f>
        <v>0</v>
      </c>
      <c r="BL242" s="17" t="s">
        <v>204</v>
      </c>
      <c r="BM242" s="152" t="s">
        <v>335</v>
      </c>
    </row>
    <row r="243" spans="1:65" s="13" customFormat="1">
      <c r="B243" s="154"/>
      <c r="D243" s="155" t="s">
        <v>123</v>
      </c>
      <c r="E243" s="156" t="s">
        <v>1</v>
      </c>
      <c r="F243" s="157" t="s">
        <v>336</v>
      </c>
      <c r="H243" s="156" t="s">
        <v>1</v>
      </c>
      <c r="I243" s="158"/>
      <c r="L243" s="154"/>
      <c r="M243" s="159"/>
      <c r="N243" s="160"/>
      <c r="O243" s="160"/>
      <c r="P243" s="160"/>
      <c r="Q243" s="160"/>
      <c r="R243" s="160"/>
      <c r="S243" s="160"/>
      <c r="T243" s="161"/>
      <c r="AT243" s="156" t="s">
        <v>123</v>
      </c>
      <c r="AU243" s="156" t="s">
        <v>79</v>
      </c>
      <c r="AV243" s="13" t="s">
        <v>77</v>
      </c>
      <c r="AW243" s="13" t="s">
        <v>29</v>
      </c>
      <c r="AX243" s="13" t="s">
        <v>72</v>
      </c>
      <c r="AY243" s="156" t="s">
        <v>109</v>
      </c>
    </row>
    <row r="244" spans="1:65" s="14" customFormat="1">
      <c r="B244" s="162"/>
      <c r="D244" s="155" t="s">
        <v>123</v>
      </c>
      <c r="E244" s="163" t="s">
        <v>1</v>
      </c>
      <c r="F244" s="164" t="s">
        <v>337</v>
      </c>
      <c r="H244" s="165">
        <v>258.613</v>
      </c>
      <c r="I244" s="166"/>
      <c r="L244" s="162"/>
      <c r="M244" s="167"/>
      <c r="N244" s="168"/>
      <c r="O244" s="168"/>
      <c r="P244" s="168"/>
      <c r="Q244" s="168"/>
      <c r="R244" s="168"/>
      <c r="S244" s="168"/>
      <c r="T244" s="169"/>
      <c r="AT244" s="163" t="s">
        <v>123</v>
      </c>
      <c r="AU244" s="163" t="s">
        <v>79</v>
      </c>
      <c r="AV244" s="14" t="s">
        <v>79</v>
      </c>
      <c r="AW244" s="14" t="s">
        <v>29</v>
      </c>
      <c r="AX244" s="14" t="s">
        <v>72</v>
      </c>
      <c r="AY244" s="163" t="s">
        <v>109</v>
      </c>
    </row>
    <row r="245" spans="1:65" s="13" customFormat="1">
      <c r="B245" s="154"/>
      <c r="D245" s="155" t="s">
        <v>123</v>
      </c>
      <c r="E245" s="156" t="s">
        <v>1</v>
      </c>
      <c r="F245" s="157" t="s">
        <v>338</v>
      </c>
      <c r="H245" s="156" t="s">
        <v>1</v>
      </c>
      <c r="I245" s="158"/>
      <c r="L245" s="154"/>
      <c r="M245" s="159"/>
      <c r="N245" s="160"/>
      <c r="O245" s="160"/>
      <c r="P245" s="160"/>
      <c r="Q245" s="160"/>
      <c r="R245" s="160"/>
      <c r="S245" s="160"/>
      <c r="T245" s="161"/>
      <c r="AT245" s="156" t="s">
        <v>123</v>
      </c>
      <c r="AU245" s="156" t="s">
        <v>79</v>
      </c>
      <c r="AV245" s="13" t="s">
        <v>77</v>
      </c>
      <c r="AW245" s="13" t="s">
        <v>29</v>
      </c>
      <c r="AX245" s="13" t="s">
        <v>72</v>
      </c>
      <c r="AY245" s="156" t="s">
        <v>109</v>
      </c>
    </row>
    <row r="246" spans="1:65" s="14" customFormat="1">
      <c r="B246" s="162"/>
      <c r="D246" s="155" t="s">
        <v>123</v>
      </c>
      <c r="E246" s="163" t="s">
        <v>1</v>
      </c>
      <c r="F246" s="164" t="s">
        <v>339</v>
      </c>
      <c r="H246" s="165">
        <v>77.498999999999995</v>
      </c>
      <c r="I246" s="166"/>
      <c r="L246" s="162"/>
      <c r="M246" s="167"/>
      <c r="N246" s="168"/>
      <c r="O246" s="168"/>
      <c r="P246" s="168"/>
      <c r="Q246" s="168"/>
      <c r="R246" s="168"/>
      <c r="S246" s="168"/>
      <c r="T246" s="169"/>
      <c r="AT246" s="163" t="s">
        <v>123</v>
      </c>
      <c r="AU246" s="163" t="s">
        <v>79</v>
      </c>
      <c r="AV246" s="14" t="s">
        <v>79</v>
      </c>
      <c r="AW246" s="14" t="s">
        <v>29</v>
      </c>
      <c r="AX246" s="14" t="s">
        <v>72</v>
      </c>
      <c r="AY246" s="163" t="s">
        <v>109</v>
      </c>
    </row>
    <row r="247" spans="1:65" s="13" customFormat="1">
      <c r="B247" s="154"/>
      <c r="D247" s="155" t="s">
        <v>123</v>
      </c>
      <c r="E247" s="156" t="s">
        <v>1</v>
      </c>
      <c r="F247" s="157" t="s">
        <v>340</v>
      </c>
      <c r="H247" s="156" t="s">
        <v>1</v>
      </c>
      <c r="I247" s="158"/>
      <c r="L247" s="154"/>
      <c r="M247" s="159"/>
      <c r="N247" s="160"/>
      <c r="O247" s="160"/>
      <c r="P247" s="160"/>
      <c r="Q247" s="160"/>
      <c r="R247" s="160"/>
      <c r="S247" s="160"/>
      <c r="T247" s="161"/>
      <c r="AT247" s="156" t="s">
        <v>123</v>
      </c>
      <c r="AU247" s="156" t="s">
        <v>79</v>
      </c>
      <c r="AV247" s="13" t="s">
        <v>77</v>
      </c>
      <c r="AW247" s="13" t="s">
        <v>29</v>
      </c>
      <c r="AX247" s="13" t="s">
        <v>72</v>
      </c>
      <c r="AY247" s="156" t="s">
        <v>109</v>
      </c>
    </row>
    <row r="248" spans="1:65" s="14" customFormat="1">
      <c r="B248" s="162"/>
      <c r="D248" s="155" t="s">
        <v>123</v>
      </c>
      <c r="E248" s="163" t="s">
        <v>1</v>
      </c>
      <c r="F248" s="164" t="s">
        <v>341</v>
      </c>
      <c r="H248" s="165">
        <v>7.68</v>
      </c>
      <c r="I248" s="166"/>
      <c r="L248" s="162"/>
      <c r="M248" s="167"/>
      <c r="N248" s="168"/>
      <c r="O248" s="168"/>
      <c r="P248" s="168"/>
      <c r="Q248" s="168"/>
      <c r="R248" s="168"/>
      <c r="S248" s="168"/>
      <c r="T248" s="169"/>
      <c r="AT248" s="163" t="s">
        <v>123</v>
      </c>
      <c r="AU248" s="163" t="s">
        <v>79</v>
      </c>
      <c r="AV248" s="14" t="s">
        <v>79</v>
      </c>
      <c r="AW248" s="14" t="s">
        <v>29</v>
      </c>
      <c r="AX248" s="14" t="s">
        <v>72</v>
      </c>
      <c r="AY248" s="163" t="s">
        <v>109</v>
      </c>
    </row>
    <row r="249" spans="1:65" s="15" customFormat="1">
      <c r="B249" s="170"/>
      <c r="D249" s="155" t="s">
        <v>123</v>
      </c>
      <c r="E249" s="171" t="s">
        <v>1</v>
      </c>
      <c r="F249" s="172" t="s">
        <v>131</v>
      </c>
      <c r="H249" s="173">
        <v>343.79199999999997</v>
      </c>
      <c r="I249" s="174"/>
      <c r="L249" s="170"/>
      <c r="M249" s="175"/>
      <c r="N249" s="176"/>
      <c r="O249" s="176"/>
      <c r="P249" s="176"/>
      <c r="Q249" s="176"/>
      <c r="R249" s="176"/>
      <c r="S249" s="176"/>
      <c r="T249" s="177"/>
      <c r="AT249" s="171" t="s">
        <v>123</v>
      </c>
      <c r="AU249" s="171" t="s">
        <v>79</v>
      </c>
      <c r="AV249" s="15" t="s">
        <v>110</v>
      </c>
      <c r="AW249" s="15" t="s">
        <v>29</v>
      </c>
      <c r="AX249" s="15" t="s">
        <v>77</v>
      </c>
      <c r="AY249" s="171" t="s">
        <v>109</v>
      </c>
    </row>
    <row r="250" spans="1:65" s="15" customFormat="1" ht="24">
      <c r="B250" s="170"/>
      <c r="C250" s="140" t="s">
        <v>342</v>
      </c>
      <c r="D250" s="140" t="s">
        <v>113</v>
      </c>
      <c r="E250" s="141" t="s">
        <v>364</v>
      </c>
      <c r="F250" s="142" t="s">
        <v>363</v>
      </c>
      <c r="G250" s="143" t="s">
        <v>175</v>
      </c>
      <c r="H250" s="144">
        <v>920.84799999999996</v>
      </c>
      <c r="I250" s="145"/>
      <c r="J250" s="146">
        <f>ROUND(I250*H250,2)</f>
        <v>0</v>
      </c>
      <c r="L250" s="170"/>
      <c r="M250" s="175"/>
      <c r="N250" s="176"/>
      <c r="O250" s="176"/>
      <c r="P250" s="176"/>
      <c r="Q250" s="176"/>
      <c r="R250" s="176"/>
      <c r="S250" s="176"/>
      <c r="T250" s="177"/>
      <c r="AT250" s="171"/>
      <c r="AU250" s="171"/>
      <c r="AY250" s="171"/>
    </row>
    <row r="251" spans="1:65" s="15" customFormat="1">
      <c r="B251" s="170"/>
      <c r="C251" s="13"/>
      <c r="D251" s="155" t="s">
        <v>123</v>
      </c>
      <c r="E251" s="156" t="s">
        <v>1</v>
      </c>
      <c r="F251" s="157" t="s">
        <v>346</v>
      </c>
      <c r="G251" s="13"/>
      <c r="H251" s="156" t="s">
        <v>1</v>
      </c>
      <c r="I251" s="158"/>
      <c r="J251" s="13"/>
      <c r="L251" s="170"/>
      <c r="M251" s="175"/>
      <c r="N251" s="176"/>
      <c r="O251" s="176"/>
      <c r="P251" s="176"/>
      <c r="Q251" s="176"/>
      <c r="R251" s="176"/>
      <c r="S251" s="176"/>
      <c r="T251" s="177"/>
      <c r="AT251" s="171"/>
      <c r="AU251" s="171"/>
      <c r="AY251" s="171"/>
    </row>
    <row r="252" spans="1:65" s="15" customFormat="1">
      <c r="B252" s="170"/>
      <c r="C252" s="14"/>
      <c r="D252" s="155" t="s">
        <v>123</v>
      </c>
      <c r="E252" s="163" t="s">
        <v>1</v>
      </c>
      <c r="F252" s="164" t="s">
        <v>358</v>
      </c>
      <c r="G252" s="14"/>
      <c r="H252" s="165">
        <v>466.83</v>
      </c>
      <c r="I252" s="166"/>
      <c r="J252" s="14"/>
      <c r="L252" s="170"/>
      <c r="M252" s="175"/>
      <c r="N252" s="176"/>
      <c r="O252" s="176"/>
      <c r="P252" s="176"/>
      <c r="Q252" s="176"/>
      <c r="R252" s="176"/>
      <c r="S252" s="176"/>
      <c r="T252" s="177"/>
      <c r="AT252" s="171"/>
      <c r="AU252" s="171"/>
      <c r="AY252" s="171"/>
    </row>
    <row r="253" spans="1:65" s="15" customFormat="1">
      <c r="B253" s="170"/>
      <c r="C253" s="14"/>
      <c r="D253" s="155" t="s">
        <v>123</v>
      </c>
      <c r="E253" s="163" t="s">
        <v>1</v>
      </c>
      <c r="F253" s="164" t="s">
        <v>359</v>
      </c>
      <c r="G253" s="14"/>
      <c r="H253" s="165">
        <v>25.27</v>
      </c>
      <c r="I253" s="166"/>
      <c r="J253" s="14"/>
      <c r="L253" s="170"/>
      <c r="M253" s="175"/>
      <c r="N253" s="176"/>
      <c r="O253" s="176"/>
      <c r="P253" s="176"/>
      <c r="Q253" s="176"/>
      <c r="R253" s="176"/>
      <c r="S253" s="176"/>
      <c r="T253" s="177"/>
      <c r="AT253" s="171"/>
      <c r="AU253" s="171"/>
      <c r="AY253" s="171"/>
    </row>
    <row r="254" spans="1:65" s="15" customFormat="1">
      <c r="B254" s="170"/>
      <c r="C254" s="14"/>
      <c r="D254" s="155" t="s">
        <v>123</v>
      </c>
      <c r="E254" s="163" t="s">
        <v>1</v>
      </c>
      <c r="F254" s="164" t="s">
        <v>349</v>
      </c>
      <c r="G254" s="14"/>
      <c r="H254" s="165">
        <v>392.89600000000002</v>
      </c>
      <c r="I254" s="166"/>
      <c r="J254" s="14"/>
      <c r="L254" s="170"/>
      <c r="M254" s="175"/>
      <c r="N254" s="176"/>
      <c r="O254" s="176"/>
      <c r="P254" s="176"/>
      <c r="Q254" s="176"/>
      <c r="R254" s="176"/>
      <c r="S254" s="176"/>
      <c r="T254" s="177"/>
      <c r="AT254" s="171"/>
      <c r="AU254" s="171"/>
      <c r="AY254" s="171"/>
    </row>
    <row r="255" spans="1:65" s="15" customFormat="1">
      <c r="B255" s="170"/>
      <c r="C255" s="14"/>
      <c r="D255" s="155" t="s">
        <v>123</v>
      </c>
      <c r="E255" s="163" t="s">
        <v>1</v>
      </c>
      <c r="F255" s="164" t="s">
        <v>360</v>
      </c>
      <c r="G255" s="14"/>
      <c r="H255" s="165">
        <v>34.04</v>
      </c>
      <c r="I255" s="166"/>
      <c r="J255" s="14"/>
      <c r="L255" s="170"/>
      <c r="M255" s="175"/>
      <c r="N255" s="176"/>
      <c r="O255" s="176"/>
      <c r="P255" s="176"/>
      <c r="Q255" s="176"/>
      <c r="R255" s="176"/>
      <c r="S255" s="176"/>
      <c r="T255" s="177"/>
      <c r="AT255" s="171"/>
      <c r="AU255" s="171"/>
      <c r="AY255" s="171"/>
    </row>
    <row r="256" spans="1:65" s="15" customFormat="1">
      <c r="B256" s="170"/>
      <c r="C256" s="14"/>
      <c r="D256" s="155" t="s">
        <v>123</v>
      </c>
      <c r="E256" s="163" t="s">
        <v>1</v>
      </c>
      <c r="F256" s="164" t="s">
        <v>361</v>
      </c>
      <c r="G256" s="14"/>
      <c r="H256" s="165">
        <v>1.0920000000000001</v>
      </c>
      <c r="I256" s="166"/>
      <c r="J256" s="14"/>
      <c r="L256" s="170"/>
      <c r="M256" s="175"/>
      <c r="N256" s="176"/>
      <c r="O256" s="176"/>
      <c r="P256" s="176"/>
      <c r="Q256" s="176"/>
      <c r="R256" s="176"/>
      <c r="S256" s="176"/>
      <c r="T256" s="177"/>
      <c r="AT256" s="171"/>
      <c r="AU256" s="171"/>
      <c r="AY256" s="171"/>
    </row>
    <row r="257" spans="1:65" s="15" customFormat="1">
      <c r="B257" s="170"/>
      <c r="C257" s="14"/>
      <c r="D257" s="155" t="s">
        <v>123</v>
      </c>
      <c r="E257" s="163" t="s">
        <v>1</v>
      </c>
      <c r="F257" s="164" t="s">
        <v>362</v>
      </c>
      <c r="G257" s="14"/>
      <c r="H257" s="165">
        <v>0.72</v>
      </c>
      <c r="I257" s="166"/>
      <c r="J257" s="14"/>
      <c r="L257" s="170"/>
      <c r="M257" s="175"/>
      <c r="N257" s="176"/>
      <c r="O257" s="176"/>
      <c r="P257" s="176"/>
      <c r="Q257" s="176"/>
      <c r="R257" s="176"/>
      <c r="S257" s="176"/>
      <c r="T257" s="177"/>
      <c r="AT257" s="171"/>
      <c r="AU257" s="171"/>
      <c r="AY257" s="171"/>
    </row>
    <row r="258" spans="1:65" s="15" customFormat="1">
      <c r="B258" s="170"/>
      <c r="C258" s="14"/>
      <c r="D258" s="155"/>
      <c r="E258" s="163"/>
      <c r="F258" s="172" t="s">
        <v>131</v>
      </c>
      <c r="H258" s="173">
        <v>920.84799999999996</v>
      </c>
      <c r="I258" s="166"/>
      <c r="J258" s="14"/>
      <c r="L258" s="170"/>
      <c r="M258" s="175"/>
      <c r="N258" s="176"/>
      <c r="O258" s="176"/>
      <c r="P258" s="176"/>
      <c r="Q258" s="176"/>
      <c r="R258" s="176"/>
      <c r="S258" s="176"/>
      <c r="T258" s="177"/>
      <c r="AT258" s="171"/>
      <c r="AU258" s="171"/>
      <c r="AY258" s="171"/>
    </row>
    <row r="259" spans="1:65" s="2" customFormat="1" ht="24.2" customHeight="1">
      <c r="A259" s="32"/>
      <c r="B259" s="139"/>
      <c r="C259" s="140">
        <v>60</v>
      </c>
      <c r="D259" s="140" t="s">
        <v>113</v>
      </c>
      <c r="E259" s="141" t="s">
        <v>343</v>
      </c>
      <c r="F259" s="142" t="s">
        <v>344</v>
      </c>
      <c r="G259" s="143" t="s">
        <v>175</v>
      </c>
      <c r="H259" s="144">
        <v>1319.2460000000001</v>
      </c>
      <c r="I259" s="145"/>
      <c r="J259" s="146">
        <f>ROUND(I259*H259,2)</f>
        <v>0</v>
      </c>
      <c r="K259" s="147"/>
      <c r="L259" s="33"/>
      <c r="M259" s="148" t="s">
        <v>1</v>
      </c>
      <c r="N259" s="149" t="s">
        <v>37</v>
      </c>
      <c r="O259" s="58"/>
      <c r="P259" s="150">
        <f>O259*H259</f>
        <v>0</v>
      </c>
      <c r="Q259" s="150">
        <v>2.198E-4</v>
      </c>
      <c r="R259" s="150">
        <f>Q259*H259</f>
        <v>0.28997027080000004</v>
      </c>
      <c r="S259" s="150">
        <v>0</v>
      </c>
      <c r="T259" s="151">
        <f>S259*H259</f>
        <v>0</v>
      </c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R259" s="152" t="s">
        <v>204</v>
      </c>
      <c r="AT259" s="152" t="s">
        <v>113</v>
      </c>
      <c r="AU259" s="152" t="s">
        <v>79</v>
      </c>
      <c r="AY259" s="17" t="s">
        <v>109</v>
      </c>
      <c r="BE259" s="153">
        <f>IF(N259="základní",J259,0)</f>
        <v>0</v>
      </c>
      <c r="BF259" s="153">
        <f>IF(N259="snížená",J259,0)</f>
        <v>0</v>
      </c>
      <c r="BG259" s="153">
        <f>IF(N259="zákl. přenesená",J259,0)</f>
        <v>0</v>
      </c>
      <c r="BH259" s="153">
        <f>IF(N259="sníž. přenesená",J259,0)</f>
        <v>0</v>
      </c>
      <c r="BI259" s="153">
        <f>IF(N259="nulová",J259,0)</f>
        <v>0</v>
      </c>
      <c r="BJ259" s="17" t="s">
        <v>77</v>
      </c>
      <c r="BK259" s="153">
        <f>ROUND(I259*H259,2)</f>
        <v>0</v>
      </c>
      <c r="BL259" s="17" t="s">
        <v>204</v>
      </c>
      <c r="BM259" s="152" t="s">
        <v>345</v>
      </c>
    </row>
    <row r="260" spans="1:65" s="13" customFormat="1">
      <c r="B260" s="154"/>
      <c r="D260" s="155" t="s">
        <v>123</v>
      </c>
      <c r="E260" s="156" t="s">
        <v>1</v>
      </c>
      <c r="F260" s="157" t="s">
        <v>346</v>
      </c>
      <c r="H260" s="156" t="s">
        <v>1</v>
      </c>
      <c r="I260" s="158"/>
      <c r="L260" s="154"/>
      <c r="M260" s="159"/>
      <c r="N260" s="160"/>
      <c r="O260" s="160"/>
      <c r="P260" s="160"/>
      <c r="Q260" s="160"/>
      <c r="R260" s="160"/>
      <c r="S260" s="160"/>
      <c r="T260" s="161"/>
      <c r="AT260" s="156" t="s">
        <v>123</v>
      </c>
      <c r="AU260" s="156" t="s">
        <v>79</v>
      </c>
      <c r="AV260" s="13" t="s">
        <v>77</v>
      </c>
      <c r="AW260" s="13" t="s">
        <v>29</v>
      </c>
      <c r="AX260" s="13" t="s">
        <v>72</v>
      </c>
      <c r="AY260" s="156" t="s">
        <v>109</v>
      </c>
    </row>
    <row r="261" spans="1:65" s="14" customFormat="1">
      <c r="B261" s="162"/>
      <c r="D261" s="155" t="s">
        <v>123</v>
      </c>
      <c r="E261" s="163" t="s">
        <v>1</v>
      </c>
      <c r="F261" s="164" t="s">
        <v>347</v>
      </c>
      <c r="H261" s="165">
        <v>587.86</v>
      </c>
      <c r="I261" s="166"/>
      <c r="L261" s="162"/>
      <c r="M261" s="167"/>
      <c r="N261" s="168"/>
      <c r="O261" s="168"/>
      <c r="P261" s="168"/>
      <c r="Q261" s="168"/>
      <c r="R261" s="168"/>
      <c r="S261" s="168"/>
      <c r="T261" s="169"/>
      <c r="AT261" s="163" t="s">
        <v>123</v>
      </c>
      <c r="AU261" s="163" t="s">
        <v>79</v>
      </c>
      <c r="AV261" s="14" t="s">
        <v>79</v>
      </c>
      <c r="AW261" s="14" t="s">
        <v>29</v>
      </c>
      <c r="AX261" s="14" t="s">
        <v>72</v>
      </c>
      <c r="AY261" s="163" t="s">
        <v>109</v>
      </c>
    </row>
    <row r="262" spans="1:65" s="14" customFormat="1">
      <c r="B262" s="162"/>
      <c r="D262" s="155" t="s">
        <v>123</v>
      </c>
      <c r="E262" s="163" t="s">
        <v>1</v>
      </c>
      <c r="F262" s="164" t="s">
        <v>348</v>
      </c>
      <c r="H262" s="165">
        <v>45.295999999999999</v>
      </c>
      <c r="I262" s="166"/>
      <c r="L262" s="162"/>
      <c r="M262" s="167"/>
      <c r="N262" s="168"/>
      <c r="O262" s="168"/>
      <c r="P262" s="168"/>
      <c r="Q262" s="168"/>
      <c r="R262" s="168"/>
      <c r="S262" s="168"/>
      <c r="T262" s="169"/>
      <c r="AT262" s="163" t="s">
        <v>123</v>
      </c>
      <c r="AU262" s="163" t="s">
        <v>79</v>
      </c>
      <c r="AV262" s="14" t="s">
        <v>79</v>
      </c>
      <c r="AW262" s="14" t="s">
        <v>29</v>
      </c>
      <c r="AX262" s="14" t="s">
        <v>72</v>
      </c>
      <c r="AY262" s="163" t="s">
        <v>109</v>
      </c>
    </row>
    <row r="263" spans="1:65" s="14" customFormat="1">
      <c r="B263" s="162"/>
      <c r="D263" s="155" t="s">
        <v>123</v>
      </c>
      <c r="E263" s="163" t="s">
        <v>1</v>
      </c>
      <c r="F263" s="164" t="s">
        <v>349</v>
      </c>
      <c r="H263" s="165">
        <v>392.89600000000002</v>
      </c>
      <c r="I263" s="166"/>
      <c r="L263" s="162"/>
      <c r="M263" s="167"/>
      <c r="N263" s="168"/>
      <c r="O263" s="168"/>
      <c r="P263" s="168"/>
      <c r="Q263" s="168"/>
      <c r="R263" s="168"/>
      <c r="S263" s="168"/>
      <c r="T263" s="169"/>
      <c r="AT263" s="163" t="s">
        <v>123</v>
      </c>
      <c r="AU263" s="163" t="s">
        <v>79</v>
      </c>
      <c r="AV263" s="14" t="s">
        <v>79</v>
      </c>
      <c r="AW263" s="14" t="s">
        <v>29</v>
      </c>
      <c r="AX263" s="14" t="s">
        <v>72</v>
      </c>
      <c r="AY263" s="163" t="s">
        <v>109</v>
      </c>
    </row>
    <row r="264" spans="1:65" s="14" customFormat="1">
      <c r="B264" s="162"/>
      <c r="D264" s="155" t="s">
        <v>123</v>
      </c>
      <c r="E264" s="163" t="s">
        <v>1</v>
      </c>
      <c r="F264" s="164" t="s">
        <v>350</v>
      </c>
      <c r="H264" s="165">
        <v>44.4</v>
      </c>
      <c r="I264" s="166"/>
      <c r="L264" s="162"/>
      <c r="M264" s="167"/>
      <c r="N264" s="168"/>
      <c r="O264" s="168"/>
      <c r="P264" s="168"/>
      <c r="Q264" s="168"/>
      <c r="R264" s="168"/>
      <c r="S264" s="168"/>
      <c r="T264" s="169"/>
      <c r="AT264" s="163" t="s">
        <v>123</v>
      </c>
      <c r="AU264" s="163" t="s">
        <v>79</v>
      </c>
      <c r="AV264" s="14" t="s">
        <v>79</v>
      </c>
      <c r="AW264" s="14" t="s">
        <v>29</v>
      </c>
      <c r="AX264" s="14" t="s">
        <v>72</v>
      </c>
      <c r="AY264" s="163" t="s">
        <v>109</v>
      </c>
    </row>
    <row r="265" spans="1:65" s="14" customFormat="1">
      <c r="B265" s="162"/>
      <c r="D265" s="155" t="s">
        <v>123</v>
      </c>
      <c r="E265" s="163" t="s">
        <v>1</v>
      </c>
      <c r="F265" s="164" t="s">
        <v>351</v>
      </c>
      <c r="H265" s="165">
        <v>1.456</v>
      </c>
      <c r="I265" s="166"/>
      <c r="L265" s="162"/>
      <c r="M265" s="167"/>
      <c r="N265" s="168"/>
      <c r="O265" s="168"/>
      <c r="P265" s="168"/>
      <c r="Q265" s="168"/>
      <c r="R265" s="168"/>
      <c r="S265" s="168"/>
      <c r="T265" s="169"/>
      <c r="AT265" s="163" t="s">
        <v>123</v>
      </c>
      <c r="AU265" s="163" t="s">
        <v>79</v>
      </c>
      <c r="AV265" s="14" t="s">
        <v>79</v>
      </c>
      <c r="AW265" s="14" t="s">
        <v>29</v>
      </c>
      <c r="AX265" s="14" t="s">
        <v>72</v>
      </c>
      <c r="AY265" s="163" t="s">
        <v>109</v>
      </c>
    </row>
    <row r="266" spans="1:65" s="14" customFormat="1">
      <c r="B266" s="162"/>
      <c r="D266" s="155" t="s">
        <v>123</v>
      </c>
      <c r="E266" s="163" t="s">
        <v>1</v>
      </c>
      <c r="F266" s="164" t="s">
        <v>352</v>
      </c>
      <c r="H266" s="165">
        <v>1.04</v>
      </c>
      <c r="I266" s="166"/>
      <c r="L266" s="162"/>
      <c r="M266" s="167"/>
      <c r="N266" s="168"/>
      <c r="O266" s="168"/>
      <c r="P266" s="168"/>
      <c r="Q266" s="168"/>
      <c r="R266" s="168"/>
      <c r="S266" s="168"/>
      <c r="T266" s="169"/>
      <c r="AT266" s="163" t="s">
        <v>123</v>
      </c>
      <c r="AU266" s="163" t="s">
        <v>79</v>
      </c>
      <c r="AV266" s="14" t="s">
        <v>79</v>
      </c>
      <c r="AW266" s="14" t="s">
        <v>29</v>
      </c>
      <c r="AX266" s="14" t="s">
        <v>72</v>
      </c>
      <c r="AY266" s="163" t="s">
        <v>109</v>
      </c>
    </row>
    <row r="267" spans="1:65" s="13" customFormat="1">
      <c r="B267" s="154"/>
      <c r="D267" s="155" t="s">
        <v>123</v>
      </c>
      <c r="E267" s="156" t="s">
        <v>1</v>
      </c>
      <c r="F267" s="157" t="s">
        <v>353</v>
      </c>
      <c r="H267" s="156" t="s">
        <v>1</v>
      </c>
      <c r="I267" s="158"/>
      <c r="L267" s="154"/>
      <c r="M267" s="159"/>
      <c r="N267" s="160"/>
      <c r="O267" s="160"/>
      <c r="P267" s="160"/>
      <c r="Q267" s="160"/>
      <c r="R267" s="160"/>
      <c r="S267" s="160"/>
      <c r="T267" s="161"/>
      <c r="AT267" s="156" t="s">
        <v>123</v>
      </c>
      <c r="AU267" s="156" t="s">
        <v>79</v>
      </c>
      <c r="AV267" s="13" t="s">
        <v>77</v>
      </c>
      <c r="AW267" s="13" t="s">
        <v>29</v>
      </c>
      <c r="AX267" s="13" t="s">
        <v>72</v>
      </c>
      <c r="AY267" s="156" t="s">
        <v>109</v>
      </c>
    </row>
    <row r="268" spans="1:65" s="14" customFormat="1">
      <c r="B268" s="162"/>
      <c r="D268" s="155" t="s">
        <v>123</v>
      </c>
      <c r="E268" s="163" t="s">
        <v>1</v>
      </c>
      <c r="F268" s="164" t="s">
        <v>354</v>
      </c>
      <c r="H268" s="165">
        <v>246.298</v>
      </c>
      <c r="I268" s="166"/>
      <c r="L268" s="162"/>
      <c r="M268" s="167"/>
      <c r="N268" s="168"/>
      <c r="O268" s="168"/>
      <c r="P268" s="168"/>
      <c r="Q268" s="168"/>
      <c r="R268" s="168"/>
      <c r="S268" s="168"/>
      <c r="T268" s="169"/>
      <c r="AT268" s="163" t="s">
        <v>123</v>
      </c>
      <c r="AU268" s="163" t="s">
        <v>79</v>
      </c>
      <c r="AV268" s="14" t="s">
        <v>79</v>
      </c>
      <c r="AW268" s="14" t="s">
        <v>29</v>
      </c>
      <c r="AX268" s="14" t="s">
        <v>72</v>
      </c>
      <c r="AY268" s="163" t="s">
        <v>109</v>
      </c>
    </row>
    <row r="269" spans="1:65" s="15" customFormat="1">
      <c r="B269" s="170"/>
      <c r="D269" s="155" t="s">
        <v>123</v>
      </c>
      <c r="E269" s="171" t="s">
        <v>1</v>
      </c>
      <c r="F269" s="172" t="s">
        <v>131</v>
      </c>
      <c r="H269" s="173">
        <v>1319.2460000000001</v>
      </c>
      <c r="I269" s="174"/>
      <c r="L269" s="170"/>
      <c r="M269" s="189"/>
      <c r="N269" s="190"/>
      <c r="O269" s="190"/>
      <c r="P269" s="190"/>
      <c r="Q269" s="190"/>
      <c r="R269" s="190"/>
      <c r="S269" s="190"/>
      <c r="T269" s="191"/>
      <c r="AT269" s="171" t="s">
        <v>123</v>
      </c>
      <c r="AU269" s="171" t="s">
        <v>79</v>
      </c>
      <c r="AV269" s="15" t="s">
        <v>110</v>
      </c>
      <c r="AW269" s="15" t="s">
        <v>29</v>
      </c>
      <c r="AX269" s="15" t="s">
        <v>77</v>
      </c>
      <c r="AY269" s="171" t="s">
        <v>109</v>
      </c>
    </row>
    <row r="270" spans="1:65" s="2" customFormat="1" ht="6.95" customHeight="1">
      <c r="A270" s="32"/>
      <c r="B270" s="47"/>
      <c r="C270" s="48"/>
      <c r="D270" s="48"/>
      <c r="E270" s="48"/>
      <c r="F270" s="48"/>
      <c r="G270" s="48"/>
      <c r="H270" s="48"/>
      <c r="I270" s="48"/>
      <c r="J270" s="48"/>
      <c r="K270" s="48"/>
      <c r="L270" s="33"/>
      <c r="M270" s="32"/>
      <c r="O270" s="32"/>
      <c r="P270" s="32"/>
      <c r="Q270" s="32"/>
      <c r="R270" s="32"/>
      <c r="S270" s="32"/>
      <c r="T270" s="32"/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</row>
  </sheetData>
  <autoFilter ref="C119:K269"/>
  <mergeCells count="6">
    <mergeCell ref="E112:H112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35_VCP - Nový krov</vt:lpstr>
      <vt:lpstr>'35_VCP - Nový krov'!Názvy_tisku</vt:lpstr>
      <vt:lpstr>'Rekapitulace stavby'!Názvy_tisku</vt:lpstr>
      <vt:lpstr>'35_VCP - Nový krov'!Oblast_tisku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Karoch</dc:creator>
  <cp:lastModifiedBy>Kostohryz Tomáš, Ing.</cp:lastModifiedBy>
  <dcterms:created xsi:type="dcterms:W3CDTF">2020-10-08T10:58:25Z</dcterms:created>
  <dcterms:modified xsi:type="dcterms:W3CDTF">2020-10-09T07:23:48Z</dcterms:modified>
</cp:coreProperties>
</file>