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xxxx_Oprava svršku a TV v úseku Hájek - Dalovice km 178,500 - 179,400\ZADÁNÍ\Podklady\SP a rozpočty\Soupisy prací\"/>
    </mc:Choice>
  </mc:AlternateContent>
  <bookViews>
    <workbookView xWindow="0" yWindow="0" windowWidth="28800" windowHeight="11835"/>
  </bookViews>
  <sheets>
    <sheet name="Rekapitulace stavby" sheetId="1" r:id="rId1"/>
    <sheet name="A.1 - Práce na ŽSv (Sborn..." sheetId="2" r:id="rId2"/>
    <sheet name="A.2 - Materiál zajištěný ..." sheetId="3" r:id="rId3"/>
    <sheet name="A.3 - Práce na přejezdu v..." sheetId="4" r:id="rId4"/>
    <sheet name="A.4 - Práce SSZT a SEE (S..." sheetId="5" r:id="rId5"/>
    <sheet name="A.5 - Přeprava (Sborník S..." sheetId="6" r:id="rId6"/>
    <sheet name="A.6 - VON (Sborník SŽDC 2..." sheetId="7" r:id="rId7"/>
  </sheets>
  <definedNames>
    <definedName name="_xlnm._FilterDatabase" localSheetId="1" hidden="1">'A.1 - Práce na ŽSv (Sborn...'!$C$115:$K$226</definedName>
    <definedName name="_xlnm._FilterDatabase" localSheetId="2" hidden="1">'A.2 - Materiál zajištěný ...'!$C$115:$K$120</definedName>
    <definedName name="_xlnm._FilterDatabase" localSheetId="3" hidden="1">'A.3 - Práce na přejezdu v...'!$C$115:$K$228</definedName>
    <definedName name="_xlnm._FilterDatabase" localSheetId="4" hidden="1">'A.4 - Práce SSZT a SEE (S...'!$C$115:$K$128</definedName>
    <definedName name="_xlnm._FilterDatabase" localSheetId="5" hidden="1">'A.5 - Přeprava (Sborník S...'!$C$115:$K$140</definedName>
    <definedName name="_xlnm._FilterDatabase" localSheetId="6" hidden="1">'A.6 - VON (Sborník SŽDC 2...'!$C$115:$K$131</definedName>
    <definedName name="_xlnm.Print_Titles" localSheetId="1">'A.1 - Práce na ŽSv (Sborn...'!$115:$115</definedName>
    <definedName name="_xlnm.Print_Titles" localSheetId="2">'A.2 - Materiál zajištěný ...'!$115:$115</definedName>
    <definedName name="_xlnm.Print_Titles" localSheetId="3">'A.3 - Práce na přejezdu v...'!$115:$115</definedName>
    <definedName name="_xlnm.Print_Titles" localSheetId="4">'A.4 - Práce SSZT a SEE (S...'!$115:$115</definedName>
    <definedName name="_xlnm.Print_Titles" localSheetId="5">'A.5 - Přeprava (Sborník S...'!$115:$115</definedName>
    <definedName name="_xlnm.Print_Titles" localSheetId="6">'A.6 - VON (Sborník SŽDC 2...'!$115:$115</definedName>
    <definedName name="_xlnm.Print_Titles" localSheetId="0">'Rekapitulace stavby'!$92:$92</definedName>
    <definedName name="_xlnm.Print_Area" localSheetId="1">'A.1 - Práce na ŽSv (Sborn...'!$C$103:$K$226</definedName>
    <definedName name="_xlnm.Print_Area" localSheetId="2">'A.2 - Materiál zajištěný ...'!$C$103:$K$120</definedName>
    <definedName name="_xlnm.Print_Area" localSheetId="3">'A.3 - Práce na přejezdu v...'!$C$103:$K$228</definedName>
    <definedName name="_xlnm.Print_Area" localSheetId="4">'A.4 - Práce SSZT a SEE (S...'!$C$103:$K$128</definedName>
    <definedName name="_xlnm.Print_Area" localSheetId="5">'A.5 - Přeprava (Sborník S...'!$C$103:$K$140</definedName>
    <definedName name="_xlnm.Print_Area" localSheetId="6">'A.6 - VON (Sborník SŽDC 2...'!$C$103:$K$131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3" i="7"/>
  <c r="BH123" i="7"/>
  <c r="BG123" i="7"/>
  <c r="BF123" i="7"/>
  <c r="T123" i="7"/>
  <c r="R123" i="7"/>
  <c r="P123" i="7"/>
  <c r="BI120" i="7"/>
  <c r="BH120" i="7"/>
  <c r="BG120" i="7"/>
  <c r="BF120" i="7"/>
  <c r="T120" i="7"/>
  <c r="R120" i="7"/>
  <c r="P120" i="7"/>
  <c r="BI117" i="7"/>
  <c r="BH117" i="7"/>
  <c r="BG117" i="7"/>
  <c r="BF117" i="7"/>
  <c r="T117" i="7"/>
  <c r="R117" i="7"/>
  <c r="P117" i="7"/>
  <c r="J113" i="7"/>
  <c r="F112" i="7"/>
  <c r="F110" i="7"/>
  <c r="E108" i="7"/>
  <c r="J92" i="7"/>
  <c r="F91" i="7"/>
  <c r="F89" i="7"/>
  <c r="E87" i="7"/>
  <c r="J21" i="7"/>
  <c r="E21" i="7"/>
  <c r="J112" i="7" s="1"/>
  <c r="J20" i="7"/>
  <c r="J18" i="7"/>
  <c r="E18" i="7"/>
  <c r="F113" i="7" s="1"/>
  <c r="J17" i="7"/>
  <c r="J12" i="7"/>
  <c r="J110" i="7"/>
  <c r="E7" i="7"/>
  <c r="E106" i="7" s="1"/>
  <c r="J37" i="6"/>
  <c r="J36" i="6"/>
  <c r="AY99" i="1"/>
  <c r="J35" i="6"/>
  <c r="AX99" i="1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0" i="6"/>
  <c r="BH120" i="6"/>
  <c r="BG120" i="6"/>
  <c r="BF120" i="6"/>
  <c r="T120" i="6"/>
  <c r="R120" i="6"/>
  <c r="P120" i="6"/>
  <c r="BI117" i="6"/>
  <c r="BH117" i="6"/>
  <c r="BG117" i="6"/>
  <c r="BF117" i="6"/>
  <c r="T117" i="6"/>
  <c r="R117" i="6"/>
  <c r="P117" i="6"/>
  <c r="J113" i="6"/>
  <c r="F112" i="6"/>
  <c r="F110" i="6"/>
  <c r="E108" i="6"/>
  <c r="J92" i="6"/>
  <c r="F91" i="6"/>
  <c r="F89" i="6"/>
  <c r="E87" i="6"/>
  <c r="J21" i="6"/>
  <c r="E21" i="6"/>
  <c r="J112" i="6" s="1"/>
  <c r="J20" i="6"/>
  <c r="J18" i="6"/>
  <c r="E18" i="6"/>
  <c r="F92" i="6" s="1"/>
  <c r="J17" i="6"/>
  <c r="J12" i="6"/>
  <c r="J110" i="6"/>
  <c r="E7" i="6"/>
  <c r="E85" i="6"/>
  <c r="J37" i="5"/>
  <c r="J36" i="5"/>
  <c r="AY98" i="1" s="1"/>
  <c r="J35" i="5"/>
  <c r="AX98" i="1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0" i="5"/>
  <c r="BH120" i="5"/>
  <c r="BG120" i="5"/>
  <c r="BF120" i="5"/>
  <c r="T120" i="5"/>
  <c r="R120" i="5"/>
  <c r="P120" i="5"/>
  <c r="BI117" i="5"/>
  <c r="BH117" i="5"/>
  <c r="BG117" i="5"/>
  <c r="BF117" i="5"/>
  <c r="T117" i="5"/>
  <c r="R117" i="5"/>
  <c r="P117" i="5"/>
  <c r="J113" i="5"/>
  <c r="F112" i="5"/>
  <c r="F110" i="5"/>
  <c r="E108" i="5"/>
  <c r="J92" i="5"/>
  <c r="F91" i="5"/>
  <c r="F89" i="5"/>
  <c r="E87" i="5"/>
  <c r="J21" i="5"/>
  <c r="E21" i="5"/>
  <c r="J91" i="5" s="1"/>
  <c r="J20" i="5"/>
  <c r="J18" i="5"/>
  <c r="E18" i="5"/>
  <c r="F92" i="5" s="1"/>
  <c r="J17" i="5"/>
  <c r="J12" i="5"/>
  <c r="J89" i="5" s="1"/>
  <c r="E7" i="5"/>
  <c r="E85" i="5" s="1"/>
  <c r="J37" i="4"/>
  <c r="J36" i="4"/>
  <c r="AY97" i="1" s="1"/>
  <c r="J35" i="4"/>
  <c r="AX97" i="1" s="1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48" i="4"/>
  <c r="BH148" i="4"/>
  <c r="BG148" i="4"/>
  <c r="BF148" i="4"/>
  <c r="T148" i="4"/>
  <c r="R148" i="4"/>
  <c r="P148" i="4"/>
  <c r="BI137" i="4"/>
  <c r="BH137" i="4"/>
  <c r="BG137" i="4"/>
  <c r="BF137" i="4"/>
  <c r="T137" i="4"/>
  <c r="R137" i="4"/>
  <c r="P137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J113" i="4"/>
  <c r="F112" i="4"/>
  <c r="F110" i="4"/>
  <c r="E108" i="4"/>
  <c r="J92" i="4"/>
  <c r="F91" i="4"/>
  <c r="F89" i="4"/>
  <c r="E87" i="4"/>
  <c r="J21" i="4"/>
  <c r="E21" i="4"/>
  <c r="J91" i="4" s="1"/>
  <c r="J20" i="4"/>
  <c r="J18" i="4"/>
  <c r="E18" i="4"/>
  <c r="F92" i="4" s="1"/>
  <c r="J17" i="4"/>
  <c r="J12" i="4"/>
  <c r="J110" i="4" s="1"/>
  <c r="E7" i="4"/>
  <c r="E85" i="4" s="1"/>
  <c r="J37" i="3"/>
  <c r="J36" i="3"/>
  <c r="AY96" i="1"/>
  <c r="J35" i="3"/>
  <c r="AX96" i="1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J113" i="3"/>
  <c r="F112" i="3"/>
  <c r="F110" i="3"/>
  <c r="J92" i="3"/>
  <c r="F91" i="3"/>
  <c r="F89" i="3"/>
  <c r="E87" i="3"/>
  <c r="J21" i="3"/>
  <c r="E21" i="3"/>
  <c r="J91" i="3" s="1"/>
  <c r="J20" i="3"/>
  <c r="J18" i="3"/>
  <c r="E18" i="3"/>
  <c r="F92" i="3" s="1"/>
  <c r="J17" i="3"/>
  <c r="J12" i="3"/>
  <c r="J110" i="3"/>
  <c r="E7" i="3"/>
  <c r="E106" i="3"/>
  <c r="J37" i="2"/>
  <c r="J36" i="2"/>
  <c r="AY95" i="1" s="1"/>
  <c r="J35" i="2"/>
  <c r="AX95" i="1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J113" i="2"/>
  <c r="F112" i="2"/>
  <c r="F110" i="2"/>
  <c r="E108" i="2"/>
  <c r="J92" i="2"/>
  <c r="F91" i="2"/>
  <c r="F89" i="2"/>
  <c r="E87" i="2"/>
  <c r="J21" i="2"/>
  <c r="E21" i="2"/>
  <c r="J91" i="2"/>
  <c r="J20" i="2"/>
  <c r="J18" i="2"/>
  <c r="E18" i="2"/>
  <c r="F113" i="2"/>
  <c r="J17" i="2"/>
  <c r="J12" i="2"/>
  <c r="J110" i="2" s="1"/>
  <c r="E7" i="2"/>
  <c r="E106" i="2" s="1"/>
  <c r="L90" i="1"/>
  <c r="AM90" i="1"/>
  <c r="AM89" i="1"/>
  <c r="L89" i="1"/>
  <c r="AM87" i="1"/>
  <c r="L87" i="1"/>
  <c r="L85" i="1"/>
  <c r="L84" i="1"/>
  <c r="J130" i="7"/>
  <c r="BK126" i="7"/>
  <c r="J126" i="7"/>
  <c r="BK120" i="7"/>
  <c r="J126" i="5"/>
  <c r="J117" i="5"/>
  <c r="J224" i="4"/>
  <c r="BK222" i="4"/>
  <c r="J206" i="4"/>
  <c r="BK198" i="4"/>
  <c r="J196" i="4"/>
  <c r="BK185" i="4"/>
  <c r="BK182" i="4"/>
  <c r="J179" i="4"/>
  <c r="J173" i="4"/>
  <c r="J170" i="4"/>
  <c r="J168" i="4"/>
  <c r="BK164" i="4"/>
  <c r="J157" i="4"/>
  <c r="J126" i="4"/>
  <c r="BK120" i="4"/>
  <c r="BK117" i="4"/>
  <c r="BK119" i="3"/>
  <c r="J117" i="3"/>
  <c r="BK225" i="2"/>
  <c r="J225" i="2"/>
  <c r="J223" i="2"/>
  <c r="BK215" i="2"/>
  <c r="J213" i="2"/>
  <c r="J211" i="2"/>
  <c r="J209" i="2"/>
  <c r="BK207" i="2"/>
  <c r="BK196" i="2"/>
  <c r="J193" i="2"/>
  <c r="J190" i="2"/>
  <c r="J187" i="2"/>
  <c r="BK164" i="2"/>
  <c r="BK158" i="2"/>
  <c r="J140" i="2"/>
  <c r="BK137" i="2"/>
  <c r="J134" i="2"/>
  <c r="BK131" i="2"/>
  <c r="BK128" i="2"/>
  <c r="J123" i="2"/>
  <c r="J120" i="7"/>
  <c r="BK117" i="7"/>
  <c r="BK226" i="4"/>
  <c r="J226" i="4"/>
  <c r="J210" i="4"/>
  <c r="J208" i="4"/>
  <c r="J202" i="4"/>
  <c r="BK200" i="4"/>
  <c r="J198" i="4"/>
  <c r="J182" i="4"/>
  <c r="BK177" i="4"/>
  <c r="J164" i="4"/>
  <c r="BK160" i="4"/>
  <c r="J153" i="4"/>
  <c r="J137" i="4"/>
  <c r="J123" i="4"/>
  <c r="J120" i="4"/>
  <c r="J117" i="4"/>
  <c r="J221" i="2"/>
  <c r="BK213" i="2"/>
  <c r="BK211" i="2"/>
  <c r="BK209" i="2"/>
  <c r="BK205" i="2"/>
  <c r="BK202" i="2"/>
  <c r="BK190" i="2"/>
  <c r="BK187" i="2"/>
  <c r="J185" i="2"/>
  <c r="J180" i="2"/>
  <c r="BK178" i="2"/>
  <c r="BK176" i="2"/>
  <c r="BK173" i="2"/>
  <c r="BK170" i="2"/>
  <c r="BK167" i="2"/>
  <c r="J164" i="2"/>
  <c r="J155" i="2"/>
  <c r="BK146" i="2"/>
  <c r="J128" i="2"/>
  <c r="BK120" i="2"/>
  <c r="BK117" i="2"/>
  <c r="BK128" i="7"/>
  <c r="BK123" i="7"/>
  <c r="J123" i="7"/>
  <c r="BK138" i="6"/>
  <c r="BK135" i="6"/>
  <c r="BK132" i="6"/>
  <c r="BK129" i="6"/>
  <c r="BK126" i="6"/>
  <c r="BK123" i="6"/>
  <c r="BK120" i="6"/>
  <c r="J117" i="6"/>
  <c r="BK126" i="5"/>
  <c r="J123" i="5"/>
  <c r="BK120" i="5"/>
  <c r="BK117" i="5"/>
  <c r="J220" i="4"/>
  <c r="BK218" i="4"/>
  <c r="J216" i="4"/>
  <c r="BK213" i="4"/>
  <c r="BK210" i="4"/>
  <c r="BK204" i="4"/>
  <c r="BK202" i="4"/>
  <c r="BK196" i="4"/>
  <c r="J185" i="4"/>
  <c r="J177" i="4"/>
  <c r="BK173" i="4"/>
  <c r="BK168" i="4"/>
  <c r="J166" i="4"/>
  <c r="J160" i="4"/>
  <c r="BK148" i="4"/>
  <c r="BK117" i="3"/>
  <c r="BK223" i="2"/>
  <c r="BK221" i="2"/>
  <c r="BK219" i="2"/>
  <c r="BK217" i="2"/>
  <c r="J215" i="2"/>
  <c r="J207" i="2"/>
  <c r="J202" i="2"/>
  <c r="BK199" i="2"/>
  <c r="J196" i="2"/>
  <c r="BK185" i="2"/>
  <c r="BK183" i="2"/>
  <c r="J178" i="2"/>
  <c r="J170" i="2"/>
  <c r="J167" i="2"/>
  <c r="J161" i="2"/>
  <c r="J158" i="2"/>
  <c r="BK155" i="2"/>
  <c r="J146" i="2"/>
  <c r="BK143" i="2"/>
  <c r="BK140" i="2"/>
  <c r="J137" i="2"/>
  <c r="J120" i="2"/>
  <c r="J117" i="2"/>
  <c r="AS94" i="1"/>
  <c r="BK130" i="7"/>
  <c r="J128" i="7"/>
  <c r="J117" i="7"/>
  <c r="J138" i="6"/>
  <c r="J135" i="6"/>
  <c r="J132" i="6"/>
  <c r="J129" i="6"/>
  <c r="J126" i="6"/>
  <c r="J123" i="6"/>
  <c r="J120" i="6"/>
  <c r="BK117" i="6"/>
  <c r="BK123" i="5"/>
  <c r="J120" i="5"/>
  <c r="BK224" i="4"/>
  <c r="J222" i="4"/>
  <c r="BK220" i="4"/>
  <c r="J218" i="4"/>
  <c r="BK216" i="4"/>
  <c r="J213" i="4"/>
  <c r="BK208" i="4"/>
  <c r="BK206" i="4"/>
  <c r="J204" i="4"/>
  <c r="J200" i="4"/>
  <c r="BK179" i="4"/>
  <c r="BK170" i="4"/>
  <c r="BK166" i="4"/>
  <c r="BK157" i="4"/>
  <c r="BK153" i="4"/>
  <c r="J148" i="4"/>
  <c r="BK137" i="4"/>
  <c r="BK126" i="4"/>
  <c r="BK123" i="4"/>
  <c r="J119" i="3"/>
  <c r="J219" i="2"/>
  <c r="J217" i="2"/>
  <c r="J205" i="2"/>
  <c r="J199" i="2"/>
  <c r="BK193" i="2"/>
  <c r="J183" i="2"/>
  <c r="BK180" i="2"/>
  <c r="J176" i="2"/>
  <c r="J173" i="2"/>
  <c r="BK161" i="2"/>
  <c r="J143" i="2"/>
  <c r="BK134" i="2"/>
  <c r="J131" i="2"/>
  <c r="BK123" i="2"/>
  <c r="R116" i="2" l="1"/>
  <c r="P116" i="3"/>
  <c r="AU96" i="1"/>
  <c r="P116" i="4"/>
  <c r="AU97" i="1" s="1"/>
  <c r="P116" i="5"/>
  <c r="AU98" i="1" s="1"/>
  <c r="BK116" i="6"/>
  <c r="J116" i="6" s="1"/>
  <c r="J30" i="6" s="1"/>
  <c r="AG99" i="1" s="1"/>
  <c r="T116" i="6"/>
  <c r="P116" i="7"/>
  <c r="AU100" i="1" s="1"/>
  <c r="T116" i="2"/>
  <c r="BK116" i="3"/>
  <c r="J116" i="3" s="1"/>
  <c r="J96" i="3" s="1"/>
  <c r="T116" i="4"/>
  <c r="BK116" i="5"/>
  <c r="J116" i="5" s="1"/>
  <c r="J96" i="5" s="1"/>
  <c r="T116" i="5"/>
  <c r="P116" i="6"/>
  <c r="AU99" i="1" s="1"/>
  <c r="R116" i="6"/>
  <c r="BK116" i="7"/>
  <c r="J116" i="7" s="1"/>
  <c r="J96" i="7" s="1"/>
  <c r="P116" i="2"/>
  <c r="AU95" i="1" s="1"/>
  <c r="T116" i="3"/>
  <c r="BK116" i="4"/>
  <c r="J116" i="4" s="1"/>
  <c r="J30" i="4" s="1"/>
  <c r="AG97" i="1" s="1"/>
  <c r="R116" i="7"/>
  <c r="BK116" i="2"/>
  <c r="J116" i="2" s="1"/>
  <c r="J30" i="2" s="1"/>
  <c r="AG95" i="1" s="1"/>
  <c r="R116" i="3"/>
  <c r="R116" i="4"/>
  <c r="R116" i="5"/>
  <c r="T116" i="7"/>
  <c r="E85" i="2"/>
  <c r="J89" i="2"/>
  <c r="F92" i="2"/>
  <c r="J112" i="2"/>
  <c r="BE146" i="2"/>
  <c r="BE185" i="2"/>
  <c r="BE196" i="2"/>
  <c r="BE207" i="2"/>
  <c r="BE211" i="2"/>
  <c r="BE213" i="2"/>
  <c r="BE221" i="2"/>
  <c r="E85" i="3"/>
  <c r="J89" i="3"/>
  <c r="J112" i="3"/>
  <c r="BE119" i="3"/>
  <c r="J89" i="4"/>
  <c r="E106" i="4"/>
  <c r="F113" i="4"/>
  <c r="BE117" i="4"/>
  <c r="BE160" i="4"/>
  <c r="BE164" i="4"/>
  <c r="BE170" i="4"/>
  <c r="BE182" i="4"/>
  <c r="BE196" i="4"/>
  <c r="BE218" i="4"/>
  <c r="J110" i="5"/>
  <c r="F113" i="5"/>
  <c r="BE120" i="5"/>
  <c r="J91" i="6"/>
  <c r="E106" i="6"/>
  <c r="F113" i="6"/>
  <c r="BE126" i="6"/>
  <c r="BE132" i="6"/>
  <c r="BE135" i="6"/>
  <c r="BE138" i="6"/>
  <c r="E85" i="7"/>
  <c r="J89" i="7"/>
  <c r="J91" i="7"/>
  <c r="F92" i="7"/>
  <c r="BE126" i="7"/>
  <c r="BE120" i="2"/>
  <c r="BE123" i="2"/>
  <c r="BE128" i="2"/>
  <c r="BE131" i="2"/>
  <c r="BE164" i="2"/>
  <c r="BE167" i="2"/>
  <c r="BE173" i="2"/>
  <c r="BE176" i="2"/>
  <c r="BE178" i="2"/>
  <c r="BE187" i="2"/>
  <c r="BE190" i="2"/>
  <c r="BE205" i="2"/>
  <c r="BE209" i="2"/>
  <c r="BE120" i="4"/>
  <c r="BE153" i="4"/>
  <c r="BE179" i="4"/>
  <c r="BE198" i="4"/>
  <c r="BE206" i="4"/>
  <c r="E106" i="5"/>
  <c r="J89" i="6"/>
  <c r="BE117" i="6"/>
  <c r="BE120" i="6"/>
  <c r="BE123" i="6"/>
  <c r="BE129" i="6"/>
  <c r="BE123" i="7"/>
  <c r="BE128" i="7"/>
  <c r="BE134" i="2"/>
  <c r="BE137" i="2"/>
  <c r="BE140" i="2"/>
  <c r="BE158" i="2"/>
  <c r="BE161" i="2"/>
  <c r="BE180" i="2"/>
  <c r="BE199" i="2"/>
  <c r="BE215" i="2"/>
  <c r="BE219" i="2"/>
  <c r="F113" i="3"/>
  <c r="BE117" i="3"/>
  <c r="J112" i="4"/>
  <c r="BE137" i="4"/>
  <c r="BE157" i="4"/>
  <c r="BE166" i="4"/>
  <c r="BE173" i="4"/>
  <c r="BE177" i="4"/>
  <c r="BE185" i="4"/>
  <c r="BE204" i="4"/>
  <c r="BE210" i="4"/>
  <c r="BE213" i="4"/>
  <c r="BE216" i="4"/>
  <c r="BE220" i="4"/>
  <c r="BE222" i="4"/>
  <c r="BE224" i="4"/>
  <c r="BE226" i="4"/>
  <c r="J112" i="5"/>
  <c r="BE117" i="5"/>
  <c r="BE123" i="5"/>
  <c r="BE117" i="7"/>
  <c r="BE117" i="2"/>
  <c r="BE143" i="2"/>
  <c r="BE155" i="2"/>
  <c r="BE170" i="2"/>
  <c r="BE183" i="2"/>
  <c r="BE193" i="2"/>
  <c r="BE202" i="2"/>
  <c r="BE217" i="2"/>
  <c r="BE223" i="2"/>
  <c r="BE225" i="2"/>
  <c r="BE123" i="4"/>
  <c r="BE126" i="4"/>
  <c r="BE148" i="4"/>
  <c r="BE168" i="4"/>
  <c r="BE200" i="4"/>
  <c r="BE202" i="4"/>
  <c r="BE208" i="4"/>
  <c r="BE126" i="5"/>
  <c r="BE120" i="7"/>
  <c r="BE130" i="7"/>
  <c r="F34" i="2"/>
  <c r="BA95" i="1" s="1"/>
  <c r="F34" i="5"/>
  <c r="BA98" i="1" s="1"/>
  <c r="F36" i="5"/>
  <c r="BC98" i="1" s="1"/>
  <c r="J34" i="6"/>
  <c r="AW99" i="1" s="1"/>
  <c r="F36" i="6"/>
  <c r="BC99" i="1" s="1"/>
  <c r="F37" i="2"/>
  <c r="BD95" i="1" s="1"/>
  <c r="F34" i="6"/>
  <c r="BA99" i="1" s="1"/>
  <c r="F37" i="6"/>
  <c r="BD99" i="1" s="1"/>
  <c r="J34" i="7"/>
  <c r="AW100" i="1" s="1"/>
  <c r="F36" i="7"/>
  <c r="BC100" i="1" s="1"/>
  <c r="F34" i="3"/>
  <c r="BA96" i="1" s="1"/>
  <c r="F34" i="4"/>
  <c r="BA97" i="1" s="1"/>
  <c r="J34" i="2"/>
  <c r="AW95" i="1" s="1"/>
  <c r="F37" i="3"/>
  <c r="BD96" i="1" s="1"/>
  <c r="F37" i="4"/>
  <c r="BD97" i="1" s="1"/>
  <c r="F35" i="2"/>
  <c r="BB95" i="1" s="1"/>
  <c r="J34" i="5"/>
  <c r="AW98" i="1" s="1"/>
  <c r="J34" i="3"/>
  <c r="AW96" i="1" s="1"/>
  <c r="F35" i="4"/>
  <c r="BB97" i="1" s="1"/>
  <c r="F36" i="3"/>
  <c r="BC96" i="1" s="1"/>
  <c r="J34" i="4"/>
  <c r="AW97" i="1" s="1"/>
  <c r="F35" i="5"/>
  <c r="BB98" i="1" s="1"/>
  <c r="F35" i="6"/>
  <c r="BB99" i="1" s="1"/>
  <c r="F34" i="7"/>
  <c r="BA100" i="1" s="1"/>
  <c r="F35" i="7"/>
  <c r="BB100" i="1" s="1"/>
  <c r="F37" i="7"/>
  <c r="BD100" i="1" s="1"/>
  <c r="F36" i="2"/>
  <c r="BC95" i="1" s="1"/>
  <c r="F35" i="3"/>
  <c r="BB96" i="1" s="1"/>
  <c r="F36" i="4"/>
  <c r="BC97" i="1" s="1"/>
  <c r="F37" i="5"/>
  <c r="BD98" i="1" s="1"/>
  <c r="J96" i="6" l="1"/>
  <c r="J96" i="2"/>
  <c r="J96" i="4"/>
  <c r="J30" i="3"/>
  <c r="AG96" i="1" s="1"/>
  <c r="J30" i="5"/>
  <c r="AG98" i="1" s="1"/>
  <c r="J30" i="7"/>
  <c r="AG100" i="1" s="1"/>
  <c r="J33" i="4"/>
  <c r="AV97" i="1" s="1"/>
  <c r="AT97" i="1" s="1"/>
  <c r="J33" i="5"/>
  <c r="AV98" i="1" s="1"/>
  <c r="AT98" i="1" s="1"/>
  <c r="AU94" i="1"/>
  <c r="F33" i="5"/>
  <c r="AZ98" i="1" s="1"/>
  <c r="BB94" i="1"/>
  <c r="W31" i="1" s="1"/>
  <c r="BA94" i="1"/>
  <c r="AW94" i="1" s="1"/>
  <c r="AK30" i="1" s="1"/>
  <c r="F33" i="2"/>
  <c r="AZ95" i="1" s="1"/>
  <c r="J33" i="7"/>
  <c r="AV100" i="1" s="1"/>
  <c r="AT100" i="1" s="1"/>
  <c r="J33" i="2"/>
  <c r="AV95" i="1" s="1"/>
  <c r="AT95" i="1" s="1"/>
  <c r="BC94" i="1"/>
  <c r="W32" i="1" s="1"/>
  <c r="J33" i="6"/>
  <c r="AV99" i="1"/>
  <c r="AT99" i="1" s="1"/>
  <c r="J33" i="3"/>
  <c r="AV96" i="1" s="1"/>
  <c r="AT96" i="1" s="1"/>
  <c r="F33" i="4"/>
  <c r="AZ97" i="1" s="1"/>
  <c r="F33" i="7"/>
  <c r="AZ100" i="1"/>
  <c r="BD94" i="1"/>
  <c r="W33" i="1" s="1"/>
  <c r="F33" i="3"/>
  <c r="AZ96" i="1" s="1"/>
  <c r="F33" i="6"/>
  <c r="AZ99" i="1" s="1"/>
  <c r="J39" i="7" l="1"/>
  <c r="J39" i="3"/>
  <c r="J39" i="5"/>
  <c r="J39" i="4"/>
  <c r="J39" i="2"/>
  <c r="J39" i="6"/>
  <c r="AN99" i="1"/>
  <c r="AN97" i="1"/>
  <c r="AN95" i="1"/>
  <c r="AN96" i="1"/>
  <c r="AN98" i="1"/>
  <c r="AN100" i="1"/>
  <c r="AG94" i="1"/>
  <c r="AY94" i="1"/>
  <c r="W30" i="1"/>
  <c r="AZ94" i="1"/>
  <c r="W29" i="1" s="1"/>
  <c r="AX94" i="1"/>
  <c r="AK26" i="1" l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<sst xmlns="http://schemas.openxmlformats.org/spreadsheetml/2006/main" count="3184" uniqueCount="582">
  <si>
    <t>Export Komplet</t>
  </si>
  <si>
    <t/>
  </si>
  <si>
    <t>2.0</t>
  </si>
  <si>
    <t>False</t>
  </si>
  <si>
    <t>{a2d08a24-3429-44f2-b410-cdcff1a02822}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</si>
  <si>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</si>
  <si>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</si>
  <si>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</si>
  <si>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</si>
  <si>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</si>
  <si>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</si>
  <si>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</si>
  <si>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</si>
  <si>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02/2020</t>
  </si>
  <si>
    <t>Stavba:</t>
  </si>
  <si>
    <t>Zřízení ŽSv v úseku Hájek - Dalovice</t>
  </si>
  <si>
    <t>KSO:</t>
  </si>
  <si>
    <t>CC-CZ:</t>
  </si>
  <si>
    <t>Místo:</t>
  </si>
  <si>
    <t>Hájek - Dalovice</t>
  </si>
  <si>
    <t>Datum:</t>
  </si>
  <si>
    <t>3. 9. 2020</t>
  </si>
  <si>
    <t>Zadavatel:</t>
  </si>
  <si>
    <t>IČ:</t>
  </si>
  <si>
    <t>70994234</t>
  </si>
  <si>
    <t>Správa železnic, s.o.;OŘ UNL - ST K. Vary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</si>
  <si>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</si>
  <si>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</si>
  <si>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</si>
  <si>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</si>
  <si>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</si>
  <si>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</si>
  <si>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</si>
  <si>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Monika Roztočilová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</si>
  <si>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</si>
  <si>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</si>
  <si>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</si>
  <si>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</si>
  <si>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</si>
  <si>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</si>
  <si>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</si>
  <si>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</si>
  <si>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</si>
  <si>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</si>
  <si>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</si>
  <si>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</si>
  <si>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</si>
  <si>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</si>
  <si>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</si>
  <si>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</si>
  <si>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</si>
  <si>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</si>
  <si>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</si>
  <si>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</si>
  <si>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</si>
  <si>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</si>
  <si>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</si>
  <si>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</si>
  <si>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</si>
  <si>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</si>
  <si>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</si>
  <si>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</si>
  <si>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</si>
  <si>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</si>
  <si>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</si>
  <si>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</si>
  <si>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</si>
  <si>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</si>
  <si>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</si>
  <si>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</si>
  <si>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</si>
  <si>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</si>
  <si>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</si>
  <si>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</si>
  <si>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</si>
  <si>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</si>
  <si>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</si>
  <si>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</si>
  <si>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</si>
  <si>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</si>
  <si>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</si>
  <si>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Práce na ŽSv (Sborník SŽDC 2020)</t>
  </si>
  <si>
    <t>STA</t>
  </si>
  <si>
    <t>1</t>
  </si>
  <si>
    <t>{fd2da1d5-070f-4099-aca2-f6ffac6a5ee0}</t>
  </si>
  <si>
    <t>2</t>
  </si>
  <si>
    <t>A.2</t>
  </si>
  <si>
    <t>{a5f0200d-b141-42d5-a1d1-ac32877f8a1d}</t>
  </si>
  <si>
    <t>A.3</t>
  </si>
  <si>
    <t>Práce na přejezdu v km 179,337 (P80) a přejezdu v km 179,575 (P81)</t>
  </si>
  <si>
    <t>{1d59b187-0786-4391-8566-c70590d46a9f}</t>
  </si>
  <si>
    <t>A.4</t>
  </si>
  <si>
    <t>Práce SSZT a SEE (Sborník SŽDC 2020)</t>
  </si>
  <si>
    <t>{0bc8b08e-30e2-43eb-bee8-121eea0799e1}</t>
  </si>
  <si>
    <t>A.5</t>
  </si>
  <si>
    <t>Přeprava (Sborník SŽDC 2020)</t>
  </si>
  <si>
    <t>{443b5cc0-fdc7-4d2f-b18d-9e264b8a28c2}</t>
  </si>
  <si>
    <t>A.6</t>
  </si>
  <si>
    <t>VON (Sborník SŽDC 2020)</t>
  </si>
  <si>
    <t>{aaf6f914-42f1-4635-985e-649ed1584f84}</t>
  </si>
  <si>
    <t>KRYCÍ LIST SOUPISU PRACÍ</t>
  </si>
  <si>
    <t>Objekt:</t>
  </si>
  <si>
    <t>A.1 - Práce na ŽSv (Sborník SŽDC 2020)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</si>
  <si>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</si>
  <si>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</si>
  <si>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</si>
  <si>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</si>
  <si>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</si>
  <si>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</si>
  <si>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</si>
  <si>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</si>
  <si>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</si>
  <si>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</si>
  <si>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</si>
  <si>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</si>
  <si>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</si>
  <si>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</si>
  <si>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</si>
  <si>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</si>
  <si>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</si>
  <si>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</si>
  <si>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</si>
  <si>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5905055010</t>
  </si>
  <si>
    <t>Odstranění stávajícího kolejového lože odtěžením v koleji</t>
  </si>
  <si>
    <t>m3</t>
  </si>
  <si>
    <t>Sborník UOŽI 01 2020</t>
  </si>
  <si>
    <t>4</t>
  </si>
  <si>
    <t>ROZPOCET</t>
  </si>
  <si>
    <t>-172185721</t>
  </si>
  <si>
    <t>PP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</si>
  <si>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</si>
  <si>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VV</t>
  </si>
  <si>
    <t>"1TK - km 179,205 - 179,335" 130,0*0,5*4,0 - 22,454 "pražce"</t>
  </si>
  <si>
    <t>5915020010</t>
  </si>
  <si>
    <t>Povrchová úprava plochy železničního spodku</t>
  </si>
  <si>
    <t>m2</t>
  </si>
  <si>
    <t>1128174066</t>
  </si>
  <si>
    <t>Povrchová úprava plochy železničního spodku. Poznámka: 1. V cenách jsou započteny náklady na urovnání a úpravu ploch nebo skládek výzisku kameniva a zeminy s jejich případnou rekultivací.</t>
  </si>
  <si>
    <t>"1TK - km 179,205 - 179,335" 130,0*4,0</t>
  </si>
  <si>
    <t>3</t>
  </si>
  <si>
    <t>5905060010</t>
  </si>
  <si>
    <t>Zřízení nového kolejového lože v koleji</t>
  </si>
  <si>
    <t>-1262880324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</si>
  <si>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</si>
  <si>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Součet</t>
  </si>
  <si>
    <t>42</t>
  </si>
  <si>
    <t>5906130340</t>
  </si>
  <si>
    <t>Montáž kolejového roštu v ose koleje pražce betonové vystrojené tv. UIC60 rozdělení "u"</t>
  </si>
  <si>
    <t>km</t>
  </si>
  <si>
    <t>1209071925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</si>
  <si>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</si>
  <si>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P</t>
  </si>
  <si>
    <t>36</t>
  </si>
  <si>
    <t>5907050010</t>
  </si>
  <si>
    <t>Dělení kolejnic řezáním nebo rozbroušením tv. UIC60 nebo R65</t>
  </si>
  <si>
    <t>kus</t>
  </si>
  <si>
    <t>269414883</t>
  </si>
  <si>
    <t>Dělení kolejnic řezáním nebo rozbroušením tv. UIC60 nebo R65. Poznámka: 1. V cenách jsou započteny náklady na manipulaci, podložení, označení a provedení řezu kolejnice.</t>
  </si>
  <si>
    <t>Poznámka k položce:_x000D_
Řez=kus</t>
  </si>
  <si>
    <t>41</t>
  </si>
  <si>
    <t>5906130400</t>
  </si>
  <si>
    <t>Montáž kolejového roštu v ose koleje pražce betonové vystrojené tv. S49 rozdělení "u"</t>
  </si>
  <si>
    <t>-426377163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</si>
  <si>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</si>
  <si>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9</t>
  </si>
  <si>
    <t>5907020045</t>
  </si>
  <si>
    <t>Souvislá výměna kolejnic stávající upevnění tv. S49 rozdělení "u"</t>
  </si>
  <si>
    <t>m</t>
  </si>
  <si>
    <t>-1982746125</t>
  </si>
  <si>
    <t>Souvislá výměna kolejnic stávající upevnění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</si>
  <si>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Přejezd km 179,575 (P81) - dl. 100,0 m_x000D_
Metr kolejnice=m</t>
  </si>
  <si>
    <t>10</t>
  </si>
  <si>
    <t>5907010090</t>
  </si>
  <si>
    <t>Výměna LISŮ tv. S49 rozdělení "u"</t>
  </si>
  <si>
    <t>1735628286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</si>
  <si>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</si>
  <si>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1TK - km 180,580 (Lp+Pp) = dl. 3,8 m x 2_x000D_
2TK - km 180,580 (Lp) = dl. 3,8 m_x000D_
Metr kolejnice=m</t>
  </si>
  <si>
    <t>35</t>
  </si>
  <si>
    <t>5907050020</t>
  </si>
  <si>
    <t>Dělení kolejnic řezáním nebo rozbroušením tv. S49</t>
  </si>
  <si>
    <t>1097765833</t>
  </si>
  <si>
    <t>Dělení kolejnic řezáním nebo rozbroušením tv. S49. Poznámka: 1. V cenách jsou započteny náklady na manipulaci, podložení, označení a provedení řezu kolejnice.</t>
  </si>
  <si>
    <t>5</t>
  </si>
  <si>
    <t>5905105030</t>
  </si>
  <si>
    <t>Doplnění KL kamenivem souvisle strojně v koleji</t>
  </si>
  <si>
    <t>1846660532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</si>
  <si>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</si>
  <si>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 xml:space="preserve">(0,6*0,5)/2*497,0 </t>
  </si>
  <si>
    <t>Mezisoučet</t>
  </si>
  <si>
    <t>"Doplnění ŠL k souvislému propracování 5,431 km" 27,0*33,0</t>
  </si>
  <si>
    <t>23</t>
  </si>
  <si>
    <t>5905025110</t>
  </si>
  <si>
    <t>Doplnění stezky štěrkodrtí souvislé</t>
  </si>
  <si>
    <t>353119064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</si>
  <si>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</si>
  <si>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800,0*0,5*0,05</t>
  </si>
  <si>
    <t>24</t>
  </si>
  <si>
    <t>5905023020</t>
  </si>
  <si>
    <t>Úprava povrchu stezky rozprostřením štěrkodrtě přes 3 do 5 cm</t>
  </si>
  <si>
    <t>-1565625582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</si>
  <si>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</si>
  <si>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800,0*0,5</t>
  </si>
  <si>
    <t>6</t>
  </si>
  <si>
    <t>5909032020</t>
  </si>
  <si>
    <t>Přesná úprava GPK koleje směrové a výškové uspořádání pražce betonové</t>
  </si>
  <si>
    <t>1608417527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</si>
  <si>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</si>
  <si>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7</t>
  </si>
  <si>
    <t>5909031020</t>
  </si>
  <si>
    <t>Úprava GPK koleje směrové a výškové uspořádání pražce betonové</t>
  </si>
  <si>
    <t>-637661585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</si>
  <si>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</si>
  <si>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11</t>
  </si>
  <si>
    <t>5909050010</t>
  </si>
  <si>
    <t>Stabilizace kolejového lože koleje nově zřízeného nebo čistého</t>
  </si>
  <si>
    <t>2143096972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</si>
  <si>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</si>
  <si>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12</t>
  </si>
  <si>
    <t>5909050020</t>
  </si>
  <si>
    <t>Stabilizace kolejového lože koleje stávajícího</t>
  </si>
  <si>
    <t>308747514</t>
  </si>
  <si>
    <t>Stabilizace kolejového lože koleje stávajícího. Poznámka: 1. V cenách jsou započteny náklady na stabilizaci v režimu s řízeným (konstantním) poklesem včetně měření a předání tištěných výstupů.</t>
  </si>
  <si>
    <t>13</t>
  </si>
  <si>
    <t>5910136010</t>
  </si>
  <si>
    <t>Montáž pražcové kotvy v koleji</t>
  </si>
  <si>
    <t>1767073754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</si>
  <si>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</si>
  <si>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položce:_x000D_
přechodové oblasti</t>
  </si>
  <si>
    <t>14</t>
  </si>
  <si>
    <t>5910021010</t>
  </si>
  <si>
    <t>Svařování kolejnic termitem zkrácený předehřev standardní spára svar sériový tv. UIC60</t>
  </si>
  <si>
    <t>svar</t>
  </si>
  <si>
    <t>-335653476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</si>
  <si>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</si>
  <si>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5910021020</t>
  </si>
  <si>
    <t>Svařování kolejnic termitem zkrácený předehřev standardní spára svar sériový tv. S49</t>
  </si>
  <si>
    <t>1521574343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</si>
  <si>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</si>
  <si>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38</t>
  </si>
  <si>
    <t>5910040230</t>
  </si>
  <si>
    <t>Umožnění volné dilatace kolejnice bez demontáže nebo montáže upevňovadel s osazením a odstraněním kluzných podložek rozdělení pražců "u"</t>
  </si>
  <si>
    <t>1976686905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</si>
  <si>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</si>
  <si>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</si>
  <si>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39</t>
  </si>
  <si>
    <t>5910035010</t>
  </si>
  <si>
    <t>Dosažení dovolené upínací teploty v BK prodloužením kolejnicového pásu v koleji tv. UIC60</t>
  </si>
  <si>
    <t>1457454454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</si>
  <si>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</si>
  <si>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40</t>
  </si>
  <si>
    <t>5910035030</t>
  </si>
  <si>
    <t>Dosažení dovolené upínací teploty v BK prodloužením kolejnicového pásu v koleji tv. S49</t>
  </si>
  <si>
    <t>-1167779828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</si>
  <si>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</si>
  <si>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16</t>
  </si>
  <si>
    <t>5912065010</t>
  </si>
  <si>
    <t>Montáž zajišťovací značky samostatné konzolové</t>
  </si>
  <si>
    <t>2036913368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</si>
  <si>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</si>
  <si>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Poznámka k položce:_x000D_
Značka=kus</t>
  </si>
  <si>
    <t>17</t>
  </si>
  <si>
    <t>5912050220</t>
  </si>
  <si>
    <t>Staničení montáž hektometrovníku</t>
  </si>
  <si>
    <t>-361983933</t>
  </si>
  <si>
    <t>Staničení montáž hektometrovníku. Poznámka: 1. V cenách jsou započteny náklady na zemní práce a výměnu, demontáž nebo montáž staničení. 2. V cenách nejsou obsaženy náklady na dodávku materiálu.</t>
  </si>
  <si>
    <t>Poznámka k položce:_x000D_
Díl=kus</t>
  </si>
  <si>
    <t>18</t>
  </si>
  <si>
    <t>5912050210</t>
  </si>
  <si>
    <t>Staničení montáž kilometrovníku</t>
  </si>
  <si>
    <t>1056864388</t>
  </si>
  <si>
    <t>Staničení montáž kilometrovníku. Poznámka: 1. V cenách jsou započteny náklady na zemní práce a výměnu, demontáž nebo montáž staničení. 2. V cenách nejsou obsaženy náklady na dodávku materiálu.</t>
  </si>
  <si>
    <t>19</t>
  </si>
  <si>
    <t>5909030020</t>
  </si>
  <si>
    <t>Následná úprava GPK koleje směrové a výškové uspořádání pražce betonové</t>
  </si>
  <si>
    <t>1422117384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</si>
  <si>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</si>
  <si>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km 178,018 - 181,075 = dl. 3,057 km_x000D_
km 177,941 - 181,075 = dl. 3,314 km _x000D_
Kilometr koleje=km</t>
  </si>
  <si>
    <t>20</t>
  </si>
  <si>
    <t>-2039250189</t>
  </si>
  <si>
    <t>Poznámka k položce:_x000D_
km 178,018 - 181,075 = dl. 3,057 km_x000D_
km 177,941 - 181,075 = dl. 3,314 km _x000D_
S3/1, Kilometr koleje=km</t>
  </si>
  <si>
    <t>5910063050</t>
  </si>
  <si>
    <t>Opravné souvislé broušení kolejnic R260 příčný a podélný profil oprava příčného a podélného profilu</t>
  </si>
  <si>
    <t>-1082119710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</si>
  <si>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</si>
  <si>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22</t>
  </si>
  <si>
    <t>M</t>
  </si>
  <si>
    <t>5955101000</t>
  </si>
  <si>
    <t>Kamenivo drcené štěrk frakce 31,5/63 třídy BI</t>
  </si>
  <si>
    <t>t</t>
  </si>
  <si>
    <t>512</t>
  </si>
  <si>
    <t>812218665</t>
  </si>
  <si>
    <t>25</t>
  </si>
  <si>
    <t>5955101025</t>
  </si>
  <si>
    <t>Kamenivo drcené drť frakce 4/8</t>
  </si>
  <si>
    <t>-470889638</t>
  </si>
  <si>
    <t>26</t>
  </si>
  <si>
    <t>5956140025</t>
  </si>
  <si>
    <t>Pražec betonový příčný vystrojený včetně kompletů tv. B 91S/1 (UIC)</t>
  </si>
  <si>
    <t>1953375246</t>
  </si>
  <si>
    <t>28</t>
  </si>
  <si>
    <t>5957104005</t>
  </si>
  <si>
    <t>Kolejnicové pásy třídy R260 tv. 60 E2 délky 75 metrů</t>
  </si>
  <si>
    <t>1513740010</t>
  </si>
  <si>
    <t>29</t>
  </si>
  <si>
    <t>5957113025</t>
  </si>
  <si>
    <t>Kolejnice přechodové tv. 60E2/49E1 levá</t>
  </si>
  <si>
    <t>-1480518985</t>
  </si>
  <si>
    <t>30</t>
  </si>
  <si>
    <t>5957113030</t>
  </si>
  <si>
    <t>Kolejnice přechodové tv. 60E2/49E1 pravá</t>
  </si>
  <si>
    <t>-2006175656</t>
  </si>
  <si>
    <t>37</t>
  </si>
  <si>
    <t>5957134020</t>
  </si>
  <si>
    <t>Lepený izolovaný styk tv. S49 s tepelně zpracovanou hlavou délky 3,80 m</t>
  </si>
  <si>
    <t>-405084205</t>
  </si>
  <si>
    <t>31</t>
  </si>
  <si>
    <t>5958158025</t>
  </si>
  <si>
    <t>Podložka pryžová pod patu kolejnice WS7 149x152x7 (Vossloh)</t>
  </si>
  <si>
    <t>-1717732630</t>
  </si>
  <si>
    <t>32</t>
  </si>
  <si>
    <t>5962101105</t>
  </si>
  <si>
    <t>Návěstidlo staničník 480x610 pozink dvoumístný</t>
  </si>
  <si>
    <t>-366682990</t>
  </si>
  <si>
    <t>33</t>
  </si>
  <si>
    <t>5962119010</t>
  </si>
  <si>
    <t>Zajištění PPK konzolová značka</t>
  </si>
  <si>
    <t>1439717531</t>
  </si>
  <si>
    <t>34</t>
  </si>
  <si>
    <t>5962119020</t>
  </si>
  <si>
    <t>Zajištění PPK štítek konzolové a hřebové značky</t>
  </si>
  <si>
    <t>1878799267</t>
  </si>
  <si>
    <t>A.2 - Materiál zajištěný zhotovitelem - NEOCEŇOVAT</t>
  </si>
  <si>
    <t>5957201010</t>
  </si>
  <si>
    <t>Kolejnice užité tv. S49</t>
  </si>
  <si>
    <t>1371094292</t>
  </si>
  <si>
    <t>5956213050</t>
  </si>
  <si>
    <t>Pražec betonový příčný vystrojený  užitý tv. B 91S/2 (S)</t>
  </si>
  <si>
    <t>1302096409</t>
  </si>
  <si>
    <t>A.3 - Práce na přejezdu v km 179,337 (P80) a přejezdu v km 179,575 (P81)</t>
  </si>
  <si>
    <t>5913035230</t>
  </si>
  <si>
    <t>Demontáž celopryžové přejezdové konstrukce silně zatížené v koleji část vnější a vnitřní včetně závěrných zídek</t>
  </si>
  <si>
    <t>1936955364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</si>
  <si>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</si>
  <si>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 xml:space="preserve">Poznámka k položce:_x000D_
Přejezd km 179,337 (P80)_x000D_
1TK - dl. 3,6 m_x000D_
2TK - dl. 3,6 m_x000D_
Přejezd km 179,575 (P81)_x000D_
2TK - dl.10,80 m - závěrná zídka výměna vpravo koleje </t>
  </si>
  <si>
    <t>5913035210</t>
  </si>
  <si>
    <t>Demontáž celopryžové přejezdové konstrukce silně zatížené v koleji část vnější a vnitřní bez závěrných zídek</t>
  </si>
  <si>
    <t>-304977726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</si>
  <si>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</si>
  <si>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Poznámka k položce:_x000D_
Stavba - Přejezd km 179,575 (P81)_x000D_
1TK - 12,0 m_x000D_
Následné podbití - Přejezd km 179,337 (P80)_x000D_
1TK - 3,6 m_x000D_
2TK - 3,6 m_x000D_
Následné podbití - Přejezd km 179,575 (P81)_x000D_
1TK - 12,0 m_x000D_
2TK - 10,8 m</t>
  </si>
  <si>
    <t>5913235020</t>
  </si>
  <si>
    <t>Dělení AB komunikace řezáním hloubky do 20 cm</t>
  </si>
  <si>
    <t>-1097917567</t>
  </si>
  <si>
    <t>Dělení AB komunikace řezáním hloubky do 20 cm. Poznámka: 1. V cenách jsou započteny náklady na provedení úkolu.</t>
  </si>
  <si>
    <t>Poznámka k položce:_x000D_
Přejezd km 179,337 (P80) - 3,6 m _x000D_
                                          - 3,6 m                                       _x000D_
Přejezd km 179,575 (P81) - 9,3 m</t>
  </si>
  <si>
    <t>5913240020</t>
  </si>
  <si>
    <t>Odstranění AB komunikace odtěžením nebo frézováním hloubky do 20 cm</t>
  </si>
  <si>
    <t>337532705</t>
  </si>
  <si>
    <t>Odstranění AB komunikace odtěžením nebo frézováním hloubky do 20 cm. Poznámka: 1. V cenách jsou započteny náklady na odtěžení nebo frézování a naložení výzisku na dopravní prostředek.</t>
  </si>
  <si>
    <t>Přejezd km 179,337 (P80)</t>
  </si>
  <si>
    <t>"1TK - vně" 3,6*0,5</t>
  </si>
  <si>
    <t>"mezi 1TK/2TK" 3,6*1,6</t>
  </si>
  <si>
    <t>"2TK - vně" 3,6*4,6</t>
  </si>
  <si>
    <t>Přejezd km 179,575 (P81)</t>
  </si>
  <si>
    <t>"2TK - vně" 9,3*1,0</t>
  </si>
  <si>
    <t>9909000200</t>
  </si>
  <si>
    <t>Poplatek za uložení nebezpečného odpadu na oficiální skládku</t>
  </si>
  <si>
    <t>2078590321</t>
  </si>
  <si>
    <t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</si>
  <si>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"1TK - vně" (3,6*0,5*0,2)*2,4</t>
  </si>
  <si>
    <t>"mezi 1TK/2TK" (3,6*1,6*0,2)*2,4</t>
  </si>
  <si>
    <t>"2TK - vně" (3,6*4,6*0,2)*2,4</t>
  </si>
  <si>
    <t>"2TK - vně" (9,3*1,0*0,2)*2,4</t>
  </si>
  <si>
    <t>5915010020</t>
  </si>
  <si>
    <t>Těžení zeminy nebo horniny železničního spodku II. třídy</t>
  </si>
  <si>
    <t>264800848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</si>
  <si>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</si>
  <si>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Poznámka k položce:_x000D_
materiál vrácen zpět - hutněno po vrstvách</t>
  </si>
  <si>
    <t>odtěžení trativod</t>
  </si>
  <si>
    <t>((4,6+0,6)/2,0)*9,0*1,2</t>
  </si>
  <si>
    <t>5915005020</t>
  </si>
  <si>
    <t>Hloubení rýh nebo jam na železničním spodku II. třídy</t>
  </si>
  <si>
    <t>1851171066</t>
  </si>
  <si>
    <t>Hloubení rýh nebo jam na železničním spodku II. třídy. Poznámka: 1. V cenách jsou započteny náklady na hloubení a uložení výzisku na terén nebo naložení na dopravní prostředek a uložení na úložišti.</t>
  </si>
  <si>
    <t>hloubení trativodu</t>
  </si>
  <si>
    <t>9,0*0,6*1,3</t>
  </si>
  <si>
    <t>5914030550</t>
  </si>
  <si>
    <t>Demontáž dílů otevřeného odvodnění prahové vpusti z prefabrikovaných dílů</t>
  </si>
  <si>
    <t>1203609283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</si>
  <si>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</si>
  <si>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Poznámka k položce:_x000D_
štěrbinová prahová vpusť</t>
  </si>
  <si>
    <t>9909000100</t>
  </si>
  <si>
    <t>Poplatek za uložení suti nebo hmot na oficiální skládku</t>
  </si>
  <si>
    <t>-1319506523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</si>
  <si>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</si>
  <si>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7,020*1,8</t>
  </si>
  <si>
    <t>9909000500</t>
  </si>
  <si>
    <t>Poplatek uložení odpadu betonových prefabrikátů</t>
  </si>
  <si>
    <t>-658421800</t>
  </si>
  <si>
    <t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</si>
  <si>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5914055010</t>
  </si>
  <si>
    <t>Zřízení krytých odvodňovacích zařízení potrubí trativodu</t>
  </si>
  <si>
    <t>-676198834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</si>
  <si>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</si>
  <si>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</si>
  <si>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</si>
  <si>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5616930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</si>
  <si>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</si>
  <si>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</si>
  <si>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</si>
  <si>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1937801449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</si>
  <si>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</si>
  <si>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položce:_x000D_
odvodňovací žlab s mříží - š. 300,0 mm</t>
  </si>
  <si>
    <t>5915007020</t>
  </si>
  <si>
    <t>Zásyp jam nebo rýh sypaninou na železničním spodku se zhutněním</t>
  </si>
  <si>
    <t>1309522130</t>
  </si>
  <si>
    <t>Zásyp jam nebo rýh sypaninou na železničním spodku se zhutněním. Poznámka: 1. Ceny zásypu jam a rýh se zhutněním jsou určeny pro jakoukoliv míru zhutnění.</t>
  </si>
  <si>
    <t>5908050050</t>
  </si>
  <si>
    <t>Výměna upevnění bezpokladnicového komplety a pryžová podložka</t>
  </si>
  <si>
    <t>úl.pl.</t>
  </si>
  <si>
    <t>-204687890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</si>
  <si>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</si>
  <si>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5913040230</t>
  </si>
  <si>
    <t>Montáž celopryžové přejezdové konstrukce silně zatížené v koleji část vnější a vnitřní včetně závěrných zídek</t>
  </si>
  <si>
    <t>-779939847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</si>
  <si>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</si>
  <si>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</si>
  <si>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</si>
  <si>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-1375410967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</si>
  <si>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</si>
  <si>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Poznámka k položce:_x000D_
Přejezd km 179,575 (P81)_x000D_
1TK - 12,0 m</t>
  </si>
  <si>
    <t>8</t>
  </si>
  <si>
    <t>5913250020</t>
  </si>
  <si>
    <t>Zřízení konstrukce vozovky asfaltobetonové dle vzorového listu Ž těžké - podkladní, ložní a obrusná vrstva tloušťky do 25 cm</t>
  </si>
  <si>
    <t>-695599923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</si>
  <si>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</si>
  <si>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5958125000</t>
  </si>
  <si>
    <t>Komplety s antikorozní úpravou Skl 14 (svěrka Skl14, vrtule R1, podložka Uls7)</t>
  </si>
  <si>
    <t>197838587</t>
  </si>
  <si>
    <t>5963101105</t>
  </si>
  <si>
    <t>Přejezd celopryžový Strail závěrná zídka tvaru T délky 1200 mm</t>
  </si>
  <si>
    <t>1484140101</t>
  </si>
  <si>
    <t>5964161010</t>
  </si>
  <si>
    <t>Beton lehce zhutnitelný C 20/25;X0 F5 2 285 2 765</t>
  </si>
  <si>
    <t>1425429193</t>
  </si>
  <si>
    <t>5963146020</t>
  </si>
  <si>
    <t>Asfaltový beton ACP 16S 50/70 středněznný-podkladní vrstva</t>
  </si>
  <si>
    <t>1475502861</t>
  </si>
  <si>
    <t>5963146010</t>
  </si>
  <si>
    <t>Asfaltový beton ACL 16S 50/70 hrubozrnný-ložní vrstva</t>
  </si>
  <si>
    <t>1217361788</t>
  </si>
  <si>
    <t>5963146005</t>
  </si>
  <si>
    <t>Asfaltový beton ACO 8 50/70 jemnozrnný-obrusná vrstva</t>
  </si>
  <si>
    <t>1067795822</t>
  </si>
  <si>
    <t>5963155005</t>
  </si>
  <si>
    <t>Asfaltová páska těsnící</t>
  </si>
  <si>
    <t>-2099676473</t>
  </si>
  <si>
    <t>5964103015</t>
  </si>
  <si>
    <t>Drenážní plastové díly trubka celoperforovaná DN 250 mm</t>
  </si>
  <si>
    <t>-1285652941</t>
  </si>
  <si>
    <t>Poznámka k položce:_x000D_
DN 300</t>
  </si>
  <si>
    <t>27</t>
  </si>
  <si>
    <t>5964103120</t>
  </si>
  <si>
    <t>Drenážní plastové díly šachta průchozí DN 400/250  1 vtok/1 odtok DN 250 mm</t>
  </si>
  <si>
    <t>-1771324344</t>
  </si>
  <si>
    <t>Poznámka k položce:_x000D_
DN600/DN300</t>
  </si>
  <si>
    <t>5964103130</t>
  </si>
  <si>
    <t>Drenážní plastové díly prodlužovací nástavec šachty D 400, délka 3 m</t>
  </si>
  <si>
    <t>517874357</t>
  </si>
  <si>
    <t>5964103135</t>
  </si>
  <si>
    <t>Drenážní plastové díly krytka šachty plastová D 400</t>
  </si>
  <si>
    <t>-968884997</t>
  </si>
  <si>
    <t>5964133005</t>
  </si>
  <si>
    <t>Geotextilie separační</t>
  </si>
  <si>
    <t>-129270472</t>
  </si>
  <si>
    <t>5955101020</t>
  </si>
  <si>
    <t>Kamenivo drcené štěrkodrť frakce 0/32</t>
  </si>
  <si>
    <t>-1264376926</t>
  </si>
  <si>
    <t>5955101012</t>
  </si>
  <si>
    <t>Kamenivo drcené štěrk frakce 16/32</t>
  </si>
  <si>
    <t>-995181077</t>
  </si>
  <si>
    <t>5964121000</t>
  </si>
  <si>
    <t>Prahová vpusť výztužné vč. mříží</t>
  </si>
  <si>
    <t>203477450</t>
  </si>
  <si>
    <t>Poznámka k položce:_x000D_
š. 300,0 mm</t>
  </si>
  <si>
    <t>A.4 - Práce SSZT a SEE (Sborník SŽDC 2020)</t>
  </si>
  <si>
    <t>7592005050</t>
  </si>
  <si>
    <t>Montáž počítacího bodu (senzoru) RSR 180</t>
  </si>
  <si>
    <t>Sborník UOŽI 01 2019</t>
  </si>
  <si>
    <t>351720747</t>
  </si>
  <si>
    <t>Montáž počítacího bodu (senzoru) RSR 180 - uložení a připevnění na určené místo, seřízení polohy, přezkoušení</t>
  </si>
  <si>
    <t>Poznámka k položce:_x000D_
Stavba + následné podbití</t>
  </si>
  <si>
    <t>7592007050</t>
  </si>
  <si>
    <t>Demontáž počítacího bodu (senzoru) RSR 180</t>
  </si>
  <si>
    <t>-1694008325</t>
  </si>
  <si>
    <t>7497351560</t>
  </si>
  <si>
    <t>Montáž přímého ukolejnění na elektrizovaných tratích nebo v kolejových obvodech</t>
  </si>
  <si>
    <t>-995370088</t>
  </si>
  <si>
    <t>7497371630</t>
  </si>
  <si>
    <t>Demontáže zařízení trakčního vedení svodu propojení nebo ukolejnění na elektrizovaných tratích nebo v kolejových obvodech</t>
  </si>
  <si>
    <t>-717605744</t>
  </si>
  <si>
    <t>Demontáže zařízení trakčního vedení svodu propojení nebo ukolejnění na elektrizovaných tratích nebo v kolejových obvodech - demontáž stávajícího zařízení se všemi pomocnými doplňujícími úpravami</t>
  </si>
  <si>
    <t>A.5 - Přeprava (Sborník SŽDC 2020)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</si>
  <si>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</si>
  <si>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</si>
  <si>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1191815807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</si>
  <si>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</si>
  <si>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Dodávka kameniva_x000D_
A.1 - 2843,588 t_x000D_
A.3 - 17,969 t_x000D_
Měrnou jednotkou je t přepravovaného materiálu.</t>
  </si>
  <si>
    <t>9902401200</t>
  </si>
  <si>
    <t>Doprava jednosměrná (např. nakupovaného materiálu) mechanizací o nosnosti přes 3,5 t objemnějšího kusového materiálu (prefabrikátů, stožárů, výhybek, rozvaděčů, vybouraných hmot atd.) do 350 km</t>
  </si>
  <si>
    <t>838581165</t>
  </si>
  <si>
    <t>Doprava jednosměrná (např. nakupovaného materiálu) mechanizací o nosnosti přes 3,5 t objemnějšího kusového materiálu (prefabrikátů, stožárů, výhybek, rozvaděčů, vybouraných hmot atd.)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</si>
  <si>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Dodávka:_x000D_
pražce, kolejnice, přechodové kolejnice, LIS_x000D_
Měrnou jednotkou je t přepravovaného materiálu.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</si>
  <si>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</si>
  <si>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</si>
  <si>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738597895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</si>
  <si>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</si>
  <si>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vyzískaného ŠL_x000D_
A.1 - 403,828 t (základna Hájek)_x000D_
Přeprava na skládku (asfalt):_x000D_
A.3 - 28,678 t_x000D_
Dodávka asfaltu + betonu:_x000D_
A.3 - 23,743 t_x000D_
Měrnou jednotkou je t přepravovaného materiálu.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</si>
  <si>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</si>
  <si>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</si>
  <si>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1474264884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</si>
  <si>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</si>
  <si>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Dodávka materiálu - užitý (základna Hájek):_x000D_
B91S/2 - 254 ks_x000D_
Přeprava na skládku (záv. zídka+prahová vpusť):_x000D_
A.3 - 3,150 t_x000D_
A.3 - 0,400 t_x000D_
Dodávka prahová vpusť_x000D_
A.3 - 0,400 t_x000D_
Měrnou jednotkou je t přepravovaného materiálu.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</si>
  <si>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</si>
  <si>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</si>
  <si>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-1363159335</t>
  </si>
  <si>
    <t>Doprava jednosměrná (např. nakupovaného materiálu)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</si>
  <si>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Dodávka (záv. zídka):_x000D_
A.2 - 3,15 t_x000D_
Měrnou jednotkou je t přepravovaného materiálu.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</si>
  <si>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</si>
  <si>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</si>
  <si>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-1713661827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</si>
  <si>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</si>
  <si>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Dodávka drobného materiálu_x000D_
Měrnou jednotkou je kus stroje.</t>
  </si>
  <si>
    <t>9902300500</t>
  </si>
  <si>
    <t>Doprava jednosměrná (např. nakupovaného materiálu) mechanizací o nosnosti přes 3,5 t sypanin (kameniva, písku, suti, dlažebních kostek, atd.) do 60 km</t>
  </si>
  <si>
    <t>-1661596532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</si>
  <si>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</si>
  <si>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Dodávka kameniva - doplnění ŠL (propracování):_x000D_
A.1 - 1514,700 t_x000D_
Měrnou jednotkou je t přepravovaného materiálu.</t>
  </si>
  <si>
    <t>9903200200</t>
  </si>
  <si>
    <t>Přeprava mechanizace na místo prováděných prací o hmotnosti přes 12 t do 200 km</t>
  </si>
  <si>
    <t>-2140464463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</si>
  <si>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</si>
  <si>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položce:_x000D_
MHS, ASPx2,PUŠLx2, stabilizátorx2, brousící stroj</t>
  </si>
  <si>
    <t>A.6 - VON (Sborník SŽDC 2020)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</si>
  <si>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</si>
  <si>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</si>
  <si>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</si>
  <si>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1180040657</t>
  </si>
  <si>
    <t>Poznámka k položce:_x000D_
Základna pro výpočet - ZRN_x000D_
- matematicky podělena 100 → součin základna x sazba = vypočtená hodnota v %</t>
  </si>
  <si>
    <t>022111001</t>
  </si>
  <si>
    <t>Geodetické práce Kontrola PPK při směrové a výškové úpravě koleje zaměřením APK trať jednokolejná</t>
  </si>
  <si>
    <t>-1795355772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</si>
  <si>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</si>
  <si>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položce:_x000D_
zaměření APK _x000D_
 - před podbíjením_x000D_
 - před BK_x000D_
následné podbíjení - zaměření APK_x000D_
 - před podbíjením_x000D_
 - po podbíjení</t>
  </si>
  <si>
    <t>022101001</t>
  </si>
  <si>
    <t>Geodetické práce Geodetické práce před opravou</t>
  </si>
  <si>
    <t>-302373862</t>
  </si>
  <si>
    <t>Poznámka k položce:_x000D_
 přípravy geodetický podkladů do formátu pro ASP_x000D_
_x000D_
Základna pro výpočet - ZRN_x000D_
- matematicky podělena 100 → součin základna x sazba = vypočtená hodnota v %</t>
  </si>
  <si>
    <t>033131001</t>
  </si>
  <si>
    <t>Provozní vlivy Organizační zajištění prací při zřizování a udržování BK kolejí a výhybek</t>
  </si>
  <si>
    <t>138740272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</si>
  <si>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</si>
  <si>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023112001</t>
  </si>
  <si>
    <t>Projektové práce Technický projekt zajištění PPK bez optimalizace nivelety/osy koleje trať dvoukolejná zaměření ZZ</t>
  </si>
  <si>
    <t>1688523670</t>
  </si>
  <si>
    <t>Projektové práce Technický projekt zajištění PPK bez optimalizace nivelety/osy koleje trať dvoukolejná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</si>
  <si>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023112011</t>
  </si>
  <si>
    <t>Projektové práce Technický projekt zajištění PPK bez optimalizace nivelety/osy koleje trať dvoukolejná zajištění PPK</t>
  </si>
  <si>
    <t>-596701418</t>
  </si>
  <si>
    <t>Projektové práce Technický projekt zajištění PPK bez optimalizace nivelety/osy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</si>
  <si>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("1TK - km 178,818 - 179,335" 517,0*4,0*0,5 - 86,3005 "pražce")*0,7</t>
  </si>
  <si>
    <t>("2TK - km 178,818 - 179,205" 387,0*4,0*0,5 - 63,551 "pražce")*0,7</t>
  </si>
  <si>
    <t>Poznámka k položce:_x000D_
1TK - km 178,824 - 179,199 = dl. 375,0 m (UIC60/S49 km 178,818-178,830+km 179,193-179,205)_x000D_
2TK - km 178,824 - 179,199 = dl. 375,0 m (UIC60/S49 km 178,818-178,830+km 179,193-179,205)_x000D_
60E2/B91S/1/W14</t>
  </si>
  <si>
    <t xml:space="preserve">Poznámka k položce:_x000D_
1TK - km 178,818 - 178,824 + km 179,199-179,335 =dl.162,0 m_x000D_
2 TK - km 178,818 - 178,824 + 179,199 - 179,205 = dl. 12,0 m_x000D_
49E1/B91S/2/W14 (užité) </t>
  </si>
  <si>
    <t>("1TK - km 178,818 - 179,335" 517,0*4,0*0,5 - 86,3005 "pražce")*0,3</t>
  </si>
  <si>
    <t>("2TK - km 178,818 - 179,205" 387,0*4,0*0,5 - 63,551 "pražce")*0,3</t>
  </si>
  <si>
    <t>Poznámka k položce:_x000D_
1TK - 178,810 - 179,210 = dl. 400,0 m_x000D_
2TK - 178,810 - 179,210 = dl. 400,0 m_x000D_
0. a 1. podbití_x000D_
Kilometr koleje=km</t>
  </si>
  <si>
    <t>Poznámka k položce:_x000D_
1TK - km 178,018 - 178,810 + 179,210 - 181,075 =  dl. 2657,0m_x000D_
2TK - km 177,941 - 178,810 + 179,210 - 181,075 =  dl. 2734,0m_x000D_
Kilometr koleje=km</t>
  </si>
  <si>
    <t>Poznámka k položce:_x000D_
1TK - 178,810 - 179,210 = dl. 400,0 m_x000D_
2TK - 178,810 - 179,210 = dl. 400,0 m_x000D_
S3/1, Kilometr koleje=km</t>
  </si>
  <si>
    <t>Poznámka k položce:_x000D_
1TK - km 178,018 - 178,810 + 179,210 - 181,075 =  dl. 2657,0m_x000D_
2TK - km 177,941 - 178,810 + 179,210 - 181,075 =  dl. 2734,0m_x000D_
S3/1, Kilometr koleje=km</t>
  </si>
  <si>
    <t>Poznámka k položce:_x000D_
1TK - km 178,818 - 179,205 = dl. 387,0 m_x000D_
1TK - km 178,818 - 179,205 = dl. 387,0 m_x000D_
Metr kolejnice=m</t>
  </si>
  <si>
    <t>Materiál zajištěný objednatelem - NEOCEŇOVAT</t>
  </si>
  <si>
    <t>A.2 - Materiál zajištěný objednatelem - NEOCEŇOVAT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</si>
</sst>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7" fontId="6" fillId="0" borderId="0" xfId="0" applyNumberFormat="1" applyFont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32" fillId="0" borderId="0" xfId="0" applyFont="1" applyAlignment="1">
      <alignment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>
      <selection activeCell="A110" sqref="A11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05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s="1" customFormat="1" ht="12" customHeight="1">
      <c r="B5" s="18"/>
      <c r="D5" s="21" t="s">
        <v>12</v>
      </c>
      <c r="K5" s="198" t="s">
        <v>13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18"/>
      <c r="BS5" s="15" t="s">
        <v>6</v>
      </c>
    </row>
    <row r="6" spans="1:74" s="1" customFormat="1" ht="36.950000000000003" customHeight="1">
      <c r="B6" s="18"/>
      <c r="D6" s="23" t="s">
        <v>14</v>
      </c>
      <c r="K6" s="200" t="s">
        <v>15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18"/>
      <c r="BS6" s="15" t="s">
        <v>6</v>
      </c>
    </row>
    <row r="7" spans="1:74" s="1" customFormat="1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s="1" customFormat="1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s="1" customFormat="1" ht="14.45" customHeight="1">
      <c r="B9" s="18"/>
      <c r="AR9" s="18"/>
      <c r="BS9" s="15" t="s">
        <v>6</v>
      </c>
    </row>
    <row r="10" spans="1:74" s="1" customFormat="1" ht="12" customHeight="1">
      <c r="B10" s="18"/>
      <c r="D10" s="24" t="s">
        <v>22</v>
      </c>
      <c r="AK10" s="24" t="s">
        <v>23</v>
      </c>
      <c r="AN10" s="22" t="s">
        <v>24</v>
      </c>
      <c r="AR10" s="18"/>
      <c r="BS10" s="15" t="s">
        <v>6</v>
      </c>
    </row>
    <row r="11" spans="1:74" s="1" customFormat="1" ht="18.399999999999999" customHeight="1">
      <c r="B11" s="18"/>
      <c r="E11" s="22" t="s">
        <v>25</v>
      </c>
      <c r="AK11" s="24" t="s">
        <v>26</v>
      </c>
      <c r="AN11" s="22" t="s">
        <v>27</v>
      </c>
      <c r="AR11" s="18"/>
      <c r="BS11" s="15" t="s">
        <v>6</v>
      </c>
    </row>
    <row r="12" spans="1:74" s="1" customFormat="1" ht="6.95" customHeight="1">
      <c r="B12" s="18"/>
      <c r="AR12" s="18"/>
      <c r="BS12" s="15" t="s">
        <v>6</v>
      </c>
    </row>
    <row r="13" spans="1:74" s="1" customFormat="1" ht="12" customHeight="1">
      <c r="B13" s="18"/>
      <c r="D13" s="24" t="s">
        <v>28</v>
      </c>
      <c r="AK13" s="24" t="s">
        <v>23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29</v>
      </c>
      <c r="AK14" s="24" t="s">
        <v>26</v>
      </c>
      <c r="AN14" s="22" t="s">
        <v>1</v>
      </c>
      <c r="AR14" s="18"/>
      <c r="BS14" s="15" t="s">
        <v>6</v>
      </c>
    </row>
    <row r="15" spans="1:74" s="1" customFormat="1" ht="6.95" customHeight="1">
      <c r="B15" s="18"/>
      <c r="AR15" s="18"/>
      <c r="BS15" s="15" t="s">
        <v>3</v>
      </c>
    </row>
    <row r="16" spans="1:74" s="1" customFormat="1" ht="12" customHeight="1">
      <c r="B16" s="18"/>
      <c r="D16" s="24" t="s">
        <v>30</v>
      </c>
      <c r="AK16" s="24" t="s">
        <v>23</v>
      </c>
      <c r="AN16" s="22" t="s">
        <v>1</v>
      </c>
      <c r="AR16" s="18"/>
      <c r="BS16" s="15" t="s">
        <v>3</v>
      </c>
    </row>
    <row r="17" spans="1:71" s="1" customFormat="1" ht="18.399999999999999" customHeight="1">
      <c r="B17" s="18"/>
      <c r="E17" s="22" t="s">
        <v>29</v>
      </c>
      <c r="AK17" s="24" t="s">
        <v>26</v>
      </c>
      <c r="AN17" s="22" t="s">
        <v>1</v>
      </c>
      <c r="AR17" s="18"/>
      <c r="BS17" s="15" t="s">
        <v>31</v>
      </c>
    </row>
    <row r="18" spans="1:71" s="1" customFormat="1" ht="6.95" customHeight="1">
      <c r="B18" s="18"/>
      <c r="AR18" s="18"/>
      <c r="BS18" s="15" t="s">
        <v>6</v>
      </c>
    </row>
    <row r="19" spans="1:71" s="1" customFormat="1" ht="12" customHeight="1">
      <c r="B19" s="18"/>
      <c r="D19" s="24" t="s">
        <v>32</v>
      </c>
      <c r="AK19" s="24" t="s">
        <v>23</v>
      </c>
      <c r="AN19" s="22" t="s">
        <v>1</v>
      </c>
      <c r="AR19" s="18"/>
      <c r="BS19" s="15" t="s">
        <v>6</v>
      </c>
    </row>
    <row r="20" spans="1:71" s="1" customFormat="1" ht="18.399999999999999" customHeight="1">
      <c r="B20" s="18"/>
      <c r="E20" s="22" t="s">
        <v>33</v>
      </c>
      <c r="AK20" s="24" t="s">
        <v>26</v>
      </c>
      <c r="AN20" s="22" t="s">
        <v>1</v>
      </c>
      <c r="AR20" s="18"/>
      <c r="BS20" s="15" t="s">
        <v>31</v>
      </c>
    </row>
    <row r="21" spans="1:71" s="1" customFormat="1" ht="6.95" customHeight="1">
      <c r="B21" s="18"/>
      <c r="AR21" s="18"/>
    </row>
    <row r="22" spans="1:71" s="1" customFormat="1" ht="12" customHeight="1">
      <c r="B22" s="18"/>
      <c r="D22" s="24" t="s">
        <v>34</v>
      </c>
      <c r="AR22" s="18"/>
    </row>
    <row r="23" spans="1:71" s="1" customFormat="1" ht="16.5" customHeight="1">
      <c r="B23" s="18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8"/>
    </row>
    <row r="24" spans="1:71" s="1" customFormat="1" ht="6.95" customHeight="1">
      <c r="B24" s="18"/>
      <c r="AR24" s="18"/>
    </row>
    <row r="25" spans="1:71" s="1" customFormat="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>
      <c r="A26" s="27"/>
      <c r="B26" s="28"/>
      <c r="C26" s="27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2">
        <f>ROUND(AG94,2)</f>
        <v>0</v>
      </c>
      <c r="AL26" s="203"/>
      <c r="AM26" s="203"/>
      <c r="AN26" s="203"/>
      <c r="AO26" s="203"/>
      <c r="AP26" s="27"/>
      <c r="AQ26" s="27"/>
      <c r="AR26" s="28"/>
      <c r="BE26" s="27"/>
    </row>
    <row r="27" spans="1:7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04" t="s">
        <v>36</v>
      </c>
      <c r="M28" s="204"/>
      <c r="N28" s="204"/>
      <c r="O28" s="204"/>
      <c r="P28" s="204"/>
      <c r="Q28" s="27"/>
      <c r="R28" s="27"/>
      <c r="S28" s="27"/>
      <c r="T28" s="27"/>
      <c r="U28" s="27"/>
      <c r="V28" s="27"/>
      <c r="W28" s="204" t="s">
        <v>37</v>
      </c>
      <c r="X28" s="204"/>
      <c r="Y28" s="204"/>
      <c r="Z28" s="204"/>
      <c r="AA28" s="204"/>
      <c r="AB28" s="204"/>
      <c r="AC28" s="204"/>
      <c r="AD28" s="204"/>
      <c r="AE28" s="204"/>
      <c r="AF28" s="27"/>
      <c r="AG28" s="27"/>
      <c r="AH28" s="27"/>
      <c r="AI28" s="27"/>
      <c r="AJ28" s="27"/>
      <c r="AK28" s="204" t="s">
        <v>38</v>
      </c>
      <c r="AL28" s="204"/>
      <c r="AM28" s="204"/>
      <c r="AN28" s="204"/>
      <c r="AO28" s="204"/>
      <c r="AP28" s="27"/>
      <c r="AQ28" s="27"/>
      <c r="AR28" s="28"/>
      <c r="BE28" s="27"/>
    </row>
    <row r="29" spans="1:71" s="3" customFormat="1" ht="14.45" customHeight="1">
      <c r="B29" s="32"/>
      <c r="D29" s="24" t="s">
        <v>39</v>
      </c>
      <c r="F29" s="24" t="s">
        <v>40</v>
      </c>
      <c r="L29" s="195">
        <v>0.21</v>
      </c>
      <c r="M29" s="196"/>
      <c r="N29" s="196"/>
      <c r="O29" s="196"/>
      <c r="P29" s="196"/>
      <c r="W29" s="197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7">
        <f>ROUND(AV94, 2)</f>
        <v>0</v>
      </c>
      <c r="AL29" s="196"/>
      <c r="AM29" s="196"/>
      <c r="AN29" s="196"/>
      <c r="AO29" s="196"/>
      <c r="AR29" s="32"/>
    </row>
    <row r="30" spans="1:71" s="3" customFormat="1" ht="14.45" customHeight="1">
      <c r="B30" s="32"/>
      <c r="F30" s="24" t="s">
        <v>41</v>
      </c>
      <c r="L30" s="195">
        <v>0.15</v>
      </c>
      <c r="M30" s="196"/>
      <c r="N30" s="196"/>
      <c r="O30" s="196"/>
      <c r="P30" s="196"/>
      <c r="W30" s="197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7">
        <f>ROUND(AW94, 2)</f>
        <v>0</v>
      </c>
      <c r="AL30" s="196"/>
      <c r="AM30" s="196"/>
      <c r="AN30" s="196"/>
      <c r="AO30" s="196"/>
      <c r="AR30" s="32"/>
    </row>
    <row r="31" spans="1:71" s="3" customFormat="1" ht="14.45" hidden="1" customHeight="1">
      <c r="B31" s="32"/>
      <c r="F31" s="24" t="s">
        <v>42</v>
      </c>
      <c r="L31" s="195">
        <v>0.21</v>
      </c>
      <c r="M31" s="196"/>
      <c r="N31" s="196"/>
      <c r="O31" s="196"/>
      <c r="P31" s="196"/>
      <c r="W31" s="197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7">
        <v>0</v>
      </c>
      <c r="AL31" s="196"/>
      <c r="AM31" s="196"/>
      <c r="AN31" s="196"/>
      <c r="AO31" s="196"/>
      <c r="AR31" s="32"/>
    </row>
    <row r="32" spans="1:71" s="3" customFormat="1" ht="14.45" hidden="1" customHeight="1">
      <c r="B32" s="32"/>
      <c r="F32" s="24" t="s">
        <v>43</v>
      </c>
      <c r="L32" s="195">
        <v>0.15</v>
      </c>
      <c r="M32" s="196"/>
      <c r="N32" s="196"/>
      <c r="O32" s="196"/>
      <c r="P32" s="196"/>
      <c r="W32" s="197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7">
        <v>0</v>
      </c>
      <c r="AL32" s="196"/>
      <c r="AM32" s="196"/>
      <c r="AN32" s="196"/>
      <c r="AO32" s="196"/>
      <c r="AR32" s="32"/>
    </row>
    <row r="33" spans="1:57" s="3" customFormat="1" ht="14.45" hidden="1" customHeight="1">
      <c r="B33" s="32"/>
      <c r="F33" s="24" t="s">
        <v>44</v>
      </c>
      <c r="L33" s="195">
        <v>0</v>
      </c>
      <c r="M33" s="196"/>
      <c r="N33" s="196"/>
      <c r="O33" s="196"/>
      <c r="P33" s="196"/>
      <c r="W33" s="197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7">
        <v>0</v>
      </c>
      <c r="AL33" s="196"/>
      <c r="AM33" s="196"/>
      <c r="AN33" s="196"/>
      <c r="AO33" s="196"/>
      <c r="AR33" s="32"/>
    </row>
    <row r="34" spans="1:57" s="2" customFormat="1" ht="6.95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>
      <c r="A35" s="27"/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209" t="s">
        <v>47</v>
      </c>
      <c r="Y35" s="207"/>
      <c r="Z35" s="207"/>
      <c r="AA35" s="207"/>
      <c r="AB35" s="207"/>
      <c r="AC35" s="35"/>
      <c r="AD35" s="35"/>
      <c r="AE35" s="35"/>
      <c r="AF35" s="35"/>
      <c r="AG35" s="35"/>
      <c r="AH35" s="35"/>
      <c r="AI35" s="35"/>
      <c r="AJ35" s="35"/>
      <c r="AK35" s="206">
        <f>SUM(AK26:AK33)</f>
        <v>0</v>
      </c>
      <c r="AL35" s="207"/>
      <c r="AM35" s="207"/>
      <c r="AN35" s="207"/>
      <c r="AO35" s="208"/>
      <c r="AP35" s="33"/>
      <c r="AQ35" s="33"/>
      <c r="AR35" s="28"/>
      <c r="BE35" s="27"/>
    </row>
    <row r="36" spans="1:57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37"/>
      <c r="D49" s="38" t="s">
        <v>48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49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27"/>
      <c r="B60" s="28"/>
      <c r="C60" s="27"/>
      <c r="D60" s="40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50</v>
      </c>
      <c r="AI60" s="30"/>
      <c r="AJ60" s="30"/>
      <c r="AK60" s="30"/>
      <c r="AL60" s="30"/>
      <c r="AM60" s="40" t="s">
        <v>51</v>
      </c>
      <c r="AN60" s="30"/>
      <c r="AO60" s="30"/>
      <c r="AP60" s="27"/>
      <c r="AQ60" s="27"/>
      <c r="AR60" s="28"/>
      <c r="BE60" s="27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27"/>
      <c r="B64" s="28"/>
      <c r="C64" s="27"/>
      <c r="D64" s="38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53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27"/>
      <c r="B75" s="28"/>
      <c r="C75" s="27"/>
      <c r="D75" s="40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50</v>
      </c>
      <c r="AI75" s="30"/>
      <c r="AJ75" s="30"/>
      <c r="AK75" s="30"/>
      <c r="AL75" s="30"/>
      <c r="AM75" s="40" t="s">
        <v>51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5" customHeight="1">
      <c r="A82" s="27"/>
      <c r="B82" s="28"/>
      <c r="C82" s="19" t="s">
        <v>54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>
      <c r="B84" s="46"/>
      <c r="C84" s="24" t="s">
        <v>12</v>
      </c>
      <c r="L84" s="4" t="str">
        <f>K5</f>
        <v>02/2020</v>
      </c>
      <c r="AR84" s="46"/>
    </row>
    <row r="85" spans="1:91" s="5" customFormat="1" ht="36.950000000000003" customHeight="1">
      <c r="B85" s="47"/>
      <c r="C85" s="48" t="s">
        <v>14</v>
      </c>
      <c r="L85" s="176" t="str">
        <f>K6</f>
        <v>Zřízení ŽSv v úseku Hájek - Dalovice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7"/>
    </row>
    <row r="86" spans="1:91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>
      <c r="A87" s="27"/>
      <c r="B87" s="28"/>
      <c r="C87" s="24" t="s">
        <v>18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Hájek - Dalovice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20</v>
      </c>
      <c r="AJ87" s="27"/>
      <c r="AK87" s="27"/>
      <c r="AL87" s="27"/>
      <c r="AM87" s="178" t="str">
        <f>IF(AN8= "","",AN8)</f>
        <v>3. 9. 2020</v>
      </c>
      <c r="AN87" s="178"/>
      <c r="AO87" s="27"/>
      <c r="AP87" s="27"/>
      <c r="AQ87" s="27"/>
      <c r="AR87" s="28"/>
      <c r="BE87" s="27"/>
    </row>
    <row r="88" spans="1:91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" customHeight="1">
      <c r="A89" s="27"/>
      <c r="B89" s="28"/>
      <c r="C89" s="24" t="s">
        <v>22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Správa železnic, s.o.;OŘ UNL - ST K. Vary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30</v>
      </c>
      <c r="AJ89" s="27"/>
      <c r="AK89" s="27"/>
      <c r="AL89" s="27"/>
      <c r="AM89" s="179" t="str">
        <f>IF(E17="","",E17)</f>
        <v xml:space="preserve"> </v>
      </c>
      <c r="AN89" s="180"/>
      <c r="AO89" s="180"/>
      <c r="AP89" s="180"/>
      <c r="AQ89" s="27"/>
      <c r="AR89" s="28"/>
      <c r="AS89" s="181" t="s">
        <v>55</v>
      </c>
      <c r="AT89" s="182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" customHeight="1">
      <c r="A90" s="27"/>
      <c r="B90" s="28"/>
      <c r="C90" s="24" t="s">
        <v>28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32</v>
      </c>
      <c r="AJ90" s="27"/>
      <c r="AK90" s="27"/>
      <c r="AL90" s="27"/>
      <c r="AM90" s="179" t="str">
        <f>IF(E20="","",E20)</f>
        <v>Monika Roztočilová</v>
      </c>
      <c r="AN90" s="180"/>
      <c r="AO90" s="180"/>
      <c r="AP90" s="180"/>
      <c r="AQ90" s="27"/>
      <c r="AR90" s="28"/>
      <c r="AS90" s="183"/>
      <c r="AT90" s="184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83"/>
      <c r="AT91" s="184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>
      <c r="A92" s="27"/>
      <c r="B92" s="28"/>
      <c r="C92" s="185" t="s">
        <v>56</v>
      </c>
      <c r="D92" s="186"/>
      <c r="E92" s="186"/>
      <c r="F92" s="186"/>
      <c r="G92" s="186"/>
      <c r="H92" s="55"/>
      <c r="I92" s="187" t="s">
        <v>57</v>
      </c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9" t="s">
        <v>58</v>
      </c>
      <c r="AH92" s="186"/>
      <c r="AI92" s="186"/>
      <c r="AJ92" s="186"/>
      <c r="AK92" s="186"/>
      <c r="AL92" s="186"/>
      <c r="AM92" s="186"/>
      <c r="AN92" s="187" t="s">
        <v>59</v>
      </c>
      <c r="AO92" s="186"/>
      <c r="AP92" s="188"/>
      <c r="AQ92" s="56" t="s">
        <v>60</v>
      </c>
      <c r="AR92" s="28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  <c r="BE92" s="27"/>
    </row>
    <row r="93" spans="1:91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3">
        <f>ROUND(SUM(AG95:AG100),2)</f>
        <v>0</v>
      </c>
      <c r="AH94" s="193"/>
      <c r="AI94" s="193"/>
      <c r="AJ94" s="193"/>
      <c r="AK94" s="193"/>
      <c r="AL94" s="193"/>
      <c r="AM94" s="193"/>
      <c r="AN94" s="194">
        <f t="shared" ref="AN94:AN100" si="0">SUM(AG94,AT94)</f>
        <v>0</v>
      </c>
      <c r="AO94" s="194"/>
      <c r="AP94" s="194"/>
      <c r="AQ94" s="67" t="s">
        <v>1</v>
      </c>
      <c r="AR94" s="63"/>
      <c r="AS94" s="68">
        <f>ROUND(SUM(AS95:AS100),2)</f>
        <v>0</v>
      </c>
      <c r="AT94" s="69">
        <f t="shared" ref="AT94:AT100" si="1">ROUND(SUM(AV94:AW94),2)</f>
        <v>0</v>
      </c>
      <c r="AU94" s="70">
        <f>ROUND(SUM(AU95:AU100),5)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ROUND(SUM(AZ95:AZ100),2)</f>
        <v>0</v>
      </c>
      <c r="BA94" s="69">
        <f>ROUND(SUM(BA95:BA100),2)</f>
        <v>0</v>
      </c>
      <c r="BB94" s="69">
        <f>ROUND(SUM(BB95:BB100),2)</f>
        <v>0</v>
      </c>
      <c r="BC94" s="69">
        <f>ROUND(SUM(BC95:BC100),2)</f>
        <v>0</v>
      </c>
      <c r="BD94" s="71">
        <f>ROUND(SUM(BD95:BD100),2)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4</v>
      </c>
      <c r="BX94" s="72" t="s">
        <v>78</v>
      </c>
      <c r="CL94" s="72" t="s">
        <v>1</v>
      </c>
    </row>
    <row r="95" spans="1:91" s="7" customFormat="1" ht="16.5" customHeight="1">
      <c r="A95" s="74" t="s">
        <v>79</v>
      </c>
      <c r="B95" s="75"/>
      <c r="C95" s="76"/>
      <c r="D95" s="192" t="s">
        <v>80</v>
      </c>
      <c r="E95" s="192"/>
      <c r="F95" s="192"/>
      <c r="G95" s="192"/>
      <c r="H95" s="192"/>
      <c r="I95" s="77"/>
      <c r="J95" s="192" t="s">
        <v>81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0">
        <f>'A.1 - Práce na ŽSv (Sborn...'!J30</f>
        <v>0</v>
      </c>
      <c r="AH95" s="191"/>
      <c r="AI95" s="191"/>
      <c r="AJ95" s="191"/>
      <c r="AK95" s="191"/>
      <c r="AL95" s="191"/>
      <c r="AM95" s="191"/>
      <c r="AN95" s="190">
        <f t="shared" si="0"/>
        <v>0</v>
      </c>
      <c r="AO95" s="191"/>
      <c r="AP95" s="191"/>
      <c r="AQ95" s="78" t="s">
        <v>82</v>
      </c>
      <c r="AR95" s="75"/>
      <c r="AS95" s="79">
        <v>0</v>
      </c>
      <c r="AT95" s="80">
        <f t="shared" si="1"/>
        <v>0</v>
      </c>
      <c r="AU95" s="81">
        <f>'A.1 - Práce na ŽSv (Sborn...'!P116</f>
        <v>0</v>
      </c>
      <c r="AV95" s="80">
        <f>'A.1 - Práce na ŽSv (Sborn...'!J33</f>
        <v>0</v>
      </c>
      <c r="AW95" s="80">
        <f>'A.1 - Práce na ŽSv (Sborn...'!J34</f>
        <v>0</v>
      </c>
      <c r="AX95" s="80">
        <f>'A.1 - Práce na ŽSv (Sborn...'!J35</f>
        <v>0</v>
      </c>
      <c r="AY95" s="80">
        <f>'A.1 - Práce na ŽSv (Sborn...'!J36</f>
        <v>0</v>
      </c>
      <c r="AZ95" s="80">
        <f>'A.1 - Práce na ŽSv (Sborn...'!F33</f>
        <v>0</v>
      </c>
      <c r="BA95" s="80">
        <f>'A.1 - Práce na ŽSv (Sborn...'!F34</f>
        <v>0</v>
      </c>
      <c r="BB95" s="80">
        <f>'A.1 - Práce na ŽSv (Sborn...'!F35</f>
        <v>0</v>
      </c>
      <c r="BC95" s="80">
        <f>'A.1 - Práce na ŽSv (Sborn...'!F36</f>
        <v>0</v>
      </c>
      <c r="BD95" s="82">
        <f>'A.1 - Práce na ŽSv (Sborn...'!F37</f>
        <v>0</v>
      </c>
      <c r="BT95" s="83" t="s">
        <v>83</v>
      </c>
      <c r="BV95" s="83" t="s">
        <v>77</v>
      </c>
      <c r="BW95" s="83" t="s">
        <v>84</v>
      </c>
      <c r="BX95" s="83" t="s">
        <v>4</v>
      </c>
      <c r="CL95" s="83" t="s">
        <v>1</v>
      </c>
      <c r="CM95" s="83" t="s">
        <v>85</v>
      </c>
    </row>
    <row r="96" spans="1:91" s="7" customFormat="1" ht="24.75" customHeight="1">
      <c r="A96" s="74" t="s">
        <v>79</v>
      </c>
      <c r="B96" s="75"/>
      <c r="C96" s="76"/>
      <c r="D96" s="192" t="s">
        <v>86</v>
      </c>
      <c r="E96" s="192"/>
      <c r="F96" s="192"/>
      <c r="G96" s="192"/>
      <c r="H96" s="192"/>
      <c r="I96" s="77"/>
      <c r="J96" s="192" t="s">
        <v>580</v>
      </c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  <c r="AF96" s="192"/>
      <c r="AG96" s="190">
        <f>'A.2 - Materiál zajištěný ...'!J30</f>
        <v>0</v>
      </c>
      <c r="AH96" s="191"/>
      <c r="AI96" s="191"/>
      <c r="AJ96" s="191"/>
      <c r="AK96" s="191"/>
      <c r="AL96" s="191"/>
      <c r="AM96" s="191"/>
      <c r="AN96" s="190">
        <f t="shared" si="0"/>
        <v>0</v>
      </c>
      <c r="AO96" s="191"/>
      <c r="AP96" s="191"/>
      <c r="AQ96" s="78" t="s">
        <v>82</v>
      </c>
      <c r="AR96" s="75"/>
      <c r="AS96" s="79">
        <v>0</v>
      </c>
      <c r="AT96" s="80">
        <f t="shared" si="1"/>
        <v>0</v>
      </c>
      <c r="AU96" s="81">
        <f>'A.2 - Materiál zajištěný ...'!P116</f>
        <v>0</v>
      </c>
      <c r="AV96" s="80">
        <f>'A.2 - Materiál zajištěný ...'!J33</f>
        <v>0</v>
      </c>
      <c r="AW96" s="80">
        <f>'A.2 - Materiál zajištěný ...'!J34</f>
        <v>0</v>
      </c>
      <c r="AX96" s="80">
        <f>'A.2 - Materiál zajištěný ...'!J35</f>
        <v>0</v>
      </c>
      <c r="AY96" s="80">
        <f>'A.2 - Materiál zajištěný ...'!J36</f>
        <v>0</v>
      </c>
      <c r="AZ96" s="80">
        <f>'A.2 - Materiál zajištěný ...'!F33</f>
        <v>0</v>
      </c>
      <c r="BA96" s="80">
        <f>'A.2 - Materiál zajištěný ...'!F34</f>
        <v>0</v>
      </c>
      <c r="BB96" s="80">
        <f>'A.2 - Materiál zajištěný ...'!F35</f>
        <v>0</v>
      </c>
      <c r="BC96" s="80">
        <f>'A.2 - Materiál zajištěný ...'!F36</f>
        <v>0</v>
      </c>
      <c r="BD96" s="82">
        <f>'A.2 - Materiál zajištěný ...'!F37</f>
        <v>0</v>
      </c>
      <c r="BT96" s="83" t="s">
        <v>83</v>
      </c>
      <c r="BV96" s="83" t="s">
        <v>77</v>
      </c>
      <c r="BW96" s="83" t="s">
        <v>87</v>
      </c>
      <c r="BX96" s="83" t="s">
        <v>4</v>
      </c>
      <c r="CL96" s="83" t="s">
        <v>1</v>
      </c>
      <c r="CM96" s="83" t="s">
        <v>85</v>
      </c>
    </row>
    <row r="97" spans="1:91" s="7" customFormat="1" ht="24.75" customHeight="1">
      <c r="A97" s="74" t="s">
        <v>79</v>
      </c>
      <c r="B97" s="75"/>
      <c r="C97" s="76"/>
      <c r="D97" s="192" t="s">
        <v>88</v>
      </c>
      <c r="E97" s="192"/>
      <c r="F97" s="192"/>
      <c r="G97" s="192"/>
      <c r="H97" s="192"/>
      <c r="I97" s="77"/>
      <c r="J97" s="192" t="s">
        <v>89</v>
      </c>
      <c r="K97" s="192"/>
      <c r="L97" s="192"/>
      <c r="M97" s="192"/>
      <c r="N97" s="192"/>
      <c r="O97" s="192"/>
      <c r="P97" s="192"/>
      <c r="Q97" s="192"/>
      <c r="R97" s="192"/>
      <c r="S97" s="192"/>
      <c r="T97" s="192"/>
      <c r="U97" s="192"/>
      <c r="V97" s="192"/>
      <c r="W97" s="192"/>
      <c r="X97" s="192"/>
      <c r="Y97" s="192"/>
      <c r="Z97" s="192"/>
      <c r="AA97" s="192"/>
      <c r="AB97" s="192"/>
      <c r="AC97" s="192"/>
      <c r="AD97" s="192"/>
      <c r="AE97" s="192"/>
      <c r="AF97" s="192"/>
      <c r="AG97" s="190">
        <f>'A.3 - Práce na přejezdu v...'!J30</f>
        <v>0</v>
      </c>
      <c r="AH97" s="191"/>
      <c r="AI97" s="191"/>
      <c r="AJ97" s="191"/>
      <c r="AK97" s="191"/>
      <c r="AL97" s="191"/>
      <c r="AM97" s="191"/>
      <c r="AN97" s="190">
        <f t="shared" si="0"/>
        <v>0</v>
      </c>
      <c r="AO97" s="191"/>
      <c r="AP97" s="191"/>
      <c r="AQ97" s="78" t="s">
        <v>82</v>
      </c>
      <c r="AR97" s="75"/>
      <c r="AS97" s="79">
        <v>0</v>
      </c>
      <c r="AT97" s="80">
        <f t="shared" si="1"/>
        <v>0</v>
      </c>
      <c r="AU97" s="81">
        <f>'A.3 - Práce na přejezdu v...'!P116</f>
        <v>0</v>
      </c>
      <c r="AV97" s="80">
        <f>'A.3 - Práce na přejezdu v...'!J33</f>
        <v>0</v>
      </c>
      <c r="AW97" s="80">
        <f>'A.3 - Práce na přejezdu v...'!J34</f>
        <v>0</v>
      </c>
      <c r="AX97" s="80">
        <f>'A.3 - Práce na přejezdu v...'!J35</f>
        <v>0</v>
      </c>
      <c r="AY97" s="80">
        <f>'A.3 - Práce na přejezdu v...'!J36</f>
        <v>0</v>
      </c>
      <c r="AZ97" s="80">
        <f>'A.3 - Práce na přejezdu v...'!F33</f>
        <v>0</v>
      </c>
      <c r="BA97" s="80">
        <f>'A.3 - Práce na přejezdu v...'!F34</f>
        <v>0</v>
      </c>
      <c r="BB97" s="80">
        <f>'A.3 - Práce na přejezdu v...'!F35</f>
        <v>0</v>
      </c>
      <c r="BC97" s="80">
        <f>'A.3 - Práce na přejezdu v...'!F36</f>
        <v>0</v>
      </c>
      <c r="BD97" s="82">
        <f>'A.3 - Práce na přejezdu v...'!F37</f>
        <v>0</v>
      </c>
      <c r="BT97" s="83" t="s">
        <v>83</v>
      </c>
      <c r="BV97" s="83" t="s">
        <v>77</v>
      </c>
      <c r="BW97" s="83" t="s">
        <v>90</v>
      </c>
      <c r="BX97" s="83" t="s">
        <v>4</v>
      </c>
      <c r="CL97" s="83" t="s">
        <v>1</v>
      </c>
      <c r="CM97" s="83" t="s">
        <v>85</v>
      </c>
    </row>
    <row r="98" spans="1:91" s="7" customFormat="1" ht="24.75" customHeight="1">
      <c r="A98" s="74" t="s">
        <v>79</v>
      </c>
      <c r="B98" s="75"/>
      <c r="C98" s="76"/>
      <c r="D98" s="192" t="s">
        <v>91</v>
      </c>
      <c r="E98" s="192"/>
      <c r="F98" s="192"/>
      <c r="G98" s="192"/>
      <c r="H98" s="192"/>
      <c r="I98" s="77"/>
      <c r="J98" s="192" t="s">
        <v>92</v>
      </c>
      <c r="K98" s="192"/>
      <c r="L98" s="192"/>
      <c r="M98" s="192"/>
      <c r="N98" s="192"/>
      <c r="O98" s="192"/>
      <c r="P98" s="192"/>
      <c r="Q98" s="192"/>
      <c r="R98" s="192"/>
      <c r="S98" s="192"/>
      <c r="T98" s="192"/>
      <c r="U98" s="192"/>
      <c r="V98" s="192"/>
      <c r="W98" s="192"/>
      <c r="X98" s="192"/>
      <c r="Y98" s="192"/>
      <c r="Z98" s="192"/>
      <c r="AA98" s="192"/>
      <c r="AB98" s="192"/>
      <c r="AC98" s="192"/>
      <c r="AD98" s="192"/>
      <c r="AE98" s="192"/>
      <c r="AF98" s="192"/>
      <c r="AG98" s="190">
        <f>'A.4 - Práce SSZT a SEE (S...'!J30</f>
        <v>0</v>
      </c>
      <c r="AH98" s="191"/>
      <c r="AI98" s="191"/>
      <c r="AJ98" s="191"/>
      <c r="AK98" s="191"/>
      <c r="AL98" s="191"/>
      <c r="AM98" s="191"/>
      <c r="AN98" s="190">
        <f t="shared" si="0"/>
        <v>0</v>
      </c>
      <c r="AO98" s="191"/>
      <c r="AP98" s="191"/>
      <c r="AQ98" s="78" t="s">
        <v>82</v>
      </c>
      <c r="AR98" s="75"/>
      <c r="AS98" s="79">
        <v>0</v>
      </c>
      <c r="AT98" s="80">
        <f t="shared" si="1"/>
        <v>0</v>
      </c>
      <c r="AU98" s="81">
        <f>'A.4 - Práce SSZT a SEE (S...'!P116</f>
        <v>0</v>
      </c>
      <c r="AV98" s="80">
        <f>'A.4 - Práce SSZT a SEE (S...'!J33</f>
        <v>0</v>
      </c>
      <c r="AW98" s="80">
        <f>'A.4 - Práce SSZT a SEE (S...'!J34</f>
        <v>0</v>
      </c>
      <c r="AX98" s="80">
        <f>'A.4 - Práce SSZT a SEE (S...'!J35</f>
        <v>0</v>
      </c>
      <c r="AY98" s="80">
        <f>'A.4 - Práce SSZT a SEE (S...'!J36</f>
        <v>0</v>
      </c>
      <c r="AZ98" s="80">
        <f>'A.4 - Práce SSZT a SEE (S...'!F33</f>
        <v>0</v>
      </c>
      <c r="BA98" s="80">
        <f>'A.4 - Práce SSZT a SEE (S...'!F34</f>
        <v>0</v>
      </c>
      <c r="BB98" s="80">
        <f>'A.4 - Práce SSZT a SEE (S...'!F35</f>
        <v>0</v>
      </c>
      <c r="BC98" s="80">
        <f>'A.4 - Práce SSZT a SEE (S...'!F36</f>
        <v>0</v>
      </c>
      <c r="BD98" s="82">
        <f>'A.4 - Práce SSZT a SEE (S...'!F37</f>
        <v>0</v>
      </c>
      <c r="BT98" s="83" t="s">
        <v>83</v>
      </c>
      <c r="BV98" s="83" t="s">
        <v>77</v>
      </c>
      <c r="BW98" s="83" t="s">
        <v>93</v>
      </c>
      <c r="BX98" s="83" t="s">
        <v>4</v>
      </c>
      <c r="CL98" s="83" t="s">
        <v>1</v>
      </c>
      <c r="CM98" s="83" t="s">
        <v>85</v>
      </c>
    </row>
    <row r="99" spans="1:91" s="7" customFormat="1" ht="16.5" customHeight="1">
      <c r="A99" s="74" t="s">
        <v>79</v>
      </c>
      <c r="B99" s="75"/>
      <c r="C99" s="76"/>
      <c r="D99" s="192" t="s">
        <v>94</v>
      </c>
      <c r="E99" s="192"/>
      <c r="F99" s="192"/>
      <c r="G99" s="192"/>
      <c r="H99" s="192"/>
      <c r="I99" s="77"/>
      <c r="J99" s="192" t="s">
        <v>95</v>
      </c>
      <c r="K99" s="192"/>
      <c r="L99" s="192"/>
      <c r="M99" s="192"/>
      <c r="N99" s="192"/>
      <c r="O99" s="192"/>
      <c r="P99" s="192"/>
      <c r="Q99" s="192"/>
      <c r="R99" s="192"/>
      <c r="S99" s="192"/>
      <c r="T99" s="192"/>
      <c r="U99" s="192"/>
      <c r="V99" s="192"/>
      <c r="W99" s="192"/>
      <c r="X99" s="192"/>
      <c r="Y99" s="192"/>
      <c r="Z99" s="192"/>
      <c r="AA99" s="192"/>
      <c r="AB99" s="192"/>
      <c r="AC99" s="192"/>
      <c r="AD99" s="192"/>
      <c r="AE99" s="192"/>
      <c r="AF99" s="192"/>
      <c r="AG99" s="190">
        <f>'A.5 - Přeprava (Sborník S...'!J30</f>
        <v>0</v>
      </c>
      <c r="AH99" s="191"/>
      <c r="AI99" s="191"/>
      <c r="AJ99" s="191"/>
      <c r="AK99" s="191"/>
      <c r="AL99" s="191"/>
      <c r="AM99" s="191"/>
      <c r="AN99" s="190">
        <f t="shared" si="0"/>
        <v>0</v>
      </c>
      <c r="AO99" s="191"/>
      <c r="AP99" s="191"/>
      <c r="AQ99" s="78" t="s">
        <v>82</v>
      </c>
      <c r="AR99" s="75"/>
      <c r="AS99" s="79">
        <v>0</v>
      </c>
      <c r="AT99" s="80">
        <f t="shared" si="1"/>
        <v>0</v>
      </c>
      <c r="AU99" s="81">
        <f>'A.5 - Přeprava (Sborník S...'!P116</f>
        <v>0</v>
      </c>
      <c r="AV99" s="80">
        <f>'A.5 - Přeprava (Sborník S...'!J33</f>
        <v>0</v>
      </c>
      <c r="AW99" s="80">
        <f>'A.5 - Přeprava (Sborník S...'!J34</f>
        <v>0</v>
      </c>
      <c r="AX99" s="80">
        <f>'A.5 - Přeprava (Sborník S...'!J35</f>
        <v>0</v>
      </c>
      <c r="AY99" s="80">
        <f>'A.5 - Přeprava (Sborník S...'!J36</f>
        <v>0</v>
      </c>
      <c r="AZ99" s="80">
        <f>'A.5 - Přeprava (Sborník S...'!F33</f>
        <v>0</v>
      </c>
      <c r="BA99" s="80">
        <f>'A.5 - Přeprava (Sborník S...'!F34</f>
        <v>0</v>
      </c>
      <c r="BB99" s="80">
        <f>'A.5 - Přeprava (Sborník S...'!F35</f>
        <v>0</v>
      </c>
      <c r="BC99" s="80">
        <f>'A.5 - Přeprava (Sborník S...'!F36</f>
        <v>0</v>
      </c>
      <c r="BD99" s="82">
        <f>'A.5 - Přeprava (Sborník S...'!F37</f>
        <v>0</v>
      </c>
      <c r="BT99" s="83" t="s">
        <v>83</v>
      </c>
      <c r="BV99" s="83" t="s">
        <v>77</v>
      </c>
      <c r="BW99" s="83" t="s">
        <v>96</v>
      </c>
      <c r="BX99" s="83" t="s">
        <v>4</v>
      </c>
      <c r="CL99" s="83" t="s">
        <v>1</v>
      </c>
      <c r="CM99" s="83" t="s">
        <v>85</v>
      </c>
    </row>
    <row r="100" spans="1:91" s="7" customFormat="1" ht="16.5" customHeight="1">
      <c r="A100" s="74" t="s">
        <v>79</v>
      </c>
      <c r="B100" s="75"/>
      <c r="C100" s="76"/>
      <c r="D100" s="192" t="s">
        <v>97</v>
      </c>
      <c r="E100" s="192"/>
      <c r="F100" s="192"/>
      <c r="G100" s="192"/>
      <c r="H100" s="192"/>
      <c r="I100" s="77"/>
      <c r="J100" s="192" t="s">
        <v>98</v>
      </c>
      <c r="K100" s="192"/>
      <c r="L100" s="192"/>
      <c r="M100" s="192"/>
      <c r="N100" s="192"/>
      <c r="O100" s="192"/>
      <c r="P100" s="192"/>
      <c r="Q100" s="192"/>
      <c r="R100" s="192"/>
      <c r="S100" s="192"/>
      <c r="T100" s="192"/>
      <c r="U100" s="192"/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190">
        <f>'A.6 - VON (Sborník SŽDC 2...'!J30</f>
        <v>0</v>
      </c>
      <c r="AH100" s="191"/>
      <c r="AI100" s="191"/>
      <c r="AJ100" s="191"/>
      <c r="AK100" s="191"/>
      <c r="AL100" s="191"/>
      <c r="AM100" s="191"/>
      <c r="AN100" s="190">
        <f t="shared" si="0"/>
        <v>0</v>
      </c>
      <c r="AO100" s="191"/>
      <c r="AP100" s="191"/>
      <c r="AQ100" s="78" t="s">
        <v>82</v>
      </c>
      <c r="AR100" s="75"/>
      <c r="AS100" s="84">
        <v>0</v>
      </c>
      <c r="AT100" s="85">
        <f t="shared" si="1"/>
        <v>0</v>
      </c>
      <c r="AU100" s="86">
        <f>'A.6 - VON (Sborník SŽDC 2...'!P116</f>
        <v>0</v>
      </c>
      <c r="AV100" s="85">
        <f>'A.6 - VON (Sborník SŽDC 2...'!J33</f>
        <v>0</v>
      </c>
      <c r="AW100" s="85">
        <f>'A.6 - VON (Sborník SŽDC 2...'!J34</f>
        <v>0</v>
      </c>
      <c r="AX100" s="85">
        <f>'A.6 - VON (Sborník SŽDC 2...'!J35</f>
        <v>0</v>
      </c>
      <c r="AY100" s="85">
        <f>'A.6 - VON (Sborník SŽDC 2...'!J36</f>
        <v>0</v>
      </c>
      <c r="AZ100" s="85">
        <f>'A.6 - VON (Sborník SŽDC 2...'!F33</f>
        <v>0</v>
      </c>
      <c r="BA100" s="85">
        <f>'A.6 - VON (Sborník SŽDC 2...'!F34</f>
        <v>0</v>
      </c>
      <c r="BB100" s="85">
        <f>'A.6 - VON (Sborník SŽDC 2...'!F35</f>
        <v>0</v>
      </c>
      <c r="BC100" s="85">
        <f>'A.6 - VON (Sborník SŽDC 2...'!F36</f>
        <v>0</v>
      </c>
      <c r="BD100" s="87">
        <f>'A.6 - VON (Sborník SŽDC 2...'!F37</f>
        <v>0</v>
      </c>
      <c r="BT100" s="83" t="s">
        <v>83</v>
      </c>
      <c r="BV100" s="83" t="s">
        <v>77</v>
      </c>
      <c r="BW100" s="83" t="s">
        <v>99</v>
      </c>
      <c r="BX100" s="83" t="s">
        <v>4</v>
      </c>
      <c r="CL100" s="83" t="s">
        <v>1</v>
      </c>
      <c r="CM100" s="83" t="s">
        <v>85</v>
      </c>
    </row>
    <row r="101" spans="1:91" s="2" customFormat="1" ht="30" customHeight="1">
      <c r="A101" s="27"/>
      <c r="B101" s="28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8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</row>
    <row r="102" spans="1:91" s="2" customFormat="1" ht="6.95" customHeight="1">
      <c r="A102" s="27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28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</row>
  </sheetData>
  <mergeCells count="6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5" location="'A.1 - Práce na ŽSv (Sborn...'!C2" display="/"/>
    <hyperlink ref="A96" location="'A.2 - Materiál zajištěný ...'!C2" display="/"/>
    <hyperlink ref="A97" location="'A.3 - Práce na přejezdu v...'!C2" display="/"/>
    <hyperlink ref="A98" location="'A.4 - Práce SSZT a SEE (S...'!C2" display="/"/>
    <hyperlink ref="A99" location="'A.5 - Přeprava (Sborník S...'!C2" display="/"/>
    <hyperlink ref="A100" location="'A.6 - VON (Sborník SŽDC 2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7"/>
  <sheetViews>
    <sheetView showGridLines="0" zoomScale="130" zoomScaleNormal="130" workbookViewId="0">
      <selection activeCell="A231" sqref="A2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5" t="s">
        <v>84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1:46" s="1" customFormat="1" ht="24.95" hidden="1" customHeight="1">
      <c r="B4" s="18"/>
      <c r="D4" s="19" t="s">
        <v>100</v>
      </c>
      <c r="L4" s="18"/>
      <c r="M4" s="89" t="s">
        <v>10</v>
      </c>
      <c r="AT4" s="15" t="s">
        <v>3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4" t="s">
        <v>14</v>
      </c>
      <c r="L6" s="18"/>
    </row>
    <row r="7" spans="1:46" s="1" customFormat="1" ht="16.5" hidden="1" customHeight="1">
      <c r="B7" s="18"/>
      <c r="E7" s="211" t="str">
        <f>'Rekapitulace stavby'!K6</f>
        <v>Zřízení ŽSv v úseku Hájek - Dalovice</v>
      </c>
      <c r="F7" s="212"/>
      <c r="G7" s="212"/>
      <c r="H7" s="212"/>
      <c r="L7" s="18"/>
    </row>
    <row r="8" spans="1:46" s="2" customFormat="1" ht="12" hidden="1" customHeight="1">
      <c r="A8" s="27"/>
      <c r="B8" s="28"/>
      <c r="C8" s="27"/>
      <c r="D8" s="24" t="s">
        <v>101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hidden="1" customHeight="1">
      <c r="A9" s="27"/>
      <c r="B9" s="28"/>
      <c r="C9" s="27"/>
      <c r="D9" s="27"/>
      <c r="E9" s="176" t="s">
        <v>102</v>
      </c>
      <c r="F9" s="210"/>
      <c r="G9" s="210"/>
      <c r="H9" s="210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idden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hidden="1" customHeight="1">
      <c r="A11" s="27"/>
      <c r="B11" s="28"/>
      <c r="C11" s="27"/>
      <c r="D11" s="24" t="s">
        <v>16</v>
      </c>
      <c r="E11" s="27"/>
      <c r="F11" s="22" t="s">
        <v>1</v>
      </c>
      <c r="G11" s="27"/>
      <c r="H11" s="27"/>
      <c r="I11" s="24" t="s">
        <v>17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hidden="1" customHeight="1">
      <c r="A12" s="27"/>
      <c r="B12" s="28"/>
      <c r="C12" s="27"/>
      <c r="D12" s="24" t="s">
        <v>18</v>
      </c>
      <c r="E12" s="27"/>
      <c r="F12" s="22" t="s">
        <v>19</v>
      </c>
      <c r="G12" s="27"/>
      <c r="H12" s="27"/>
      <c r="I12" s="24" t="s">
        <v>20</v>
      </c>
      <c r="J12" s="50" t="str">
        <f>'Rekapitulace stavby'!AN8</f>
        <v>3. 9. 2020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hidden="1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hidden="1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 t="s">
        <v>24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hidden="1" customHeight="1">
      <c r="A15" s="27"/>
      <c r="B15" s="28"/>
      <c r="C15" s="27"/>
      <c r="D15" s="27"/>
      <c r="E15" s="22" t="s">
        <v>25</v>
      </c>
      <c r="F15" s="27"/>
      <c r="G15" s="27"/>
      <c r="H15" s="27"/>
      <c r="I15" s="24" t="s">
        <v>26</v>
      </c>
      <c r="J15" s="22" t="s">
        <v>27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hidden="1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hidden="1" customHeight="1">
      <c r="A17" s="27"/>
      <c r="B17" s="28"/>
      <c r="C17" s="27"/>
      <c r="D17" s="24" t="s">
        <v>28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hidden="1" customHeight="1">
      <c r="A18" s="27"/>
      <c r="B18" s="28"/>
      <c r="C18" s="27"/>
      <c r="D18" s="27"/>
      <c r="E18" s="198" t="str">
        <f>'Rekapitulace stavby'!E14</f>
        <v xml:space="preserve"> </v>
      </c>
      <c r="F18" s="198"/>
      <c r="G18" s="198"/>
      <c r="H18" s="198"/>
      <c r="I18" s="24" t="s">
        <v>26</v>
      </c>
      <c r="J18" s="22" t="str">
        <f>'Rekapitulace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hidden="1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hidden="1" customHeight="1">
      <c r="A20" s="27"/>
      <c r="B20" s="28"/>
      <c r="C20" s="27"/>
      <c r="D20" s="24" t="s">
        <v>30</v>
      </c>
      <c r="E20" s="27"/>
      <c r="F20" s="27"/>
      <c r="G20" s="27"/>
      <c r="H20" s="27"/>
      <c r="I20" s="24" t="s">
        <v>23</v>
      </c>
      <c r="J20" s="22" t="str">
        <f>IF('Rekapitulace stavby'!AN16="","",'Rekapitulace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hidden="1" customHeight="1">
      <c r="A21" s="27"/>
      <c r="B21" s="28"/>
      <c r="C21" s="27"/>
      <c r="D21" s="27"/>
      <c r="E21" s="22" t="str">
        <f>IF('Rekapitulace stavby'!E17="","",'Rekapitulace stavby'!E17)</f>
        <v xml:space="preserve"> </v>
      </c>
      <c r="F21" s="27"/>
      <c r="G21" s="27"/>
      <c r="H21" s="27"/>
      <c r="I21" s="24" t="s">
        <v>26</v>
      </c>
      <c r="J21" s="22" t="str">
        <f>IF('Rekapitulace stavby'!AN17="","",'Rekapitulace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hidden="1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hidden="1" customHeight="1">
      <c r="A23" s="27"/>
      <c r="B23" s="28"/>
      <c r="C23" s="27"/>
      <c r="D23" s="24" t="s">
        <v>32</v>
      </c>
      <c r="E23" s="27"/>
      <c r="F23" s="27"/>
      <c r="G23" s="27"/>
      <c r="H23" s="27"/>
      <c r="I23" s="24" t="s">
        <v>23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hidden="1" customHeight="1">
      <c r="A24" s="27"/>
      <c r="B24" s="28"/>
      <c r="C24" s="27"/>
      <c r="D24" s="27"/>
      <c r="E24" s="22" t="s">
        <v>33</v>
      </c>
      <c r="F24" s="27"/>
      <c r="G24" s="27"/>
      <c r="H24" s="27"/>
      <c r="I24" s="24" t="s">
        <v>26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hidden="1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hidden="1" customHeight="1">
      <c r="A26" s="27"/>
      <c r="B26" s="28"/>
      <c r="C26" s="27"/>
      <c r="D26" s="24" t="s">
        <v>34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hidden="1" customHeight="1">
      <c r="A27" s="90"/>
      <c r="B27" s="91"/>
      <c r="C27" s="90"/>
      <c r="D27" s="90"/>
      <c r="E27" s="201" t="s">
        <v>1</v>
      </c>
      <c r="F27" s="201"/>
      <c r="G27" s="201"/>
      <c r="H27" s="201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hidden="1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hidden="1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hidden="1" customHeight="1">
      <c r="A30" s="27"/>
      <c r="B30" s="28"/>
      <c r="C30" s="27"/>
      <c r="D30" s="93" t="s">
        <v>35</v>
      </c>
      <c r="E30" s="27"/>
      <c r="F30" s="27"/>
      <c r="G30" s="27"/>
      <c r="H30" s="27"/>
      <c r="I30" s="27"/>
      <c r="J30" s="66">
        <f>ROUND(J116,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hidden="1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hidden="1" customHeight="1">
      <c r="A32" s="27"/>
      <c r="B32" s="28"/>
      <c r="C32" s="27"/>
      <c r="D32" s="27"/>
      <c r="E32" s="27"/>
      <c r="F32" s="31" t="s">
        <v>37</v>
      </c>
      <c r="G32" s="27"/>
      <c r="H32" s="27"/>
      <c r="I32" s="31" t="s">
        <v>36</v>
      </c>
      <c r="J32" s="31" t="s">
        <v>38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94" t="s">
        <v>39</v>
      </c>
      <c r="E33" s="24" t="s">
        <v>40</v>
      </c>
      <c r="F33" s="95">
        <f>ROUND((SUM(BE116:BE226)),  2)</f>
        <v>0</v>
      </c>
      <c r="G33" s="27"/>
      <c r="H33" s="27"/>
      <c r="I33" s="96">
        <v>0.21</v>
      </c>
      <c r="J33" s="95">
        <f>ROUND(((SUM(BE116:BE226))*I33),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hidden="1" customHeight="1">
      <c r="A34" s="27"/>
      <c r="B34" s="28"/>
      <c r="C34" s="27"/>
      <c r="D34" s="27"/>
      <c r="E34" s="24" t="s">
        <v>41</v>
      </c>
      <c r="F34" s="95">
        <f>ROUND((SUM(BF116:BF226)),  2)</f>
        <v>0</v>
      </c>
      <c r="G34" s="27"/>
      <c r="H34" s="27"/>
      <c r="I34" s="96">
        <v>0.15</v>
      </c>
      <c r="J34" s="95">
        <f>ROUND(((SUM(BF116:BF226))*I34),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42</v>
      </c>
      <c r="F35" s="95">
        <f>ROUND((SUM(BG116:BG226)),  2)</f>
        <v>0</v>
      </c>
      <c r="G35" s="27"/>
      <c r="H35" s="27"/>
      <c r="I35" s="96">
        <v>0.21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4" t="s">
        <v>43</v>
      </c>
      <c r="F36" s="95">
        <f>ROUND((SUM(BH116:BH226)),  2)</f>
        <v>0</v>
      </c>
      <c r="G36" s="27"/>
      <c r="H36" s="27"/>
      <c r="I36" s="96">
        <v>0.15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4" t="s">
        <v>44</v>
      </c>
      <c r="F37" s="95">
        <f>ROUND((SUM(BI116:BI226)),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hidden="1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hidden="1" customHeight="1">
      <c r="A39" s="27"/>
      <c r="B39" s="28"/>
      <c r="C39" s="97"/>
      <c r="D39" s="98" t="s">
        <v>45</v>
      </c>
      <c r="E39" s="55"/>
      <c r="F39" s="55"/>
      <c r="G39" s="99" t="s">
        <v>46</v>
      </c>
      <c r="H39" s="100" t="s">
        <v>47</v>
      </c>
      <c r="I39" s="55"/>
      <c r="J39" s="101">
        <f>SUM(J30:J37)</f>
        <v>0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hidden="1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37"/>
      <c r="D50" s="38" t="s">
        <v>48</v>
      </c>
      <c r="E50" s="39"/>
      <c r="F50" s="39"/>
      <c r="G50" s="38" t="s">
        <v>49</v>
      </c>
      <c r="H50" s="39"/>
      <c r="I50" s="39"/>
      <c r="J50" s="39"/>
      <c r="K50" s="39"/>
      <c r="L50" s="37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27"/>
      <c r="B61" s="28"/>
      <c r="C61" s="27"/>
      <c r="D61" s="40" t="s">
        <v>50</v>
      </c>
      <c r="E61" s="30"/>
      <c r="F61" s="103" t="s">
        <v>51</v>
      </c>
      <c r="G61" s="40" t="s">
        <v>50</v>
      </c>
      <c r="H61" s="30"/>
      <c r="I61" s="30"/>
      <c r="J61" s="104" t="s">
        <v>51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27"/>
      <c r="B65" s="28"/>
      <c r="C65" s="27"/>
      <c r="D65" s="38" t="s">
        <v>52</v>
      </c>
      <c r="E65" s="41"/>
      <c r="F65" s="41"/>
      <c r="G65" s="38" t="s">
        <v>53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27"/>
      <c r="B76" s="28"/>
      <c r="C76" s="27"/>
      <c r="D76" s="40" t="s">
        <v>50</v>
      </c>
      <c r="E76" s="30"/>
      <c r="F76" s="103" t="s">
        <v>51</v>
      </c>
      <c r="G76" s="40" t="s">
        <v>50</v>
      </c>
      <c r="H76" s="30"/>
      <c r="I76" s="30"/>
      <c r="J76" s="104" t="s">
        <v>51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hidden="1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 hidden="1"/>
    <row r="79" spans="1:31" hidden="1"/>
    <row r="80" spans="1:31" hidden="1"/>
    <row r="81" spans="1:47" s="2" customFormat="1" ht="6.95" hidden="1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hidden="1" customHeight="1">
      <c r="A82" s="27"/>
      <c r="B82" s="28"/>
      <c r="C82" s="19" t="s">
        <v>103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hidden="1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hidden="1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hidden="1" customHeight="1">
      <c r="A85" s="27"/>
      <c r="B85" s="28"/>
      <c r="C85" s="27"/>
      <c r="D85" s="27"/>
      <c r="E85" s="211" t="str">
        <f>E7</f>
        <v>Zřízení ŽSv v úseku Hájek - Dalovice</v>
      </c>
      <c r="F85" s="212"/>
      <c r="G85" s="212"/>
      <c r="H85" s="212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hidden="1" customHeight="1">
      <c r="A86" s="27"/>
      <c r="B86" s="28"/>
      <c r="C86" s="24" t="s">
        <v>101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hidden="1" customHeight="1">
      <c r="A87" s="27"/>
      <c r="B87" s="28"/>
      <c r="C87" s="27"/>
      <c r="D87" s="27"/>
      <c r="E87" s="176" t="str">
        <f>E9</f>
        <v>A.1 - Práce na ŽSv (Sborník SŽDC 2020)</v>
      </c>
      <c r="F87" s="210"/>
      <c r="G87" s="210"/>
      <c r="H87" s="210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hidden="1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hidden="1" customHeight="1">
      <c r="A89" s="27"/>
      <c r="B89" s="28"/>
      <c r="C89" s="24" t="s">
        <v>18</v>
      </c>
      <c r="D89" s="27"/>
      <c r="E89" s="27"/>
      <c r="F89" s="22" t="str">
        <f>F12</f>
        <v>Hájek - Dalovice</v>
      </c>
      <c r="G89" s="27"/>
      <c r="H89" s="27"/>
      <c r="I89" s="24" t="s">
        <v>20</v>
      </c>
      <c r="J89" s="50" t="str">
        <f>IF(J12="","",J12)</f>
        <v>3. 9. 2020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hidden="1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hidden="1" customHeight="1">
      <c r="A91" s="27"/>
      <c r="B91" s="28"/>
      <c r="C91" s="24" t="s">
        <v>22</v>
      </c>
      <c r="D91" s="27"/>
      <c r="E91" s="27"/>
      <c r="F91" s="22" t="str">
        <f>E15</f>
        <v>Správa železnic, s.o.;OŘ UNL - ST K. Vary</v>
      </c>
      <c r="G91" s="27"/>
      <c r="H91" s="27"/>
      <c r="I91" s="24" t="s">
        <v>30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hidden="1" customHeight="1">
      <c r="A92" s="27"/>
      <c r="B92" s="28"/>
      <c r="C92" s="24" t="s">
        <v>28</v>
      </c>
      <c r="D92" s="27"/>
      <c r="E92" s="27"/>
      <c r="F92" s="22" t="str">
        <f>IF(E18="","",E18)</f>
        <v xml:space="preserve"> </v>
      </c>
      <c r="G92" s="27"/>
      <c r="H92" s="27"/>
      <c r="I92" s="24" t="s">
        <v>32</v>
      </c>
      <c r="J92" s="25" t="str">
        <f>E24</f>
        <v>Monika Roztočilová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hidden="1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hidden="1" customHeight="1">
      <c r="A94" s="27"/>
      <c r="B94" s="28"/>
      <c r="C94" s="105" t="s">
        <v>104</v>
      </c>
      <c r="D94" s="97"/>
      <c r="E94" s="97"/>
      <c r="F94" s="97"/>
      <c r="G94" s="97"/>
      <c r="H94" s="97"/>
      <c r="I94" s="97"/>
      <c r="J94" s="106" t="s">
        <v>105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hidden="1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hidden="1" customHeight="1">
      <c r="A96" s="27"/>
      <c r="B96" s="28"/>
      <c r="C96" s="107" t="s">
        <v>106</v>
      </c>
      <c r="D96" s="27"/>
      <c r="E96" s="27"/>
      <c r="F96" s="27"/>
      <c r="G96" s="27"/>
      <c r="H96" s="27"/>
      <c r="I96" s="27"/>
      <c r="J96" s="66">
        <f>J116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107</v>
      </c>
    </row>
    <row r="97" spans="1:31" s="2" customFormat="1" ht="21.75" hidden="1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31" s="2" customFormat="1" ht="6.95" hidden="1" customHeight="1">
      <c r="A98" s="27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pans="1:31" hidden="1"/>
    <row r="100" spans="1:31" hidden="1"/>
    <row r="101" spans="1:31" hidden="1"/>
    <row r="102" spans="1:31" s="2" customFormat="1" ht="6.95" customHeight="1">
      <c r="A102" s="27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ht="24.95" customHeight="1">
      <c r="A103" s="27"/>
      <c r="B103" s="28"/>
      <c r="C103" s="19" t="s">
        <v>108</v>
      </c>
      <c r="D103" s="27"/>
      <c r="E103" s="27"/>
      <c r="F103" s="27"/>
      <c r="G103" s="27"/>
      <c r="H103" s="27"/>
      <c r="I103" s="27"/>
      <c r="J103" s="27"/>
      <c r="K103" s="27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1:31" s="2" customFormat="1" ht="6.95" customHeight="1">
      <c r="A104" s="27"/>
      <c r="B104" s="28"/>
      <c r="C104" s="27"/>
      <c r="D104" s="27"/>
      <c r="E104" s="27"/>
      <c r="F104" s="27"/>
      <c r="G104" s="27"/>
      <c r="H104" s="27"/>
      <c r="I104" s="27"/>
      <c r="J104" s="27"/>
      <c r="K104" s="27"/>
      <c r="L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12" customHeight="1">
      <c r="A105" s="27"/>
      <c r="B105" s="28"/>
      <c r="C105" s="24" t="s">
        <v>14</v>
      </c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16.5" customHeight="1">
      <c r="A106" s="27"/>
      <c r="B106" s="28"/>
      <c r="C106" s="27"/>
      <c r="D106" s="27"/>
      <c r="E106" s="211" t="str">
        <f>E7</f>
        <v>Zřízení ŽSv v úseku Hájek - Dalovice</v>
      </c>
      <c r="F106" s="212"/>
      <c r="G106" s="212"/>
      <c r="H106" s="212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4" t="s">
        <v>101</v>
      </c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customHeight="1">
      <c r="A108" s="27"/>
      <c r="B108" s="28"/>
      <c r="C108" s="27"/>
      <c r="D108" s="27"/>
      <c r="E108" s="176" t="str">
        <f>E9</f>
        <v>A.1 - Práce na ŽSv (Sborník SŽDC 2020)</v>
      </c>
      <c r="F108" s="210"/>
      <c r="G108" s="210"/>
      <c r="H108" s="210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6.95" customHeigh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2" customHeight="1">
      <c r="A110" s="27"/>
      <c r="B110" s="28"/>
      <c r="C110" s="24" t="s">
        <v>18</v>
      </c>
      <c r="D110" s="27"/>
      <c r="E110" s="27"/>
      <c r="F110" s="22" t="str">
        <f>F12</f>
        <v>Hájek - Dalovice</v>
      </c>
      <c r="G110" s="27"/>
      <c r="H110" s="27"/>
      <c r="I110" s="24" t="s">
        <v>20</v>
      </c>
      <c r="J110" s="50" t="str">
        <f>IF(J12="","",J12)</f>
        <v>3. 9. 2020</v>
      </c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6.95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5.2" customHeight="1">
      <c r="A112" s="27"/>
      <c r="B112" s="28"/>
      <c r="C112" s="24" t="s">
        <v>22</v>
      </c>
      <c r="D112" s="27"/>
      <c r="E112" s="27"/>
      <c r="F112" s="22" t="str">
        <f>E15</f>
        <v>Správa železnic, s.o.;OŘ UNL - ST K. Vary</v>
      </c>
      <c r="G112" s="27"/>
      <c r="H112" s="27"/>
      <c r="I112" s="24" t="s">
        <v>30</v>
      </c>
      <c r="J112" s="25" t="str">
        <f>E21</f>
        <v xml:space="preserve"> </v>
      </c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5.2" customHeight="1">
      <c r="A113" s="27"/>
      <c r="B113" s="28"/>
      <c r="C113" s="24" t="s">
        <v>28</v>
      </c>
      <c r="D113" s="27"/>
      <c r="E113" s="27"/>
      <c r="F113" s="22" t="str">
        <f>IF(E18="","",E18)</f>
        <v xml:space="preserve"> </v>
      </c>
      <c r="G113" s="27"/>
      <c r="H113" s="27"/>
      <c r="I113" s="24" t="s">
        <v>32</v>
      </c>
      <c r="J113" s="25" t="str">
        <f>E24</f>
        <v>Monika Roztočilová</v>
      </c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0.35" customHeigh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9" customFormat="1" ht="29.25" customHeight="1">
      <c r="A115" s="108"/>
      <c r="B115" s="109"/>
      <c r="C115" s="110" t="s">
        <v>109</v>
      </c>
      <c r="D115" s="111" t="s">
        <v>60</v>
      </c>
      <c r="E115" s="111" t="s">
        <v>56</v>
      </c>
      <c r="F115" s="111" t="s">
        <v>57</v>
      </c>
      <c r="G115" s="111" t="s">
        <v>110</v>
      </c>
      <c r="H115" s="111" t="s">
        <v>111</v>
      </c>
      <c r="I115" s="111" t="s">
        <v>112</v>
      </c>
      <c r="J115" s="111" t="s">
        <v>105</v>
      </c>
      <c r="K115" s="112" t="s">
        <v>113</v>
      </c>
      <c r="L115" s="113"/>
      <c r="M115" s="57" t="s">
        <v>1</v>
      </c>
      <c r="N115" s="58" t="s">
        <v>39</v>
      </c>
      <c r="O115" s="58" t="s">
        <v>114</v>
      </c>
      <c r="P115" s="58" t="s">
        <v>115</v>
      </c>
      <c r="Q115" s="58" t="s">
        <v>116</v>
      </c>
      <c r="R115" s="58" t="s">
        <v>117</v>
      </c>
      <c r="S115" s="58" t="s">
        <v>118</v>
      </c>
      <c r="T115" s="59" t="s">
        <v>119</v>
      </c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</row>
    <row r="116" spans="1:65" s="2" customFormat="1" ht="22.9" customHeight="1">
      <c r="A116" s="27"/>
      <c r="B116" s="28"/>
      <c r="C116" s="64" t="s">
        <v>120</v>
      </c>
      <c r="D116" s="27"/>
      <c r="E116" s="27"/>
      <c r="F116" s="27"/>
      <c r="G116" s="27"/>
      <c r="H116" s="27"/>
      <c r="I116" s="27"/>
      <c r="J116" s="114">
        <f>BK116</f>
        <v>0</v>
      </c>
      <c r="K116" s="27"/>
      <c r="L116" s="28"/>
      <c r="M116" s="60"/>
      <c r="N116" s="51"/>
      <c r="O116" s="61"/>
      <c r="P116" s="115">
        <f>SUM(P117:P226)</f>
        <v>0</v>
      </c>
      <c r="Q116" s="61"/>
      <c r="R116" s="115">
        <f>SUM(R117:R226)</f>
        <v>4882.56603</v>
      </c>
      <c r="S116" s="61"/>
      <c r="T116" s="116">
        <f>SUM(T117:T226)</f>
        <v>0</v>
      </c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T116" s="15" t="s">
        <v>74</v>
      </c>
      <c r="AU116" s="15" t="s">
        <v>107</v>
      </c>
      <c r="BK116" s="117">
        <f>SUM(BK117:BK226)</f>
        <v>0</v>
      </c>
    </row>
    <row r="117" spans="1:65" s="2" customFormat="1" ht="24.2" customHeight="1">
      <c r="A117" s="27"/>
      <c r="B117" s="118"/>
      <c r="C117" s="119" t="s">
        <v>83</v>
      </c>
      <c r="D117" s="119" t="s">
        <v>121</v>
      </c>
      <c r="E117" s="120" t="s">
        <v>122</v>
      </c>
      <c r="F117" s="121" t="s">
        <v>123</v>
      </c>
      <c r="G117" s="122" t="s">
        <v>124</v>
      </c>
      <c r="H117" s="123">
        <v>237.54599999999999</v>
      </c>
      <c r="I117" s="124"/>
      <c r="J117" s="124">
        <f>ROUND(I117*H117,2)</f>
        <v>0</v>
      </c>
      <c r="K117" s="121" t="s">
        <v>125</v>
      </c>
      <c r="L117" s="28"/>
      <c r="M117" s="125" t="s">
        <v>1</v>
      </c>
      <c r="N117" s="126" t="s">
        <v>40</v>
      </c>
      <c r="O117" s="127">
        <v>0</v>
      </c>
      <c r="P117" s="127">
        <f>O117*H117</f>
        <v>0</v>
      </c>
      <c r="Q117" s="127">
        <v>0</v>
      </c>
      <c r="R117" s="127">
        <f>Q117*H117</f>
        <v>0</v>
      </c>
      <c r="S117" s="127">
        <v>0</v>
      </c>
      <c r="T117" s="128">
        <f>S117*H117</f>
        <v>0</v>
      </c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R117" s="129" t="s">
        <v>126</v>
      </c>
      <c r="AT117" s="129" t="s">
        <v>121</v>
      </c>
      <c r="AU117" s="129" t="s">
        <v>75</v>
      </c>
      <c r="AY117" s="15" t="s">
        <v>127</v>
      </c>
      <c r="BE117" s="130">
        <f>IF(N117="základní",J117,0)</f>
        <v>0</v>
      </c>
      <c r="BF117" s="130">
        <f>IF(N117="snížená",J117,0)</f>
        <v>0</v>
      </c>
      <c r="BG117" s="130">
        <f>IF(N117="zákl. přenesená",J117,0)</f>
        <v>0</v>
      </c>
      <c r="BH117" s="130">
        <f>IF(N117="sníž. přenesená",J117,0)</f>
        <v>0</v>
      </c>
      <c r="BI117" s="130">
        <f>IF(N117="nulová",J117,0)</f>
        <v>0</v>
      </c>
      <c r="BJ117" s="15" t="s">
        <v>83</v>
      </c>
      <c r="BK117" s="130">
        <f>ROUND(I117*H117,2)</f>
        <v>0</v>
      </c>
      <c r="BL117" s="15" t="s">
        <v>126</v>
      </c>
      <c r="BM117" s="129" t="s">
        <v>128</v>
      </c>
    </row>
    <row r="118" spans="1:65" s="2" customFormat="1" ht="48.75">
      <c r="A118" s="27"/>
      <c r="B118" s="28"/>
      <c r="C118" s="27"/>
      <c r="D118" s="131" t="s">
        <v>129</v>
      </c>
      <c r="E118" s="27"/>
      <c r="F118" s="132" t="s">
        <v>130</v>
      </c>
      <c r="G118" s="27"/>
      <c r="H118" s="27"/>
      <c r="I118" s="27"/>
      <c r="J118" s="27"/>
      <c r="K118" s="27"/>
      <c r="L118" s="28"/>
      <c r="M118" s="133"/>
      <c r="N118" s="134"/>
      <c r="O118" s="53"/>
      <c r="P118" s="53"/>
      <c r="Q118" s="53"/>
      <c r="R118" s="53"/>
      <c r="S118" s="53"/>
      <c r="T118" s="54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5" t="s">
        <v>129</v>
      </c>
      <c r="AU118" s="15" t="s">
        <v>75</v>
      </c>
    </row>
    <row r="119" spans="1:65" s="10" customFormat="1" ht="22.5">
      <c r="B119" s="135"/>
      <c r="D119" s="131" t="s">
        <v>131</v>
      </c>
      <c r="E119" s="136" t="s">
        <v>1</v>
      </c>
      <c r="F119" s="137" t="s">
        <v>132</v>
      </c>
      <c r="H119" s="138">
        <v>237.54599999999999</v>
      </c>
      <c r="L119" s="135"/>
      <c r="M119" s="139"/>
      <c r="N119" s="140"/>
      <c r="O119" s="140"/>
      <c r="P119" s="140"/>
      <c r="Q119" s="140"/>
      <c r="R119" s="140"/>
      <c r="S119" s="140"/>
      <c r="T119" s="141"/>
      <c r="AT119" s="136" t="s">
        <v>131</v>
      </c>
      <c r="AU119" s="136" t="s">
        <v>75</v>
      </c>
      <c r="AV119" s="10" t="s">
        <v>85</v>
      </c>
      <c r="AW119" s="10" t="s">
        <v>31</v>
      </c>
      <c r="AX119" s="10" t="s">
        <v>83</v>
      </c>
      <c r="AY119" s="136" t="s">
        <v>127</v>
      </c>
    </row>
    <row r="120" spans="1:65" s="2" customFormat="1" ht="24.2" customHeight="1">
      <c r="A120" s="27"/>
      <c r="B120" s="118"/>
      <c r="C120" s="119" t="s">
        <v>85</v>
      </c>
      <c r="D120" s="119" t="s">
        <v>121</v>
      </c>
      <c r="E120" s="120" t="s">
        <v>133</v>
      </c>
      <c r="F120" s="121" t="s">
        <v>134</v>
      </c>
      <c r="G120" s="122" t="s">
        <v>135</v>
      </c>
      <c r="H120" s="123">
        <v>520</v>
      </c>
      <c r="I120" s="124"/>
      <c r="J120" s="124">
        <f>ROUND(I120*H120,2)</f>
        <v>0</v>
      </c>
      <c r="K120" s="121" t="s">
        <v>125</v>
      </c>
      <c r="L120" s="28"/>
      <c r="M120" s="125" t="s">
        <v>1</v>
      </c>
      <c r="N120" s="126" t="s">
        <v>40</v>
      </c>
      <c r="O120" s="127">
        <v>0</v>
      </c>
      <c r="P120" s="127">
        <f>O120*H120</f>
        <v>0</v>
      </c>
      <c r="Q120" s="127">
        <v>0</v>
      </c>
      <c r="R120" s="127">
        <f>Q120*H120</f>
        <v>0</v>
      </c>
      <c r="S120" s="127">
        <v>0</v>
      </c>
      <c r="T120" s="128">
        <f>S120*H120</f>
        <v>0</v>
      </c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R120" s="129" t="s">
        <v>126</v>
      </c>
      <c r="AT120" s="129" t="s">
        <v>121</v>
      </c>
      <c r="AU120" s="129" t="s">
        <v>75</v>
      </c>
      <c r="AY120" s="15" t="s">
        <v>127</v>
      </c>
      <c r="BE120" s="130">
        <f>IF(N120="základní",J120,0)</f>
        <v>0</v>
      </c>
      <c r="BF120" s="130">
        <f>IF(N120="snížená",J120,0)</f>
        <v>0</v>
      </c>
      <c r="BG120" s="130">
        <f>IF(N120="zákl. přenesená",J120,0)</f>
        <v>0</v>
      </c>
      <c r="BH120" s="130">
        <f>IF(N120="sníž. přenesená",J120,0)</f>
        <v>0</v>
      </c>
      <c r="BI120" s="130">
        <f>IF(N120="nulová",J120,0)</f>
        <v>0</v>
      </c>
      <c r="BJ120" s="15" t="s">
        <v>83</v>
      </c>
      <c r="BK120" s="130">
        <f>ROUND(I120*H120,2)</f>
        <v>0</v>
      </c>
      <c r="BL120" s="15" t="s">
        <v>126</v>
      </c>
      <c r="BM120" s="129" t="s">
        <v>136</v>
      </c>
    </row>
    <row r="121" spans="1:65" s="2" customFormat="1" ht="29.25">
      <c r="A121" s="27"/>
      <c r="B121" s="28"/>
      <c r="C121" s="27"/>
      <c r="D121" s="131" t="s">
        <v>129</v>
      </c>
      <c r="E121" s="27"/>
      <c r="F121" s="132" t="s">
        <v>137</v>
      </c>
      <c r="G121" s="27"/>
      <c r="H121" s="27"/>
      <c r="I121" s="27"/>
      <c r="J121" s="27"/>
      <c r="K121" s="27"/>
      <c r="L121" s="28"/>
      <c r="M121" s="133"/>
      <c r="N121" s="134"/>
      <c r="O121" s="53"/>
      <c r="P121" s="53"/>
      <c r="Q121" s="53"/>
      <c r="R121" s="53"/>
      <c r="S121" s="53"/>
      <c r="T121" s="54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T121" s="15" t="s">
        <v>129</v>
      </c>
      <c r="AU121" s="15" t="s">
        <v>75</v>
      </c>
    </row>
    <row r="122" spans="1:65" s="10" customFormat="1">
      <c r="B122" s="135"/>
      <c r="D122" s="131" t="s">
        <v>131</v>
      </c>
      <c r="E122" s="136" t="s">
        <v>1</v>
      </c>
      <c r="F122" s="137" t="s">
        <v>138</v>
      </c>
      <c r="H122" s="138">
        <v>520</v>
      </c>
      <c r="L122" s="135"/>
      <c r="M122" s="139"/>
      <c r="N122" s="140"/>
      <c r="O122" s="140"/>
      <c r="P122" s="140"/>
      <c r="Q122" s="140"/>
      <c r="R122" s="140"/>
      <c r="S122" s="140"/>
      <c r="T122" s="141"/>
      <c r="AT122" s="136" t="s">
        <v>131</v>
      </c>
      <c r="AU122" s="136" t="s">
        <v>75</v>
      </c>
      <c r="AV122" s="10" t="s">
        <v>85</v>
      </c>
      <c r="AW122" s="10" t="s">
        <v>31</v>
      </c>
      <c r="AX122" s="10" t="s">
        <v>83</v>
      </c>
      <c r="AY122" s="136" t="s">
        <v>127</v>
      </c>
    </row>
    <row r="123" spans="1:65" s="2" customFormat="1" ht="24.2" customHeight="1">
      <c r="A123" s="27"/>
      <c r="B123" s="118"/>
      <c r="C123" s="119" t="s">
        <v>139</v>
      </c>
      <c r="D123" s="119" t="s">
        <v>121</v>
      </c>
      <c r="E123" s="120" t="s">
        <v>140</v>
      </c>
      <c r="F123" s="121" t="s">
        <v>141</v>
      </c>
      <c r="G123" s="122" t="s">
        <v>124</v>
      </c>
      <c r="H123" s="123">
        <v>1160.704</v>
      </c>
      <c r="I123" s="124"/>
      <c r="J123" s="124">
        <f>ROUND(I123*H123,2)</f>
        <v>0</v>
      </c>
      <c r="K123" s="121" t="s">
        <v>125</v>
      </c>
      <c r="L123" s="28"/>
      <c r="M123" s="125" t="s">
        <v>1</v>
      </c>
      <c r="N123" s="126" t="s">
        <v>40</v>
      </c>
      <c r="O123" s="127">
        <v>0</v>
      </c>
      <c r="P123" s="127">
        <f>O123*H123</f>
        <v>0</v>
      </c>
      <c r="Q123" s="127">
        <v>0</v>
      </c>
      <c r="R123" s="127">
        <f>Q123*H123</f>
        <v>0</v>
      </c>
      <c r="S123" s="127">
        <v>0</v>
      </c>
      <c r="T123" s="128">
        <f>S123*H123</f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29" t="s">
        <v>126</v>
      </c>
      <c r="AT123" s="129" t="s">
        <v>121</v>
      </c>
      <c r="AU123" s="129" t="s">
        <v>75</v>
      </c>
      <c r="AY123" s="15" t="s">
        <v>127</v>
      </c>
      <c r="BE123" s="130">
        <f>IF(N123="základní",J123,0)</f>
        <v>0</v>
      </c>
      <c r="BF123" s="130">
        <f>IF(N123="snížená",J123,0)</f>
        <v>0</v>
      </c>
      <c r="BG123" s="130">
        <f>IF(N123="zákl. přenesená",J123,0)</f>
        <v>0</v>
      </c>
      <c r="BH123" s="130">
        <f>IF(N123="sníž. přenesená",J123,0)</f>
        <v>0</v>
      </c>
      <c r="BI123" s="130">
        <f>IF(N123="nulová",J123,0)</f>
        <v>0</v>
      </c>
      <c r="BJ123" s="15" t="s">
        <v>83</v>
      </c>
      <c r="BK123" s="130">
        <f>ROUND(I123*H123,2)</f>
        <v>0</v>
      </c>
      <c r="BL123" s="15" t="s">
        <v>126</v>
      </c>
      <c r="BM123" s="129" t="s">
        <v>142</v>
      </c>
    </row>
    <row r="124" spans="1:65" s="2" customFormat="1" ht="78">
      <c r="A124" s="27"/>
      <c r="B124" s="28"/>
      <c r="C124" s="27"/>
      <c r="D124" s="131" t="s">
        <v>129</v>
      </c>
      <c r="E124" s="27"/>
      <c r="F124" s="132" t="s">
        <v>143</v>
      </c>
      <c r="G124" s="27"/>
      <c r="H124" s="27"/>
      <c r="I124" s="27"/>
      <c r="J124" s="27"/>
      <c r="K124" s="27"/>
      <c r="L124" s="28"/>
      <c r="M124" s="133"/>
      <c r="N124" s="134"/>
      <c r="O124" s="53"/>
      <c r="P124" s="53"/>
      <c r="Q124" s="53"/>
      <c r="R124" s="53"/>
      <c r="S124" s="53"/>
      <c r="T124" s="54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T124" s="15" t="s">
        <v>129</v>
      </c>
      <c r="AU124" s="15" t="s">
        <v>75</v>
      </c>
    </row>
    <row r="125" spans="1:65" s="10" customFormat="1" ht="22.5">
      <c r="B125" s="135"/>
      <c r="D125" s="131" t="s">
        <v>131</v>
      </c>
      <c r="E125" s="136" t="s">
        <v>1</v>
      </c>
      <c r="F125" s="137" t="s">
        <v>569</v>
      </c>
      <c r="H125" s="138">
        <v>663.39</v>
      </c>
      <c r="L125" s="135"/>
      <c r="M125" s="139"/>
      <c r="N125" s="140"/>
      <c r="O125" s="140"/>
      <c r="P125" s="140"/>
      <c r="Q125" s="140"/>
      <c r="R125" s="140"/>
      <c r="S125" s="140"/>
      <c r="T125" s="141"/>
      <c r="AT125" s="136" t="s">
        <v>131</v>
      </c>
      <c r="AU125" s="136" t="s">
        <v>75</v>
      </c>
      <c r="AV125" s="10" t="s">
        <v>85</v>
      </c>
      <c r="AW125" s="10" t="s">
        <v>31</v>
      </c>
      <c r="AX125" s="10" t="s">
        <v>75</v>
      </c>
      <c r="AY125" s="136" t="s">
        <v>127</v>
      </c>
    </row>
    <row r="126" spans="1:65" s="10" customFormat="1" ht="22.5">
      <c r="B126" s="135"/>
      <c r="D126" s="131" t="s">
        <v>131</v>
      </c>
      <c r="E126" s="136" t="s">
        <v>1</v>
      </c>
      <c r="F126" s="137" t="s">
        <v>570</v>
      </c>
      <c r="H126" s="138">
        <v>497.31400000000002</v>
      </c>
      <c r="L126" s="135"/>
      <c r="M126" s="139"/>
      <c r="N126" s="140"/>
      <c r="O126" s="140"/>
      <c r="P126" s="140"/>
      <c r="Q126" s="140"/>
      <c r="R126" s="140"/>
      <c r="S126" s="140"/>
      <c r="T126" s="141"/>
      <c r="AT126" s="136" t="s">
        <v>131</v>
      </c>
      <c r="AU126" s="136" t="s">
        <v>75</v>
      </c>
      <c r="AV126" s="10" t="s">
        <v>85</v>
      </c>
      <c r="AW126" s="10" t="s">
        <v>31</v>
      </c>
      <c r="AX126" s="10" t="s">
        <v>75</v>
      </c>
      <c r="AY126" s="136" t="s">
        <v>127</v>
      </c>
    </row>
    <row r="127" spans="1:65" s="11" customFormat="1">
      <c r="B127" s="142"/>
      <c r="D127" s="131" t="s">
        <v>131</v>
      </c>
      <c r="E127" s="143" t="s">
        <v>1</v>
      </c>
      <c r="F127" s="144" t="s">
        <v>144</v>
      </c>
      <c r="H127" s="145">
        <v>1160.704</v>
      </c>
      <c r="L127" s="142"/>
      <c r="M127" s="146"/>
      <c r="N127" s="147"/>
      <c r="O127" s="147"/>
      <c r="P127" s="147"/>
      <c r="Q127" s="147"/>
      <c r="R127" s="147"/>
      <c r="S127" s="147"/>
      <c r="T127" s="148"/>
      <c r="AT127" s="143" t="s">
        <v>131</v>
      </c>
      <c r="AU127" s="143" t="s">
        <v>75</v>
      </c>
      <c r="AV127" s="11" t="s">
        <v>126</v>
      </c>
      <c r="AW127" s="11" t="s">
        <v>31</v>
      </c>
      <c r="AX127" s="11" t="s">
        <v>83</v>
      </c>
      <c r="AY127" s="143" t="s">
        <v>127</v>
      </c>
    </row>
    <row r="128" spans="1:65" s="2" customFormat="1" ht="24.2" customHeight="1">
      <c r="A128" s="27"/>
      <c r="B128" s="118"/>
      <c r="C128" s="119" t="s">
        <v>145</v>
      </c>
      <c r="D128" s="119" t="s">
        <v>121</v>
      </c>
      <c r="E128" s="120" t="s">
        <v>146</v>
      </c>
      <c r="F128" s="121" t="s">
        <v>147</v>
      </c>
      <c r="G128" s="122" t="s">
        <v>148</v>
      </c>
      <c r="H128" s="123">
        <v>0.75</v>
      </c>
      <c r="I128" s="124"/>
      <c r="J128" s="124">
        <f>ROUND(I128*H128,2)</f>
        <v>0</v>
      </c>
      <c r="K128" s="121" t="s">
        <v>125</v>
      </c>
      <c r="L128" s="28"/>
      <c r="M128" s="125" t="s">
        <v>1</v>
      </c>
      <c r="N128" s="126" t="s">
        <v>40</v>
      </c>
      <c r="O128" s="127">
        <v>0</v>
      </c>
      <c r="P128" s="127">
        <f>O128*H128</f>
        <v>0</v>
      </c>
      <c r="Q128" s="127">
        <v>0</v>
      </c>
      <c r="R128" s="127">
        <f>Q128*H128</f>
        <v>0</v>
      </c>
      <c r="S128" s="127">
        <v>0</v>
      </c>
      <c r="T128" s="128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29" t="s">
        <v>126</v>
      </c>
      <c r="AT128" s="129" t="s">
        <v>121</v>
      </c>
      <c r="AU128" s="129" t="s">
        <v>75</v>
      </c>
      <c r="AY128" s="15" t="s">
        <v>127</v>
      </c>
      <c r="BE128" s="130">
        <f>IF(N128="základní",J128,0)</f>
        <v>0</v>
      </c>
      <c r="BF128" s="130">
        <f>IF(N128="snížená",J128,0)</f>
        <v>0</v>
      </c>
      <c r="BG128" s="130">
        <f>IF(N128="zákl. přenesená",J128,0)</f>
        <v>0</v>
      </c>
      <c r="BH128" s="130">
        <f>IF(N128="sníž. přenesená",J128,0)</f>
        <v>0</v>
      </c>
      <c r="BI128" s="130">
        <f>IF(N128="nulová",J128,0)</f>
        <v>0</v>
      </c>
      <c r="BJ128" s="15" t="s">
        <v>83</v>
      </c>
      <c r="BK128" s="130">
        <f>ROUND(I128*H128,2)</f>
        <v>0</v>
      </c>
      <c r="BL128" s="15" t="s">
        <v>126</v>
      </c>
      <c r="BM128" s="129" t="s">
        <v>149</v>
      </c>
    </row>
    <row r="129" spans="1:65" s="2" customFormat="1" ht="48.75">
      <c r="A129" s="27"/>
      <c r="B129" s="28"/>
      <c r="C129" s="27"/>
      <c r="D129" s="131" t="s">
        <v>129</v>
      </c>
      <c r="E129" s="27"/>
      <c r="F129" s="132" t="s">
        <v>150</v>
      </c>
      <c r="G129" s="27"/>
      <c r="H129" s="27"/>
      <c r="I129" s="27"/>
      <c r="J129" s="27"/>
      <c r="K129" s="27"/>
      <c r="L129" s="28"/>
      <c r="M129" s="133"/>
      <c r="N129" s="134"/>
      <c r="O129" s="53"/>
      <c r="P129" s="53"/>
      <c r="Q129" s="53"/>
      <c r="R129" s="53"/>
      <c r="S129" s="53"/>
      <c r="T129" s="54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T129" s="15" t="s">
        <v>129</v>
      </c>
      <c r="AU129" s="15" t="s">
        <v>75</v>
      </c>
    </row>
    <row r="130" spans="1:65" s="2" customFormat="1" ht="58.5">
      <c r="A130" s="27"/>
      <c r="B130" s="28"/>
      <c r="C130" s="27"/>
      <c r="D130" s="131" t="s">
        <v>151</v>
      </c>
      <c r="E130" s="27"/>
      <c r="F130" s="149" t="s">
        <v>571</v>
      </c>
      <c r="G130" s="27"/>
      <c r="H130" s="27"/>
      <c r="I130" s="27"/>
      <c r="J130" s="27"/>
      <c r="K130" s="27"/>
      <c r="L130" s="28"/>
      <c r="M130" s="133"/>
      <c r="N130" s="134"/>
      <c r="O130" s="53"/>
      <c r="P130" s="53"/>
      <c r="Q130" s="53"/>
      <c r="R130" s="53"/>
      <c r="S130" s="53"/>
      <c r="T130" s="54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T130" s="15" t="s">
        <v>151</v>
      </c>
      <c r="AU130" s="15" t="s">
        <v>75</v>
      </c>
    </row>
    <row r="131" spans="1:65" s="2" customFormat="1" ht="24.2" customHeight="1">
      <c r="A131" s="27"/>
      <c r="B131" s="118"/>
      <c r="C131" s="119" t="s">
        <v>152</v>
      </c>
      <c r="D131" s="119" t="s">
        <v>121</v>
      </c>
      <c r="E131" s="120" t="s">
        <v>153</v>
      </c>
      <c r="F131" s="121" t="s">
        <v>154</v>
      </c>
      <c r="G131" s="122" t="s">
        <v>155</v>
      </c>
      <c r="H131" s="123">
        <v>4</v>
      </c>
      <c r="I131" s="124"/>
      <c r="J131" s="124">
        <f>ROUND(I131*H131,2)</f>
        <v>0</v>
      </c>
      <c r="K131" s="121" t="s">
        <v>125</v>
      </c>
      <c r="L131" s="28"/>
      <c r="M131" s="125" t="s">
        <v>1</v>
      </c>
      <c r="N131" s="126" t="s">
        <v>40</v>
      </c>
      <c r="O131" s="127">
        <v>0</v>
      </c>
      <c r="P131" s="127">
        <f>O131*H131</f>
        <v>0</v>
      </c>
      <c r="Q131" s="127">
        <v>0</v>
      </c>
      <c r="R131" s="127">
        <f>Q131*H131</f>
        <v>0</v>
      </c>
      <c r="S131" s="127">
        <v>0</v>
      </c>
      <c r="T131" s="128">
        <f>S131*H131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29" t="s">
        <v>126</v>
      </c>
      <c r="AT131" s="129" t="s">
        <v>121</v>
      </c>
      <c r="AU131" s="129" t="s">
        <v>75</v>
      </c>
      <c r="AY131" s="15" t="s">
        <v>127</v>
      </c>
      <c r="BE131" s="130">
        <f>IF(N131="základní",J131,0)</f>
        <v>0</v>
      </c>
      <c r="BF131" s="130">
        <f>IF(N131="snížená",J131,0)</f>
        <v>0</v>
      </c>
      <c r="BG131" s="130">
        <f>IF(N131="zákl. přenesená",J131,0)</f>
        <v>0</v>
      </c>
      <c r="BH131" s="130">
        <f>IF(N131="sníž. přenesená",J131,0)</f>
        <v>0</v>
      </c>
      <c r="BI131" s="130">
        <f>IF(N131="nulová",J131,0)</f>
        <v>0</v>
      </c>
      <c r="BJ131" s="15" t="s">
        <v>83</v>
      </c>
      <c r="BK131" s="130">
        <f>ROUND(I131*H131,2)</f>
        <v>0</v>
      </c>
      <c r="BL131" s="15" t="s">
        <v>126</v>
      </c>
      <c r="BM131" s="129" t="s">
        <v>156</v>
      </c>
    </row>
    <row r="132" spans="1:65" s="2" customFormat="1" ht="29.25">
      <c r="A132" s="27"/>
      <c r="B132" s="28"/>
      <c r="C132" s="27"/>
      <c r="D132" s="131" t="s">
        <v>129</v>
      </c>
      <c r="E132" s="27"/>
      <c r="F132" s="132" t="s">
        <v>157</v>
      </c>
      <c r="G132" s="27"/>
      <c r="H132" s="27"/>
      <c r="I132" s="27"/>
      <c r="J132" s="27"/>
      <c r="K132" s="27"/>
      <c r="L132" s="28"/>
      <c r="M132" s="133"/>
      <c r="N132" s="134"/>
      <c r="O132" s="53"/>
      <c r="P132" s="53"/>
      <c r="Q132" s="53"/>
      <c r="R132" s="53"/>
      <c r="S132" s="53"/>
      <c r="T132" s="54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T132" s="15" t="s">
        <v>129</v>
      </c>
      <c r="AU132" s="15" t="s">
        <v>75</v>
      </c>
    </row>
    <row r="133" spans="1:65" s="2" customFormat="1" ht="19.5">
      <c r="A133" s="27"/>
      <c r="B133" s="28"/>
      <c r="C133" s="27"/>
      <c r="D133" s="131" t="s">
        <v>151</v>
      </c>
      <c r="E133" s="27"/>
      <c r="F133" s="149" t="s">
        <v>158</v>
      </c>
      <c r="G133" s="27"/>
      <c r="H133" s="27"/>
      <c r="I133" s="27"/>
      <c r="J133" s="27"/>
      <c r="K133" s="27"/>
      <c r="L133" s="28"/>
      <c r="M133" s="133"/>
      <c r="N133" s="134"/>
      <c r="O133" s="53"/>
      <c r="P133" s="53"/>
      <c r="Q133" s="53"/>
      <c r="R133" s="53"/>
      <c r="S133" s="53"/>
      <c r="T133" s="54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T133" s="15" t="s">
        <v>151</v>
      </c>
      <c r="AU133" s="15" t="s">
        <v>75</v>
      </c>
    </row>
    <row r="134" spans="1:65" s="2" customFormat="1" ht="24.2" customHeight="1">
      <c r="A134" s="27"/>
      <c r="B134" s="118"/>
      <c r="C134" s="119" t="s">
        <v>159</v>
      </c>
      <c r="D134" s="119" t="s">
        <v>121</v>
      </c>
      <c r="E134" s="120" t="s">
        <v>160</v>
      </c>
      <c r="F134" s="121" t="s">
        <v>161</v>
      </c>
      <c r="G134" s="122" t="s">
        <v>148</v>
      </c>
      <c r="H134" s="123">
        <v>0.17399999999999999</v>
      </c>
      <c r="I134" s="124"/>
      <c r="J134" s="124">
        <f>ROUND(I134*H134,2)</f>
        <v>0</v>
      </c>
      <c r="K134" s="121" t="s">
        <v>125</v>
      </c>
      <c r="L134" s="28"/>
      <c r="M134" s="125" t="s">
        <v>1</v>
      </c>
      <c r="N134" s="126" t="s">
        <v>40</v>
      </c>
      <c r="O134" s="127">
        <v>0</v>
      </c>
      <c r="P134" s="127">
        <f>O134*H134</f>
        <v>0</v>
      </c>
      <c r="Q134" s="127">
        <v>0</v>
      </c>
      <c r="R134" s="127">
        <f>Q134*H134</f>
        <v>0</v>
      </c>
      <c r="S134" s="127">
        <v>0</v>
      </c>
      <c r="T134" s="128">
        <f>S134*H134</f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29" t="s">
        <v>126</v>
      </c>
      <c r="AT134" s="129" t="s">
        <v>121</v>
      </c>
      <c r="AU134" s="129" t="s">
        <v>75</v>
      </c>
      <c r="AY134" s="15" t="s">
        <v>127</v>
      </c>
      <c r="BE134" s="130">
        <f>IF(N134="základní",J134,0)</f>
        <v>0</v>
      </c>
      <c r="BF134" s="130">
        <f>IF(N134="snížená",J134,0)</f>
        <v>0</v>
      </c>
      <c r="BG134" s="130">
        <f>IF(N134="zákl. přenesená",J134,0)</f>
        <v>0</v>
      </c>
      <c r="BH134" s="130">
        <f>IF(N134="sníž. přenesená",J134,0)</f>
        <v>0</v>
      </c>
      <c r="BI134" s="130">
        <f>IF(N134="nulová",J134,0)</f>
        <v>0</v>
      </c>
      <c r="BJ134" s="15" t="s">
        <v>83</v>
      </c>
      <c r="BK134" s="130">
        <f>ROUND(I134*H134,2)</f>
        <v>0</v>
      </c>
      <c r="BL134" s="15" t="s">
        <v>126</v>
      </c>
      <c r="BM134" s="129" t="s">
        <v>162</v>
      </c>
    </row>
    <row r="135" spans="1:65" s="2" customFormat="1" ht="48.75">
      <c r="A135" s="27"/>
      <c r="B135" s="28"/>
      <c r="C135" s="27"/>
      <c r="D135" s="131" t="s">
        <v>129</v>
      </c>
      <c r="E135" s="27"/>
      <c r="F135" s="132" t="s">
        <v>163</v>
      </c>
      <c r="G135" s="27"/>
      <c r="H135" s="27"/>
      <c r="I135" s="27"/>
      <c r="J135" s="27"/>
      <c r="K135" s="27"/>
      <c r="L135" s="28"/>
      <c r="M135" s="133"/>
      <c r="N135" s="134"/>
      <c r="O135" s="53"/>
      <c r="P135" s="53"/>
      <c r="Q135" s="53"/>
      <c r="R135" s="53"/>
      <c r="S135" s="53"/>
      <c r="T135" s="54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T135" s="15" t="s">
        <v>129</v>
      </c>
      <c r="AU135" s="15" t="s">
        <v>75</v>
      </c>
    </row>
    <row r="136" spans="1:65" s="2" customFormat="1" ht="39">
      <c r="A136" s="27"/>
      <c r="B136" s="28"/>
      <c r="C136" s="27"/>
      <c r="D136" s="131" t="s">
        <v>151</v>
      </c>
      <c r="E136" s="27"/>
      <c r="F136" s="149" t="s">
        <v>572</v>
      </c>
      <c r="G136" s="27"/>
      <c r="H136" s="27"/>
      <c r="I136" s="27"/>
      <c r="J136" s="27"/>
      <c r="K136" s="27"/>
      <c r="L136" s="28"/>
      <c r="M136" s="133"/>
      <c r="N136" s="134"/>
      <c r="O136" s="53"/>
      <c r="P136" s="53"/>
      <c r="Q136" s="53"/>
      <c r="R136" s="53"/>
      <c r="S136" s="53"/>
      <c r="T136" s="54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T136" s="15" t="s">
        <v>151</v>
      </c>
      <c r="AU136" s="15" t="s">
        <v>75</v>
      </c>
    </row>
    <row r="137" spans="1:65" s="2" customFormat="1" ht="24.2" customHeight="1">
      <c r="A137" s="27"/>
      <c r="B137" s="118"/>
      <c r="C137" s="119" t="s">
        <v>164</v>
      </c>
      <c r="D137" s="119" t="s">
        <v>121</v>
      </c>
      <c r="E137" s="120" t="s">
        <v>165</v>
      </c>
      <c r="F137" s="121" t="s">
        <v>166</v>
      </c>
      <c r="G137" s="122" t="s">
        <v>167</v>
      </c>
      <c r="H137" s="123">
        <v>100</v>
      </c>
      <c r="I137" s="124"/>
      <c r="J137" s="124">
        <f>ROUND(I137*H137,2)</f>
        <v>0</v>
      </c>
      <c r="K137" s="121" t="s">
        <v>125</v>
      </c>
      <c r="L137" s="28"/>
      <c r="M137" s="125" t="s">
        <v>1</v>
      </c>
      <c r="N137" s="126" t="s">
        <v>40</v>
      </c>
      <c r="O137" s="127">
        <v>0</v>
      </c>
      <c r="P137" s="127">
        <f>O137*H137</f>
        <v>0</v>
      </c>
      <c r="Q137" s="127">
        <v>0</v>
      </c>
      <c r="R137" s="127">
        <f>Q137*H137</f>
        <v>0</v>
      </c>
      <c r="S137" s="127">
        <v>0</v>
      </c>
      <c r="T137" s="128">
        <f>S137*H137</f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29" t="s">
        <v>126</v>
      </c>
      <c r="AT137" s="129" t="s">
        <v>121</v>
      </c>
      <c r="AU137" s="129" t="s">
        <v>75</v>
      </c>
      <c r="AY137" s="15" t="s">
        <v>127</v>
      </c>
      <c r="BE137" s="130">
        <f>IF(N137="základní",J137,0)</f>
        <v>0</v>
      </c>
      <c r="BF137" s="130">
        <f>IF(N137="snížená",J137,0)</f>
        <v>0</v>
      </c>
      <c r="BG137" s="130">
        <f>IF(N137="zákl. přenesená",J137,0)</f>
        <v>0</v>
      </c>
      <c r="BH137" s="130">
        <f>IF(N137="sníž. přenesená",J137,0)</f>
        <v>0</v>
      </c>
      <c r="BI137" s="130">
        <f>IF(N137="nulová",J137,0)</f>
        <v>0</v>
      </c>
      <c r="BJ137" s="15" t="s">
        <v>83</v>
      </c>
      <c r="BK137" s="130">
        <f>ROUND(I137*H137,2)</f>
        <v>0</v>
      </c>
      <c r="BL137" s="15" t="s">
        <v>126</v>
      </c>
      <c r="BM137" s="129" t="s">
        <v>168</v>
      </c>
    </row>
    <row r="138" spans="1:65" s="2" customFormat="1" ht="68.25">
      <c r="A138" s="27"/>
      <c r="B138" s="28"/>
      <c r="C138" s="27"/>
      <c r="D138" s="131" t="s">
        <v>129</v>
      </c>
      <c r="E138" s="27"/>
      <c r="F138" s="132" t="s">
        <v>169</v>
      </c>
      <c r="G138" s="27"/>
      <c r="H138" s="27"/>
      <c r="I138" s="27"/>
      <c r="J138" s="27"/>
      <c r="K138" s="27"/>
      <c r="L138" s="28"/>
      <c r="M138" s="133"/>
      <c r="N138" s="134"/>
      <c r="O138" s="53"/>
      <c r="P138" s="53"/>
      <c r="Q138" s="53"/>
      <c r="R138" s="53"/>
      <c r="S138" s="53"/>
      <c r="T138" s="54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T138" s="15" t="s">
        <v>129</v>
      </c>
      <c r="AU138" s="15" t="s">
        <v>75</v>
      </c>
    </row>
    <row r="139" spans="1:65" s="2" customFormat="1" ht="29.25">
      <c r="A139" s="27"/>
      <c r="B139" s="28"/>
      <c r="C139" s="27"/>
      <c r="D139" s="131" t="s">
        <v>151</v>
      </c>
      <c r="E139" s="27"/>
      <c r="F139" s="149" t="s">
        <v>170</v>
      </c>
      <c r="G139" s="27"/>
      <c r="H139" s="27"/>
      <c r="I139" s="27"/>
      <c r="J139" s="27"/>
      <c r="K139" s="27"/>
      <c r="L139" s="28"/>
      <c r="M139" s="133"/>
      <c r="N139" s="134"/>
      <c r="O139" s="53"/>
      <c r="P139" s="53"/>
      <c r="Q139" s="53"/>
      <c r="R139" s="53"/>
      <c r="S139" s="53"/>
      <c r="T139" s="54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T139" s="15" t="s">
        <v>151</v>
      </c>
      <c r="AU139" s="15" t="s">
        <v>75</v>
      </c>
    </row>
    <row r="140" spans="1:65" s="2" customFormat="1" ht="24.2" customHeight="1">
      <c r="A140" s="27"/>
      <c r="B140" s="118"/>
      <c r="C140" s="119" t="s">
        <v>171</v>
      </c>
      <c r="D140" s="119" t="s">
        <v>121</v>
      </c>
      <c r="E140" s="120" t="s">
        <v>172</v>
      </c>
      <c r="F140" s="121" t="s">
        <v>173</v>
      </c>
      <c r="G140" s="122" t="s">
        <v>167</v>
      </c>
      <c r="H140" s="123">
        <v>11.4</v>
      </c>
      <c r="I140" s="124"/>
      <c r="J140" s="124">
        <f>ROUND(I140*H140,2)</f>
        <v>0</v>
      </c>
      <c r="K140" s="121" t="s">
        <v>125</v>
      </c>
      <c r="L140" s="28"/>
      <c r="M140" s="125" t="s">
        <v>1</v>
      </c>
      <c r="N140" s="126" t="s">
        <v>40</v>
      </c>
      <c r="O140" s="127">
        <v>0</v>
      </c>
      <c r="P140" s="127">
        <f>O140*H140</f>
        <v>0</v>
      </c>
      <c r="Q140" s="127">
        <v>0</v>
      </c>
      <c r="R140" s="127">
        <f>Q140*H140</f>
        <v>0</v>
      </c>
      <c r="S140" s="127">
        <v>0</v>
      </c>
      <c r="T140" s="128">
        <f>S140*H140</f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29" t="s">
        <v>126</v>
      </c>
      <c r="AT140" s="129" t="s">
        <v>121</v>
      </c>
      <c r="AU140" s="129" t="s">
        <v>75</v>
      </c>
      <c r="AY140" s="15" t="s">
        <v>127</v>
      </c>
      <c r="BE140" s="130">
        <f>IF(N140="základní",J140,0)</f>
        <v>0</v>
      </c>
      <c r="BF140" s="130">
        <f>IF(N140="snížená",J140,0)</f>
        <v>0</v>
      </c>
      <c r="BG140" s="130">
        <f>IF(N140="zákl. přenesená",J140,0)</f>
        <v>0</v>
      </c>
      <c r="BH140" s="130">
        <f>IF(N140="sníž. přenesená",J140,0)</f>
        <v>0</v>
      </c>
      <c r="BI140" s="130">
        <f>IF(N140="nulová",J140,0)</f>
        <v>0</v>
      </c>
      <c r="BJ140" s="15" t="s">
        <v>83</v>
      </c>
      <c r="BK140" s="130">
        <f>ROUND(I140*H140,2)</f>
        <v>0</v>
      </c>
      <c r="BL140" s="15" t="s">
        <v>126</v>
      </c>
      <c r="BM140" s="129" t="s">
        <v>174</v>
      </c>
    </row>
    <row r="141" spans="1:65" s="2" customFormat="1" ht="58.5">
      <c r="A141" s="27"/>
      <c r="B141" s="28"/>
      <c r="C141" s="27"/>
      <c r="D141" s="131" t="s">
        <v>129</v>
      </c>
      <c r="E141" s="27"/>
      <c r="F141" s="132" t="s">
        <v>175</v>
      </c>
      <c r="G141" s="27"/>
      <c r="H141" s="27"/>
      <c r="I141" s="27"/>
      <c r="J141" s="27"/>
      <c r="K141" s="27"/>
      <c r="L141" s="28"/>
      <c r="M141" s="133"/>
      <c r="N141" s="134"/>
      <c r="O141" s="53"/>
      <c r="P141" s="53"/>
      <c r="Q141" s="53"/>
      <c r="R141" s="53"/>
      <c r="S141" s="53"/>
      <c r="T141" s="54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T141" s="15" t="s">
        <v>129</v>
      </c>
      <c r="AU141" s="15" t="s">
        <v>75</v>
      </c>
    </row>
    <row r="142" spans="1:65" s="2" customFormat="1" ht="39">
      <c r="A142" s="27"/>
      <c r="B142" s="28"/>
      <c r="C142" s="27"/>
      <c r="D142" s="131" t="s">
        <v>151</v>
      </c>
      <c r="E142" s="27"/>
      <c r="F142" s="149" t="s">
        <v>176</v>
      </c>
      <c r="G142" s="27"/>
      <c r="H142" s="27"/>
      <c r="I142" s="27"/>
      <c r="J142" s="27"/>
      <c r="K142" s="27"/>
      <c r="L142" s="28"/>
      <c r="M142" s="133"/>
      <c r="N142" s="134"/>
      <c r="O142" s="53"/>
      <c r="P142" s="53"/>
      <c r="Q142" s="53"/>
      <c r="R142" s="53"/>
      <c r="S142" s="53"/>
      <c r="T142" s="54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T142" s="15" t="s">
        <v>151</v>
      </c>
      <c r="AU142" s="15" t="s">
        <v>75</v>
      </c>
    </row>
    <row r="143" spans="1:65" s="2" customFormat="1" ht="24.2" customHeight="1">
      <c r="A143" s="27"/>
      <c r="B143" s="118"/>
      <c r="C143" s="119" t="s">
        <v>177</v>
      </c>
      <c r="D143" s="119" t="s">
        <v>121</v>
      </c>
      <c r="E143" s="120" t="s">
        <v>178</v>
      </c>
      <c r="F143" s="121" t="s">
        <v>179</v>
      </c>
      <c r="G143" s="122" t="s">
        <v>155</v>
      </c>
      <c r="H143" s="123">
        <v>54</v>
      </c>
      <c r="I143" s="124"/>
      <c r="J143" s="124">
        <f>ROUND(I143*H143,2)</f>
        <v>0</v>
      </c>
      <c r="K143" s="121" t="s">
        <v>125</v>
      </c>
      <c r="L143" s="28"/>
      <c r="M143" s="125" t="s">
        <v>1</v>
      </c>
      <c r="N143" s="126" t="s">
        <v>40</v>
      </c>
      <c r="O143" s="127">
        <v>0</v>
      </c>
      <c r="P143" s="127">
        <f>O143*H143</f>
        <v>0</v>
      </c>
      <c r="Q143" s="127">
        <v>0</v>
      </c>
      <c r="R143" s="127">
        <f>Q143*H143</f>
        <v>0</v>
      </c>
      <c r="S143" s="127">
        <v>0</v>
      </c>
      <c r="T143" s="128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29" t="s">
        <v>126</v>
      </c>
      <c r="AT143" s="129" t="s">
        <v>121</v>
      </c>
      <c r="AU143" s="129" t="s">
        <v>75</v>
      </c>
      <c r="AY143" s="15" t="s">
        <v>127</v>
      </c>
      <c r="BE143" s="130">
        <f>IF(N143="základní",J143,0)</f>
        <v>0</v>
      </c>
      <c r="BF143" s="130">
        <f>IF(N143="snížená",J143,0)</f>
        <v>0</v>
      </c>
      <c r="BG143" s="130">
        <f>IF(N143="zákl. přenesená",J143,0)</f>
        <v>0</v>
      </c>
      <c r="BH143" s="130">
        <f>IF(N143="sníž. přenesená",J143,0)</f>
        <v>0</v>
      </c>
      <c r="BI143" s="130">
        <f>IF(N143="nulová",J143,0)</f>
        <v>0</v>
      </c>
      <c r="BJ143" s="15" t="s">
        <v>83</v>
      </c>
      <c r="BK143" s="130">
        <f>ROUND(I143*H143,2)</f>
        <v>0</v>
      </c>
      <c r="BL143" s="15" t="s">
        <v>126</v>
      </c>
      <c r="BM143" s="129" t="s">
        <v>180</v>
      </c>
    </row>
    <row r="144" spans="1:65" s="2" customFormat="1" ht="29.25">
      <c r="A144" s="27"/>
      <c r="B144" s="28"/>
      <c r="C144" s="27"/>
      <c r="D144" s="131" t="s">
        <v>129</v>
      </c>
      <c r="E144" s="27"/>
      <c r="F144" s="132" t="s">
        <v>181</v>
      </c>
      <c r="G144" s="27"/>
      <c r="H144" s="27"/>
      <c r="I144" s="27"/>
      <c r="J144" s="27"/>
      <c r="K144" s="27"/>
      <c r="L144" s="28"/>
      <c r="M144" s="133"/>
      <c r="N144" s="134"/>
      <c r="O144" s="53"/>
      <c r="P144" s="53"/>
      <c r="Q144" s="53"/>
      <c r="R144" s="53"/>
      <c r="S144" s="53"/>
      <c r="T144" s="54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T144" s="15" t="s">
        <v>129</v>
      </c>
      <c r="AU144" s="15" t="s">
        <v>75</v>
      </c>
    </row>
    <row r="145" spans="1:65" s="2" customFormat="1" ht="19.5">
      <c r="A145" s="27"/>
      <c r="B145" s="28"/>
      <c r="C145" s="27"/>
      <c r="D145" s="131" t="s">
        <v>151</v>
      </c>
      <c r="E145" s="27"/>
      <c r="F145" s="149" t="s">
        <v>158</v>
      </c>
      <c r="G145" s="27"/>
      <c r="H145" s="27"/>
      <c r="I145" s="27"/>
      <c r="J145" s="27"/>
      <c r="K145" s="27"/>
      <c r="L145" s="28"/>
      <c r="M145" s="133"/>
      <c r="N145" s="134"/>
      <c r="O145" s="53"/>
      <c r="P145" s="53"/>
      <c r="Q145" s="53"/>
      <c r="R145" s="53"/>
      <c r="S145" s="53"/>
      <c r="T145" s="54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T145" s="15" t="s">
        <v>151</v>
      </c>
      <c r="AU145" s="15" t="s">
        <v>75</v>
      </c>
    </row>
    <row r="146" spans="1:65" s="2" customFormat="1" ht="24.2" customHeight="1">
      <c r="A146" s="27"/>
      <c r="B146" s="118"/>
      <c r="C146" s="119" t="s">
        <v>182</v>
      </c>
      <c r="D146" s="119" t="s">
        <v>121</v>
      </c>
      <c r="E146" s="120" t="s">
        <v>183</v>
      </c>
      <c r="F146" s="121" t="s">
        <v>184</v>
      </c>
      <c r="G146" s="122" t="s">
        <v>124</v>
      </c>
      <c r="H146" s="123">
        <v>1462.9949999999999</v>
      </c>
      <c r="I146" s="124"/>
      <c r="J146" s="124">
        <f>ROUND(I146*H146,2)</f>
        <v>0</v>
      </c>
      <c r="K146" s="121" t="s">
        <v>125</v>
      </c>
      <c r="L146" s="28"/>
      <c r="M146" s="125" t="s">
        <v>1</v>
      </c>
      <c r="N146" s="126" t="s">
        <v>40</v>
      </c>
      <c r="O146" s="127">
        <v>0</v>
      </c>
      <c r="P146" s="127">
        <f>O146*H146</f>
        <v>0</v>
      </c>
      <c r="Q146" s="127">
        <v>0</v>
      </c>
      <c r="R146" s="127">
        <f>Q146*H146</f>
        <v>0</v>
      </c>
      <c r="S146" s="127">
        <v>0</v>
      </c>
      <c r="T146" s="128">
        <f>S146*H146</f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29" t="s">
        <v>126</v>
      </c>
      <c r="AT146" s="129" t="s">
        <v>121</v>
      </c>
      <c r="AU146" s="129" t="s">
        <v>75</v>
      </c>
      <c r="AY146" s="15" t="s">
        <v>127</v>
      </c>
      <c r="BE146" s="130">
        <f>IF(N146="základní",J146,0)</f>
        <v>0</v>
      </c>
      <c r="BF146" s="130">
        <f>IF(N146="snížená",J146,0)</f>
        <v>0</v>
      </c>
      <c r="BG146" s="130">
        <f>IF(N146="zákl. přenesená",J146,0)</f>
        <v>0</v>
      </c>
      <c r="BH146" s="130">
        <f>IF(N146="sníž. přenesená",J146,0)</f>
        <v>0</v>
      </c>
      <c r="BI146" s="130">
        <f>IF(N146="nulová",J146,0)</f>
        <v>0</v>
      </c>
      <c r="BJ146" s="15" t="s">
        <v>83</v>
      </c>
      <c r="BK146" s="130">
        <f>ROUND(I146*H146,2)</f>
        <v>0</v>
      </c>
      <c r="BL146" s="15" t="s">
        <v>126</v>
      </c>
      <c r="BM146" s="129" t="s">
        <v>185</v>
      </c>
    </row>
    <row r="147" spans="1:65" s="2" customFormat="1" ht="48.75">
      <c r="A147" s="27"/>
      <c r="B147" s="28"/>
      <c r="C147" s="27"/>
      <c r="D147" s="131" t="s">
        <v>129</v>
      </c>
      <c r="E147" s="27"/>
      <c r="F147" s="132" t="s">
        <v>186</v>
      </c>
      <c r="G147" s="27"/>
      <c r="H147" s="27"/>
      <c r="I147" s="27"/>
      <c r="J147" s="27"/>
      <c r="K147" s="27"/>
      <c r="L147" s="28"/>
      <c r="M147" s="133"/>
      <c r="N147" s="134"/>
      <c r="O147" s="53"/>
      <c r="P147" s="53"/>
      <c r="Q147" s="53"/>
      <c r="R147" s="53"/>
      <c r="S147" s="53"/>
      <c r="T147" s="54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T147" s="15" t="s">
        <v>129</v>
      </c>
      <c r="AU147" s="15" t="s">
        <v>75</v>
      </c>
    </row>
    <row r="148" spans="1:65" s="10" customFormat="1" ht="22.5">
      <c r="B148" s="135"/>
      <c r="D148" s="131" t="s">
        <v>131</v>
      </c>
      <c r="E148" s="136" t="s">
        <v>1</v>
      </c>
      <c r="F148" s="137" t="s">
        <v>573</v>
      </c>
      <c r="H148" s="138">
        <v>284.31</v>
      </c>
      <c r="L148" s="135"/>
      <c r="M148" s="139"/>
      <c r="N148" s="140"/>
      <c r="O148" s="140"/>
      <c r="P148" s="140"/>
      <c r="Q148" s="140"/>
      <c r="R148" s="140"/>
      <c r="S148" s="140"/>
      <c r="T148" s="141"/>
      <c r="AT148" s="136" t="s">
        <v>131</v>
      </c>
      <c r="AU148" s="136" t="s">
        <v>75</v>
      </c>
      <c r="AV148" s="10" t="s">
        <v>85</v>
      </c>
      <c r="AW148" s="10" t="s">
        <v>31</v>
      </c>
      <c r="AX148" s="10" t="s">
        <v>75</v>
      </c>
      <c r="AY148" s="136" t="s">
        <v>127</v>
      </c>
    </row>
    <row r="149" spans="1:65" s="10" customFormat="1" ht="22.5">
      <c r="B149" s="135"/>
      <c r="D149" s="131" t="s">
        <v>131</v>
      </c>
      <c r="E149" s="136" t="s">
        <v>1</v>
      </c>
      <c r="F149" s="137" t="s">
        <v>574</v>
      </c>
      <c r="H149" s="138">
        <v>213.13499999999999</v>
      </c>
      <c r="L149" s="135"/>
      <c r="M149" s="139"/>
      <c r="N149" s="140"/>
      <c r="O149" s="140"/>
      <c r="P149" s="140"/>
      <c r="Q149" s="140"/>
      <c r="R149" s="140"/>
      <c r="S149" s="140"/>
      <c r="T149" s="141"/>
      <c r="AT149" s="136" t="s">
        <v>131</v>
      </c>
      <c r="AU149" s="136" t="s">
        <v>75</v>
      </c>
      <c r="AV149" s="10" t="s">
        <v>85</v>
      </c>
      <c r="AW149" s="10" t="s">
        <v>31</v>
      </c>
      <c r="AX149" s="10" t="s">
        <v>75</v>
      </c>
      <c r="AY149" s="136" t="s">
        <v>127</v>
      </c>
    </row>
    <row r="150" spans="1:65" s="10" customFormat="1">
      <c r="B150" s="135"/>
      <c r="D150" s="131" t="s">
        <v>131</v>
      </c>
      <c r="E150" s="136" t="s">
        <v>1</v>
      </c>
      <c r="F150" s="137" t="s">
        <v>187</v>
      </c>
      <c r="H150" s="138">
        <v>74.55</v>
      </c>
      <c r="L150" s="135"/>
      <c r="M150" s="139"/>
      <c r="N150" s="140"/>
      <c r="O150" s="140"/>
      <c r="P150" s="140"/>
      <c r="Q150" s="140"/>
      <c r="R150" s="140"/>
      <c r="S150" s="140"/>
      <c r="T150" s="141"/>
      <c r="AT150" s="136" t="s">
        <v>131</v>
      </c>
      <c r="AU150" s="136" t="s">
        <v>75</v>
      </c>
      <c r="AV150" s="10" t="s">
        <v>85</v>
      </c>
      <c r="AW150" s="10" t="s">
        <v>31</v>
      </c>
      <c r="AX150" s="10" t="s">
        <v>75</v>
      </c>
      <c r="AY150" s="136" t="s">
        <v>127</v>
      </c>
    </row>
    <row r="151" spans="1:65" s="12" customFormat="1">
      <c r="B151" s="150"/>
      <c r="D151" s="131" t="s">
        <v>131</v>
      </c>
      <c r="E151" s="151" t="s">
        <v>1</v>
      </c>
      <c r="F151" s="152" t="s">
        <v>188</v>
      </c>
      <c r="H151" s="153">
        <v>571.995</v>
      </c>
      <c r="L151" s="150"/>
      <c r="M151" s="154"/>
      <c r="N151" s="155"/>
      <c r="O151" s="155"/>
      <c r="P151" s="155"/>
      <c r="Q151" s="155"/>
      <c r="R151" s="155"/>
      <c r="S151" s="155"/>
      <c r="T151" s="156"/>
      <c r="AT151" s="151" t="s">
        <v>131</v>
      </c>
      <c r="AU151" s="151" t="s">
        <v>75</v>
      </c>
      <c r="AV151" s="12" t="s">
        <v>139</v>
      </c>
      <c r="AW151" s="12" t="s">
        <v>31</v>
      </c>
      <c r="AX151" s="12" t="s">
        <v>75</v>
      </c>
      <c r="AY151" s="151" t="s">
        <v>127</v>
      </c>
    </row>
    <row r="152" spans="1:65" s="10" customFormat="1" ht="22.5">
      <c r="B152" s="135"/>
      <c r="D152" s="131" t="s">
        <v>131</v>
      </c>
      <c r="E152" s="136" t="s">
        <v>1</v>
      </c>
      <c r="F152" s="137" t="s">
        <v>189</v>
      </c>
      <c r="H152" s="138">
        <v>891</v>
      </c>
      <c r="L152" s="135"/>
      <c r="M152" s="139"/>
      <c r="N152" s="140"/>
      <c r="O152" s="140"/>
      <c r="P152" s="140"/>
      <c r="Q152" s="140"/>
      <c r="R152" s="140"/>
      <c r="S152" s="140"/>
      <c r="T152" s="141"/>
      <c r="AT152" s="136" t="s">
        <v>131</v>
      </c>
      <c r="AU152" s="136" t="s">
        <v>75</v>
      </c>
      <c r="AV152" s="10" t="s">
        <v>85</v>
      </c>
      <c r="AW152" s="10" t="s">
        <v>31</v>
      </c>
      <c r="AX152" s="10" t="s">
        <v>75</v>
      </c>
      <c r="AY152" s="136" t="s">
        <v>127</v>
      </c>
    </row>
    <row r="153" spans="1:65" s="12" customFormat="1">
      <c r="B153" s="150"/>
      <c r="D153" s="131" t="s">
        <v>131</v>
      </c>
      <c r="E153" s="151" t="s">
        <v>1</v>
      </c>
      <c r="F153" s="152" t="s">
        <v>188</v>
      </c>
      <c r="H153" s="153">
        <v>891</v>
      </c>
      <c r="L153" s="150"/>
      <c r="M153" s="154"/>
      <c r="N153" s="155"/>
      <c r="O153" s="155"/>
      <c r="P153" s="155"/>
      <c r="Q153" s="155"/>
      <c r="R153" s="155"/>
      <c r="S153" s="155"/>
      <c r="T153" s="156"/>
      <c r="AT153" s="151" t="s">
        <v>131</v>
      </c>
      <c r="AU153" s="151" t="s">
        <v>75</v>
      </c>
      <c r="AV153" s="12" t="s">
        <v>139</v>
      </c>
      <c r="AW153" s="12" t="s">
        <v>31</v>
      </c>
      <c r="AX153" s="12" t="s">
        <v>75</v>
      </c>
      <c r="AY153" s="151" t="s">
        <v>127</v>
      </c>
    </row>
    <row r="154" spans="1:65" s="11" customFormat="1">
      <c r="B154" s="142"/>
      <c r="D154" s="131" t="s">
        <v>131</v>
      </c>
      <c r="E154" s="143" t="s">
        <v>1</v>
      </c>
      <c r="F154" s="144" t="s">
        <v>144</v>
      </c>
      <c r="H154" s="145">
        <v>1462.9949999999999</v>
      </c>
      <c r="L154" s="142"/>
      <c r="M154" s="146"/>
      <c r="N154" s="147"/>
      <c r="O154" s="147"/>
      <c r="P154" s="147"/>
      <c r="Q154" s="147"/>
      <c r="R154" s="147"/>
      <c r="S154" s="147"/>
      <c r="T154" s="148"/>
      <c r="AT154" s="143" t="s">
        <v>131</v>
      </c>
      <c r="AU154" s="143" t="s">
        <v>75</v>
      </c>
      <c r="AV154" s="11" t="s">
        <v>126</v>
      </c>
      <c r="AW154" s="11" t="s">
        <v>31</v>
      </c>
      <c r="AX154" s="11" t="s">
        <v>83</v>
      </c>
      <c r="AY154" s="143" t="s">
        <v>127</v>
      </c>
    </row>
    <row r="155" spans="1:65" s="2" customFormat="1" ht="24.2" customHeight="1">
      <c r="A155" s="27"/>
      <c r="B155" s="118"/>
      <c r="C155" s="119" t="s">
        <v>190</v>
      </c>
      <c r="D155" s="119" t="s">
        <v>121</v>
      </c>
      <c r="E155" s="120" t="s">
        <v>191</v>
      </c>
      <c r="F155" s="121" t="s">
        <v>192</v>
      </c>
      <c r="G155" s="122" t="s">
        <v>124</v>
      </c>
      <c r="H155" s="123">
        <v>20</v>
      </c>
      <c r="I155" s="124"/>
      <c r="J155" s="124">
        <f>ROUND(I155*H155,2)</f>
        <v>0</v>
      </c>
      <c r="K155" s="121" t="s">
        <v>125</v>
      </c>
      <c r="L155" s="28"/>
      <c r="M155" s="125" t="s">
        <v>1</v>
      </c>
      <c r="N155" s="126" t="s">
        <v>40</v>
      </c>
      <c r="O155" s="127">
        <v>0</v>
      </c>
      <c r="P155" s="127">
        <f>O155*H155</f>
        <v>0</v>
      </c>
      <c r="Q155" s="127">
        <v>0</v>
      </c>
      <c r="R155" s="127">
        <f>Q155*H155</f>
        <v>0</v>
      </c>
      <c r="S155" s="127">
        <v>0</v>
      </c>
      <c r="T155" s="128">
        <f>S155*H155</f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29" t="s">
        <v>126</v>
      </c>
      <c r="AT155" s="129" t="s">
        <v>121</v>
      </c>
      <c r="AU155" s="129" t="s">
        <v>75</v>
      </c>
      <c r="AY155" s="15" t="s">
        <v>127</v>
      </c>
      <c r="BE155" s="130">
        <f>IF(N155="základní",J155,0)</f>
        <v>0</v>
      </c>
      <c r="BF155" s="130">
        <f>IF(N155="snížená",J155,0)</f>
        <v>0</v>
      </c>
      <c r="BG155" s="130">
        <f>IF(N155="zákl. přenesená",J155,0)</f>
        <v>0</v>
      </c>
      <c r="BH155" s="130">
        <f>IF(N155="sníž. přenesená",J155,0)</f>
        <v>0</v>
      </c>
      <c r="BI155" s="130">
        <f>IF(N155="nulová",J155,0)</f>
        <v>0</v>
      </c>
      <c r="BJ155" s="15" t="s">
        <v>83</v>
      </c>
      <c r="BK155" s="130">
        <f>ROUND(I155*H155,2)</f>
        <v>0</v>
      </c>
      <c r="BL155" s="15" t="s">
        <v>126</v>
      </c>
      <c r="BM155" s="129" t="s">
        <v>193</v>
      </c>
    </row>
    <row r="156" spans="1:65" s="2" customFormat="1" ht="48.75">
      <c r="A156" s="27"/>
      <c r="B156" s="28"/>
      <c r="C156" s="27"/>
      <c r="D156" s="131" t="s">
        <v>129</v>
      </c>
      <c r="E156" s="27"/>
      <c r="F156" s="132" t="s">
        <v>194</v>
      </c>
      <c r="G156" s="27"/>
      <c r="H156" s="27"/>
      <c r="I156" s="27"/>
      <c r="J156" s="27"/>
      <c r="K156" s="27"/>
      <c r="L156" s="28"/>
      <c r="M156" s="133"/>
      <c r="N156" s="134"/>
      <c r="O156" s="53"/>
      <c r="P156" s="53"/>
      <c r="Q156" s="53"/>
      <c r="R156" s="53"/>
      <c r="S156" s="53"/>
      <c r="T156" s="54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T156" s="15" t="s">
        <v>129</v>
      </c>
      <c r="AU156" s="15" t="s">
        <v>75</v>
      </c>
    </row>
    <row r="157" spans="1:65" s="10" customFormat="1">
      <c r="B157" s="135"/>
      <c r="D157" s="131" t="s">
        <v>131</v>
      </c>
      <c r="E157" s="136" t="s">
        <v>1</v>
      </c>
      <c r="F157" s="137" t="s">
        <v>195</v>
      </c>
      <c r="H157" s="138">
        <v>20</v>
      </c>
      <c r="L157" s="135"/>
      <c r="M157" s="139"/>
      <c r="N157" s="140"/>
      <c r="O157" s="140"/>
      <c r="P157" s="140"/>
      <c r="Q157" s="140"/>
      <c r="R157" s="140"/>
      <c r="S157" s="140"/>
      <c r="T157" s="141"/>
      <c r="AT157" s="136" t="s">
        <v>131</v>
      </c>
      <c r="AU157" s="136" t="s">
        <v>75</v>
      </c>
      <c r="AV157" s="10" t="s">
        <v>85</v>
      </c>
      <c r="AW157" s="10" t="s">
        <v>31</v>
      </c>
      <c r="AX157" s="10" t="s">
        <v>83</v>
      </c>
      <c r="AY157" s="136" t="s">
        <v>127</v>
      </c>
    </row>
    <row r="158" spans="1:65" s="2" customFormat="1" ht="24.2" customHeight="1">
      <c r="A158" s="27"/>
      <c r="B158" s="118"/>
      <c r="C158" s="119" t="s">
        <v>196</v>
      </c>
      <c r="D158" s="119" t="s">
        <v>121</v>
      </c>
      <c r="E158" s="120" t="s">
        <v>197</v>
      </c>
      <c r="F158" s="121" t="s">
        <v>198</v>
      </c>
      <c r="G158" s="122" t="s">
        <v>135</v>
      </c>
      <c r="H158" s="123">
        <v>400</v>
      </c>
      <c r="I158" s="124"/>
      <c r="J158" s="124">
        <f>ROUND(I158*H158,2)</f>
        <v>0</v>
      </c>
      <c r="K158" s="121" t="s">
        <v>125</v>
      </c>
      <c r="L158" s="28"/>
      <c r="M158" s="125" t="s">
        <v>1</v>
      </c>
      <c r="N158" s="126" t="s">
        <v>40</v>
      </c>
      <c r="O158" s="127">
        <v>0</v>
      </c>
      <c r="P158" s="127">
        <f>O158*H158</f>
        <v>0</v>
      </c>
      <c r="Q158" s="127">
        <v>0</v>
      </c>
      <c r="R158" s="127">
        <f>Q158*H158</f>
        <v>0</v>
      </c>
      <c r="S158" s="127">
        <v>0</v>
      </c>
      <c r="T158" s="128">
        <f>S158*H158</f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29" t="s">
        <v>126</v>
      </c>
      <c r="AT158" s="129" t="s">
        <v>121</v>
      </c>
      <c r="AU158" s="129" t="s">
        <v>75</v>
      </c>
      <c r="AY158" s="15" t="s">
        <v>127</v>
      </c>
      <c r="BE158" s="130">
        <f>IF(N158="základní",J158,0)</f>
        <v>0</v>
      </c>
      <c r="BF158" s="130">
        <f>IF(N158="snížená",J158,0)</f>
        <v>0</v>
      </c>
      <c r="BG158" s="130">
        <f>IF(N158="zákl. přenesená",J158,0)</f>
        <v>0</v>
      </c>
      <c r="BH158" s="130">
        <f>IF(N158="sníž. přenesená",J158,0)</f>
        <v>0</v>
      </c>
      <c r="BI158" s="130">
        <f>IF(N158="nulová",J158,0)</f>
        <v>0</v>
      </c>
      <c r="BJ158" s="15" t="s">
        <v>83</v>
      </c>
      <c r="BK158" s="130">
        <f>ROUND(I158*H158,2)</f>
        <v>0</v>
      </c>
      <c r="BL158" s="15" t="s">
        <v>126</v>
      </c>
      <c r="BM158" s="129" t="s">
        <v>199</v>
      </c>
    </row>
    <row r="159" spans="1:65" s="2" customFormat="1" ht="48.75">
      <c r="A159" s="27"/>
      <c r="B159" s="28"/>
      <c r="C159" s="27"/>
      <c r="D159" s="131" t="s">
        <v>129</v>
      </c>
      <c r="E159" s="27"/>
      <c r="F159" s="132" t="s">
        <v>200</v>
      </c>
      <c r="G159" s="27"/>
      <c r="H159" s="27"/>
      <c r="I159" s="27"/>
      <c r="J159" s="27"/>
      <c r="K159" s="27"/>
      <c r="L159" s="28"/>
      <c r="M159" s="133"/>
      <c r="N159" s="134"/>
      <c r="O159" s="53"/>
      <c r="P159" s="53"/>
      <c r="Q159" s="53"/>
      <c r="R159" s="53"/>
      <c r="S159" s="53"/>
      <c r="T159" s="54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T159" s="15" t="s">
        <v>129</v>
      </c>
      <c r="AU159" s="15" t="s">
        <v>75</v>
      </c>
    </row>
    <row r="160" spans="1:65" s="10" customFormat="1">
      <c r="B160" s="135"/>
      <c r="D160" s="131" t="s">
        <v>131</v>
      </c>
      <c r="E160" s="136" t="s">
        <v>1</v>
      </c>
      <c r="F160" s="137" t="s">
        <v>201</v>
      </c>
      <c r="H160" s="138">
        <v>400</v>
      </c>
      <c r="L160" s="135"/>
      <c r="M160" s="139"/>
      <c r="N160" s="140"/>
      <c r="O160" s="140"/>
      <c r="P160" s="140"/>
      <c r="Q160" s="140"/>
      <c r="R160" s="140"/>
      <c r="S160" s="140"/>
      <c r="T160" s="141"/>
      <c r="AT160" s="136" t="s">
        <v>131</v>
      </c>
      <c r="AU160" s="136" t="s">
        <v>75</v>
      </c>
      <c r="AV160" s="10" t="s">
        <v>85</v>
      </c>
      <c r="AW160" s="10" t="s">
        <v>31</v>
      </c>
      <c r="AX160" s="10" t="s">
        <v>83</v>
      </c>
      <c r="AY160" s="136" t="s">
        <v>127</v>
      </c>
    </row>
    <row r="161" spans="1:65" s="2" customFormat="1" ht="24.2" customHeight="1">
      <c r="A161" s="27"/>
      <c r="B161" s="118"/>
      <c r="C161" s="119" t="s">
        <v>202</v>
      </c>
      <c r="D161" s="119" t="s">
        <v>121</v>
      </c>
      <c r="E161" s="120" t="s">
        <v>203</v>
      </c>
      <c r="F161" s="121" t="s">
        <v>204</v>
      </c>
      <c r="G161" s="122" t="s">
        <v>148</v>
      </c>
      <c r="H161" s="123">
        <v>1.6</v>
      </c>
      <c r="I161" s="124"/>
      <c r="J161" s="124">
        <f>ROUND(I161*H161,2)</f>
        <v>0</v>
      </c>
      <c r="K161" s="121" t="s">
        <v>125</v>
      </c>
      <c r="L161" s="28"/>
      <c r="M161" s="125" t="s">
        <v>1</v>
      </c>
      <c r="N161" s="126" t="s">
        <v>40</v>
      </c>
      <c r="O161" s="127">
        <v>0</v>
      </c>
      <c r="P161" s="127">
        <f>O161*H161</f>
        <v>0</v>
      </c>
      <c r="Q161" s="127">
        <v>0</v>
      </c>
      <c r="R161" s="127">
        <f>Q161*H161</f>
        <v>0</v>
      </c>
      <c r="S161" s="127">
        <v>0</v>
      </c>
      <c r="T161" s="128">
        <f>S161*H161</f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29" t="s">
        <v>126</v>
      </c>
      <c r="AT161" s="129" t="s">
        <v>121</v>
      </c>
      <c r="AU161" s="129" t="s">
        <v>75</v>
      </c>
      <c r="AY161" s="15" t="s">
        <v>127</v>
      </c>
      <c r="BE161" s="130">
        <f>IF(N161="základní",J161,0)</f>
        <v>0</v>
      </c>
      <c r="BF161" s="130">
        <f>IF(N161="snížená",J161,0)</f>
        <v>0</v>
      </c>
      <c r="BG161" s="130">
        <f>IF(N161="zákl. přenesená",J161,0)</f>
        <v>0</v>
      </c>
      <c r="BH161" s="130">
        <f>IF(N161="sníž. přenesená",J161,0)</f>
        <v>0</v>
      </c>
      <c r="BI161" s="130">
        <f>IF(N161="nulová",J161,0)</f>
        <v>0</v>
      </c>
      <c r="BJ161" s="15" t="s">
        <v>83</v>
      </c>
      <c r="BK161" s="130">
        <f>ROUND(I161*H161,2)</f>
        <v>0</v>
      </c>
      <c r="BL161" s="15" t="s">
        <v>126</v>
      </c>
      <c r="BM161" s="129" t="s">
        <v>205</v>
      </c>
    </row>
    <row r="162" spans="1:65" s="2" customFormat="1" ht="78">
      <c r="A162" s="27"/>
      <c r="B162" s="28"/>
      <c r="C162" s="27"/>
      <c r="D162" s="131" t="s">
        <v>129</v>
      </c>
      <c r="E162" s="27"/>
      <c r="F162" s="132" t="s">
        <v>206</v>
      </c>
      <c r="G162" s="27"/>
      <c r="H162" s="27"/>
      <c r="I162" s="27"/>
      <c r="J162" s="27"/>
      <c r="K162" s="27"/>
      <c r="L162" s="28"/>
      <c r="M162" s="133"/>
      <c r="N162" s="134"/>
      <c r="O162" s="53"/>
      <c r="P162" s="53"/>
      <c r="Q162" s="53"/>
      <c r="R162" s="53"/>
      <c r="S162" s="53"/>
      <c r="T162" s="54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T162" s="15" t="s">
        <v>129</v>
      </c>
      <c r="AU162" s="15" t="s">
        <v>75</v>
      </c>
    </row>
    <row r="163" spans="1:65" s="2" customFormat="1" ht="48.75">
      <c r="A163" s="27"/>
      <c r="B163" s="28"/>
      <c r="C163" s="27"/>
      <c r="D163" s="131" t="s">
        <v>151</v>
      </c>
      <c r="E163" s="27"/>
      <c r="F163" s="149" t="s">
        <v>575</v>
      </c>
      <c r="G163" s="27"/>
      <c r="H163" s="27"/>
      <c r="I163" s="27"/>
      <c r="J163" s="27"/>
      <c r="K163" s="27"/>
      <c r="L163" s="28"/>
      <c r="M163" s="133"/>
      <c r="N163" s="134"/>
      <c r="O163" s="53"/>
      <c r="P163" s="53"/>
      <c r="Q163" s="53"/>
      <c r="R163" s="53"/>
      <c r="S163" s="53"/>
      <c r="T163" s="54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T163" s="15" t="s">
        <v>151</v>
      </c>
      <c r="AU163" s="15" t="s">
        <v>75</v>
      </c>
    </row>
    <row r="164" spans="1:65" s="2" customFormat="1" ht="24.2" customHeight="1">
      <c r="A164" s="27"/>
      <c r="B164" s="118"/>
      <c r="C164" s="119" t="s">
        <v>207</v>
      </c>
      <c r="D164" s="119" t="s">
        <v>121</v>
      </c>
      <c r="E164" s="120" t="s">
        <v>208</v>
      </c>
      <c r="F164" s="121" t="s">
        <v>209</v>
      </c>
      <c r="G164" s="122" t="s">
        <v>148</v>
      </c>
      <c r="H164" s="123">
        <v>5.391</v>
      </c>
      <c r="I164" s="124"/>
      <c r="J164" s="124">
        <f>ROUND(I164*H164,2)</f>
        <v>0</v>
      </c>
      <c r="K164" s="121" t="s">
        <v>125</v>
      </c>
      <c r="L164" s="28"/>
      <c r="M164" s="125" t="s">
        <v>1</v>
      </c>
      <c r="N164" s="126" t="s">
        <v>40</v>
      </c>
      <c r="O164" s="127">
        <v>0</v>
      </c>
      <c r="P164" s="127">
        <f>O164*H164</f>
        <v>0</v>
      </c>
      <c r="Q164" s="127">
        <v>0</v>
      </c>
      <c r="R164" s="127">
        <f>Q164*H164</f>
        <v>0</v>
      </c>
      <c r="S164" s="127">
        <v>0</v>
      </c>
      <c r="T164" s="128">
        <f>S164*H164</f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29" t="s">
        <v>126</v>
      </c>
      <c r="AT164" s="129" t="s">
        <v>121</v>
      </c>
      <c r="AU164" s="129" t="s">
        <v>75</v>
      </c>
      <c r="AY164" s="15" t="s">
        <v>127</v>
      </c>
      <c r="BE164" s="130">
        <f>IF(N164="základní",J164,0)</f>
        <v>0</v>
      </c>
      <c r="BF164" s="130">
        <f>IF(N164="snížená",J164,0)</f>
        <v>0</v>
      </c>
      <c r="BG164" s="130">
        <f>IF(N164="zákl. přenesená",J164,0)</f>
        <v>0</v>
      </c>
      <c r="BH164" s="130">
        <f>IF(N164="sníž. přenesená",J164,0)</f>
        <v>0</v>
      </c>
      <c r="BI164" s="130">
        <f>IF(N164="nulová",J164,0)</f>
        <v>0</v>
      </c>
      <c r="BJ164" s="15" t="s">
        <v>83</v>
      </c>
      <c r="BK164" s="130">
        <f>ROUND(I164*H164,2)</f>
        <v>0</v>
      </c>
      <c r="BL164" s="15" t="s">
        <v>126</v>
      </c>
      <c r="BM164" s="129" t="s">
        <v>210</v>
      </c>
    </row>
    <row r="165" spans="1:65" s="2" customFormat="1" ht="78">
      <c r="A165" s="27"/>
      <c r="B165" s="28"/>
      <c r="C165" s="27"/>
      <c r="D165" s="131" t="s">
        <v>129</v>
      </c>
      <c r="E165" s="27"/>
      <c r="F165" s="132" t="s">
        <v>211</v>
      </c>
      <c r="G165" s="27"/>
      <c r="H165" s="27"/>
      <c r="I165" s="27"/>
      <c r="J165" s="27"/>
      <c r="K165" s="27"/>
      <c r="L165" s="28"/>
      <c r="M165" s="133"/>
      <c r="N165" s="134"/>
      <c r="O165" s="53"/>
      <c r="P165" s="53"/>
      <c r="Q165" s="53"/>
      <c r="R165" s="53"/>
      <c r="S165" s="53"/>
      <c r="T165" s="54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T165" s="15" t="s">
        <v>129</v>
      </c>
      <c r="AU165" s="15" t="s">
        <v>75</v>
      </c>
    </row>
    <row r="166" spans="1:65" s="2" customFormat="1" ht="39">
      <c r="A166" s="27"/>
      <c r="B166" s="28"/>
      <c r="C166" s="27"/>
      <c r="D166" s="131" t="s">
        <v>151</v>
      </c>
      <c r="E166" s="27"/>
      <c r="F166" s="149" t="s">
        <v>576</v>
      </c>
      <c r="G166" s="27"/>
      <c r="H166" s="27"/>
      <c r="I166" s="27"/>
      <c r="J166" s="27"/>
      <c r="K166" s="27"/>
      <c r="L166" s="28"/>
      <c r="M166" s="133"/>
      <c r="N166" s="134"/>
      <c r="O166" s="53"/>
      <c r="P166" s="53"/>
      <c r="Q166" s="53"/>
      <c r="R166" s="53"/>
      <c r="S166" s="53"/>
      <c r="T166" s="54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T166" s="15" t="s">
        <v>151</v>
      </c>
      <c r="AU166" s="15" t="s">
        <v>75</v>
      </c>
    </row>
    <row r="167" spans="1:65" s="2" customFormat="1" ht="24.2" customHeight="1">
      <c r="A167" s="27"/>
      <c r="B167" s="118"/>
      <c r="C167" s="119" t="s">
        <v>212</v>
      </c>
      <c r="D167" s="119" t="s">
        <v>121</v>
      </c>
      <c r="E167" s="120" t="s">
        <v>213</v>
      </c>
      <c r="F167" s="121" t="s">
        <v>214</v>
      </c>
      <c r="G167" s="122" t="s">
        <v>148</v>
      </c>
      <c r="H167" s="123">
        <v>0.8</v>
      </c>
      <c r="I167" s="124"/>
      <c r="J167" s="124">
        <f>ROUND(I167*H167,2)</f>
        <v>0</v>
      </c>
      <c r="K167" s="121" t="s">
        <v>125</v>
      </c>
      <c r="L167" s="28"/>
      <c r="M167" s="125" t="s">
        <v>1</v>
      </c>
      <c r="N167" s="126" t="s">
        <v>40</v>
      </c>
      <c r="O167" s="127">
        <v>0</v>
      </c>
      <c r="P167" s="127">
        <f>O167*H167</f>
        <v>0</v>
      </c>
      <c r="Q167" s="127">
        <v>0</v>
      </c>
      <c r="R167" s="127">
        <f>Q167*H167</f>
        <v>0</v>
      </c>
      <c r="S167" s="127">
        <v>0</v>
      </c>
      <c r="T167" s="128">
        <f>S167*H167</f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29" t="s">
        <v>126</v>
      </c>
      <c r="AT167" s="129" t="s">
        <v>121</v>
      </c>
      <c r="AU167" s="129" t="s">
        <v>75</v>
      </c>
      <c r="AY167" s="15" t="s">
        <v>127</v>
      </c>
      <c r="BE167" s="130">
        <f>IF(N167="základní",J167,0)</f>
        <v>0</v>
      </c>
      <c r="BF167" s="130">
        <f>IF(N167="snížená",J167,0)</f>
        <v>0</v>
      </c>
      <c r="BG167" s="130">
        <f>IF(N167="zákl. přenesená",J167,0)</f>
        <v>0</v>
      </c>
      <c r="BH167" s="130">
        <f>IF(N167="sníž. přenesená",J167,0)</f>
        <v>0</v>
      </c>
      <c r="BI167" s="130">
        <f>IF(N167="nulová",J167,0)</f>
        <v>0</v>
      </c>
      <c r="BJ167" s="15" t="s">
        <v>83</v>
      </c>
      <c r="BK167" s="130">
        <f>ROUND(I167*H167,2)</f>
        <v>0</v>
      </c>
      <c r="BL167" s="15" t="s">
        <v>126</v>
      </c>
      <c r="BM167" s="129" t="s">
        <v>215</v>
      </c>
    </row>
    <row r="168" spans="1:65" s="2" customFormat="1" ht="39">
      <c r="A168" s="27"/>
      <c r="B168" s="28"/>
      <c r="C168" s="27"/>
      <c r="D168" s="131" t="s">
        <v>129</v>
      </c>
      <c r="E168" s="27"/>
      <c r="F168" s="132" t="s">
        <v>216</v>
      </c>
      <c r="G168" s="27"/>
      <c r="H168" s="27"/>
      <c r="I168" s="27"/>
      <c r="J168" s="27"/>
      <c r="K168" s="27"/>
      <c r="L168" s="28"/>
      <c r="M168" s="133"/>
      <c r="N168" s="134"/>
      <c r="O168" s="53"/>
      <c r="P168" s="53"/>
      <c r="Q168" s="53"/>
      <c r="R168" s="53"/>
      <c r="S168" s="53"/>
      <c r="T168" s="54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T168" s="15" t="s">
        <v>129</v>
      </c>
      <c r="AU168" s="15" t="s">
        <v>75</v>
      </c>
    </row>
    <row r="169" spans="1:65" s="2" customFormat="1" ht="39">
      <c r="A169" s="27"/>
      <c r="B169" s="28"/>
      <c r="C169" s="27"/>
      <c r="D169" s="131" t="s">
        <v>151</v>
      </c>
      <c r="E169" s="27"/>
      <c r="F169" s="149" t="s">
        <v>577</v>
      </c>
      <c r="G169" s="27"/>
      <c r="H169" s="27"/>
      <c r="I169" s="27"/>
      <c r="J169" s="27"/>
      <c r="K169" s="27"/>
      <c r="L169" s="28"/>
      <c r="M169" s="133"/>
      <c r="N169" s="134"/>
      <c r="O169" s="53"/>
      <c r="P169" s="53"/>
      <c r="Q169" s="53"/>
      <c r="R169" s="53"/>
      <c r="S169" s="53"/>
      <c r="T169" s="54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T169" s="15" t="s">
        <v>151</v>
      </c>
      <c r="AU169" s="15" t="s">
        <v>75</v>
      </c>
    </row>
    <row r="170" spans="1:65" s="2" customFormat="1" ht="24.2" customHeight="1">
      <c r="A170" s="27"/>
      <c r="B170" s="118"/>
      <c r="C170" s="119" t="s">
        <v>217</v>
      </c>
      <c r="D170" s="119" t="s">
        <v>121</v>
      </c>
      <c r="E170" s="120" t="s">
        <v>218</v>
      </c>
      <c r="F170" s="121" t="s">
        <v>219</v>
      </c>
      <c r="G170" s="122" t="s">
        <v>148</v>
      </c>
      <c r="H170" s="123">
        <v>5.391</v>
      </c>
      <c r="I170" s="124"/>
      <c r="J170" s="124">
        <f>ROUND(I170*H170,2)</f>
        <v>0</v>
      </c>
      <c r="K170" s="121" t="s">
        <v>125</v>
      </c>
      <c r="L170" s="28"/>
      <c r="M170" s="125" t="s">
        <v>1</v>
      </c>
      <c r="N170" s="126" t="s">
        <v>40</v>
      </c>
      <c r="O170" s="127">
        <v>0</v>
      </c>
      <c r="P170" s="127">
        <f>O170*H170</f>
        <v>0</v>
      </c>
      <c r="Q170" s="127">
        <v>0</v>
      </c>
      <c r="R170" s="127">
        <f>Q170*H170</f>
        <v>0</v>
      </c>
      <c r="S170" s="127">
        <v>0</v>
      </c>
      <c r="T170" s="128">
        <f>S170*H170</f>
        <v>0</v>
      </c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R170" s="129" t="s">
        <v>126</v>
      </c>
      <c r="AT170" s="129" t="s">
        <v>121</v>
      </c>
      <c r="AU170" s="129" t="s">
        <v>75</v>
      </c>
      <c r="AY170" s="15" t="s">
        <v>127</v>
      </c>
      <c r="BE170" s="130">
        <f>IF(N170="základní",J170,0)</f>
        <v>0</v>
      </c>
      <c r="BF170" s="130">
        <f>IF(N170="snížená",J170,0)</f>
        <v>0</v>
      </c>
      <c r="BG170" s="130">
        <f>IF(N170="zákl. přenesená",J170,0)</f>
        <v>0</v>
      </c>
      <c r="BH170" s="130">
        <f>IF(N170="sníž. přenesená",J170,0)</f>
        <v>0</v>
      </c>
      <c r="BI170" s="130">
        <f>IF(N170="nulová",J170,0)</f>
        <v>0</v>
      </c>
      <c r="BJ170" s="15" t="s">
        <v>83</v>
      </c>
      <c r="BK170" s="130">
        <f>ROUND(I170*H170,2)</f>
        <v>0</v>
      </c>
      <c r="BL170" s="15" t="s">
        <v>126</v>
      </c>
      <c r="BM170" s="129" t="s">
        <v>220</v>
      </c>
    </row>
    <row r="171" spans="1:65" s="2" customFormat="1" ht="29.25">
      <c r="A171" s="27"/>
      <c r="B171" s="28"/>
      <c r="C171" s="27"/>
      <c r="D171" s="131" t="s">
        <v>129</v>
      </c>
      <c r="E171" s="27"/>
      <c r="F171" s="132" t="s">
        <v>221</v>
      </c>
      <c r="G171" s="27"/>
      <c r="H171" s="27"/>
      <c r="I171" s="27"/>
      <c r="J171" s="27"/>
      <c r="K171" s="27"/>
      <c r="L171" s="28"/>
      <c r="M171" s="133"/>
      <c r="N171" s="134"/>
      <c r="O171" s="53"/>
      <c r="P171" s="53"/>
      <c r="Q171" s="53"/>
      <c r="R171" s="53"/>
      <c r="S171" s="53"/>
      <c r="T171" s="54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T171" s="15" t="s">
        <v>129</v>
      </c>
      <c r="AU171" s="15" t="s">
        <v>75</v>
      </c>
    </row>
    <row r="172" spans="1:65" s="2" customFormat="1" ht="39">
      <c r="A172" s="27"/>
      <c r="B172" s="28"/>
      <c r="C172" s="27"/>
      <c r="D172" s="131" t="s">
        <v>151</v>
      </c>
      <c r="E172" s="27"/>
      <c r="F172" s="149" t="s">
        <v>578</v>
      </c>
      <c r="G172" s="27"/>
      <c r="H172" s="27"/>
      <c r="I172" s="27"/>
      <c r="J172" s="27"/>
      <c r="K172" s="27"/>
      <c r="L172" s="28"/>
      <c r="M172" s="133"/>
      <c r="N172" s="134"/>
      <c r="O172" s="53"/>
      <c r="P172" s="53"/>
      <c r="Q172" s="53"/>
      <c r="R172" s="53"/>
      <c r="S172" s="53"/>
      <c r="T172" s="54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T172" s="15" t="s">
        <v>151</v>
      </c>
      <c r="AU172" s="15" t="s">
        <v>75</v>
      </c>
    </row>
    <row r="173" spans="1:65" s="2" customFormat="1" ht="24.2" customHeight="1">
      <c r="A173" s="27"/>
      <c r="B173" s="118"/>
      <c r="C173" s="119" t="s">
        <v>222</v>
      </c>
      <c r="D173" s="119" t="s">
        <v>121</v>
      </c>
      <c r="E173" s="120" t="s">
        <v>223</v>
      </c>
      <c r="F173" s="121" t="s">
        <v>224</v>
      </c>
      <c r="G173" s="122" t="s">
        <v>155</v>
      </c>
      <c r="H173" s="123">
        <v>112</v>
      </c>
      <c r="I173" s="124"/>
      <c r="J173" s="124">
        <f>ROUND(I173*H173,2)</f>
        <v>0</v>
      </c>
      <c r="K173" s="121" t="s">
        <v>125</v>
      </c>
      <c r="L173" s="28"/>
      <c r="M173" s="125" t="s">
        <v>1</v>
      </c>
      <c r="N173" s="126" t="s">
        <v>40</v>
      </c>
      <c r="O173" s="127">
        <v>0</v>
      </c>
      <c r="P173" s="127">
        <f>O173*H173</f>
        <v>0</v>
      </c>
      <c r="Q173" s="127">
        <v>0</v>
      </c>
      <c r="R173" s="127">
        <f>Q173*H173</f>
        <v>0</v>
      </c>
      <c r="S173" s="127">
        <v>0</v>
      </c>
      <c r="T173" s="128">
        <f>S173*H173</f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R173" s="129" t="s">
        <v>126</v>
      </c>
      <c r="AT173" s="129" t="s">
        <v>121</v>
      </c>
      <c r="AU173" s="129" t="s">
        <v>75</v>
      </c>
      <c r="AY173" s="15" t="s">
        <v>127</v>
      </c>
      <c r="BE173" s="130">
        <f>IF(N173="základní",J173,0)</f>
        <v>0</v>
      </c>
      <c r="BF173" s="130">
        <f>IF(N173="snížená",J173,0)</f>
        <v>0</v>
      </c>
      <c r="BG173" s="130">
        <f>IF(N173="zákl. přenesená",J173,0)</f>
        <v>0</v>
      </c>
      <c r="BH173" s="130">
        <f>IF(N173="sníž. přenesená",J173,0)</f>
        <v>0</v>
      </c>
      <c r="BI173" s="130">
        <f>IF(N173="nulová",J173,0)</f>
        <v>0</v>
      </c>
      <c r="BJ173" s="15" t="s">
        <v>83</v>
      </c>
      <c r="BK173" s="130">
        <f>ROUND(I173*H173,2)</f>
        <v>0</v>
      </c>
      <c r="BL173" s="15" t="s">
        <v>126</v>
      </c>
      <c r="BM173" s="129" t="s">
        <v>225</v>
      </c>
    </row>
    <row r="174" spans="1:65" s="2" customFormat="1" ht="39">
      <c r="A174" s="27"/>
      <c r="B174" s="28"/>
      <c r="C174" s="27"/>
      <c r="D174" s="131" t="s">
        <v>129</v>
      </c>
      <c r="E174" s="27"/>
      <c r="F174" s="132" t="s">
        <v>226</v>
      </c>
      <c r="G174" s="27"/>
      <c r="H174" s="27"/>
      <c r="I174" s="27"/>
      <c r="J174" s="27"/>
      <c r="K174" s="27"/>
      <c r="L174" s="28"/>
      <c r="M174" s="133"/>
      <c r="N174" s="134"/>
      <c r="O174" s="53"/>
      <c r="P174" s="53"/>
      <c r="Q174" s="53"/>
      <c r="R174" s="53"/>
      <c r="S174" s="53"/>
      <c r="T174" s="54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T174" s="15" t="s">
        <v>129</v>
      </c>
      <c r="AU174" s="15" t="s">
        <v>75</v>
      </c>
    </row>
    <row r="175" spans="1:65" s="2" customFormat="1" ht="19.5">
      <c r="A175" s="27"/>
      <c r="B175" s="28"/>
      <c r="C175" s="27"/>
      <c r="D175" s="131" t="s">
        <v>151</v>
      </c>
      <c r="E175" s="27"/>
      <c r="F175" s="149" t="s">
        <v>227</v>
      </c>
      <c r="G175" s="27"/>
      <c r="H175" s="27"/>
      <c r="I175" s="27"/>
      <c r="J175" s="27"/>
      <c r="K175" s="27"/>
      <c r="L175" s="28"/>
      <c r="M175" s="133"/>
      <c r="N175" s="134"/>
      <c r="O175" s="53"/>
      <c r="P175" s="53"/>
      <c r="Q175" s="53"/>
      <c r="R175" s="53"/>
      <c r="S175" s="53"/>
      <c r="T175" s="54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T175" s="15" t="s">
        <v>151</v>
      </c>
      <c r="AU175" s="15" t="s">
        <v>75</v>
      </c>
    </row>
    <row r="176" spans="1:65" s="2" customFormat="1" ht="24.2" customHeight="1">
      <c r="A176" s="27"/>
      <c r="B176" s="118"/>
      <c r="C176" s="119" t="s">
        <v>228</v>
      </c>
      <c r="D176" s="119" t="s">
        <v>121</v>
      </c>
      <c r="E176" s="120" t="s">
        <v>229</v>
      </c>
      <c r="F176" s="121" t="s">
        <v>230</v>
      </c>
      <c r="G176" s="122" t="s">
        <v>231</v>
      </c>
      <c r="H176" s="123">
        <v>24</v>
      </c>
      <c r="I176" s="124"/>
      <c r="J176" s="124">
        <f>ROUND(I176*H176,2)</f>
        <v>0</v>
      </c>
      <c r="K176" s="121" t="s">
        <v>125</v>
      </c>
      <c r="L176" s="28"/>
      <c r="M176" s="125" t="s">
        <v>1</v>
      </c>
      <c r="N176" s="126" t="s">
        <v>40</v>
      </c>
      <c r="O176" s="127">
        <v>0</v>
      </c>
      <c r="P176" s="127">
        <f>O176*H176</f>
        <v>0</v>
      </c>
      <c r="Q176" s="127">
        <v>0</v>
      </c>
      <c r="R176" s="127">
        <f>Q176*H176</f>
        <v>0</v>
      </c>
      <c r="S176" s="127">
        <v>0</v>
      </c>
      <c r="T176" s="128">
        <f>S176*H176</f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R176" s="129" t="s">
        <v>126</v>
      </c>
      <c r="AT176" s="129" t="s">
        <v>121</v>
      </c>
      <c r="AU176" s="129" t="s">
        <v>75</v>
      </c>
      <c r="AY176" s="15" t="s">
        <v>127</v>
      </c>
      <c r="BE176" s="130">
        <f>IF(N176="základní",J176,0)</f>
        <v>0</v>
      </c>
      <c r="BF176" s="130">
        <f>IF(N176="snížená",J176,0)</f>
        <v>0</v>
      </c>
      <c r="BG176" s="130">
        <f>IF(N176="zákl. přenesená",J176,0)</f>
        <v>0</v>
      </c>
      <c r="BH176" s="130">
        <f>IF(N176="sníž. přenesená",J176,0)</f>
        <v>0</v>
      </c>
      <c r="BI176" s="130">
        <f>IF(N176="nulová",J176,0)</f>
        <v>0</v>
      </c>
      <c r="BJ176" s="15" t="s">
        <v>83</v>
      </c>
      <c r="BK176" s="130">
        <f>ROUND(I176*H176,2)</f>
        <v>0</v>
      </c>
      <c r="BL176" s="15" t="s">
        <v>126</v>
      </c>
      <c r="BM176" s="129" t="s">
        <v>232</v>
      </c>
    </row>
    <row r="177" spans="1:65" s="2" customFormat="1" ht="68.25">
      <c r="A177" s="27"/>
      <c r="B177" s="28"/>
      <c r="C177" s="27"/>
      <c r="D177" s="131" t="s">
        <v>129</v>
      </c>
      <c r="E177" s="27"/>
      <c r="F177" s="132" t="s">
        <v>233</v>
      </c>
      <c r="G177" s="27"/>
      <c r="H177" s="27"/>
      <c r="I177" s="27"/>
      <c r="J177" s="27"/>
      <c r="K177" s="27"/>
      <c r="L177" s="28"/>
      <c r="M177" s="133"/>
      <c r="N177" s="134"/>
      <c r="O177" s="53"/>
      <c r="P177" s="53"/>
      <c r="Q177" s="53"/>
      <c r="R177" s="53"/>
      <c r="S177" s="53"/>
      <c r="T177" s="54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T177" s="15" t="s">
        <v>129</v>
      </c>
      <c r="AU177" s="15" t="s">
        <v>75</v>
      </c>
    </row>
    <row r="178" spans="1:65" s="2" customFormat="1" ht="24.2" customHeight="1">
      <c r="A178" s="27"/>
      <c r="B178" s="118"/>
      <c r="C178" s="119" t="s">
        <v>8</v>
      </c>
      <c r="D178" s="119" t="s">
        <v>121</v>
      </c>
      <c r="E178" s="120" t="s">
        <v>234</v>
      </c>
      <c r="F178" s="121" t="s">
        <v>235</v>
      </c>
      <c r="G178" s="122" t="s">
        <v>231</v>
      </c>
      <c r="H178" s="123">
        <v>34</v>
      </c>
      <c r="I178" s="124"/>
      <c r="J178" s="124">
        <f>ROUND(I178*H178,2)</f>
        <v>0</v>
      </c>
      <c r="K178" s="121" t="s">
        <v>125</v>
      </c>
      <c r="L178" s="28"/>
      <c r="M178" s="125" t="s">
        <v>1</v>
      </c>
      <c r="N178" s="126" t="s">
        <v>40</v>
      </c>
      <c r="O178" s="127">
        <v>0</v>
      </c>
      <c r="P178" s="127">
        <f>O178*H178</f>
        <v>0</v>
      </c>
      <c r="Q178" s="127">
        <v>0</v>
      </c>
      <c r="R178" s="127">
        <f>Q178*H178</f>
        <v>0</v>
      </c>
      <c r="S178" s="127">
        <v>0</v>
      </c>
      <c r="T178" s="128">
        <f>S178*H178</f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29" t="s">
        <v>126</v>
      </c>
      <c r="AT178" s="129" t="s">
        <v>121</v>
      </c>
      <c r="AU178" s="129" t="s">
        <v>75</v>
      </c>
      <c r="AY178" s="15" t="s">
        <v>127</v>
      </c>
      <c r="BE178" s="130">
        <f>IF(N178="základní",J178,0)</f>
        <v>0</v>
      </c>
      <c r="BF178" s="130">
        <f>IF(N178="snížená",J178,0)</f>
        <v>0</v>
      </c>
      <c r="BG178" s="130">
        <f>IF(N178="zákl. přenesená",J178,0)</f>
        <v>0</v>
      </c>
      <c r="BH178" s="130">
        <f>IF(N178="sníž. přenesená",J178,0)</f>
        <v>0</v>
      </c>
      <c r="BI178" s="130">
        <f>IF(N178="nulová",J178,0)</f>
        <v>0</v>
      </c>
      <c r="BJ178" s="15" t="s">
        <v>83</v>
      </c>
      <c r="BK178" s="130">
        <f>ROUND(I178*H178,2)</f>
        <v>0</v>
      </c>
      <c r="BL178" s="15" t="s">
        <v>126</v>
      </c>
      <c r="BM178" s="129" t="s">
        <v>236</v>
      </c>
    </row>
    <row r="179" spans="1:65" s="2" customFormat="1" ht="68.25">
      <c r="A179" s="27"/>
      <c r="B179" s="28"/>
      <c r="C179" s="27"/>
      <c r="D179" s="131" t="s">
        <v>129</v>
      </c>
      <c r="E179" s="27"/>
      <c r="F179" s="132" t="s">
        <v>237</v>
      </c>
      <c r="G179" s="27"/>
      <c r="H179" s="27"/>
      <c r="I179" s="27"/>
      <c r="J179" s="27"/>
      <c r="K179" s="27"/>
      <c r="L179" s="28"/>
      <c r="M179" s="133"/>
      <c r="N179" s="134"/>
      <c r="O179" s="53"/>
      <c r="P179" s="53"/>
      <c r="Q179" s="53"/>
      <c r="R179" s="53"/>
      <c r="S179" s="53"/>
      <c r="T179" s="54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T179" s="15" t="s">
        <v>129</v>
      </c>
      <c r="AU179" s="15" t="s">
        <v>75</v>
      </c>
    </row>
    <row r="180" spans="1:65" s="2" customFormat="1" ht="37.9" customHeight="1">
      <c r="A180" s="27"/>
      <c r="B180" s="118"/>
      <c r="C180" s="119" t="s">
        <v>238</v>
      </c>
      <c r="D180" s="119" t="s">
        <v>121</v>
      </c>
      <c r="E180" s="120" t="s">
        <v>239</v>
      </c>
      <c r="F180" s="121" t="s">
        <v>240</v>
      </c>
      <c r="G180" s="122" t="s">
        <v>167</v>
      </c>
      <c r="H180" s="123">
        <v>2640</v>
      </c>
      <c r="I180" s="124"/>
      <c r="J180" s="124">
        <f>ROUND(I180*H180,2)</f>
        <v>0</v>
      </c>
      <c r="K180" s="121" t="s">
        <v>125</v>
      </c>
      <c r="L180" s="28"/>
      <c r="M180" s="125" t="s">
        <v>1</v>
      </c>
      <c r="N180" s="126" t="s">
        <v>40</v>
      </c>
      <c r="O180" s="127">
        <v>0</v>
      </c>
      <c r="P180" s="127">
        <f>O180*H180</f>
        <v>0</v>
      </c>
      <c r="Q180" s="127">
        <v>0</v>
      </c>
      <c r="R180" s="127">
        <f>Q180*H180</f>
        <v>0</v>
      </c>
      <c r="S180" s="127">
        <v>0</v>
      </c>
      <c r="T180" s="128">
        <f>S180*H180</f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29" t="s">
        <v>126</v>
      </c>
      <c r="AT180" s="129" t="s">
        <v>121</v>
      </c>
      <c r="AU180" s="129" t="s">
        <v>75</v>
      </c>
      <c r="AY180" s="15" t="s">
        <v>127</v>
      </c>
      <c r="BE180" s="130">
        <f>IF(N180="základní",J180,0)</f>
        <v>0</v>
      </c>
      <c r="BF180" s="130">
        <f>IF(N180="snížená",J180,0)</f>
        <v>0</v>
      </c>
      <c r="BG180" s="130">
        <f>IF(N180="zákl. přenesená",J180,0)</f>
        <v>0</v>
      </c>
      <c r="BH180" s="130">
        <f>IF(N180="sníž. přenesená",J180,0)</f>
        <v>0</v>
      </c>
      <c r="BI180" s="130">
        <f>IF(N180="nulová",J180,0)</f>
        <v>0</v>
      </c>
      <c r="BJ180" s="15" t="s">
        <v>83</v>
      </c>
      <c r="BK180" s="130">
        <f>ROUND(I180*H180,2)</f>
        <v>0</v>
      </c>
      <c r="BL180" s="15" t="s">
        <v>126</v>
      </c>
      <c r="BM180" s="129" t="s">
        <v>241</v>
      </c>
    </row>
    <row r="181" spans="1:65" s="2" customFormat="1" ht="58.5">
      <c r="A181" s="27"/>
      <c r="B181" s="28"/>
      <c r="C181" s="27"/>
      <c r="D181" s="131" t="s">
        <v>129</v>
      </c>
      <c r="E181" s="27"/>
      <c r="F181" s="132" t="s">
        <v>242</v>
      </c>
      <c r="G181" s="27"/>
      <c r="H181" s="27"/>
      <c r="I181" s="27"/>
      <c r="J181" s="27"/>
      <c r="K181" s="27"/>
      <c r="L181" s="28"/>
      <c r="M181" s="133"/>
      <c r="N181" s="134"/>
      <c r="O181" s="53"/>
      <c r="P181" s="53"/>
      <c r="Q181" s="53"/>
      <c r="R181" s="53"/>
      <c r="S181" s="53"/>
      <c r="T181" s="54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T181" s="15" t="s">
        <v>129</v>
      </c>
      <c r="AU181" s="15" t="s">
        <v>75</v>
      </c>
    </row>
    <row r="182" spans="1:65" s="2" customFormat="1" ht="19.5">
      <c r="A182" s="27"/>
      <c r="B182" s="28"/>
      <c r="C182" s="27"/>
      <c r="D182" s="131" t="s">
        <v>151</v>
      </c>
      <c r="E182" s="27"/>
      <c r="F182" s="149" t="s">
        <v>243</v>
      </c>
      <c r="G182" s="27"/>
      <c r="H182" s="27"/>
      <c r="I182" s="27"/>
      <c r="J182" s="27"/>
      <c r="K182" s="27"/>
      <c r="L182" s="28"/>
      <c r="M182" s="133"/>
      <c r="N182" s="134"/>
      <c r="O182" s="53"/>
      <c r="P182" s="53"/>
      <c r="Q182" s="53"/>
      <c r="R182" s="53"/>
      <c r="S182" s="53"/>
      <c r="T182" s="54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T182" s="15" t="s">
        <v>151</v>
      </c>
      <c r="AU182" s="15" t="s">
        <v>75</v>
      </c>
    </row>
    <row r="183" spans="1:65" s="2" customFormat="1" ht="24.2" customHeight="1">
      <c r="A183" s="27"/>
      <c r="B183" s="118"/>
      <c r="C183" s="119" t="s">
        <v>244</v>
      </c>
      <c r="D183" s="119" t="s">
        <v>121</v>
      </c>
      <c r="E183" s="120" t="s">
        <v>245</v>
      </c>
      <c r="F183" s="121" t="s">
        <v>246</v>
      </c>
      <c r="G183" s="122" t="s">
        <v>231</v>
      </c>
      <c r="H183" s="123">
        <v>4</v>
      </c>
      <c r="I183" s="124"/>
      <c r="J183" s="124">
        <f>ROUND(I183*H183,2)</f>
        <v>0</v>
      </c>
      <c r="K183" s="121" t="s">
        <v>125</v>
      </c>
      <c r="L183" s="28"/>
      <c r="M183" s="125" t="s">
        <v>1</v>
      </c>
      <c r="N183" s="126" t="s">
        <v>40</v>
      </c>
      <c r="O183" s="127">
        <v>0</v>
      </c>
      <c r="P183" s="127">
        <f>O183*H183</f>
        <v>0</v>
      </c>
      <c r="Q183" s="127">
        <v>0</v>
      </c>
      <c r="R183" s="127">
        <f>Q183*H183</f>
        <v>0</v>
      </c>
      <c r="S183" s="127">
        <v>0</v>
      </c>
      <c r="T183" s="128">
        <f>S183*H183</f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29" t="s">
        <v>126</v>
      </c>
      <c r="AT183" s="129" t="s">
        <v>121</v>
      </c>
      <c r="AU183" s="129" t="s">
        <v>75</v>
      </c>
      <c r="AY183" s="15" t="s">
        <v>127</v>
      </c>
      <c r="BE183" s="130">
        <f>IF(N183="základní",J183,0)</f>
        <v>0</v>
      </c>
      <c r="BF183" s="130">
        <f>IF(N183="snížená",J183,0)</f>
        <v>0</v>
      </c>
      <c r="BG183" s="130">
        <f>IF(N183="zákl. přenesená",J183,0)</f>
        <v>0</v>
      </c>
      <c r="BH183" s="130">
        <f>IF(N183="sníž. přenesená",J183,0)</f>
        <v>0</v>
      </c>
      <c r="BI183" s="130">
        <f>IF(N183="nulová",J183,0)</f>
        <v>0</v>
      </c>
      <c r="BJ183" s="15" t="s">
        <v>83</v>
      </c>
      <c r="BK183" s="130">
        <f>ROUND(I183*H183,2)</f>
        <v>0</v>
      </c>
      <c r="BL183" s="15" t="s">
        <v>126</v>
      </c>
      <c r="BM183" s="129" t="s">
        <v>247</v>
      </c>
    </row>
    <row r="184" spans="1:65" s="2" customFormat="1" ht="58.5">
      <c r="A184" s="27"/>
      <c r="B184" s="28"/>
      <c r="C184" s="27"/>
      <c r="D184" s="131" t="s">
        <v>129</v>
      </c>
      <c r="E184" s="27"/>
      <c r="F184" s="132" t="s">
        <v>248</v>
      </c>
      <c r="G184" s="27"/>
      <c r="H184" s="27"/>
      <c r="I184" s="27"/>
      <c r="J184" s="27"/>
      <c r="K184" s="27"/>
      <c r="L184" s="28"/>
      <c r="M184" s="133"/>
      <c r="N184" s="134"/>
      <c r="O184" s="53"/>
      <c r="P184" s="53"/>
      <c r="Q184" s="53"/>
      <c r="R184" s="53"/>
      <c r="S184" s="53"/>
      <c r="T184" s="54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T184" s="15" t="s">
        <v>129</v>
      </c>
      <c r="AU184" s="15" t="s">
        <v>75</v>
      </c>
    </row>
    <row r="185" spans="1:65" s="2" customFormat="1" ht="24.2" customHeight="1">
      <c r="A185" s="27"/>
      <c r="B185" s="118"/>
      <c r="C185" s="119" t="s">
        <v>249</v>
      </c>
      <c r="D185" s="119" t="s">
        <v>121</v>
      </c>
      <c r="E185" s="120" t="s">
        <v>250</v>
      </c>
      <c r="F185" s="121" t="s">
        <v>251</v>
      </c>
      <c r="G185" s="122" t="s">
        <v>231</v>
      </c>
      <c r="H185" s="123">
        <v>4</v>
      </c>
      <c r="I185" s="124"/>
      <c r="J185" s="124">
        <f>ROUND(I185*H185,2)</f>
        <v>0</v>
      </c>
      <c r="K185" s="121" t="s">
        <v>125</v>
      </c>
      <c r="L185" s="28"/>
      <c r="M185" s="125" t="s">
        <v>1</v>
      </c>
      <c r="N185" s="126" t="s">
        <v>40</v>
      </c>
      <c r="O185" s="127">
        <v>0</v>
      </c>
      <c r="P185" s="127">
        <f>O185*H185</f>
        <v>0</v>
      </c>
      <c r="Q185" s="127">
        <v>0</v>
      </c>
      <c r="R185" s="127">
        <f>Q185*H185</f>
        <v>0</v>
      </c>
      <c r="S185" s="127">
        <v>0</v>
      </c>
      <c r="T185" s="128">
        <f>S185*H185</f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R185" s="129" t="s">
        <v>126</v>
      </c>
      <c r="AT185" s="129" t="s">
        <v>121</v>
      </c>
      <c r="AU185" s="129" t="s">
        <v>75</v>
      </c>
      <c r="AY185" s="15" t="s">
        <v>127</v>
      </c>
      <c r="BE185" s="130">
        <f>IF(N185="základní",J185,0)</f>
        <v>0</v>
      </c>
      <c r="BF185" s="130">
        <f>IF(N185="snížená",J185,0)</f>
        <v>0</v>
      </c>
      <c r="BG185" s="130">
        <f>IF(N185="zákl. přenesená",J185,0)</f>
        <v>0</v>
      </c>
      <c r="BH185" s="130">
        <f>IF(N185="sníž. přenesená",J185,0)</f>
        <v>0</v>
      </c>
      <c r="BI185" s="130">
        <f>IF(N185="nulová",J185,0)</f>
        <v>0</v>
      </c>
      <c r="BJ185" s="15" t="s">
        <v>83</v>
      </c>
      <c r="BK185" s="130">
        <f>ROUND(I185*H185,2)</f>
        <v>0</v>
      </c>
      <c r="BL185" s="15" t="s">
        <v>126</v>
      </c>
      <c r="BM185" s="129" t="s">
        <v>252</v>
      </c>
    </row>
    <row r="186" spans="1:65" s="2" customFormat="1" ht="58.5">
      <c r="A186" s="27"/>
      <c r="B186" s="28"/>
      <c r="C186" s="27"/>
      <c r="D186" s="131" t="s">
        <v>129</v>
      </c>
      <c r="E186" s="27"/>
      <c r="F186" s="132" t="s">
        <v>253</v>
      </c>
      <c r="G186" s="27"/>
      <c r="H186" s="27"/>
      <c r="I186" s="27"/>
      <c r="J186" s="27"/>
      <c r="K186" s="27"/>
      <c r="L186" s="28"/>
      <c r="M186" s="133"/>
      <c r="N186" s="134"/>
      <c r="O186" s="53"/>
      <c r="P186" s="53"/>
      <c r="Q186" s="53"/>
      <c r="R186" s="53"/>
      <c r="S186" s="53"/>
      <c r="T186" s="54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T186" s="15" t="s">
        <v>129</v>
      </c>
      <c r="AU186" s="15" t="s">
        <v>75</v>
      </c>
    </row>
    <row r="187" spans="1:65" s="2" customFormat="1" ht="24.2" customHeight="1">
      <c r="A187" s="27"/>
      <c r="B187" s="118"/>
      <c r="C187" s="119" t="s">
        <v>254</v>
      </c>
      <c r="D187" s="119" t="s">
        <v>121</v>
      </c>
      <c r="E187" s="120" t="s">
        <v>255</v>
      </c>
      <c r="F187" s="121" t="s">
        <v>256</v>
      </c>
      <c r="G187" s="122" t="s">
        <v>155</v>
      </c>
      <c r="H187" s="123">
        <v>18</v>
      </c>
      <c r="I187" s="124"/>
      <c r="J187" s="124">
        <f>ROUND(I187*H187,2)</f>
        <v>0</v>
      </c>
      <c r="K187" s="121" t="s">
        <v>125</v>
      </c>
      <c r="L187" s="28"/>
      <c r="M187" s="125" t="s">
        <v>1</v>
      </c>
      <c r="N187" s="126" t="s">
        <v>40</v>
      </c>
      <c r="O187" s="127">
        <v>0</v>
      </c>
      <c r="P187" s="127">
        <f>O187*H187</f>
        <v>0</v>
      </c>
      <c r="Q187" s="127">
        <v>0</v>
      </c>
      <c r="R187" s="127">
        <f>Q187*H187</f>
        <v>0</v>
      </c>
      <c r="S187" s="127">
        <v>0</v>
      </c>
      <c r="T187" s="128">
        <f>S187*H187</f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29" t="s">
        <v>126</v>
      </c>
      <c r="AT187" s="129" t="s">
        <v>121</v>
      </c>
      <c r="AU187" s="129" t="s">
        <v>75</v>
      </c>
      <c r="AY187" s="15" t="s">
        <v>127</v>
      </c>
      <c r="BE187" s="130">
        <f>IF(N187="základní",J187,0)</f>
        <v>0</v>
      </c>
      <c r="BF187" s="130">
        <f>IF(N187="snížená",J187,0)</f>
        <v>0</v>
      </c>
      <c r="BG187" s="130">
        <f>IF(N187="zákl. přenesená",J187,0)</f>
        <v>0</v>
      </c>
      <c r="BH187" s="130">
        <f>IF(N187="sníž. přenesená",J187,0)</f>
        <v>0</v>
      </c>
      <c r="BI187" s="130">
        <f>IF(N187="nulová",J187,0)</f>
        <v>0</v>
      </c>
      <c r="BJ187" s="15" t="s">
        <v>83</v>
      </c>
      <c r="BK187" s="130">
        <f>ROUND(I187*H187,2)</f>
        <v>0</v>
      </c>
      <c r="BL187" s="15" t="s">
        <v>126</v>
      </c>
      <c r="BM187" s="129" t="s">
        <v>257</v>
      </c>
    </row>
    <row r="188" spans="1:65" s="2" customFormat="1" ht="39">
      <c r="A188" s="27"/>
      <c r="B188" s="28"/>
      <c r="C188" s="27"/>
      <c r="D188" s="131" t="s">
        <v>129</v>
      </c>
      <c r="E188" s="27"/>
      <c r="F188" s="132" t="s">
        <v>258</v>
      </c>
      <c r="G188" s="27"/>
      <c r="H188" s="27"/>
      <c r="I188" s="27"/>
      <c r="J188" s="27"/>
      <c r="K188" s="27"/>
      <c r="L188" s="28"/>
      <c r="M188" s="133"/>
      <c r="N188" s="134"/>
      <c r="O188" s="53"/>
      <c r="P188" s="53"/>
      <c r="Q188" s="53"/>
      <c r="R188" s="53"/>
      <c r="S188" s="53"/>
      <c r="T188" s="54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T188" s="15" t="s">
        <v>129</v>
      </c>
      <c r="AU188" s="15" t="s">
        <v>75</v>
      </c>
    </row>
    <row r="189" spans="1:65" s="2" customFormat="1" ht="19.5">
      <c r="A189" s="27"/>
      <c r="B189" s="28"/>
      <c r="C189" s="27"/>
      <c r="D189" s="131" t="s">
        <v>151</v>
      </c>
      <c r="E189" s="27"/>
      <c r="F189" s="149" t="s">
        <v>259</v>
      </c>
      <c r="G189" s="27"/>
      <c r="H189" s="27"/>
      <c r="I189" s="27"/>
      <c r="J189" s="27"/>
      <c r="K189" s="27"/>
      <c r="L189" s="28"/>
      <c r="M189" s="133"/>
      <c r="N189" s="134"/>
      <c r="O189" s="53"/>
      <c r="P189" s="53"/>
      <c r="Q189" s="53"/>
      <c r="R189" s="53"/>
      <c r="S189" s="53"/>
      <c r="T189" s="54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T189" s="15" t="s">
        <v>151</v>
      </c>
      <c r="AU189" s="15" t="s">
        <v>75</v>
      </c>
    </row>
    <row r="190" spans="1:65" s="2" customFormat="1" ht="24.2" customHeight="1">
      <c r="A190" s="27"/>
      <c r="B190" s="118"/>
      <c r="C190" s="119" t="s">
        <v>260</v>
      </c>
      <c r="D190" s="119" t="s">
        <v>121</v>
      </c>
      <c r="E190" s="120" t="s">
        <v>261</v>
      </c>
      <c r="F190" s="121" t="s">
        <v>262</v>
      </c>
      <c r="G190" s="122" t="s">
        <v>155</v>
      </c>
      <c r="H190" s="123">
        <v>4</v>
      </c>
      <c r="I190" s="124"/>
      <c r="J190" s="124">
        <f>ROUND(I190*H190,2)</f>
        <v>0</v>
      </c>
      <c r="K190" s="121" t="s">
        <v>125</v>
      </c>
      <c r="L190" s="28"/>
      <c r="M190" s="125" t="s">
        <v>1</v>
      </c>
      <c r="N190" s="126" t="s">
        <v>40</v>
      </c>
      <c r="O190" s="127">
        <v>0</v>
      </c>
      <c r="P190" s="127">
        <f>O190*H190</f>
        <v>0</v>
      </c>
      <c r="Q190" s="127">
        <v>0</v>
      </c>
      <c r="R190" s="127">
        <f>Q190*H190</f>
        <v>0</v>
      </c>
      <c r="S190" s="127">
        <v>0</v>
      </c>
      <c r="T190" s="128">
        <f>S190*H190</f>
        <v>0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R190" s="129" t="s">
        <v>126</v>
      </c>
      <c r="AT190" s="129" t="s">
        <v>121</v>
      </c>
      <c r="AU190" s="129" t="s">
        <v>75</v>
      </c>
      <c r="AY190" s="15" t="s">
        <v>127</v>
      </c>
      <c r="BE190" s="130">
        <f>IF(N190="základní",J190,0)</f>
        <v>0</v>
      </c>
      <c r="BF190" s="130">
        <f>IF(N190="snížená",J190,0)</f>
        <v>0</v>
      </c>
      <c r="BG190" s="130">
        <f>IF(N190="zákl. přenesená",J190,0)</f>
        <v>0</v>
      </c>
      <c r="BH190" s="130">
        <f>IF(N190="sníž. přenesená",J190,0)</f>
        <v>0</v>
      </c>
      <c r="BI190" s="130">
        <f>IF(N190="nulová",J190,0)</f>
        <v>0</v>
      </c>
      <c r="BJ190" s="15" t="s">
        <v>83</v>
      </c>
      <c r="BK190" s="130">
        <f>ROUND(I190*H190,2)</f>
        <v>0</v>
      </c>
      <c r="BL190" s="15" t="s">
        <v>126</v>
      </c>
      <c r="BM190" s="129" t="s">
        <v>263</v>
      </c>
    </row>
    <row r="191" spans="1:65" s="2" customFormat="1" ht="39">
      <c r="A191" s="27"/>
      <c r="B191" s="28"/>
      <c r="C191" s="27"/>
      <c r="D191" s="131" t="s">
        <v>129</v>
      </c>
      <c r="E191" s="27"/>
      <c r="F191" s="132" t="s">
        <v>264</v>
      </c>
      <c r="G191" s="27"/>
      <c r="H191" s="27"/>
      <c r="I191" s="27"/>
      <c r="J191" s="27"/>
      <c r="K191" s="27"/>
      <c r="L191" s="28"/>
      <c r="M191" s="133"/>
      <c r="N191" s="134"/>
      <c r="O191" s="53"/>
      <c r="P191" s="53"/>
      <c r="Q191" s="53"/>
      <c r="R191" s="53"/>
      <c r="S191" s="53"/>
      <c r="T191" s="54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T191" s="15" t="s">
        <v>129</v>
      </c>
      <c r="AU191" s="15" t="s">
        <v>75</v>
      </c>
    </row>
    <row r="192" spans="1:65" s="2" customFormat="1" ht="19.5">
      <c r="A192" s="27"/>
      <c r="B192" s="28"/>
      <c r="C192" s="27"/>
      <c r="D192" s="131" t="s">
        <v>151</v>
      </c>
      <c r="E192" s="27"/>
      <c r="F192" s="149" t="s">
        <v>265</v>
      </c>
      <c r="G192" s="27"/>
      <c r="H192" s="27"/>
      <c r="I192" s="27"/>
      <c r="J192" s="27"/>
      <c r="K192" s="27"/>
      <c r="L192" s="28"/>
      <c r="M192" s="133"/>
      <c r="N192" s="134"/>
      <c r="O192" s="53"/>
      <c r="P192" s="53"/>
      <c r="Q192" s="53"/>
      <c r="R192" s="53"/>
      <c r="S192" s="53"/>
      <c r="T192" s="54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T192" s="15" t="s">
        <v>151</v>
      </c>
      <c r="AU192" s="15" t="s">
        <v>75</v>
      </c>
    </row>
    <row r="193" spans="1:65" s="2" customFormat="1" ht="24.2" customHeight="1">
      <c r="A193" s="27"/>
      <c r="B193" s="118"/>
      <c r="C193" s="119" t="s">
        <v>266</v>
      </c>
      <c r="D193" s="119" t="s">
        <v>121</v>
      </c>
      <c r="E193" s="120" t="s">
        <v>267</v>
      </c>
      <c r="F193" s="121" t="s">
        <v>268</v>
      </c>
      <c r="G193" s="122" t="s">
        <v>155</v>
      </c>
      <c r="H193" s="123">
        <v>4</v>
      </c>
      <c r="I193" s="124"/>
      <c r="J193" s="124">
        <f>ROUND(I193*H193,2)</f>
        <v>0</v>
      </c>
      <c r="K193" s="121" t="s">
        <v>125</v>
      </c>
      <c r="L193" s="28"/>
      <c r="M193" s="125" t="s">
        <v>1</v>
      </c>
      <c r="N193" s="126" t="s">
        <v>40</v>
      </c>
      <c r="O193" s="127">
        <v>0</v>
      </c>
      <c r="P193" s="127">
        <f>O193*H193</f>
        <v>0</v>
      </c>
      <c r="Q193" s="127">
        <v>0</v>
      </c>
      <c r="R193" s="127">
        <f>Q193*H193</f>
        <v>0</v>
      </c>
      <c r="S193" s="127">
        <v>0</v>
      </c>
      <c r="T193" s="128">
        <f>S193*H193</f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29" t="s">
        <v>126</v>
      </c>
      <c r="AT193" s="129" t="s">
        <v>121</v>
      </c>
      <c r="AU193" s="129" t="s">
        <v>75</v>
      </c>
      <c r="AY193" s="15" t="s">
        <v>127</v>
      </c>
      <c r="BE193" s="130">
        <f>IF(N193="základní",J193,0)</f>
        <v>0</v>
      </c>
      <c r="BF193" s="130">
        <f>IF(N193="snížená",J193,0)</f>
        <v>0</v>
      </c>
      <c r="BG193" s="130">
        <f>IF(N193="zákl. přenesená",J193,0)</f>
        <v>0</v>
      </c>
      <c r="BH193" s="130">
        <f>IF(N193="sníž. přenesená",J193,0)</f>
        <v>0</v>
      </c>
      <c r="BI193" s="130">
        <f>IF(N193="nulová",J193,0)</f>
        <v>0</v>
      </c>
      <c r="BJ193" s="15" t="s">
        <v>83</v>
      </c>
      <c r="BK193" s="130">
        <f>ROUND(I193*H193,2)</f>
        <v>0</v>
      </c>
      <c r="BL193" s="15" t="s">
        <v>126</v>
      </c>
      <c r="BM193" s="129" t="s">
        <v>269</v>
      </c>
    </row>
    <row r="194" spans="1:65" s="2" customFormat="1" ht="39">
      <c r="A194" s="27"/>
      <c r="B194" s="28"/>
      <c r="C194" s="27"/>
      <c r="D194" s="131" t="s">
        <v>129</v>
      </c>
      <c r="E194" s="27"/>
      <c r="F194" s="132" t="s">
        <v>270</v>
      </c>
      <c r="G194" s="27"/>
      <c r="H194" s="27"/>
      <c r="I194" s="27"/>
      <c r="J194" s="27"/>
      <c r="K194" s="27"/>
      <c r="L194" s="28"/>
      <c r="M194" s="133"/>
      <c r="N194" s="134"/>
      <c r="O194" s="53"/>
      <c r="P194" s="53"/>
      <c r="Q194" s="53"/>
      <c r="R194" s="53"/>
      <c r="S194" s="53"/>
      <c r="T194" s="54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T194" s="15" t="s">
        <v>129</v>
      </c>
      <c r="AU194" s="15" t="s">
        <v>75</v>
      </c>
    </row>
    <row r="195" spans="1:65" s="2" customFormat="1" ht="19.5">
      <c r="A195" s="27"/>
      <c r="B195" s="28"/>
      <c r="C195" s="27"/>
      <c r="D195" s="131" t="s">
        <v>151</v>
      </c>
      <c r="E195" s="27"/>
      <c r="F195" s="149" t="s">
        <v>265</v>
      </c>
      <c r="G195" s="27"/>
      <c r="H195" s="27"/>
      <c r="I195" s="27"/>
      <c r="J195" s="27"/>
      <c r="K195" s="27"/>
      <c r="L195" s="28"/>
      <c r="M195" s="133"/>
      <c r="N195" s="134"/>
      <c r="O195" s="53"/>
      <c r="P195" s="53"/>
      <c r="Q195" s="53"/>
      <c r="R195" s="53"/>
      <c r="S195" s="53"/>
      <c r="T195" s="54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T195" s="15" t="s">
        <v>151</v>
      </c>
      <c r="AU195" s="15" t="s">
        <v>75</v>
      </c>
    </row>
    <row r="196" spans="1:65" s="2" customFormat="1" ht="24.2" customHeight="1">
      <c r="A196" s="27"/>
      <c r="B196" s="118"/>
      <c r="C196" s="119" t="s">
        <v>271</v>
      </c>
      <c r="D196" s="119" t="s">
        <v>121</v>
      </c>
      <c r="E196" s="120" t="s">
        <v>272</v>
      </c>
      <c r="F196" s="121" t="s">
        <v>273</v>
      </c>
      <c r="G196" s="122" t="s">
        <v>148</v>
      </c>
      <c r="H196" s="123">
        <v>6.1909999999999998</v>
      </c>
      <c r="I196" s="124"/>
      <c r="J196" s="124">
        <f>ROUND(I196*H196,2)</f>
        <v>0</v>
      </c>
      <c r="K196" s="121" t="s">
        <v>125</v>
      </c>
      <c r="L196" s="28"/>
      <c r="M196" s="125" t="s">
        <v>1</v>
      </c>
      <c r="N196" s="126" t="s">
        <v>40</v>
      </c>
      <c r="O196" s="127">
        <v>0</v>
      </c>
      <c r="P196" s="127">
        <f>O196*H196</f>
        <v>0</v>
      </c>
      <c r="Q196" s="127">
        <v>0</v>
      </c>
      <c r="R196" s="127">
        <f>Q196*H196</f>
        <v>0</v>
      </c>
      <c r="S196" s="127">
        <v>0</v>
      </c>
      <c r="T196" s="128">
        <f>S196*H196</f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29" t="s">
        <v>126</v>
      </c>
      <c r="AT196" s="129" t="s">
        <v>121</v>
      </c>
      <c r="AU196" s="129" t="s">
        <v>75</v>
      </c>
      <c r="AY196" s="15" t="s">
        <v>127</v>
      </c>
      <c r="BE196" s="130">
        <f>IF(N196="základní",J196,0)</f>
        <v>0</v>
      </c>
      <c r="BF196" s="130">
        <f>IF(N196="snížená",J196,0)</f>
        <v>0</v>
      </c>
      <c r="BG196" s="130">
        <f>IF(N196="zákl. přenesená",J196,0)</f>
        <v>0</v>
      </c>
      <c r="BH196" s="130">
        <f>IF(N196="sníž. přenesená",J196,0)</f>
        <v>0</v>
      </c>
      <c r="BI196" s="130">
        <f>IF(N196="nulová",J196,0)</f>
        <v>0</v>
      </c>
      <c r="BJ196" s="15" t="s">
        <v>83</v>
      </c>
      <c r="BK196" s="130">
        <f>ROUND(I196*H196,2)</f>
        <v>0</v>
      </c>
      <c r="BL196" s="15" t="s">
        <v>126</v>
      </c>
      <c r="BM196" s="129" t="s">
        <v>274</v>
      </c>
    </row>
    <row r="197" spans="1:65" s="2" customFormat="1" ht="78">
      <c r="A197" s="27"/>
      <c r="B197" s="28"/>
      <c r="C197" s="27"/>
      <c r="D197" s="131" t="s">
        <v>129</v>
      </c>
      <c r="E197" s="27"/>
      <c r="F197" s="132" t="s">
        <v>275</v>
      </c>
      <c r="G197" s="27"/>
      <c r="H197" s="27"/>
      <c r="I197" s="27"/>
      <c r="J197" s="27"/>
      <c r="K197" s="27"/>
      <c r="L197" s="28"/>
      <c r="M197" s="133"/>
      <c r="N197" s="134"/>
      <c r="O197" s="53"/>
      <c r="P197" s="53"/>
      <c r="Q197" s="53"/>
      <c r="R197" s="53"/>
      <c r="S197" s="53"/>
      <c r="T197" s="54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T197" s="15" t="s">
        <v>129</v>
      </c>
      <c r="AU197" s="15" t="s">
        <v>75</v>
      </c>
    </row>
    <row r="198" spans="1:65" s="2" customFormat="1" ht="39">
      <c r="A198" s="27"/>
      <c r="B198" s="28"/>
      <c r="C198" s="27"/>
      <c r="D198" s="131" t="s">
        <v>151</v>
      </c>
      <c r="E198" s="27"/>
      <c r="F198" s="149" t="s">
        <v>276</v>
      </c>
      <c r="G198" s="27"/>
      <c r="H198" s="27"/>
      <c r="I198" s="27"/>
      <c r="J198" s="27"/>
      <c r="K198" s="27"/>
      <c r="L198" s="28"/>
      <c r="M198" s="133"/>
      <c r="N198" s="134"/>
      <c r="O198" s="53"/>
      <c r="P198" s="53"/>
      <c r="Q198" s="53"/>
      <c r="R198" s="53"/>
      <c r="S198" s="53"/>
      <c r="T198" s="54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T198" s="15" t="s">
        <v>151</v>
      </c>
      <c r="AU198" s="15" t="s">
        <v>75</v>
      </c>
    </row>
    <row r="199" spans="1:65" s="2" customFormat="1" ht="24.2" customHeight="1">
      <c r="A199" s="27"/>
      <c r="B199" s="118"/>
      <c r="C199" s="119" t="s">
        <v>277</v>
      </c>
      <c r="D199" s="119" t="s">
        <v>121</v>
      </c>
      <c r="E199" s="120" t="s">
        <v>218</v>
      </c>
      <c r="F199" s="121" t="s">
        <v>219</v>
      </c>
      <c r="G199" s="122" t="s">
        <v>148</v>
      </c>
      <c r="H199" s="123">
        <v>6.1909999999999998</v>
      </c>
      <c r="I199" s="124"/>
      <c r="J199" s="124">
        <f>ROUND(I199*H199,2)</f>
        <v>0</v>
      </c>
      <c r="K199" s="121" t="s">
        <v>125</v>
      </c>
      <c r="L199" s="28"/>
      <c r="M199" s="125" t="s">
        <v>1</v>
      </c>
      <c r="N199" s="126" t="s">
        <v>40</v>
      </c>
      <c r="O199" s="127">
        <v>0</v>
      </c>
      <c r="P199" s="127">
        <f>O199*H199</f>
        <v>0</v>
      </c>
      <c r="Q199" s="127">
        <v>0</v>
      </c>
      <c r="R199" s="127">
        <f>Q199*H199</f>
        <v>0</v>
      </c>
      <c r="S199" s="127">
        <v>0</v>
      </c>
      <c r="T199" s="128">
        <f>S199*H199</f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29" t="s">
        <v>126</v>
      </c>
      <c r="AT199" s="129" t="s">
        <v>121</v>
      </c>
      <c r="AU199" s="129" t="s">
        <v>75</v>
      </c>
      <c r="AY199" s="15" t="s">
        <v>127</v>
      </c>
      <c r="BE199" s="130">
        <f>IF(N199="základní",J199,0)</f>
        <v>0</v>
      </c>
      <c r="BF199" s="130">
        <f>IF(N199="snížená",J199,0)</f>
        <v>0</v>
      </c>
      <c r="BG199" s="130">
        <f>IF(N199="zákl. přenesená",J199,0)</f>
        <v>0</v>
      </c>
      <c r="BH199" s="130">
        <f>IF(N199="sníž. přenesená",J199,0)</f>
        <v>0</v>
      </c>
      <c r="BI199" s="130">
        <f>IF(N199="nulová",J199,0)</f>
        <v>0</v>
      </c>
      <c r="BJ199" s="15" t="s">
        <v>83</v>
      </c>
      <c r="BK199" s="130">
        <f>ROUND(I199*H199,2)</f>
        <v>0</v>
      </c>
      <c r="BL199" s="15" t="s">
        <v>126</v>
      </c>
      <c r="BM199" s="129" t="s">
        <v>278</v>
      </c>
    </row>
    <row r="200" spans="1:65" s="2" customFormat="1" ht="29.25">
      <c r="A200" s="27"/>
      <c r="B200" s="28"/>
      <c r="C200" s="27"/>
      <c r="D200" s="131" t="s">
        <v>129</v>
      </c>
      <c r="E200" s="27"/>
      <c r="F200" s="132" t="s">
        <v>221</v>
      </c>
      <c r="G200" s="27"/>
      <c r="H200" s="27"/>
      <c r="I200" s="27"/>
      <c r="J200" s="27"/>
      <c r="K200" s="27"/>
      <c r="L200" s="28"/>
      <c r="M200" s="133"/>
      <c r="N200" s="134"/>
      <c r="O200" s="53"/>
      <c r="P200" s="53"/>
      <c r="Q200" s="53"/>
      <c r="R200" s="53"/>
      <c r="S200" s="53"/>
      <c r="T200" s="54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T200" s="15" t="s">
        <v>129</v>
      </c>
      <c r="AU200" s="15" t="s">
        <v>75</v>
      </c>
    </row>
    <row r="201" spans="1:65" s="2" customFormat="1" ht="39">
      <c r="A201" s="27"/>
      <c r="B201" s="28"/>
      <c r="C201" s="27"/>
      <c r="D201" s="131" t="s">
        <v>151</v>
      </c>
      <c r="E201" s="27"/>
      <c r="F201" s="149" t="s">
        <v>279</v>
      </c>
      <c r="G201" s="27"/>
      <c r="H201" s="27"/>
      <c r="I201" s="27"/>
      <c r="J201" s="27"/>
      <c r="K201" s="27"/>
      <c r="L201" s="28"/>
      <c r="M201" s="133"/>
      <c r="N201" s="134"/>
      <c r="O201" s="53"/>
      <c r="P201" s="53"/>
      <c r="Q201" s="53"/>
      <c r="R201" s="53"/>
      <c r="S201" s="53"/>
      <c r="T201" s="54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T201" s="15" t="s">
        <v>151</v>
      </c>
      <c r="AU201" s="15" t="s">
        <v>75</v>
      </c>
    </row>
    <row r="202" spans="1:65" s="2" customFormat="1" ht="24.2" customHeight="1">
      <c r="A202" s="27"/>
      <c r="B202" s="118"/>
      <c r="C202" s="119" t="s">
        <v>7</v>
      </c>
      <c r="D202" s="119" t="s">
        <v>121</v>
      </c>
      <c r="E202" s="120" t="s">
        <v>280</v>
      </c>
      <c r="F202" s="121" t="s">
        <v>281</v>
      </c>
      <c r="G202" s="122" t="s">
        <v>167</v>
      </c>
      <c r="H202" s="123">
        <v>1548</v>
      </c>
      <c r="I202" s="124"/>
      <c r="J202" s="124">
        <f>ROUND(I202*H202,2)</f>
        <v>0</v>
      </c>
      <c r="K202" s="121" t="s">
        <v>125</v>
      </c>
      <c r="L202" s="28"/>
      <c r="M202" s="125" t="s">
        <v>1</v>
      </c>
      <c r="N202" s="126" t="s">
        <v>40</v>
      </c>
      <c r="O202" s="127">
        <v>0</v>
      </c>
      <c r="P202" s="127">
        <f>O202*H202</f>
        <v>0</v>
      </c>
      <c r="Q202" s="127">
        <v>0</v>
      </c>
      <c r="R202" s="127">
        <f>Q202*H202</f>
        <v>0</v>
      </c>
      <c r="S202" s="127">
        <v>0</v>
      </c>
      <c r="T202" s="128">
        <f>S202*H202</f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29" t="s">
        <v>126</v>
      </c>
      <c r="AT202" s="129" t="s">
        <v>121</v>
      </c>
      <c r="AU202" s="129" t="s">
        <v>75</v>
      </c>
      <c r="AY202" s="15" t="s">
        <v>127</v>
      </c>
      <c r="BE202" s="130">
        <f>IF(N202="základní",J202,0)</f>
        <v>0</v>
      </c>
      <c r="BF202" s="130">
        <f>IF(N202="snížená",J202,0)</f>
        <v>0</v>
      </c>
      <c r="BG202" s="130">
        <f>IF(N202="zákl. přenesená",J202,0)</f>
        <v>0</v>
      </c>
      <c r="BH202" s="130">
        <f>IF(N202="sníž. přenesená",J202,0)</f>
        <v>0</v>
      </c>
      <c r="BI202" s="130">
        <f>IF(N202="nulová",J202,0)</f>
        <v>0</v>
      </c>
      <c r="BJ202" s="15" t="s">
        <v>83</v>
      </c>
      <c r="BK202" s="130">
        <f>ROUND(I202*H202,2)</f>
        <v>0</v>
      </c>
      <c r="BL202" s="15" t="s">
        <v>126</v>
      </c>
      <c r="BM202" s="129" t="s">
        <v>282</v>
      </c>
    </row>
    <row r="203" spans="1:65" s="2" customFormat="1" ht="97.5">
      <c r="A203" s="27"/>
      <c r="B203" s="28"/>
      <c r="C203" s="27"/>
      <c r="D203" s="131" t="s">
        <v>129</v>
      </c>
      <c r="E203" s="27"/>
      <c r="F203" s="132" t="s">
        <v>283</v>
      </c>
      <c r="G203" s="27"/>
      <c r="H203" s="27"/>
      <c r="I203" s="27"/>
      <c r="J203" s="27"/>
      <c r="K203" s="27"/>
      <c r="L203" s="28"/>
      <c r="M203" s="133"/>
      <c r="N203" s="134"/>
      <c r="O203" s="53"/>
      <c r="P203" s="53"/>
      <c r="Q203" s="53"/>
      <c r="R203" s="53"/>
      <c r="S203" s="53"/>
      <c r="T203" s="54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T203" s="15" t="s">
        <v>129</v>
      </c>
      <c r="AU203" s="15" t="s">
        <v>75</v>
      </c>
    </row>
    <row r="204" spans="1:65" s="2" customFormat="1" ht="39">
      <c r="A204" s="27"/>
      <c r="B204" s="28"/>
      <c r="C204" s="27"/>
      <c r="D204" s="131" t="s">
        <v>151</v>
      </c>
      <c r="E204" s="27"/>
      <c r="F204" s="149" t="s">
        <v>579</v>
      </c>
      <c r="G204" s="27"/>
      <c r="H204" s="27"/>
      <c r="I204" s="27"/>
      <c r="J204" s="27"/>
      <c r="K204" s="27"/>
      <c r="L204" s="28"/>
      <c r="M204" s="133"/>
      <c r="N204" s="134"/>
      <c r="O204" s="53"/>
      <c r="P204" s="53"/>
      <c r="Q204" s="53"/>
      <c r="R204" s="53"/>
      <c r="S204" s="53"/>
      <c r="T204" s="54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T204" s="15" t="s">
        <v>151</v>
      </c>
      <c r="AU204" s="15" t="s">
        <v>75</v>
      </c>
    </row>
    <row r="205" spans="1:65" s="2" customFormat="1" ht="24.2" customHeight="1">
      <c r="A205" s="27"/>
      <c r="B205" s="118"/>
      <c r="C205" s="157" t="s">
        <v>284</v>
      </c>
      <c r="D205" s="157" t="s">
        <v>285</v>
      </c>
      <c r="E205" s="158" t="s">
        <v>286</v>
      </c>
      <c r="F205" s="159" t="s">
        <v>287</v>
      </c>
      <c r="G205" s="160" t="s">
        <v>288</v>
      </c>
      <c r="H205" s="161">
        <v>4324.2889999999998</v>
      </c>
      <c r="I205" s="162"/>
      <c r="J205" s="162">
        <f>ROUND(I205*H205,2)</f>
        <v>0</v>
      </c>
      <c r="K205" s="159" t="s">
        <v>125</v>
      </c>
      <c r="L205" s="163"/>
      <c r="M205" s="164" t="s">
        <v>1</v>
      </c>
      <c r="N205" s="165" t="s">
        <v>40</v>
      </c>
      <c r="O205" s="127">
        <v>0</v>
      </c>
      <c r="P205" s="127">
        <f>O205*H205</f>
        <v>0</v>
      </c>
      <c r="Q205" s="127">
        <v>1</v>
      </c>
      <c r="R205" s="127">
        <f>Q205*H205</f>
        <v>4324.2889999999998</v>
      </c>
      <c r="S205" s="127">
        <v>0</v>
      </c>
      <c r="T205" s="128">
        <f>S205*H205</f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29" t="s">
        <v>289</v>
      </c>
      <c r="AT205" s="129" t="s">
        <v>285</v>
      </c>
      <c r="AU205" s="129" t="s">
        <v>75</v>
      </c>
      <c r="AY205" s="15" t="s">
        <v>127</v>
      </c>
      <c r="BE205" s="130">
        <f>IF(N205="základní",J205,0)</f>
        <v>0</v>
      </c>
      <c r="BF205" s="130">
        <f>IF(N205="snížená",J205,0)</f>
        <v>0</v>
      </c>
      <c r="BG205" s="130">
        <f>IF(N205="zákl. přenesená",J205,0)</f>
        <v>0</v>
      </c>
      <c r="BH205" s="130">
        <f>IF(N205="sníž. přenesená",J205,0)</f>
        <v>0</v>
      </c>
      <c r="BI205" s="130">
        <f>IF(N205="nulová",J205,0)</f>
        <v>0</v>
      </c>
      <c r="BJ205" s="15" t="s">
        <v>83</v>
      </c>
      <c r="BK205" s="130">
        <f>ROUND(I205*H205,2)</f>
        <v>0</v>
      </c>
      <c r="BL205" s="15" t="s">
        <v>289</v>
      </c>
      <c r="BM205" s="129" t="s">
        <v>290</v>
      </c>
    </row>
    <row r="206" spans="1:65" s="2" customFormat="1">
      <c r="A206" s="27"/>
      <c r="B206" s="28"/>
      <c r="C206" s="27"/>
      <c r="D206" s="131" t="s">
        <v>129</v>
      </c>
      <c r="E206" s="27"/>
      <c r="F206" s="132" t="s">
        <v>287</v>
      </c>
      <c r="G206" s="27"/>
      <c r="H206" s="27"/>
      <c r="I206" s="27"/>
      <c r="J206" s="27"/>
      <c r="K206" s="27"/>
      <c r="L206" s="28"/>
      <c r="M206" s="133"/>
      <c r="N206" s="134"/>
      <c r="O206" s="53"/>
      <c r="P206" s="53"/>
      <c r="Q206" s="53"/>
      <c r="R206" s="53"/>
      <c r="S206" s="53"/>
      <c r="T206" s="54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T206" s="15" t="s">
        <v>129</v>
      </c>
      <c r="AU206" s="15" t="s">
        <v>75</v>
      </c>
    </row>
    <row r="207" spans="1:65" s="2" customFormat="1" ht="24.2" customHeight="1">
      <c r="A207" s="27"/>
      <c r="B207" s="118"/>
      <c r="C207" s="157" t="s">
        <v>291</v>
      </c>
      <c r="D207" s="157" t="s">
        <v>285</v>
      </c>
      <c r="E207" s="158" t="s">
        <v>292</v>
      </c>
      <c r="F207" s="159" t="s">
        <v>293</v>
      </c>
      <c r="G207" s="160" t="s">
        <v>288</v>
      </c>
      <c r="H207" s="161">
        <v>34</v>
      </c>
      <c r="I207" s="162"/>
      <c r="J207" s="162">
        <f>ROUND(I207*H207,2)</f>
        <v>0</v>
      </c>
      <c r="K207" s="159" t="s">
        <v>125</v>
      </c>
      <c r="L207" s="163"/>
      <c r="M207" s="164" t="s">
        <v>1</v>
      </c>
      <c r="N207" s="165" t="s">
        <v>40</v>
      </c>
      <c r="O207" s="127">
        <v>0</v>
      </c>
      <c r="P207" s="127">
        <f>O207*H207</f>
        <v>0</v>
      </c>
      <c r="Q207" s="127">
        <v>1</v>
      </c>
      <c r="R207" s="127">
        <f>Q207*H207</f>
        <v>34</v>
      </c>
      <c r="S207" s="127">
        <v>0</v>
      </c>
      <c r="T207" s="128">
        <f>S207*H207</f>
        <v>0</v>
      </c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R207" s="129" t="s">
        <v>289</v>
      </c>
      <c r="AT207" s="129" t="s">
        <v>285</v>
      </c>
      <c r="AU207" s="129" t="s">
        <v>75</v>
      </c>
      <c r="AY207" s="15" t="s">
        <v>127</v>
      </c>
      <c r="BE207" s="130">
        <f>IF(N207="základní",J207,0)</f>
        <v>0</v>
      </c>
      <c r="BF207" s="130">
        <f>IF(N207="snížená",J207,0)</f>
        <v>0</v>
      </c>
      <c r="BG207" s="130">
        <f>IF(N207="zákl. přenesená",J207,0)</f>
        <v>0</v>
      </c>
      <c r="BH207" s="130">
        <f>IF(N207="sníž. přenesená",J207,0)</f>
        <v>0</v>
      </c>
      <c r="BI207" s="130">
        <f>IF(N207="nulová",J207,0)</f>
        <v>0</v>
      </c>
      <c r="BJ207" s="15" t="s">
        <v>83</v>
      </c>
      <c r="BK207" s="130">
        <f>ROUND(I207*H207,2)</f>
        <v>0</v>
      </c>
      <c r="BL207" s="15" t="s">
        <v>289</v>
      </c>
      <c r="BM207" s="129" t="s">
        <v>294</v>
      </c>
    </row>
    <row r="208" spans="1:65" s="2" customFormat="1">
      <c r="A208" s="27"/>
      <c r="B208" s="28"/>
      <c r="C208" s="27"/>
      <c r="D208" s="131" t="s">
        <v>129</v>
      </c>
      <c r="E208" s="27"/>
      <c r="F208" s="132" t="s">
        <v>293</v>
      </c>
      <c r="G208" s="27"/>
      <c r="H208" s="27"/>
      <c r="I208" s="27"/>
      <c r="J208" s="27"/>
      <c r="K208" s="27"/>
      <c r="L208" s="28"/>
      <c r="M208" s="133"/>
      <c r="N208" s="134"/>
      <c r="O208" s="53"/>
      <c r="P208" s="53"/>
      <c r="Q208" s="53"/>
      <c r="R208" s="53"/>
      <c r="S208" s="53"/>
      <c r="T208" s="54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T208" s="15" t="s">
        <v>129</v>
      </c>
      <c r="AU208" s="15" t="s">
        <v>75</v>
      </c>
    </row>
    <row r="209" spans="1:65" s="2" customFormat="1" ht="24.2" customHeight="1">
      <c r="A209" s="27"/>
      <c r="B209" s="118"/>
      <c r="C209" s="157" t="s">
        <v>295</v>
      </c>
      <c r="D209" s="157" t="s">
        <v>285</v>
      </c>
      <c r="E209" s="158" t="s">
        <v>296</v>
      </c>
      <c r="F209" s="159" t="s">
        <v>297</v>
      </c>
      <c r="G209" s="160" t="s">
        <v>155</v>
      </c>
      <c r="H209" s="161">
        <v>1260</v>
      </c>
      <c r="I209" s="162"/>
      <c r="J209" s="162">
        <f>ROUND(I209*H209,2)</f>
        <v>0</v>
      </c>
      <c r="K209" s="159" t="s">
        <v>125</v>
      </c>
      <c r="L209" s="163"/>
      <c r="M209" s="164" t="s">
        <v>1</v>
      </c>
      <c r="N209" s="165" t="s">
        <v>40</v>
      </c>
      <c r="O209" s="127">
        <v>0</v>
      </c>
      <c r="P209" s="127">
        <f>O209*H209</f>
        <v>0</v>
      </c>
      <c r="Q209" s="127">
        <v>0.32705000000000001</v>
      </c>
      <c r="R209" s="127">
        <f>Q209*H209</f>
        <v>412.08300000000003</v>
      </c>
      <c r="S209" s="127">
        <v>0</v>
      </c>
      <c r="T209" s="128">
        <f>S209*H209</f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29" t="s">
        <v>289</v>
      </c>
      <c r="AT209" s="129" t="s">
        <v>285</v>
      </c>
      <c r="AU209" s="129" t="s">
        <v>75</v>
      </c>
      <c r="AY209" s="15" t="s">
        <v>127</v>
      </c>
      <c r="BE209" s="130">
        <f>IF(N209="základní",J209,0)</f>
        <v>0</v>
      </c>
      <c r="BF209" s="130">
        <f>IF(N209="snížená",J209,0)</f>
        <v>0</v>
      </c>
      <c r="BG209" s="130">
        <f>IF(N209="zákl. přenesená",J209,0)</f>
        <v>0</v>
      </c>
      <c r="BH209" s="130">
        <f>IF(N209="sníž. přenesená",J209,0)</f>
        <v>0</v>
      </c>
      <c r="BI209" s="130">
        <f>IF(N209="nulová",J209,0)</f>
        <v>0</v>
      </c>
      <c r="BJ209" s="15" t="s">
        <v>83</v>
      </c>
      <c r="BK209" s="130">
        <f>ROUND(I209*H209,2)</f>
        <v>0</v>
      </c>
      <c r="BL209" s="15" t="s">
        <v>289</v>
      </c>
      <c r="BM209" s="129" t="s">
        <v>298</v>
      </c>
    </row>
    <row r="210" spans="1:65" s="2" customFormat="1" ht="19.5">
      <c r="A210" s="27"/>
      <c r="B210" s="28"/>
      <c r="C210" s="27"/>
      <c r="D210" s="131" t="s">
        <v>129</v>
      </c>
      <c r="E210" s="27"/>
      <c r="F210" s="132" t="s">
        <v>297</v>
      </c>
      <c r="G210" s="27"/>
      <c r="H210" s="27"/>
      <c r="I210" s="27"/>
      <c r="J210" s="27"/>
      <c r="K210" s="27"/>
      <c r="L210" s="28"/>
      <c r="M210" s="133"/>
      <c r="N210" s="134"/>
      <c r="O210" s="53"/>
      <c r="P210" s="53"/>
      <c r="Q210" s="53"/>
      <c r="R210" s="53"/>
      <c r="S210" s="53"/>
      <c r="T210" s="54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T210" s="15" t="s">
        <v>129</v>
      </c>
      <c r="AU210" s="15" t="s">
        <v>75</v>
      </c>
    </row>
    <row r="211" spans="1:65" s="2" customFormat="1" ht="24.2" customHeight="1">
      <c r="A211" s="27"/>
      <c r="B211" s="118"/>
      <c r="C211" s="157" t="s">
        <v>299</v>
      </c>
      <c r="D211" s="157" t="s">
        <v>285</v>
      </c>
      <c r="E211" s="158" t="s">
        <v>300</v>
      </c>
      <c r="F211" s="159" t="s">
        <v>301</v>
      </c>
      <c r="G211" s="160" t="s">
        <v>155</v>
      </c>
      <c r="H211" s="161">
        <v>22</v>
      </c>
      <c r="I211" s="162"/>
      <c r="J211" s="162">
        <f>ROUND(I211*H211,2)</f>
        <v>0</v>
      </c>
      <c r="K211" s="159" t="s">
        <v>125</v>
      </c>
      <c r="L211" s="163"/>
      <c r="M211" s="164" t="s">
        <v>1</v>
      </c>
      <c r="N211" s="165" t="s">
        <v>40</v>
      </c>
      <c r="O211" s="127">
        <v>0</v>
      </c>
      <c r="P211" s="127">
        <f>O211*H211</f>
        <v>0</v>
      </c>
      <c r="Q211" s="127">
        <v>4.5022500000000001</v>
      </c>
      <c r="R211" s="127">
        <f>Q211*H211</f>
        <v>99.049499999999995</v>
      </c>
      <c r="S211" s="127">
        <v>0</v>
      </c>
      <c r="T211" s="128">
        <f>S211*H211</f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R211" s="129" t="s">
        <v>289</v>
      </c>
      <c r="AT211" s="129" t="s">
        <v>285</v>
      </c>
      <c r="AU211" s="129" t="s">
        <v>75</v>
      </c>
      <c r="AY211" s="15" t="s">
        <v>127</v>
      </c>
      <c r="BE211" s="130">
        <f>IF(N211="základní",J211,0)</f>
        <v>0</v>
      </c>
      <c r="BF211" s="130">
        <f>IF(N211="snížená",J211,0)</f>
        <v>0</v>
      </c>
      <c r="BG211" s="130">
        <f>IF(N211="zákl. přenesená",J211,0)</f>
        <v>0</v>
      </c>
      <c r="BH211" s="130">
        <f>IF(N211="sníž. přenesená",J211,0)</f>
        <v>0</v>
      </c>
      <c r="BI211" s="130">
        <f>IF(N211="nulová",J211,0)</f>
        <v>0</v>
      </c>
      <c r="BJ211" s="15" t="s">
        <v>83</v>
      </c>
      <c r="BK211" s="130">
        <f>ROUND(I211*H211,2)</f>
        <v>0</v>
      </c>
      <c r="BL211" s="15" t="s">
        <v>289</v>
      </c>
      <c r="BM211" s="129" t="s">
        <v>302</v>
      </c>
    </row>
    <row r="212" spans="1:65" s="2" customFormat="1">
      <c r="A212" s="27"/>
      <c r="B212" s="28"/>
      <c r="C212" s="27"/>
      <c r="D212" s="131" t="s">
        <v>129</v>
      </c>
      <c r="E212" s="27"/>
      <c r="F212" s="132" t="s">
        <v>301</v>
      </c>
      <c r="G212" s="27"/>
      <c r="H212" s="27"/>
      <c r="I212" s="27"/>
      <c r="J212" s="27"/>
      <c r="K212" s="27"/>
      <c r="L212" s="28"/>
      <c r="M212" s="133"/>
      <c r="N212" s="134"/>
      <c r="O212" s="53"/>
      <c r="P212" s="53"/>
      <c r="Q212" s="53"/>
      <c r="R212" s="53"/>
      <c r="S212" s="53"/>
      <c r="T212" s="54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T212" s="15" t="s">
        <v>129</v>
      </c>
      <c r="AU212" s="15" t="s">
        <v>75</v>
      </c>
    </row>
    <row r="213" spans="1:65" s="2" customFormat="1" ht="24.2" customHeight="1">
      <c r="A213" s="27"/>
      <c r="B213" s="118"/>
      <c r="C213" s="157" t="s">
        <v>303</v>
      </c>
      <c r="D213" s="157" t="s">
        <v>285</v>
      </c>
      <c r="E213" s="158" t="s">
        <v>304</v>
      </c>
      <c r="F213" s="159" t="s">
        <v>305</v>
      </c>
      <c r="G213" s="160" t="s">
        <v>167</v>
      </c>
      <c r="H213" s="161">
        <v>48</v>
      </c>
      <c r="I213" s="162"/>
      <c r="J213" s="162">
        <f>ROUND(I213*H213,2)</f>
        <v>0</v>
      </c>
      <c r="K213" s="159" t="s">
        <v>125</v>
      </c>
      <c r="L213" s="163"/>
      <c r="M213" s="164" t="s">
        <v>1</v>
      </c>
      <c r="N213" s="165" t="s">
        <v>40</v>
      </c>
      <c r="O213" s="127">
        <v>0</v>
      </c>
      <c r="P213" s="127">
        <f>O213*H213</f>
        <v>0</v>
      </c>
      <c r="Q213" s="127">
        <v>5.4850000000000003E-2</v>
      </c>
      <c r="R213" s="127">
        <f>Q213*H213</f>
        <v>2.6328</v>
      </c>
      <c r="S213" s="127">
        <v>0</v>
      </c>
      <c r="T213" s="128">
        <f>S213*H213</f>
        <v>0</v>
      </c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R213" s="129" t="s">
        <v>289</v>
      </c>
      <c r="AT213" s="129" t="s">
        <v>285</v>
      </c>
      <c r="AU213" s="129" t="s">
        <v>75</v>
      </c>
      <c r="AY213" s="15" t="s">
        <v>127</v>
      </c>
      <c r="BE213" s="130">
        <f>IF(N213="základní",J213,0)</f>
        <v>0</v>
      </c>
      <c r="BF213" s="130">
        <f>IF(N213="snížená",J213,0)</f>
        <v>0</v>
      </c>
      <c r="BG213" s="130">
        <f>IF(N213="zákl. přenesená",J213,0)</f>
        <v>0</v>
      </c>
      <c r="BH213" s="130">
        <f>IF(N213="sníž. přenesená",J213,0)</f>
        <v>0</v>
      </c>
      <c r="BI213" s="130">
        <f>IF(N213="nulová",J213,0)</f>
        <v>0</v>
      </c>
      <c r="BJ213" s="15" t="s">
        <v>83</v>
      </c>
      <c r="BK213" s="130">
        <f>ROUND(I213*H213,2)</f>
        <v>0</v>
      </c>
      <c r="BL213" s="15" t="s">
        <v>289</v>
      </c>
      <c r="BM213" s="129" t="s">
        <v>306</v>
      </c>
    </row>
    <row r="214" spans="1:65" s="2" customFormat="1">
      <c r="A214" s="27"/>
      <c r="B214" s="28"/>
      <c r="C214" s="27"/>
      <c r="D214" s="131" t="s">
        <v>129</v>
      </c>
      <c r="E214" s="27"/>
      <c r="F214" s="132" t="s">
        <v>305</v>
      </c>
      <c r="G214" s="27"/>
      <c r="H214" s="27"/>
      <c r="I214" s="27"/>
      <c r="J214" s="27"/>
      <c r="K214" s="27"/>
      <c r="L214" s="28"/>
      <c r="M214" s="133"/>
      <c r="N214" s="134"/>
      <c r="O214" s="53"/>
      <c r="P214" s="53"/>
      <c r="Q214" s="53"/>
      <c r="R214" s="53"/>
      <c r="S214" s="53"/>
      <c r="T214" s="54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T214" s="15" t="s">
        <v>129</v>
      </c>
      <c r="AU214" s="15" t="s">
        <v>75</v>
      </c>
    </row>
    <row r="215" spans="1:65" s="2" customFormat="1" ht="24.2" customHeight="1">
      <c r="A215" s="27"/>
      <c r="B215" s="118"/>
      <c r="C215" s="157" t="s">
        <v>307</v>
      </c>
      <c r="D215" s="157" t="s">
        <v>285</v>
      </c>
      <c r="E215" s="158" t="s">
        <v>308</v>
      </c>
      <c r="F215" s="159" t="s">
        <v>309</v>
      </c>
      <c r="G215" s="160" t="s">
        <v>167</v>
      </c>
      <c r="H215" s="161">
        <v>48</v>
      </c>
      <c r="I215" s="162"/>
      <c r="J215" s="162">
        <f>ROUND(I215*H215,2)</f>
        <v>0</v>
      </c>
      <c r="K215" s="159" t="s">
        <v>125</v>
      </c>
      <c r="L215" s="163"/>
      <c r="M215" s="164" t="s">
        <v>1</v>
      </c>
      <c r="N215" s="165" t="s">
        <v>40</v>
      </c>
      <c r="O215" s="127">
        <v>0</v>
      </c>
      <c r="P215" s="127">
        <f>O215*H215</f>
        <v>0</v>
      </c>
      <c r="Q215" s="127">
        <v>5.4850000000000003E-2</v>
      </c>
      <c r="R215" s="127">
        <f>Q215*H215</f>
        <v>2.6328</v>
      </c>
      <c r="S215" s="127">
        <v>0</v>
      </c>
      <c r="T215" s="128">
        <f>S215*H215</f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29" t="s">
        <v>289</v>
      </c>
      <c r="AT215" s="129" t="s">
        <v>285</v>
      </c>
      <c r="AU215" s="129" t="s">
        <v>75</v>
      </c>
      <c r="AY215" s="15" t="s">
        <v>127</v>
      </c>
      <c r="BE215" s="130">
        <f>IF(N215="základní",J215,0)</f>
        <v>0</v>
      </c>
      <c r="BF215" s="130">
        <f>IF(N215="snížená",J215,0)</f>
        <v>0</v>
      </c>
      <c r="BG215" s="130">
        <f>IF(N215="zákl. přenesená",J215,0)</f>
        <v>0</v>
      </c>
      <c r="BH215" s="130">
        <f>IF(N215="sníž. přenesená",J215,0)</f>
        <v>0</v>
      </c>
      <c r="BI215" s="130">
        <f>IF(N215="nulová",J215,0)</f>
        <v>0</v>
      </c>
      <c r="BJ215" s="15" t="s">
        <v>83</v>
      </c>
      <c r="BK215" s="130">
        <f>ROUND(I215*H215,2)</f>
        <v>0</v>
      </c>
      <c r="BL215" s="15" t="s">
        <v>289</v>
      </c>
      <c r="BM215" s="129" t="s">
        <v>310</v>
      </c>
    </row>
    <row r="216" spans="1:65" s="2" customFormat="1">
      <c r="A216" s="27"/>
      <c r="B216" s="28"/>
      <c r="C216" s="27"/>
      <c r="D216" s="131" t="s">
        <v>129</v>
      </c>
      <c r="E216" s="27"/>
      <c r="F216" s="132" t="s">
        <v>309</v>
      </c>
      <c r="G216" s="27"/>
      <c r="H216" s="27"/>
      <c r="I216" s="27"/>
      <c r="J216" s="27"/>
      <c r="K216" s="27"/>
      <c r="L216" s="28"/>
      <c r="M216" s="133"/>
      <c r="N216" s="134"/>
      <c r="O216" s="53"/>
      <c r="P216" s="53"/>
      <c r="Q216" s="53"/>
      <c r="R216" s="53"/>
      <c r="S216" s="53"/>
      <c r="T216" s="54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T216" s="15" t="s">
        <v>129</v>
      </c>
      <c r="AU216" s="15" t="s">
        <v>75</v>
      </c>
    </row>
    <row r="217" spans="1:65" s="2" customFormat="1" ht="24.2" customHeight="1">
      <c r="A217" s="27"/>
      <c r="B217" s="118"/>
      <c r="C217" s="157" t="s">
        <v>311</v>
      </c>
      <c r="D217" s="157" t="s">
        <v>285</v>
      </c>
      <c r="E217" s="158" t="s">
        <v>312</v>
      </c>
      <c r="F217" s="159" t="s">
        <v>313</v>
      </c>
      <c r="G217" s="160" t="s">
        <v>155</v>
      </c>
      <c r="H217" s="161">
        <v>3</v>
      </c>
      <c r="I217" s="162"/>
      <c r="J217" s="162">
        <f>ROUND(I217*H217,2)</f>
        <v>0</v>
      </c>
      <c r="K217" s="159" t="s">
        <v>125</v>
      </c>
      <c r="L217" s="163"/>
      <c r="M217" s="164" t="s">
        <v>1</v>
      </c>
      <c r="N217" s="165" t="s">
        <v>40</v>
      </c>
      <c r="O217" s="127">
        <v>0</v>
      </c>
      <c r="P217" s="127">
        <f>O217*H217</f>
        <v>0</v>
      </c>
      <c r="Q217" s="127">
        <v>0.23430999999999999</v>
      </c>
      <c r="R217" s="127">
        <f>Q217*H217</f>
        <v>0.70292999999999994</v>
      </c>
      <c r="S217" s="127">
        <v>0</v>
      </c>
      <c r="T217" s="128">
        <f>S217*H217</f>
        <v>0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R217" s="129" t="s">
        <v>289</v>
      </c>
      <c r="AT217" s="129" t="s">
        <v>285</v>
      </c>
      <c r="AU217" s="129" t="s">
        <v>75</v>
      </c>
      <c r="AY217" s="15" t="s">
        <v>127</v>
      </c>
      <c r="BE217" s="130">
        <f>IF(N217="základní",J217,0)</f>
        <v>0</v>
      </c>
      <c r="BF217" s="130">
        <f>IF(N217="snížená",J217,0)</f>
        <v>0</v>
      </c>
      <c r="BG217" s="130">
        <f>IF(N217="zákl. přenesená",J217,0)</f>
        <v>0</v>
      </c>
      <c r="BH217" s="130">
        <f>IF(N217="sníž. přenesená",J217,0)</f>
        <v>0</v>
      </c>
      <c r="BI217" s="130">
        <f>IF(N217="nulová",J217,0)</f>
        <v>0</v>
      </c>
      <c r="BJ217" s="15" t="s">
        <v>83</v>
      </c>
      <c r="BK217" s="130">
        <f>ROUND(I217*H217,2)</f>
        <v>0</v>
      </c>
      <c r="BL217" s="15" t="s">
        <v>289</v>
      </c>
      <c r="BM217" s="129" t="s">
        <v>314</v>
      </c>
    </row>
    <row r="218" spans="1:65" s="2" customFormat="1" ht="19.5">
      <c r="A218" s="27"/>
      <c r="B218" s="28"/>
      <c r="C218" s="27"/>
      <c r="D218" s="131" t="s">
        <v>129</v>
      </c>
      <c r="E218" s="27"/>
      <c r="F218" s="132" t="s">
        <v>313</v>
      </c>
      <c r="G218" s="27"/>
      <c r="H218" s="27"/>
      <c r="I218" s="27"/>
      <c r="J218" s="27"/>
      <c r="K218" s="27"/>
      <c r="L218" s="28"/>
      <c r="M218" s="133"/>
      <c r="N218" s="134"/>
      <c r="O218" s="53"/>
      <c r="P218" s="53"/>
      <c r="Q218" s="53"/>
      <c r="R218" s="53"/>
      <c r="S218" s="53"/>
      <c r="T218" s="54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T218" s="15" t="s">
        <v>129</v>
      </c>
      <c r="AU218" s="15" t="s">
        <v>75</v>
      </c>
    </row>
    <row r="219" spans="1:65" s="2" customFormat="1" ht="24.2" customHeight="1">
      <c r="A219" s="27"/>
      <c r="B219" s="118"/>
      <c r="C219" s="157" t="s">
        <v>315</v>
      </c>
      <c r="D219" s="157" t="s">
        <v>285</v>
      </c>
      <c r="E219" s="158" t="s">
        <v>316</v>
      </c>
      <c r="F219" s="159" t="s">
        <v>317</v>
      </c>
      <c r="G219" s="160" t="s">
        <v>155</v>
      </c>
      <c r="H219" s="161">
        <v>200</v>
      </c>
      <c r="I219" s="162"/>
      <c r="J219" s="162">
        <f>ROUND(I219*H219,2)</f>
        <v>0</v>
      </c>
      <c r="K219" s="159" t="s">
        <v>125</v>
      </c>
      <c r="L219" s="163"/>
      <c r="M219" s="164" t="s">
        <v>1</v>
      </c>
      <c r="N219" s="165" t="s">
        <v>40</v>
      </c>
      <c r="O219" s="127">
        <v>0</v>
      </c>
      <c r="P219" s="127">
        <f>O219*H219</f>
        <v>0</v>
      </c>
      <c r="Q219" s="127">
        <v>1.4999999999999999E-4</v>
      </c>
      <c r="R219" s="127">
        <f>Q219*H219</f>
        <v>0.03</v>
      </c>
      <c r="S219" s="127">
        <v>0</v>
      </c>
      <c r="T219" s="128">
        <f>S219*H219</f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R219" s="129" t="s">
        <v>289</v>
      </c>
      <c r="AT219" s="129" t="s">
        <v>285</v>
      </c>
      <c r="AU219" s="129" t="s">
        <v>75</v>
      </c>
      <c r="AY219" s="15" t="s">
        <v>127</v>
      </c>
      <c r="BE219" s="130">
        <f>IF(N219="základní",J219,0)</f>
        <v>0</v>
      </c>
      <c r="BF219" s="130">
        <f>IF(N219="snížená",J219,0)</f>
        <v>0</v>
      </c>
      <c r="BG219" s="130">
        <f>IF(N219="zákl. přenesená",J219,0)</f>
        <v>0</v>
      </c>
      <c r="BH219" s="130">
        <f>IF(N219="sníž. přenesená",J219,0)</f>
        <v>0</v>
      </c>
      <c r="BI219" s="130">
        <f>IF(N219="nulová",J219,0)</f>
        <v>0</v>
      </c>
      <c r="BJ219" s="15" t="s">
        <v>83</v>
      </c>
      <c r="BK219" s="130">
        <f>ROUND(I219*H219,2)</f>
        <v>0</v>
      </c>
      <c r="BL219" s="15" t="s">
        <v>289</v>
      </c>
      <c r="BM219" s="129" t="s">
        <v>318</v>
      </c>
    </row>
    <row r="220" spans="1:65" s="2" customFormat="1">
      <c r="A220" s="27"/>
      <c r="B220" s="28"/>
      <c r="C220" s="27"/>
      <c r="D220" s="131" t="s">
        <v>129</v>
      </c>
      <c r="E220" s="27"/>
      <c r="F220" s="132" t="s">
        <v>317</v>
      </c>
      <c r="G220" s="27"/>
      <c r="H220" s="27"/>
      <c r="I220" s="27"/>
      <c r="J220" s="27"/>
      <c r="K220" s="27"/>
      <c r="L220" s="28"/>
      <c r="M220" s="133"/>
      <c r="N220" s="134"/>
      <c r="O220" s="53"/>
      <c r="P220" s="53"/>
      <c r="Q220" s="53"/>
      <c r="R220" s="53"/>
      <c r="S220" s="53"/>
      <c r="T220" s="54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T220" s="15" t="s">
        <v>129</v>
      </c>
      <c r="AU220" s="15" t="s">
        <v>75</v>
      </c>
    </row>
    <row r="221" spans="1:65" s="2" customFormat="1" ht="24.2" customHeight="1">
      <c r="A221" s="27"/>
      <c r="B221" s="118"/>
      <c r="C221" s="157" t="s">
        <v>319</v>
      </c>
      <c r="D221" s="157" t="s">
        <v>285</v>
      </c>
      <c r="E221" s="158" t="s">
        <v>320</v>
      </c>
      <c r="F221" s="159" t="s">
        <v>321</v>
      </c>
      <c r="G221" s="160" t="s">
        <v>155</v>
      </c>
      <c r="H221" s="161">
        <v>8</v>
      </c>
      <c r="I221" s="162"/>
      <c r="J221" s="162">
        <f>ROUND(I221*H221,2)</f>
        <v>0</v>
      </c>
      <c r="K221" s="159" t="s">
        <v>125</v>
      </c>
      <c r="L221" s="163"/>
      <c r="M221" s="164" t="s">
        <v>1</v>
      </c>
      <c r="N221" s="165" t="s">
        <v>40</v>
      </c>
      <c r="O221" s="127">
        <v>0</v>
      </c>
      <c r="P221" s="127">
        <f>O221*H221</f>
        <v>0</v>
      </c>
      <c r="Q221" s="127">
        <v>0</v>
      </c>
      <c r="R221" s="127">
        <f>Q221*H221</f>
        <v>0</v>
      </c>
      <c r="S221" s="127">
        <v>0</v>
      </c>
      <c r="T221" s="128">
        <f>S221*H221</f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R221" s="129" t="s">
        <v>289</v>
      </c>
      <c r="AT221" s="129" t="s">
        <v>285</v>
      </c>
      <c r="AU221" s="129" t="s">
        <v>75</v>
      </c>
      <c r="AY221" s="15" t="s">
        <v>127</v>
      </c>
      <c r="BE221" s="130">
        <f>IF(N221="základní",J221,0)</f>
        <v>0</v>
      </c>
      <c r="BF221" s="130">
        <f>IF(N221="snížená",J221,0)</f>
        <v>0</v>
      </c>
      <c r="BG221" s="130">
        <f>IF(N221="zákl. přenesená",J221,0)</f>
        <v>0</v>
      </c>
      <c r="BH221" s="130">
        <f>IF(N221="sníž. přenesená",J221,0)</f>
        <v>0</v>
      </c>
      <c r="BI221" s="130">
        <f>IF(N221="nulová",J221,0)</f>
        <v>0</v>
      </c>
      <c r="BJ221" s="15" t="s">
        <v>83</v>
      </c>
      <c r="BK221" s="130">
        <f>ROUND(I221*H221,2)</f>
        <v>0</v>
      </c>
      <c r="BL221" s="15" t="s">
        <v>289</v>
      </c>
      <c r="BM221" s="129" t="s">
        <v>322</v>
      </c>
    </row>
    <row r="222" spans="1:65" s="2" customFormat="1">
      <c r="A222" s="27"/>
      <c r="B222" s="28"/>
      <c r="C222" s="27"/>
      <c r="D222" s="131" t="s">
        <v>129</v>
      </c>
      <c r="E222" s="27"/>
      <c r="F222" s="132" t="s">
        <v>321</v>
      </c>
      <c r="G222" s="27"/>
      <c r="H222" s="27"/>
      <c r="I222" s="27"/>
      <c r="J222" s="27"/>
      <c r="K222" s="27"/>
      <c r="L222" s="28"/>
      <c r="M222" s="133"/>
      <c r="N222" s="134"/>
      <c r="O222" s="53"/>
      <c r="P222" s="53"/>
      <c r="Q222" s="53"/>
      <c r="R222" s="53"/>
      <c r="S222" s="53"/>
      <c r="T222" s="54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T222" s="15" t="s">
        <v>129</v>
      </c>
      <c r="AU222" s="15" t="s">
        <v>75</v>
      </c>
    </row>
    <row r="223" spans="1:65" s="2" customFormat="1" ht="24.2" customHeight="1">
      <c r="A223" s="27"/>
      <c r="B223" s="118"/>
      <c r="C223" s="157" t="s">
        <v>323</v>
      </c>
      <c r="D223" s="157" t="s">
        <v>285</v>
      </c>
      <c r="E223" s="158" t="s">
        <v>324</v>
      </c>
      <c r="F223" s="159" t="s">
        <v>325</v>
      </c>
      <c r="G223" s="160" t="s">
        <v>155</v>
      </c>
      <c r="H223" s="161">
        <v>18</v>
      </c>
      <c r="I223" s="162"/>
      <c r="J223" s="162">
        <f>ROUND(I223*H223,2)</f>
        <v>0</v>
      </c>
      <c r="K223" s="159" t="s">
        <v>125</v>
      </c>
      <c r="L223" s="163"/>
      <c r="M223" s="164" t="s">
        <v>1</v>
      </c>
      <c r="N223" s="165" t="s">
        <v>40</v>
      </c>
      <c r="O223" s="127">
        <v>0</v>
      </c>
      <c r="P223" s="127">
        <f>O223*H223</f>
        <v>0</v>
      </c>
      <c r="Q223" s="127">
        <v>0.39700000000000002</v>
      </c>
      <c r="R223" s="127">
        <f>Q223*H223</f>
        <v>7.1460000000000008</v>
      </c>
      <c r="S223" s="127">
        <v>0</v>
      </c>
      <c r="T223" s="128">
        <f>S223*H223</f>
        <v>0</v>
      </c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R223" s="129" t="s">
        <v>289</v>
      </c>
      <c r="AT223" s="129" t="s">
        <v>285</v>
      </c>
      <c r="AU223" s="129" t="s">
        <v>75</v>
      </c>
      <c r="AY223" s="15" t="s">
        <v>127</v>
      </c>
      <c r="BE223" s="130">
        <f>IF(N223="základní",J223,0)</f>
        <v>0</v>
      </c>
      <c r="BF223" s="130">
        <f>IF(N223="snížená",J223,0)</f>
        <v>0</v>
      </c>
      <c r="BG223" s="130">
        <f>IF(N223="zákl. přenesená",J223,0)</f>
        <v>0</v>
      </c>
      <c r="BH223" s="130">
        <f>IF(N223="sníž. přenesená",J223,0)</f>
        <v>0</v>
      </c>
      <c r="BI223" s="130">
        <f>IF(N223="nulová",J223,0)</f>
        <v>0</v>
      </c>
      <c r="BJ223" s="15" t="s">
        <v>83</v>
      </c>
      <c r="BK223" s="130">
        <f>ROUND(I223*H223,2)</f>
        <v>0</v>
      </c>
      <c r="BL223" s="15" t="s">
        <v>289</v>
      </c>
      <c r="BM223" s="129" t="s">
        <v>326</v>
      </c>
    </row>
    <row r="224" spans="1:65" s="2" customFormat="1">
      <c r="A224" s="27"/>
      <c r="B224" s="28"/>
      <c r="C224" s="27"/>
      <c r="D224" s="131" t="s">
        <v>129</v>
      </c>
      <c r="E224" s="27"/>
      <c r="F224" s="132" t="s">
        <v>325</v>
      </c>
      <c r="G224" s="27"/>
      <c r="H224" s="27"/>
      <c r="I224" s="27"/>
      <c r="J224" s="27"/>
      <c r="K224" s="27"/>
      <c r="L224" s="28"/>
      <c r="M224" s="133"/>
      <c r="N224" s="134"/>
      <c r="O224" s="53"/>
      <c r="P224" s="53"/>
      <c r="Q224" s="53"/>
      <c r="R224" s="53"/>
      <c r="S224" s="53"/>
      <c r="T224" s="54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T224" s="15" t="s">
        <v>129</v>
      </c>
      <c r="AU224" s="15" t="s">
        <v>75</v>
      </c>
    </row>
    <row r="225" spans="1:65" s="2" customFormat="1" ht="24.2" customHeight="1">
      <c r="A225" s="27"/>
      <c r="B225" s="118"/>
      <c r="C225" s="157" t="s">
        <v>327</v>
      </c>
      <c r="D225" s="157" t="s">
        <v>285</v>
      </c>
      <c r="E225" s="158" t="s">
        <v>328</v>
      </c>
      <c r="F225" s="159" t="s">
        <v>329</v>
      </c>
      <c r="G225" s="160" t="s">
        <v>155</v>
      </c>
      <c r="H225" s="161">
        <v>18</v>
      </c>
      <c r="I225" s="162"/>
      <c r="J225" s="162">
        <f>ROUND(I225*H225,2)</f>
        <v>0</v>
      </c>
      <c r="K225" s="159" t="s">
        <v>125</v>
      </c>
      <c r="L225" s="163"/>
      <c r="M225" s="164" t="s">
        <v>1</v>
      </c>
      <c r="N225" s="165" t="s">
        <v>40</v>
      </c>
      <c r="O225" s="127">
        <v>0</v>
      </c>
      <c r="P225" s="127">
        <f>O225*H225</f>
        <v>0</v>
      </c>
      <c r="Q225" s="127">
        <v>0</v>
      </c>
      <c r="R225" s="127">
        <f>Q225*H225</f>
        <v>0</v>
      </c>
      <c r="S225" s="127">
        <v>0</v>
      </c>
      <c r="T225" s="128">
        <f>S225*H225</f>
        <v>0</v>
      </c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R225" s="129" t="s">
        <v>289</v>
      </c>
      <c r="AT225" s="129" t="s">
        <v>285</v>
      </c>
      <c r="AU225" s="129" t="s">
        <v>75</v>
      </c>
      <c r="AY225" s="15" t="s">
        <v>127</v>
      </c>
      <c r="BE225" s="130">
        <f>IF(N225="základní",J225,0)</f>
        <v>0</v>
      </c>
      <c r="BF225" s="130">
        <f>IF(N225="snížená",J225,0)</f>
        <v>0</v>
      </c>
      <c r="BG225" s="130">
        <f>IF(N225="zákl. přenesená",J225,0)</f>
        <v>0</v>
      </c>
      <c r="BH225" s="130">
        <f>IF(N225="sníž. přenesená",J225,0)</f>
        <v>0</v>
      </c>
      <c r="BI225" s="130">
        <f>IF(N225="nulová",J225,0)</f>
        <v>0</v>
      </c>
      <c r="BJ225" s="15" t="s">
        <v>83</v>
      </c>
      <c r="BK225" s="130">
        <f>ROUND(I225*H225,2)</f>
        <v>0</v>
      </c>
      <c r="BL225" s="15" t="s">
        <v>289</v>
      </c>
      <c r="BM225" s="129" t="s">
        <v>330</v>
      </c>
    </row>
    <row r="226" spans="1:65" s="2" customFormat="1">
      <c r="A226" s="27"/>
      <c r="B226" s="28"/>
      <c r="C226" s="27"/>
      <c r="D226" s="131" t="s">
        <v>129</v>
      </c>
      <c r="E226" s="27"/>
      <c r="F226" s="132" t="s">
        <v>329</v>
      </c>
      <c r="G226" s="27"/>
      <c r="H226" s="27"/>
      <c r="I226" s="27"/>
      <c r="J226" s="27"/>
      <c r="K226" s="27"/>
      <c r="L226" s="28"/>
      <c r="M226" s="166"/>
      <c r="N226" s="167"/>
      <c r="O226" s="168"/>
      <c r="P226" s="168"/>
      <c r="Q226" s="168"/>
      <c r="R226" s="168"/>
      <c r="S226" s="168"/>
      <c r="T226" s="169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T226" s="15" t="s">
        <v>129</v>
      </c>
      <c r="AU226" s="15" t="s">
        <v>75</v>
      </c>
    </row>
    <row r="227" spans="1:65" s="2" customFormat="1" ht="6.95" customHeight="1">
      <c r="A227" s="27"/>
      <c r="B227" s="42"/>
      <c r="C227" s="43"/>
      <c r="D227" s="43"/>
      <c r="E227" s="43"/>
      <c r="F227" s="43"/>
      <c r="G227" s="43"/>
      <c r="H227" s="43"/>
      <c r="I227" s="43"/>
      <c r="J227" s="43"/>
      <c r="K227" s="43"/>
      <c r="L227" s="28"/>
      <c r="M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</row>
  </sheetData>
  <autoFilter ref="C115:K226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1"/>
  <sheetViews>
    <sheetView showGridLines="0" workbookViewId="0">
      <selection activeCell="A151" sqref="A15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5" t="s">
        <v>87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1:46" s="1" customFormat="1" ht="24.95" hidden="1" customHeight="1">
      <c r="B4" s="18"/>
      <c r="D4" s="19" t="s">
        <v>100</v>
      </c>
      <c r="L4" s="18"/>
      <c r="M4" s="89" t="s">
        <v>10</v>
      </c>
      <c r="AT4" s="15" t="s">
        <v>3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4" t="s">
        <v>14</v>
      </c>
      <c r="L6" s="18"/>
    </row>
    <row r="7" spans="1:46" s="1" customFormat="1" ht="16.5" hidden="1" customHeight="1">
      <c r="B7" s="18"/>
      <c r="E7" s="211" t="str">
        <f>'Rekapitulace stavby'!K6</f>
        <v>Zřízení ŽSv v úseku Hájek - Dalovice</v>
      </c>
      <c r="F7" s="212"/>
      <c r="G7" s="212"/>
      <c r="H7" s="212"/>
      <c r="L7" s="18"/>
    </row>
    <row r="8" spans="1:46" s="2" customFormat="1" ht="12" hidden="1" customHeight="1">
      <c r="A8" s="27"/>
      <c r="B8" s="28"/>
      <c r="C8" s="27"/>
      <c r="D8" s="24" t="s">
        <v>101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hidden="1" customHeight="1">
      <c r="A9" s="27"/>
      <c r="B9" s="28"/>
      <c r="C9" s="27"/>
      <c r="D9" s="27"/>
      <c r="E9" s="176" t="s">
        <v>331</v>
      </c>
      <c r="F9" s="210"/>
      <c r="G9" s="210"/>
      <c r="H9" s="210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idden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hidden="1" customHeight="1">
      <c r="A11" s="27"/>
      <c r="B11" s="28"/>
      <c r="C11" s="27"/>
      <c r="D11" s="24" t="s">
        <v>16</v>
      </c>
      <c r="E11" s="27"/>
      <c r="F11" s="22" t="s">
        <v>1</v>
      </c>
      <c r="G11" s="27"/>
      <c r="H11" s="27"/>
      <c r="I11" s="24" t="s">
        <v>17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hidden="1" customHeight="1">
      <c r="A12" s="27"/>
      <c r="B12" s="28"/>
      <c r="C12" s="27"/>
      <c r="D12" s="24" t="s">
        <v>18</v>
      </c>
      <c r="E12" s="27"/>
      <c r="F12" s="22" t="s">
        <v>19</v>
      </c>
      <c r="G12" s="27"/>
      <c r="H12" s="27"/>
      <c r="I12" s="24" t="s">
        <v>20</v>
      </c>
      <c r="J12" s="50" t="str">
        <f>'Rekapitulace stavby'!AN8</f>
        <v>3. 9. 2020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hidden="1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hidden="1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 t="s">
        <v>24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hidden="1" customHeight="1">
      <c r="A15" s="27"/>
      <c r="B15" s="28"/>
      <c r="C15" s="27"/>
      <c r="D15" s="27"/>
      <c r="E15" s="22" t="s">
        <v>25</v>
      </c>
      <c r="F15" s="27"/>
      <c r="G15" s="27"/>
      <c r="H15" s="27"/>
      <c r="I15" s="24" t="s">
        <v>26</v>
      </c>
      <c r="J15" s="22" t="s">
        <v>27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hidden="1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hidden="1" customHeight="1">
      <c r="A17" s="27"/>
      <c r="B17" s="28"/>
      <c r="C17" s="27"/>
      <c r="D17" s="24" t="s">
        <v>28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hidden="1" customHeight="1">
      <c r="A18" s="27"/>
      <c r="B18" s="28"/>
      <c r="C18" s="27"/>
      <c r="D18" s="27"/>
      <c r="E18" s="198" t="str">
        <f>'Rekapitulace stavby'!E14</f>
        <v xml:space="preserve"> </v>
      </c>
      <c r="F18" s="198"/>
      <c r="G18" s="198"/>
      <c r="H18" s="198"/>
      <c r="I18" s="24" t="s">
        <v>26</v>
      </c>
      <c r="J18" s="22" t="str">
        <f>'Rekapitulace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hidden="1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hidden="1" customHeight="1">
      <c r="A20" s="27"/>
      <c r="B20" s="28"/>
      <c r="C20" s="27"/>
      <c r="D20" s="24" t="s">
        <v>30</v>
      </c>
      <c r="E20" s="27"/>
      <c r="F20" s="27"/>
      <c r="G20" s="27"/>
      <c r="H20" s="27"/>
      <c r="I20" s="24" t="s">
        <v>23</v>
      </c>
      <c r="J20" s="22" t="str">
        <f>IF('Rekapitulace stavby'!AN16="","",'Rekapitulace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hidden="1" customHeight="1">
      <c r="A21" s="27"/>
      <c r="B21" s="28"/>
      <c r="C21" s="27"/>
      <c r="D21" s="27"/>
      <c r="E21" s="22" t="str">
        <f>IF('Rekapitulace stavby'!E17="","",'Rekapitulace stavby'!E17)</f>
        <v xml:space="preserve"> </v>
      </c>
      <c r="F21" s="27"/>
      <c r="G21" s="27"/>
      <c r="H21" s="27"/>
      <c r="I21" s="24" t="s">
        <v>26</v>
      </c>
      <c r="J21" s="22" t="str">
        <f>IF('Rekapitulace stavby'!AN17="","",'Rekapitulace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hidden="1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hidden="1" customHeight="1">
      <c r="A23" s="27"/>
      <c r="B23" s="28"/>
      <c r="C23" s="27"/>
      <c r="D23" s="24" t="s">
        <v>32</v>
      </c>
      <c r="E23" s="27"/>
      <c r="F23" s="27"/>
      <c r="G23" s="27"/>
      <c r="H23" s="27"/>
      <c r="I23" s="24" t="s">
        <v>23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hidden="1" customHeight="1">
      <c r="A24" s="27"/>
      <c r="B24" s="28"/>
      <c r="C24" s="27"/>
      <c r="D24" s="27"/>
      <c r="E24" s="22" t="s">
        <v>33</v>
      </c>
      <c r="F24" s="27"/>
      <c r="G24" s="27"/>
      <c r="H24" s="27"/>
      <c r="I24" s="24" t="s">
        <v>26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hidden="1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hidden="1" customHeight="1">
      <c r="A26" s="27"/>
      <c r="B26" s="28"/>
      <c r="C26" s="27"/>
      <c r="D26" s="24" t="s">
        <v>34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hidden="1" customHeight="1">
      <c r="A27" s="90"/>
      <c r="B27" s="91"/>
      <c r="C27" s="90"/>
      <c r="D27" s="90"/>
      <c r="E27" s="201" t="s">
        <v>1</v>
      </c>
      <c r="F27" s="201"/>
      <c r="G27" s="201"/>
      <c r="H27" s="201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hidden="1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hidden="1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hidden="1" customHeight="1">
      <c r="A30" s="27"/>
      <c r="B30" s="28"/>
      <c r="C30" s="27"/>
      <c r="D30" s="93" t="s">
        <v>35</v>
      </c>
      <c r="E30" s="27"/>
      <c r="F30" s="27"/>
      <c r="G30" s="27"/>
      <c r="H30" s="27"/>
      <c r="I30" s="27"/>
      <c r="J30" s="66">
        <f>ROUND(J116,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hidden="1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hidden="1" customHeight="1">
      <c r="A32" s="27"/>
      <c r="B32" s="28"/>
      <c r="C32" s="27"/>
      <c r="D32" s="27"/>
      <c r="E32" s="27"/>
      <c r="F32" s="31" t="s">
        <v>37</v>
      </c>
      <c r="G32" s="27"/>
      <c r="H32" s="27"/>
      <c r="I32" s="31" t="s">
        <v>36</v>
      </c>
      <c r="J32" s="31" t="s">
        <v>38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94" t="s">
        <v>39</v>
      </c>
      <c r="E33" s="24" t="s">
        <v>40</v>
      </c>
      <c r="F33" s="95">
        <f>ROUND((SUM(BE116:BE120)),  2)</f>
        <v>0</v>
      </c>
      <c r="G33" s="27"/>
      <c r="H33" s="27"/>
      <c r="I33" s="96">
        <v>0.21</v>
      </c>
      <c r="J33" s="95">
        <f>ROUND(((SUM(BE116:BE120))*I33),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hidden="1" customHeight="1">
      <c r="A34" s="27"/>
      <c r="B34" s="28"/>
      <c r="C34" s="27"/>
      <c r="D34" s="27"/>
      <c r="E34" s="24" t="s">
        <v>41</v>
      </c>
      <c r="F34" s="95">
        <f>ROUND((SUM(BF116:BF120)),  2)</f>
        <v>0</v>
      </c>
      <c r="G34" s="27"/>
      <c r="H34" s="27"/>
      <c r="I34" s="96">
        <v>0.15</v>
      </c>
      <c r="J34" s="95">
        <f>ROUND(((SUM(BF116:BF120))*I34),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42</v>
      </c>
      <c r="F35" s="95">
        <f>ROUND((SUM(BG116:BG120)),  2)</f>
        <v>0</v>
      </c>
      <c r="G35" s="27"/>
      <c r="H35" s="27"/>
      <c r="I35" s="96">
        <v>0.21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4" t="s">
        <v>43</v>
      </c>
      <c r="F36" s="95">
        <f>ROUND((SUM(BH116:BH120)),  2)</f>
        <v>0</v>
      </c>
      <c r="G36" s="27"/>
      <c r="H36" s="27"/>
      <c r="I36" s="96">
        <v>0.15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4" t="s">
        <v>44</v>
      </c>
      <c r="F37" s="95">
        <f>ROUND((SUM(BI116:BI120)),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hidden="1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hidden="1" customHeight="1">
      <c r="A39" s="27"/>
      <c r="B39" s="28"/>
      <c r="C39" s="97"/>
      <c r="D39" s="98" t="s">
        <v>45</v>
      </c>
      <c r="E39" s="55"/>
      <c r="F39" s="55"/>
      <c r="G39" s="99" t="s">
        <v>46</v>
      </c>
      <c r="H39" s="100" t="s">
        <v>47</v>
      </c>
      <c r="I39" s="55"/>
      <c r="J39" s="101">
        <f>SUM(J30:J37)</f>
        <v>0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hidden="1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37"/>
      <c r="D50" s="38" t="s">
        <v>48</v>
      </c>
      <c r="E50" s="39"/>
      <c r="F50" s="39"/>
      <c r="G50" s="38" t="s">
        <v>49</v>
      </c>
      <c r="H50" s="39"/>
      <c r="I50" s="39"/>
      <c r="J50" s="39"/>
      <c r="K50" s="39"/>
      <c r="L50" s="37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27"/>
      <c r="B61" s="28"/>
      <c r="C61" s="27"/>
      <c r="D61" s="40" t="s">
        <v>50</v>
      </c>
      <c r="E61" s="30"/>
      <c r="F61" s="103" t="s">
        <v>51</v>
      </c>
      <c r="G61" s="40" t="s">
        <v>50</v>
      </c>
      <c r="H61" s="30"/>
      <c r="I61" s="30"/>
      <c r="J61" s="104" t="s">
        <v>51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27"/>
      <c r="B65" s="28"/>
      <c r="C65" s="27"/>
      <c r="D65" s="38" t="s">
        <v>52</v>
      </c>
      <c r="E65" s="41"/>
      <c r="F65" s="41"/>
      <c r="G65" s="38" t="s">
        <v>53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27"/>
      <c r="B76" s="28"/>
      <c r="C76" s="27"/>
      <c r="D76" s="40" t="s">
        <v>50</v>
      </c>
      <c r="E76" s="30"/>
      <c r="F76" s="103" t="s">
        <v>51</v>
      </c>
      <c r="G76" s="40" t="s">
        <v>50</v>
      </c>
      <c r="H76" s="30"/>
      <c r="I76" s="30"/>
      <c r="J76" s="104" t="s">
        <v>51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hidden="1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 hidden="1"/>
    <row r="79" spans="1:31" hidden="1"/>
    <row r="80" spans="1:31" hidden="1"/>
    <row r="81" spans="1:47" s="2" customFormat="1" ht="6.95" hidden="1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hidden="1" customHeight="1">
      <c r="A82" s="27"/>
      <c r="B82" s="28"/>
      <c r="C82" s="19" t="s">
        <v>103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hidden="1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hidden="1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hidden="1" customHeight="1">
      <c r="A85" s="27"/>
      <c r="B85" s="28"/>
      <c r="C85" s="27"/>
      <c r="D85" s="27"/>
      <c r="E85" s="211" t="str">
        <f>E7</f>
        <v>Zřízení ŽSv v úseku Hájek - Dalovice</v>
      </c>
      <c r="F85" s="212"/>
      <c r="G85" s="212"/>
      <c r="H85" s="212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hidden="1" customHeight="1">
      <c r="A86" s="27"/>
      <c r="B86" s="28"/>
      <c r="C86" s="24" t="s">
        <v>101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hidden="1" customHeight="1">
      <c r="A87" s="27"/>
      <c r="B87" s="28"/>
      <c r="C87" s="27"/>
      <c r="D87" s="27"/>
      <c r="E87" s="176" t="str">
        <f>E9</f>
        <v>A.2 - Materiál zajištěný zhotovitelem - NEOCEŇOVAT</v>
      </c>
      <c r="F87" s="210"/>
      <c r="G87" s="210"/>
      <c r="H87" s="210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hidden="1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hidden="1" customHeight="1">
      <c r="A89" s="27"/>
      <c r="B89" s="28"/>
      <c r="C89" s="24" t="s">
        <v>18</v>
      </c>
      <c r="D89" s="27"/>
      <c r="E89" s="27"/>
      <c r="F89" s="22" t="str">
        <f>F12</f>
        <v>Hájek - Dalovice</v>
      </c>
      <c r="G89" s="27"/>
      <c r="H89" s="27"/>
      <c r="I89" s="24" t="s">
        <v>20</v>
      </c>
      <c r="J89" s="50" t="str">
        <f>IF(J12="","",J12)</f>
        <v>3. 9. 2020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hidden="1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hidden="1" customHeight="1">
      <c r="A91" s="27"/>
      <c r="B91" s="28"/>
      <c r="C91" s="24" t="s">
        <v>22</v>
      </c>
      <c r="D91" s="27"/>
      <c r="E91" s="27"/>
      <c r="F91" s="22" t="str">
        <f>E15</f>
        <v>Správa železnic, s.o.;OŘ UNL - ST K. Vary</v>
      </c>
      <c r="G91" s="27"/>
      <c r="H91" s="27"/>
      <c r="I91" s="24" t="s">
        <v>30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hidden="1" customHeight="1">
      <c r="A92" s="27"/>
      <c r="B92" s="28"/>
      <c r="C92" s="24" t="s">
        <v>28</v>
      </c>
      <c r="D92" s="27"/>
      <c r="E92" s="27"/>
      <c r="F92" s="22" t="str">
        <f>IF(E18="","",E18)</f>
        <v xml:space="preserve"> </v>
      </c>
      <c r="G92" s="27"/>
      <c r="H92" s="27"/>
      <c r="I92" s="24" t="s">
        <v>32</v>
      </c>
      <c r="J92" s="25" t="str">
        <f>E24</f>
        <v>Monika Roztočilová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hidden="1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hidden="1" customHeight="1">
      <c r="A94" s="27"/>
      <c r="B94" s="28"/>
      <c r="C94" s="105" t="s">
        <v>104</v>
      </c>
      <c r="D94" s="97"/>
      <c r="E94" s="97"/>
      <c r="F94" s="97"/>
      <c r="G94" s="97"/>
      <c r="H94" s="97"/>
      <c r="I94" s="97"/>
      <c r="J94" s="106" t="s">
        <v>105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hidden="1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hidden="1" customHeight="1">
      <c r="A96" s="27"/>
      <c r="B96" s="28"/>
      <c r="C96" s="107" t="s">
        <v>106</v>
      </c>
      <c r="D96" s="27"/>
      <c r="E96" s="27"/>
      <c r="F96" s="27"/>
      <c r="G96" s="27"/>
      <c r="H96" s="27"/>
      <c r="I96" s="27"/>
      <c r="J96" s="66">
        <f>J116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107</v>
      </c>
    </row>
    <row r="97" spans="1:31" s="2" customFormat="1" ht="21.75" hidden="1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31" s="2" customFormat="1" ht="6.95" hidden="1" customHeight="1">
      <c r="A98" s="27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pans="1:31" hidden="1"/>
    <row r="100" spans="1:31" hidden="1"/>
    <row r="101" spans="1:31" hidden="1"/>
    <row r="102" spans="1:31" s="2" customFormat="1" ht="6.95" customHeight="1">
      <c r="A102" s="27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ht="24.95" customHeight="1">
      <c r="A103" s="27"/>
      <c r="B103" s="28"/>
      <c r="C103" s="19" t="s">
        <v>108</v>
      </c>
      <c r="D103" s="27"/>
      <c r="E103" s="27"/>
      <c r="F103" s="27"/>
      <c r="G103" s="27"/>
      <c r="H103" s="27"/>
      <c r="I103" s="27"/>
      <c r="J103" s="27"/>
      <c r="K103" s="27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1:31" s="2" customFormat="1" ht="6.95" customHeight="1">
      <c r="A104" s="27"/>
      <c r="B104" s="28"/>
      <c r="C104" s="27"/>
      <c r="D104" s="27"/>
      <c r="E104" s="27"/>
      <c r="F104" s="27"/>
      <c r="G104" s="27"/>
      <c r="H104" s="27"/>
      <c r="I104" s="27"/>
      <c r="J104" s="27"/>
      <c r="K104" s="27"/>
      <c r="L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12" customHeight="1">
      <c r="A105" s="27"/>
      <c r="B105" s="28"/>
      <c r="C105" s="24" t="s">
        <v>14</v>
      </c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16.5" customHeight="1">
      <c r="A106" s="27"/>
      <c r="B106" s="28"/>
      <c r="C106" s="27"/>
      <c r="D106" s="27"/>
      <c r="E106" s="211" t="str">
        <f>E7</f>
        <v>Zřízení ŽSv v úseku Hájek - Dalovice</v>
      </c>
      <c r="F106" s="212"/>
      <c r="G106" s="212"/>
      <c r="H106" s="212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4" t="s">
        <v>101</v>
      </c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customHeight="1">
      <c r="A108" s="27"/>
      <c r="B108" s="28"/>
      <c r="C108" s="27"/>
      <c r="D108" s="27"/>
      <c r="E108" s="176" t="s">
        <v>581</v>
      </c>
      <c r="F108" s="210"/>
      <c r="G108" s="210"/>
      <c r="H108" s="210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6.95" customHeigh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2" customHeight="1">
      <c r="A110" s="27"/>
      <c r="B110" s="28"/>
      <c r="C110" s="24" t="s">
        <v>18</v>
      </c>
      <c r="D110" s="27"/>
      <c r="E110" s="27"/>
      <c r="F110" s="22" t="str">
        <f>F12</f>
        <v>Hájek - Dalovice</v>
      </c>
      <c r="G110" s="27"/>
      <c r="H110" s="27"/>
      <c r="I110" s="24" t="s">
        <v>20</v>
      </c>
      <c r="J110" s="50" t="str">
        <f>IF(J12="","",J12)</f>
        <v>3. 9. 2020</v>
      </c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6.95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5.2" customHeight="1">
      <c r="A112" s="27"/>
      <c r="B112" s="28"/>
      <c r="C112" s="24" t="s">
        <v>22</v>
      </c>
      <c r="D112" s="27"/>
      <c r="E112" s="27"/>
      <c r="F112" s="22" t="str">
        <f>E15</f>
        <v>Správa železnic, s.o.;OŘ UNL - ST K. Vary</v>
      </c>
      <c r="G112" s="27"/>
      <c r="H112" s="27"/>
      <c r="I112" s="24" t="s">
        <v>30</v>
      </c>
      <c r="J112" s="25" t="str">
        <f>E21</f>
        <v xml:space="preserve"> </v>
      </c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5.2" customHeight="1">
      <c r="A113" s="27"/>
      <c r="B113" s="28"/>
      <c r="C113" s="24" t="s">
        <v>28</v>
      </c>
      <c r="D113" s="27"/>
      <c r="E113" s="27"/>
      <c r="F113" s="22" t="str">
        <f>IF(E18="","",E18)</f>
        <v xml:space="preserve"> </v>
      </c>
      <c r="G113" s="27"/>
      <c r="H113" s="27"/>
      <c r="I113" s="24" t="s">
        <v>32</v>
      </c>
      <c r="J113" s="25" t="str">
        <f>E24</f>
        <v>Monika Roztočilová</v>
      </c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0.35" customHeigh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9" customFormat="1" ht="29.25" customHeight="1">
      <c r="A115" s="108"/>
      <c r="B115" s="109"/>
      <c r="C115" s="110" t="s">
        <v>109</v>
      </c>
      <c r="D115" s="111" t="s">
        <v>60</v>
      </c>
      <c r="E115" s="111" t="s">
        <v>56</v>
      </c>
      <c r="F115" s="111" t="s">
        <v>57</v>
      </c>
      <c r="G115" s="111" t="s">
        <v>110</v>
      </c>
      <c r="H115" s="111" t="s">
        <v>111</v>
      </c>
      <c r="I115" s="111" t="s">
        <v>112</v>
      </c>
      <c r="J115" s="111" t="s">
        <v>105</v>
      </c>
      <c r="K115" s="112" t="s">
        <v>113</v>
      </c>
      <c r="L115" s="113"/>
      <c r="M115" s="57" t="s">
        <v>1</v>
      </c>
      <c r="N115" s="58" t="s">
        <v>39</v>
      </c>
      <c r="O115" s="58" t="s">
        <v>114</v>
      </c>
      <c r="P115" s="58" t="s">
        <v>115</v>
      </c>
      <c r="Q115" s="58" t="s">
        <v>116</v>
      </c>
      <c r="R115" s="58" t="s">
        <v>117</v>
      </c>
      <c r="S115" s="58" t="s">
        <v>118</v>
      </c>
      <c r="T115" s="59" t="s">
        <v>119</v>
      </c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</row>
    <row r="116" spans="1:65" s="2" customFormat="1" ht="22.9" customHeight="1">
      <c r="A116" s="27"/>
      <c r="B116" s="28"/>
      <c r="C116" s="64" t="s">
        <v>120</v>
      </c>
      <c r="D116" s="27"/>
      <c r="E116" s="27"/>
      <c r="F116" s="27"/>
      <c r="G116" s="27"/>
      <c r="H116" s="27"/>
      <c r="I116" s="27"/>
      <c r="J116" s="114">
        <f>BK116</f>
        <v>0</v>
      </c>
      <c r="K116" s="27"/>
      <c r="L116" s="28"/>
      <c r="M116" s="60"/>
      <c r="N116" s="51"/>
      <c r="O116" s="61"/>
      <c r="P116" s="115">
        <f>SUM(P117:P120)</f>
        <v>0</v>
      </c>
      <c r="Q116" s="61"/>
      <c r="R116" s="115">
        <f>SUM(R117:R120)</f>
        <v>0</v>
      </c>
      <c r="S116" s="61"/>
      <c r="T116" s="116">
        <f>SUM(T117:T120)</f>
        <v>0</v>
      </c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T116" s="15" t="s">
        <v>74</v>
      </c>
      <c r="AU116" s="15" t="s">
        <v>107</v>
      </c>
      <c r="BK116" s="117">
        <f>SUM(BK117:BK120)</f>
        <v>0</v>
      </c>
    </row>
    <row r="117" spans="1:65" s="2" customFormat="1" ht="24.2" customHeight="1">
      <c r="A117" s="27"/>
      <c r="B117" s="118"/>
      <c r="C117" s="157" t="s">
        <v>83</v>
      </c>
      <c r="D117" s="157" t="s">
        <v>285</v>
      </c>
      <c r="E117" s="158" t="s">
        <v>332</v>
      </c>
      <c r="F117" s="159" t="s">
        <v>333</v>
      </c>
      <c r="G117" s="160" t="s">
        <v>167</v>
      </c>
      <c r="H117" s="161">
        <v>370</v>
      </c>
      <c r="I117" s="162"/>
      <c r="J117" s="162">
        <f>ROUND(I117*H117,2)</f>
        <v>0</v>
      </c>
      <c r="K117" s="159" t="s">
        <v>125</v>
      </c>
      <c r="L117" s="163"/>
      <c r="M117" s="164" t="s">
        <v>1</v>
      </c>
      <c r="N117" s="165" t="s">
        <v>40</v>
      </c>
      <c r="O117" s="127">
        <v>0</v>
      </c>
      <c r="P117" s="127">
        <f>O117*H117</f>
        <v>0</v>
      </c>
      <c r="Q117" s="127">
        <v>0</v>
      </c>
      <c r="R117" s="127">
        <f>Q117*H117</f>
        <v>0</v>
      </c>
      <c r="S117" s="127">
        <v>0</v>
      </c>
      <c r="T117" s="128">
        <f>S117*H117</f>
        <v>0</v>
      </c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R117" s="129" t="s">
        <v>289</v>
      </c>
      <c r="AT117" s="129" t="s">
        <v>285</v>
      </c>
      <c r="AU117" s="129" t="s">
        <v>75</v>
      </c>
      <c r="AY117" s="15" t="s">
        <v>127</v>
      </c>
      <c r="BE117" s="130">
        <f>IF(N117="základní",J117,0)</f>
        <v>0</v>
      </c>
      <c r="BF117" s="130">
        <f>IF(N117="snížená",J117,0)</f>
        <v>0</v>
      </c>
      <c r="BG117" s="130">
        <f>IF(N117="zákl. přenesená",J117,0)</f>
        <v>0</v>
      </c>
      <c r="BH117" s="130">
        <f>IF(N117="sníž. přenesená",J117,0)</f>
        <v>0</v>
      </c>
      <c r="BI117" s="130">
        <f>IF(N117="nulová",J117,0)</f>
        <v>0</v>
      </c>
      <c r="BJ117" s="15" t="s">
        <v>83</v>
      </c>
      <c r="BK117" s="130">
        <f>ROUND(I117*H117,2)</f>
        <v>0</v>
      </c>
      <c r="BL117" s="15" t="s">
        <v>289</v>
      </c>
      <c r="BM117" s="129" t="s">
        <v>334</v>
      </c>
    </row>
    <row r="118" spans="1:65" s="2" customFormat="1">
      <c r="A118" s="27"/>
      <c r="B118" s="28"/>
      <c r="C118" s="27"/>
      <c r="D118" s="131" t="s">
        <v>129</v>
      </c>
      <c r="E118" s="27"/>
      <c r="F118" s="132" t="s">
        <v>333</v>
      </c>
      <c r="G118" s="27"/>
      <c r="H118" s="27"/>
      <c r="I118" s="27"/>
      <c r="J118" s="27"/>
      <c r="K118" s="27"/>
      <c r="L118" s="28"/>
      <c r="M118" s="133"/>
      <c r="N118" s="134"/>
      <c r="O118" s="53"/>
      <c r="P118" s="53"/>
      <c r="Q118" s="53"/>
      <c r="R118" s="53"/>
      <c r="S118" s="53"/>
      <c r="T118" s="54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5" t="s">
        <v>129</v>
      </c>
      <c r="AU118" s="15" t="s">
        <v>75</v>
      </c>
    </row>
    <row r="119" spans="1:65" s="2" customFormat="1" ht="24.2" customHeight="1">
      <c r="A119" s="27"/>
      <c r="B119" s="118"/>
      <c r="C119" s="157" t="s">
        <v>85</v>
      </c>
      <c r="D119" s="157" t="s">
        <v>285</v>
      </c>
      <c r="E119" s="158" t="s">
        <v>335</v>
      </c>
      <c r="F119" s="159" t="s">
        <v>336</v>
      </c>
      <c r="G119" s="160" t="s">
        <v>155</v>
      </c>
      <c r="H119" s="161">
        <v>254</v>
      </c>
      <c r="I119" s="162"/>
      <c r="J119" s="162">
        <f>ROUND(I119*H119,2)</f>
        <v>0</v>
      </c>
      <c r="K119" s="159" t="s">
        <v>125</v>
      </c>
      <c r="L119" s="163"/>
      <c r="M119" s="164" t="s">
        <v>1</v>
      </c>
      <c r="N119" s="165" t="s">
        <v>40</v>
      </c>
      <c r="O119" s="127">
        <v>0</v>
      </c>
      <c r="P119" s="127">
        <f>O119*H119</f>
        <v>0</v>
      </c>
      <c r="Q119" s="127">
        <v>0</v>
      </c>
      <c r="R119" s="127">
        <f>Q119*H119</f>
        <v>0</v>
      </c>
      <c r="S119" s="127">
        <v>0</v>
      </c>
      <c r="T119" s="128">
        <f>S119*H119</f>
        <v>0</v>
      </c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R119" s="129" t="s">
        <v>289</v>
      </c>
      <c r="AT119" s="129" t="s">
        <v>285</v>
      </c>
      <c r="AU119" s="129" t="s">
        <v>75</v>
      </c>
      <c r="AY119" s="15" t="s">
        <v>127</v>
      </c>
      <c r="BE119" s="130">
        <f>IF(N119="základní",J119,0)</f>
        <v>0</v>
      </c>
      <c r="BF119" s="130">
        <f>IF(N119="snížená",J119,0)</f>
        <v>0</v>
      </c>
      <c r="BG119" s="130">
        <f>IF(N119="zákl. přenesená",J119,0)</f>
        <v>0</v>
      </c>
      <c r="BH119" s="130">
        <f>IF(N119="sníž. přenesená",J119,0)</f>
        <v>0</v>
      </c>
      <c r="BI119" s="130">
        <f>IF(N119="nulová",J119,0)</f>
        <v>0</v>
      </c>
      <c r="BJ119" s="15" t="s">
        <v>83</v>
      </c>
      <c r="BK119" s="130">
        <f>ROUND(I119*H119,2)</f>
        <v>0</v>
      </c>
      <c r="BL119" s="15" t="s">
        <v>289</v>
      </c>
      <c r="BM119" s="129" t="s">
        <v>337</v>
      </c>
    </row>
    <row r="120" spans="1:65" s="2" customFormat="1">
      <c r="A120" s="27"/>
      <c r="B120" s="28"/>
      <c r="C120" s="27"/>
      <c r="D120" s="131" t="s">
        <v>129</v>
      </c>
      <c r="E120" s="27"/>
      <c r="F120" s="132" t="s">
        <v>336</v>
      </c>
      <c r="G120" s="27"/>
      <c r="H120" s="27"/>
      <c r="I120" s="27"/>
      <c r="J120" s="27"/>
      <c r="K120" s="27"/>
      <c r="L120" s="28"/>
      <c r="M120" s="166"/>
      <c r="N120" s="167"/>
      <c r="O120" s="168"/>
      <c r="P120" s="168"/>
      <c r="Q120" s="168"/>
      <c r="R120" s="168"/>
      <c r="S120" s="168"/>
      <c r="T120" s="169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T120" s="15" t="s">
        <v>129</v>
      </c>
      <c r="AU120" s="15" t="s">
        <v>75</v>
      </c>
    </row>
    <row r="121" spans="1:65" s="2" customFormat="1" ht="6.95" customHeight="1">
      <c r="A121" s="27"/>
      <c r="B121" s="42"/>
      <c r="C121" s="43"/>
      <c r="D121" s="43"/>
      <c r="E121" s="43"/>
      <c r="F121" s="43"/>
      <c r="G121" s="43"/>
      <c r="H121" s="43"/>
      <c r="I121" s="43"/>
      <c r="J121" s="43"/>
      <c r="K121" s="43"/>
      <c r="L121" s="28"/>
      <c r="M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</sheetData>
  <autoFilter ref="C115:K120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9"/>
  <sheetViews>
    <sheetView showGridLines="0" topLeftCell="A207" workbookViewId="0">
      <selection activeCell="I226" sqref="I2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5" t="s">
        <v>90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1:46" s="1" customFormat="1" ht="24.95" hidden="1" customHeight="1">
      <c r="B4" s="18"/>
      <c r="D4" s="19" t="s">
        <v>100</v>
      </c>
      <c r="L4" s="18"/>
      <c r="M4" s="89" t="s">
        <v>10</v>
      </c>
      <c r="AT4" s="15" t="s">
        <v>3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4" t="s">
        <v>14</v>
      </c>
      <c r="L6" s="18"/>
    </row>
    <row r="7" spans="1:46" s="1" customFormat="1" ht="16.5" hidden="1" customHeight="1">
      <c r="B7" s="18"/>
      <c r="E7" s="211" t="str">
        <f>'Rekapitulace stavby'!K6</f>
        <v>Zřízení ŽSv v úseku Hájek - Dalovice</v>
      </c>
      <c r="F7" s="212"/>
      <c r="G7" s="212"/>
      <c r="H7" s="212"/>
      <c r="L7" s="18"/>
    </row>
    <row r="8" spans="1:46" s="2" customFormat="1" ht="12" hidden="1" customHeight="1">
      <c r="A8" s="27"/>
      <c r="B8" s="28"/>
      <c r="C8" s="27"/>
      <c r="D8" s="24" t="s">
        <v>101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24.75" hidden="1" customHeight="1">
      <c r="A9" s="27"/>
      <c r="B9" s="28"/>
      <c r="C9" s="27"/>
      <c r="D9" s="27"/>
      <c r="E9" s="176" t="s">
        <v>338</v>
      </c>
      <c r="F9" s="210"/>
      <c r="G9" s="210"/>
      <c r="H9" s="210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idden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hidden="1" customHeight="1">
      <c r="A11" s="27"/>
      <c r="B11" s="28"/>
      <c r="C11" s="27"/>
      <c r="D11" s="24" t="s">
        <v>16</v>
      </c>
      <c r="E11" s="27"/>
      <c r="F11" s="22" t="s">
        <v>1</v>
      </c>
      <c r="G11" s="27"/>
      <c r="H11" s="27"/>
      <c r="I11" s="24" t="s">
        <v>17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hidden="1" customHeight="1">
      <c r="A12" s="27"/>
      <c r="B12" s="28"/>
      <c r="C12" s="27"/>
      <c r="D12" s="24" t="s">
        <v>18</v>
      </c>
      <c r="E12" s="27"/>
      <c r="F12" s="22" t="s">
        <v>19</v>
      </c>
      <c r="G12" s="27"/>
      <c r="H12" s="27"/>
      <c r="I12" s="24" t="s">
        <v>20</v>
      </c>
      <c r="J12" s="50" t="str">
        <f>'Rekapitulace stavby'!AN8</f>
        <v>3. 9. 2020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hidden="1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hidden="1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 t="s">
        <v>24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hidden="1" customHeight="1">
      <c r="A15" s="27"/>
      <c r="B15" s="28"/>
      <c r="C15" s="27"/>
      <c r="D15" s="27"/>
      <c r="E15" s="22" t="s">
        <v>25</v>
      </c>
      <c r="F15" s="27"/>
      <c r="G15" s="27"/>
      <c r="H15" s="27"/>
      <c r="I15" s="24" t="s">
        <v>26</v>
      </c>
      <c r="J15" s="22" t="s">
        <v>27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hidden="1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hidden="1" customHeight="1">
      <c r="A17" s="27"/>
      <c r="B17" s="28"/>
      <c r="C17" s="27"/>
      <c r="D17" s="24" t="s">
        <v>28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hidden="1" customHeight="1">
      <c r="A18" s="27"/>
      <c r="B18" s="28"/>
      <c r="C18" s="27"/>
      <c r="D18" s="27"/>
      <c r="E18" s="198" t="str">
        <f>'Rekapitulace stavby'!E14</f>
        <v xml:space="preserve"> </v>
      </c>
      <c r="F18" s="198"/>
      <c r="G18" s="198"/>
      <c r="H18" s="198"/>
      <c r="I18" s="24" t="s">
        <v>26</v>
      </c>
      <c r="J18" s="22" t="str">
        <f>'Rekapitulace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hidden="1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hidden="1" customHeight="1">
      <c r="A20" s="27"/>
      <c r="B20" s="28"/>
      <c r="C20" s="27"/>
      <c r="D20" s="24" t="s">
        <v>30</v>
      </c>
      <c r="E20" s="27"/>
      <c r="F20" s="27"/>
      <c r="G20" s="27"/>
      <c r="H20" s="27"/>
      <c r="I20" s="24" t="s">
        <v>23</v>
      </c>
      <c r="J20" s="22" t="str">
        <f>IF('Rekapitulace stavby'!AN16="","",'Rekapitulace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hidden="1" customHeight="1">
      <c r="A21" s="27"/>
      <c r="B21" s="28"/>
      <c r="C21" s="27"/>
      <c r="D21" s="27"/>
      <c r="E21" s="22" t="str">
        <f>IF('Rekapitulace stavby'!E17="","",'Rekapitulace stavby'!E17)</f>
        <v xml:space="preserve"> </v>
      </c>
      <c r="F21" s="27"/>
      <c r="G21" s="27"/>
      <c r="H21" s="27"/>
      <c r="I21" s="24" t="s">
        <v>26</v>
      </c>
      <c r="J21" s="22" t="str">
        <f>IF('Rekapitulace stavby'!AN17="","",'Rekapitulace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hidden="1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hidden="1" customHeight="1">
      <c r="A23" s="27"/>
      <c r="B23" s="28"/>
      <c r="C23" s="27"/>
      <c r="D23" s="24" t="s">
        <v>32</v>
      </c>
      <c r="E23" s="27"/>
      <c r="F23" s="27"/>
      <c r="G23" s="27"/>
      <c r="H23" s="27"/>
      <c r="I23" s="24" t="s">
        <v>23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hidden="1" customHeight="1">
      <c r="A24" s="27"/>
      <c r="B24" s="28"/>
      <c r="C24" s="27"/>
      <c r="D24" s="27"/>
      <c r="E24" s="22" t="s">
        <v>33</v>
      </c>
      <c r="F24" s="27"/>
      <c r="G24" s="27"/>
      <c r="H24" s="27"/>
      <c r="I24" s="24" t="s">
        <v>26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hidden="1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hidden="1" customHeight="1">
      <c r="A26" s="27"/>
      <c r="B26" s="28"/>
      <c r="C26" s="27"/>
      <c r="D26" s="24" t="s">
        <v>34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hidden="1" customHeight="1">
      <c r="A27" s="90"/>
      <c r="B27" s="91"/>
      <c r="C27" s="90"/>
      <c r="D27" s="90"/>
      <c r="E27" s="201" t="s">
        <v>1</v>
      </c>
      <c r="F27" s="201"/>
      <c r="G27" s="201"/>
      <c r="H27" s="201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hidden="1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hidden="1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hidden="1" customHeight="1">
      <c r="A30" s="27"/>
      <c r="B30" s="28"/>
      <c r="C30" s="27"/>
      <c r="D30" s="93" t="s">
        <v>35</v>
      </c>
      <c r="E30" s="27"/>
      <c r="F30" s="27"/>
      <c r="G30" s="27"/>
      <c r="H30" s="27"/>
      <c r="I30" s="27"/>
      <c r="J30" s="66">
        <f>ROUND(J116,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hidden="1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hidden="1" customHeight="1">
      <c r="A32" s="27"/>
      <c r="B32" s="28"/>
      <c r="C32" s="27"/>
      <c r="D32" s="27"/>
      <c r="E32" s="27"/>
      <c r="F32" s="31" t="s">
        <v>37</v>
      </c>
      <c r="G32" s="27"/>
      <c r="H32" s="27"/>
      <c r="I32" s="31" t="s">
        <v>36</v>
      </c>
      <c r="J32" s="31" t="s">
        <v>38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94" t="s">
        <v>39</v>
      </c>
      <c r="E33" s="24" t="s">
        <v>40</v>
      </c>
      <c r="F33" s="95">
        <f>ROUND((SUM(BE116:BE228)),  2)</f>
        <v>0</v>
      </c>
      <c r="G33" s="27"/>
      <c r="H33" s="27"/>
      <c r="I33" s="96">
        <v>0.21</v>
      </c>
      <c r="J33" s="95">
        <f>ROUND(((SUM(BE116:BE228))*I33),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hidden="1" customHeight="1">
      <c r="A34" s="27"/>
      <c r="B34" s="28"/>
      <c r="C34" s="27"/>
      <c r="D34" s="27"/>
      <c r="E34" s="24" t="s">
        <v>41</v>
      </c>
      <c r="F34" s="95">
        <f>ROUND((SUM(BF116:BF228)),  2)</f>
        <v>0</v>
      </c>
      <c r="G34" s="27"/>
      <c r="H34" s="27"/>
      <c r="I34" s="96">
        <v>0.15</v>
      </c>
      <c r="J34" s="95">
        <f>ROUND(((SUM(BF116:BF228))*I34),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42</v>
      </c>
      <c r="F35" s="95">
        <f>ROUND((SUM(BG116:BG228)),  2)</f>
        <v>0</v>
      </c>
      <c r="G35" s="27"/>
      <c r="H35" s="27"/>
      <c r="I35" s="96">
        <v>0.21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4" t="s">
        <v>43</v>
      </c>
      <c r="F36" s="95">
        <f>ROUND((SUM(BH116:BH228)),  2)</f>
        <v>0</v>
      </c>
      <c r="G36" s="27"/>
      <c r="H36" s="27"/>
      <c r="I36" s="96">
        <v>0.15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4" t="s">
        <v>44</v>
      </c>
      <c r="F37" s="95">
        <f>ROUND((SUM(BI116:BI228)),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hidden="1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hidden="1" customHeight="1">
      <c r="A39" s="27"/>
      <c r="B39" s="28"/>
      <c r="C39" s="97"/>
      <c r="D39" s="98" t="s">
        <v>45</v>
      </c>
      <c r="E39" s="55"/>
      <c r="F39" s="55"/>
      <c r="G39" s="99" t="s">
        <v>46</v>
      </c>
      <c r="H39" s="100" t="s">
        <v>47</v>
      </c>
      <c r="I39" s="55"/>
      <c r="J39" s="101">
        <f>SUM(J30:J37)</f>
        <v>0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hidden="1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37"/>
      <c r="D50" s="38" t="s">
        <v>48</v>
      </c>
      <c r="E50" s="39"/>
      <c r="F50" s="39"/>
      <c r="G50" s="38" t="s">
        <v>49</v>
      </c>
      <c r="H50" s="39"/>
      <c r="I50" s="39"/>
      <c r="J50" s="39"/>
      <c r="K50" s="39"/>
      <c r="L50" s="37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27"/>
      <c r="B61" s="28"/>
      <c r="C61" s="27"/>
      <c r="D61" s="40" t="s">
        <v>50</v>
      </c>
      <c r="E61" s="30"/>
      <c r="F61" s="103" t="s">
        <v>51</v>
      </c>
      <c r="G61" s="40" t="s">
        <v>50</v>
      </c>
      <c r="H61" s="30"/>
      <c r="I61" s="30"/>
      <c r="J61" s="104" t="s">
        <v>51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27"/>
      <c r="B65" s="28"/>
      <c r="C65" s="27"/>
      <c r="D65" s="38" t="s">
        <v>52</v>
      </c>
      <c r="E65" s="41"/>
      <c r="F65" s="41"/>
      <c r="G65" s="38" t="s">
        <v>53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27"/>
      <c r="B76" s="28"/>
      <c r="C76" s="27"/>
      <c r="D76" s="40" t="s">
        <v>50</v>
      </c>
      <c r="E76" s="30"/>
      <c r="F76" s="103" t="s">
        <v>51</v>
      </c>
      <c r="G76" s="40" t="s">
        <v>50</v>
      </c>
      <c r="H76" s="30"/>
      <c r="I76" s="30"/>
      <c r="J76" s="104" t="s">
        <v>51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hidden="1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 hidden="1"/>
    <row r="79" spans="1:31" hidden="1"/>
    <row r="80" spans="1:31" hidden="1"/>
    <row r="81" spans="1:47" s="2" customFormat="1" ht="6.95" hidden="1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hidden="1" customHeight="1">
      <c r="A82" s="27"/>
      <c r="B82" s="28"/>
      <c r="C82" s="19" t="s">
        <v>103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hidden="1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hidden="1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hidden="1" customHeight="1">
      <c r="A85" s="27"/>
      <c r="B85" s="28"/>
      <c r="C85" s="27"/>
      <c r="D85" s="27"/>
      <c r="E85" s="211" t="str">
        <f>E7</f>
        <v>Zřízení ŽSv v úseku Hájek - Dalovice</v>
      </c>
      <c r="F85" s="212"/>
      <c r="G85" s="212"/>
      <c r="H85" s="212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hidden="1" customHeight="1">
      <c r="A86" s="27"/>
      <c r="B86" s="28"/>
      <c r="C86" s="24" t="s">
        <v>101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24.75" hidden="1" customHeight="1">
      <c r="A87" s="27"/>
      <c r="B87" s="28"/>
      <c r="C87" s="27"/>
      <c r="D87" s="27"/>
      <c r="E87" s="176" t="str">
        <f>E9</f>
        <v>A.3 - Práce na přejezdu v km 179,337 (P80) a přejezdu v km 179,575 (P81)</v>
      </c>
      <c r="F87" s="210"/>
      <c r="G87" s="210"/>
      <c r="H87" s="210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hidden="1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hidden="1" customHeight="1">
      <c r="A89" s="27"/>
      <c r="B89" s="28"/>
      <c r="C89" s="24" t="s">
        <v>18</v>
      </c>
      <c r="D89" s="27"/>
      <c r="E89" s="27"/>
      <c r="F89" s="22" t="str">
        <f>F12</f>
        <v>Hájek - Dalovice</v>
      </c>
      <c r="G89" s="27"/>
      <c r="H89" s="27"/>
      <c r="I89" s="24" t="s">
        <v>20</v>
      </c>
      <c r="J89" s="50" t="str">
        <f>IF(J12="","",J12)</f>
        <v>3. 9. 2020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hidden="1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hidden="1" customHeight="1">
      <c r="A91" s="27"/>
      <c r="B91" s="28"/>
      <c r="C91" s="24" t="s">
        <v>22</v>
      </c>
      <c r="D91" s="27"/>
      <c r="E91" s="27"/>
      <c r="F91" s="22" t="str">
        <f>E15</f>
        <v>Správa železnic, s.o.;OŘ UNL - ST K. Vary</v>
      </c>
      <c r="G91" s="27"/>
      <c r="H91" s="27"/>
      <c r="I91" s="24" t="s">
        <v>30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hidden="1" customHeight="1">
      <c r="A92" s="27"/>
      <c r="B92" s="28"/>
      <c r="C92" s="24" t="s">
        <v>28</v>
      </c>
      <c r="D92" s="27"/>
      <c r="E92" s="27"/>
      <c r="F92" s="22" t="str">
        <f>IF(E18="","",E18)</f>
        <v xml:space="preserve"> </v>
      </c>
      <c r="G92" s="27"/>
      <c r="H92" s="27"/>
      <c r="I92" s="24" t="s">
        <v>32</v>
      </c>
      <c r="J92" s="25" t="str">
        <f>E24</f>
        <v>Monika Roztočilová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hidden="1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hidden="1" customHeight="1">
      <c r="A94" s="27"/>
      <c r="B94" s="28"/>
      <c r="C94" s="105" t="s">
        <v>104</v>
      </c>
      <c r="D94" s="97"/>
      <c r="E94" s="97"/>
      <c r="F94" s="97"/>
      <c r="G94" s="97"/>
      <c r="H94" s="97"/>
      <c r="I94" s="97"/>
      <c r="J94" s="106" t="s">
        <v>105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hidden="1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hidden="1" customHeight="1">
      <c r="A96" s="27"/>
      <c r="B96" s="28"/>
      <c r="C96" s="107" t="s">
        <v>106</v>
      </c>
      <c r="D96" s="27"/>
      <c r="E96" s="27"/>
      <c r="F96" s="27"/>
      <c r="G96" s="27"/>
      <c r="H96" s="27"/>
      <c r="I96" s="27"/>
      <c r="J96" s="66">
        <f>J116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107</v>
      </c>
    </row>
    <row r="97" spans="1:31" s="2" customFormat="1" ht="21.75" hidden="1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31" s="2" customFormat="1" ht="6.95" hidden="1" customHeight="1">
      <c r="A98" s="27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pans="1:31" hidden="1"/>
    <row r="100" spans="1:31" hidden="1"/>
    <row r="101" spans="1:31" hidden="1"/>
    <row r="102" spans="1:31" s="2" customFormat="1" ht="6.95" customHeight="1">
      <c r="A102" s="27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ht="24.95" customHeight="1">
      <c r="A103" s="27"/>
      <c r="B103" s="28"/>
      <c r="C103" s="19" t="s">
        <v>108</v>
      </c>
      <c r="D103" s="27"/>
      <c r="E103" s="27"/>
      <c r="F103" s="27"/>
      <c r="G103" s="27"/>
      <c r="H103" s="27"/>
      <c r="I103" s="27"/>
      <c r="J103" s="27"/>
      <c r="K103" s="27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1:31" s="2" customFormat="1" ht="6.95" customHeight="1">
      <c r="A104" s="27"/>
      <c r="B104" s="28"/>
      <c r="C104" s="27"/>
      <c r="D104" s="27"/>
      <c r="E104" s="27"/>
      <c r="F104" s="27"/>
      <c r="G104" s="27"/>
      <c r="H104" s="27"/>
      <c r="I104" s="27"/>
      <c r="J104" s="27"/>
      <c r="K104" s="27"/>
      <c r="L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12" customHeight="1">
      <c r="A105" s="27"/>
      <c r="B105" s="28"/>
      <c r="C105" s="24" t="s">
        <v>14</v>
      </c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16.5" customHeight="1">
      <c r="A106" s="27"/>
      <c r="B106" s="28"/>
      <c r="C106" s="27"/>
      <c r="D106" s="27"/>
      <c r="E106" s="211" t="str">
        <f>E7</f>
        <v>Zřízení ŽSv v úseku Hájek - Dalovice</v>
      </c>
      <c r="F106" s="212"/>
      <c r="G106" s="212"/>
      <c r="H106" s="212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4" t="s">
        <v>101</v>
      </c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24.75" customHeight="1">
      <c r="A108" s="27"/>
      <c r="B108" s="28"/>
      <c r="C108" s="27"/>
      <c r="D108" s="27"/>
      <c r="E108" s="176" t="str">
        <f>E9</f>
        <v>A.3 - Práce na přejezdu v km 179,337 (P80) a přejezdu v km 179,575 (P81)</v>
      </c>
      <c r="F108" s="210"/>
      <c r="G108" s="210"/>
      <c r="H108" s="210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6.95" customHeigh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2" customHeight="1">
      <c r="A110" s="27"/>
      <c r="B110" s="28"/>
      <c r="C110" s="24" t="s">
        <v>18</v>
      </c>
      <c r="D110" s="27"/>
      <c r="E110" s="27"/>
      <c r="F110" s="22" t="str">
        <f>F12</f>
        <v>Hájek - Dalovice</v>
      </c>
      <c r="G110" s="27"/>
      <c r="H110" s="27"/>
      <c r="I110" s="24" t="s">
        <v>20</v>
      </c>
      <c r="J110" s="50" t="str">
        <f>IF(J12="","",J12)</f>
        <v>3. 9. 2020</v>
      </c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6.95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5.2" customHeight="1">
      <c r="A112" s="27"/>
      <c r="B112" s="28"/>
      <c r="C112" s="24" t="s">
        <v>22</v>
      </c>
      <c r="D112" s="27"/>
      <c r="E112" s="27"/>
      <c r="F112" s="22" t="str">
        <f>E15</f>
        <v>Správa železnic, s.o.;OŘ UNL - ST K. Vary</v>
      </c>
      <c r="G112" s="27"/>
      <c r="H112" s="27"/>
      <c r="I112" s="24" t="s">
        <v>30</v>
      </c>
      <c r="J112" s="25" t="str">
        <f>E21</f>
        <v xml:space="preserve"> </v>
      </c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5.2" customHeight="1">
      <c r="A113" s="27"/>
      <c r="B113" s="28"/>
      <c r="C113" s="24" t="s">
        <v>28</v>
      </c>
      <c r="D113" s="27"/>
      <c r="E113" s="27"/>
      <c r="F113" s="22" t="str">
        <f>IF(E18="","",E18)</f>
        <v xml:space="preserve"> </v>
      </c>
      <c r="G113" s="27"/>
      <c r="H113" s="27"/>
      <c r="I113" s="24" t="s">
        <v>32</v>
      </c>
      <c r="J113" s="25" t="str">
        <f>E24</f>
        <v>Monika Roztočilová</v>
      </c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0.35" customHeigh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9" customFormat="1" ht="29.25" customHeight="1">
      <c r="A115" s="108"/>
      <c r="B115" s="109"/>
      <c r="C115" s="110" t="s">
        <v>109</v>
      </c>
      <c r="D115" s="111" t="s">
        <v>60</v>
      </c>
      <c r="E115" s="111" t="s">
        <v>56</v>
      </c>
      <c r="F115" s="111" t="s">
        <v>57</v>
      </c>
      <c r="G115" s="111" t="s">
        <v>110</v>
      </c>
      <c r="H115" s="111" t="s">
        <v>111</v>
      </c>
      <c r="I115" s="111" t="s">
        <v>112</v>
      </c>
      <c r="J115" s="111" t="s">
        <v>105</v>
      </c>
      <c r="K115" s="112" t="s">
        <v>113</v>
      </c>
      <c r="L115" s="113"/>
      <c r="M115" s="57" t="s">
        <v>1</v>
      </c>
      <c r="N115" s="58" t="s">
        <v>39</v>
      </c>
      <c r="O115" s="58" t="s">
        <v>114</v>
      </c>
      <c r="P115" s="58" t="s">
        <v>115</v>
      </c>
      <c r="Q115" s="58" t="s">
        <v>116</v>
      </c>
      <c r="R115" s="58" t="s">
        <v>117</v>
      </c>
      <c r="S115" s="58" t="s">
        <v>118</v>
      </c>
      <c r="T115" s="59" t="s">
        <v>119</v>
      </c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</row>
    <row r="116" spans="1:65" s="2" customFormat="1" ht="22.9" customHeight="1">
      <c r="A116" s="27"/>
      <c r="B116" s="28"/>
      <c r="C116" s="64" t="s">
        <v>120</v>
      </c>
      <c r="D116" s="27"/>
      <c r="E116" s="27"/>
      <c r="F116" s="27"/>
      <c r="G116" s="27"/>
      <c r="H116" s="27"/>
      <c r="I116" s="27"/>
      <c r="J116" s="114">
        <f>BK116</f>
        <v>0</v>
      </c>
      <c r="K116" s="27"/>
      <c r="L116" s="28"/>
      <c r="M116" s="60"/>
      <c r="N116" s="51"/>
      <c r="O116" s="61"/>
      <c r="P116" s="115">
        <f>SUM(P117:P228)</f>
        <v>0</v>
      </c>
      <c r="Q116" s="61"/>
      <c r="R116" s="115">
        <f>SUM(R117:R228)</f>
        <v>46.464359999999999</v>
      </c>
      <c r="S116" s="61"/>
      <c r="T116" s="116">
        <f>SUM(T117:T228)</f>
        <v>0</v>
      </c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T116" s="15" t="s">
        <v>74</v>
      </c>
      <c r="AU116" s="15" t="s">
        <v>107</v>
      </c>
      <c r="BK116" s="117">
        <f>SUM(BK117:BK228)</f>
        <v>0</v>
      </c>
    </row>
    <row r="117" spans="1:65" s="2" customFormat="1" ht="37.9" customHeight="1">
      <c r="A117" s="27"/>
      <c r="B117" s="118"/>
      <c r="C117" s="119" t="s">
        <v>83</v>
      </c>
      <c r="D117" s="119" t="s">
        <v>121</v>
      </c>
      <c r="E117" s="120" t="s">
        <v>339</v>
      </c>
      <c r="F117" s="121" t="s">
        <v>340</v>
      </c>
      <c r="G117" s="122" t="s">
        <v>167</v>
      </c>
      <c r="H117" s="123">
        <v>18</v>
      </c>
      <c r="I117" s="124"/>
      <c r="J117" s="124">
        <f>ROUND(I117*H117,2)</f>
        <v>0</v>
      </c>
      <c r="K117" s="121" t="s">
        <v>125</v>
      </c>
      <c r="L117" s="28"/>
      <c r="M117" s="125" t="s">
        <v>1</v>
      </c>
      <c r="N117" s="126" t="s">
        <v>40</v>
      </c>
      <c r="O117" s="127">
        <v>0</v>
      </c>
      <c r="P117" s="127">
        <f>O117*H117</f>
        <v>0</v>
      </c>
      <c r="Q117" s="127">
        <v>0</v>
      </c>
      <c r="R117" s="127">
        <f>Q117*H117</f>
        <v>0</v>
      </c>
      <c r="S117" s="127">
        <v>0</v>
      </c>
      <c r="T117" s="128">
        <f>S117*H117</f>
        <v>0</v>
      </c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R117" s="129" t="s">
        <v>126</v>
      </c>
      <c r="AT117" s="129" t="s">
        <v>121</v>
      </c>
      <c r="AU117" s="129" t="s">
        <v>75</v>
      </c>
      <c r="AY117" s="15" t="s">
        <v>127</v>
      </c>
      <c r="BE117" s="130">
        <f>IF(N117="základní",J117,0)</f>
        <v>0</v>
      </c>
      <c r="BF117" s="130">
        <f>IF(N117="snížená",J117,0)</f>
        <v>0</v>
      </c>
      <c r="BG117" s="130">
        <f>IF(N117="zákl. přenesená",J117,0)</f>
        <v>0</v>
      </c>
      <c r="BH117" s="130">
        <f>IF(N117="sníž. přenesená",J117,0)</f>
        <v>0</v>
      </c>
      <c r="BI117" s="130">
        <f>IF(N117="nulová",J117,0)</f>
        <v>0</v>
      </c>
      <c r="BJ117" s="15" t="s">
        <v>83</v>
      </c>
      <c r="BK117" s="130">
        <f>ROUND(I117*H117,2)</f>
        <v>0</v>
      </c>
      <c r="BL117" s="15" t="s">
        <v>126</v>
      </c>
      <c r="BM117" s="129" t="s">
        <v>341</v>
      </c>
    </row>
    <row r="118" spans="1:65" s="2" customFormat="1" ht="39">
      <c r="A118" s="27"/>
      <c r="B118" s="28"/>
      <c r="C118" s="27"/>
      <c r="D118" s="131" t="s">
        <v>129</v>
      </c>
      <c r="E118" s="27"/>
      <c r="F118" s="132" t="s">
        <v>342</v>
      </c>
      <c r="G118" s="27"/>
      <c r="H118" s="27"/>
      <c r="I118" s="27"/>
      <c r="J118" s="27"/>
      <c r="K118" s="27"/>
      <c r="L118" s="28"/>
      <c r="M118" s="133"/>
      <c r="N118" s="134"/>
      <c r="O118" s="53"/>
      <c r="P118" s="53"/>
      <c r="Q118" s="53"/>
      <c r="R118" s="53"/>
      <c r="S118" s="53"/>
      <c r="T118" s="54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5" t="s">
        <v>129</v>
      </c>
      <c r="AU118" s="15" t="s">
        <v>75</v>
      </c>
    </row>
    <row r="119" spans="1:65" s="2" customFormat="1" ht="58.5">
      <c r="A119" s="27"/>
      <c r="B119" s="28"/>
      <c r="C119" s="27"/>
      <c r="D119" s="131" t="s">
        <v>151</v>
      </c>
      <c r="E119" s="27"/>
      <c r="F119" s="149" t="s">
        <v>343</v>
      </c>
      <c r="G119" s="27"/>
      <c r="H119" s="27"/>
      <c r="I119" s="27"/>
      <c r="J119" s="27"/>
      <c r="K119" s="27"/>
      <c r="L119" s="28"/>
      <c r="M119" s="133"/>
      <c r="N119" s="134"/>
      <c r="O119" s="53"/>
      <c r="P119" s="53"/>
      <c r="Q119" s="53"/>
      <c r="R119" s="53"/>
      <c r="S119" s="53"/>
      <c r="T119" s="54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T119" s="15" t="s">
        <v>151</v>
      </c>
      <c r="AU119" s="15" t="s">
        <v>75</v>
      </c>
    </row>
    <row r="120" spans="1:65" s="2" customFormat="1" ht="24.2" customHeight="1">
      <c r="A120" s="27"/>
      <c r="B120" s="118"/>
      <c r="C120" s="119" t="s">
        <v>85</v>
      </c>
      <c r="D120" s="119" t="s">
        <v>121</v>
      </c>
      <c r="E120" s="120" t="s">
        <v>344</v>
      </c>
      <c r="F120" s="121" t="s">
        <v>345</v>
      </c>
      <c r="G120" s="122" t="s">
        <v>167</v>
      </c>
      <c r="H120" s="123">
        <v>42</v>
      </c>
      <c r="I120" s="124"/>
      <c r="J120" s="124">
        <f>ROUND(I120*H120,2)</f>
        <v>0</v>
      </c>
      <c r="K120" s="121" t="s">
        <v>125</v>
      </c>
      <c r="L120" s="28"/>
      <c r="M120" s="125" t="s">
        <v>1</v>
      </c>
      <c r="N120" s="126" t="s">
        <v>40</v>
      </c>
      <c r="O120" s="127">
        <v>0</v>
      </c>
      <c r="P120" s="127">
        <f>O120*H120</f>
        <v>0</v>
      </c>
      <c r="Q120" s="127">
        <v>0</v>
      </c>
      <c r="R120" s="127">
        <f>Q120*H120</f>
        <v>0</v>
      </c>
      <c r="S120" s="127">
        <v>0</v>
      </c>
      <c r="T120" s="128">
        <f>S120*H120</f>
        <v>0</v>
      </c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R120" s="129" t="s">
        <v>126</v>
      </c>
      <c r="AT120" s="129" t="s">
        <v>121</v>
      </c>
      <c r="AU120" s="129" t="s">
        <v>75</v>
      </c>
      <c r="AY120" s="15" t="s">
        <v>127</v>
      </c>
      <c r="BE120" s="130">
        <f>IF(N120="základní",J120,0)</f>
        <v>0</v>
      </c>
      <c r="BF120" s="130">
        <f>IF(N120="snížená",J120,0)</f>
        <v>0</v>
      </c>
      <c r="BG120" s="130">
        <f>IF(N120="zákl. přenesená",J120,0)</f>
        <v>0</v>
      </c>
      <c r="BH120" s="130">
        <f>IF(N120="sníž. přenesená",J120,0)</f>
        <v>0</v>
      </c>
      <c r="BI120" s="130">
        <f>IF(N120="nulová",J120,0)</f>
        <v>0</v>
      </c>
      <c r="BJ120" s="15" t="s">
        <v>83</v>
      </c>
      <c r="BK120" s="130">
        <f>ROUND(I120*H120,2)</f>
        <v>0</v>
      </c>
      <c r="BL120" s="15" t="s">
        <v>126</v>
      </c>
      <c r="BM120" s="129" t="s">
        <v>346</v>
      </c>
    </row>
    <row r="121" spans="1:65" s="2" customFormat="1" ht="39">
      <c r="A121" s="27"/>
      <c r="B121" s="28"/>
      <c r="C121" s="27"/>
      <c r="D121" s="131" t="s">
        <v>129</v>
      </c>
      <c r="E121" s="27"/>
      <c r="F121" s="132" t="s">
        <v>347</v>
      </c>
      <c r="G121" s="27"/>
      <c r="H121" s="27"/>
      <c r="I121" s="27"/>
      <c r="J121" s="27"/>
      <c r="K121" s="27"/>
      <c r="L121" s="28"/>
      <c r="M121" s="133"/>
      <c r="N121" s="134"/>
      <c r="O121" s="53"/>
      <c r="P121" s="53"/>
      <c r="Q121" s="53"/>
      <c r="R121" s="53"/>
      <c r="S121" s="53"/>
      <c r="T121" s="54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T121" s="15" t="s">
        <v>129</v>
      </c>
      <c r="AU121" s="15" t="s">
        <v>75</v>
      </c>
    </row>
    <row r="122" spans="1:65" s="2" customFormat="1" ht="87.75">
      <c r="A122" s="27"/>
      <c r="B122" s="28"/>
      <c r="C122" s="27"/>
      <c r="D122" s="131" t="s">
        <v>151</v>
      </c>
      <c r="E122" s="27"/>
      <c r="F122" s="149" t="s">
        <v>348</v>
      </c>
      <c r="G122" s="27"/>
      <c r="H122" s="27"/>
      <c r="I122" s="27"/>
      <c r="J122" s="27"/>
      <c r="K122" s="27"/>
      <c r="L122" s="28"/>
      <c r="M122" s="133"/>
      <c r="N122" s="134"/>
      <c r="O122" s="53"/>
      <c r="P122" s="53"/>
      <c r="Q122" s="53"/>
      <c r="R122" s="53"/>
      <c r="S122" s="53"/>
      <c r="T122" s="54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T122" s="15" t="s">
        <v>151</v>
      </c>
      <c r="AU122" s="15" t="s">
        <v>75</v>
      </c>
    </row>
    <row r="123" spans="1:65" s="2" customFormat="1" ht="24.2" customHeight="1">
      <c r="A123" s="27"/>
      <c r="B123" s="118"/>
      <c r="C123" s="119" t="s">
        <v>139</v>
      </c>
      <c r="D123" s="119" t="s">
        <v>121</v>
      </c>
      <c r="E123" s="120" t="s">
        <v>349</v>
      </c>
      <c r="F123" s="121" t="s">
        <v>350</v>
      </c>
      <c r="G123" s="122" t="s">
        <v>167</v>
      </c>
      <c r="H123" s="123">
        <v>16.5</v>
      </c>
      <c r="I123" s="124"/>
      <c r="J123" s="124">
        <f>ROUND(I123*H123,2)</f>
        <v>0</v>
      </c>
      <c r="K123" s="121" t="s">
        <v>125</v>
      </c>
      <c r="L123" s="28"/>
      <c r="M123" s="125" t="s">
        <v>1</v>
      </c>
      <c r="N123" s="126" t="s">
        <v>40</v>
      </c>
      <c r="O123" s="127">
        <v>0</v>
      </c>
      <c r="P123" s="127">
        <f>O123*H123</f>
        <v>0</v>
      </c>
      <c r="Q123" s="127">
        <v>0</v>
      </c>
      <c r="R123" s="127">
        <f>Q123*H123</f>
        <v>0</v>
      </c>
      <c r="S123" s="127">
        <v>0</v>
      </c>
      <c r="T123" s="128">
        <f>S123*H123</f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29" t="s">
        <v>126</v>
      </c>
      <c r="AT123" s="129" t="s">
        <v>121</v>
      </c>
      <c r="AU123" s="129" t="s">
        <v>75</v>
      </c>
      <c r="AY123" s="15" t="s">
        <v>127</v>
      </c>
      <c r="BE123" s="130">
        <f>IF(N123="základní",J123,0)</f>
        <v>0</v>
      </c>
      <c r="BF123" s="130">
        <f>IF(N123="snížená",J123,0)</f>
        <v>0</v>
      </c>
      <c r="BG123" s="130">
        <f>IF(N123="zákl. přenesená",J123,0)</f>
        <v>0</v>
      </c>
      <c r="BH123" s="130">
        <f>IF(N123="sníž. přenesená",J123,0)</f>
        <v>0</v>
      </c>
      <c r="BI123" s="130">
        <f>IF(N123="nulová",J123,0)</f>
        <v>0</v>
      </c>
      <c r="BJ123" s="15" t="s">
        <v>83</v>
      </c>
      <c r="BK123" s="130">
        <f>ROUND(I123*H123,2)</f>
        <v>0</v>
      </c>
      <c r="BL123" s="15" t="s">
        <v>126</v>
      </c>
      <c r="BM123" s="129" t="s">
        <v>351</v>
      </c>
    </row>
    <row r="124" spans="1:65" s="2" customFormat="1" ht="19.5">
      <c r="A124" s="27"/>
      <c r="B124" s="28"/>
      <c r="C124" s="27"/>
      <c r="D124" s="131" t="s">
        <v>129</v>
      </c>
      <c r="E124" s="27"/>
      <c r="F124" s="132" t="s">
        <v>352</v>
      </c>
      <c r="G124" s="27"/>
      <c r="H124" s="27"/>
      <c r="I124" s="27"/>
      <c r="J124" s="27"/>
      <c r="K124" s="27"/>
      <c r="L124" s="28"/>
      <c r="M124" s="133"/>
      <c r="N124" s="134"/>
      <c r="O124" s="53"/>
      <c r="P124" s="53"/>
      <c r="Q124" s="53"/>
      <c r="R124" s="53"/>
      <c r="S124" s="53"/>
      <c r="T124" s="54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T124" s="15" t="s">
        <v>129</v>
      </c>
      <c r="AU124" s="15" t="s">
        <v>75</v>
      </c>
    </row>
    <row r="125" spans="1:65" s="2" customFormat="1" ht="39">
      <c r="A125" s="27"/>
      <c r="B125" s="28"/>
      <c r="C125" s="27"/>
      <c r="D125" s="131" t="s">
        <v>151</v>
      </c>
      <c r="E125" s="27"/>
      <c r="F125" s="149" t="s">
        <v>353</v>
      </c>
      <c r="G125" s="27"/>
      <c r="H125" s="27"/>
      <c r="I125" s="27"/>
      <c r="J125" s="27"/>
      <c r="K125" s="27"/>
      <c r="L125" s="28"/>
      <c r="M125" s="133"/>
      <c r="N125" s="134"/>
      <c r="O125" s="53"/>
      <c r="P125" s="53"/>
      <c r="Q125" s="53"/>
      <c r="R125" s="53"/>
      <c r="S125" s="53"/>
      <c r="T125" s="54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T125" s="15" t="s">
        <v>151</v>
      </c>
      <c r="AU125" s="15" t="s">
        <v>75</v>
      </c>
    </row>
    <row r="126" spans="1:65" s="2" customFormat="1" ht="24.2" customHeight="1">
      <c r="A126" s="27"/>
      <c r="B126" s="118"/>
      <c r="C126" s="119" t="s">
        <v>126</v>
      </c>
      <c r="D126" s="119" t="s">
        <v>121</v>
      </c>
      <c r="E126" s="120" t="s">
        <v>354</v>
      </c>
      <c r="F126" s="121" t="s">
        <v>355</v>
      </c>
      <c r="G126" s="122" t="s">
        <v>135</v>
      </c>
      <c r="H126" s="123">
        <v>33.42</v>
      </c>
      <c r="I126" s="124"/>
      <c r="J126" s="124">
        <f>ROUND(I126*H126,2)</f>
        <v>0</v>
      </c>
      <c r="K126" s="121" t="s">
        <v>125</v>
      </c>
      <c r="L126" s="28"/>
      <c r="M126" s="125" t="s">
        <v>1</v>
      </c>
      <c r="N126" s="126" t="s">
        <v>40</v>
      </c>
      <c r="O126" s="127">
        <v>0</v>
      </c>
      <c r="P126" s="127">
        <f>O126*H126</f>
        <v>0</v>
      </c>
      <c r="Q126" s="127">
        <v>0</v>
      </c>
      <c r="R126" s="127">
        <f>Q126*H126</f>
        <v>0</v>
      </c>
      <c r="S126" s="127">
        <v>0</v>
      </c>
      <c r="T126" s="128">
        <f>S126*H126</f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29" t="s">
        <v>126</v>
      </c>
      <c r="AT126" s="129" t="s">
        <v>121</v>
      </c>
      <c r="AU126" s="129" t="s">
        <v>75</v>
      </c>
      <c r="AY126" s="15" t="s">
        <v>127</v>
      </c>
      <c r="BE126" s="130">
        <f>IF(N126="základní",J126,0)</f>
        <v>0</v>
      </c>
      <c r="BF126" s="130">
        <f>IF(N126="snížená",J126,0)</f>
        <v>0</v>
      </c>
      <c r="BG126" s="130">
        <f>IF(N126="zákl. přenesená",J126,0)</f>
        <v>0</v>
      </c>
      <c r="BH126" s="130">
        <f>IF(N126="sníž. přenesená",J126,0)</f>
        <v>0</v>
      </c>
      <c r="BI126" s="130">
        <f>IF(N126="nulová",J126,0)</f>
        <v>0</v>
      </c>
      <c r="BJ126" s="15" t="s">
        <v>83</v>
      </c>
      <c r="BK126" s="130">
        <f>ROUND(I126*H126,2)</f>
        <v>0</v>
      </c>
      <c r="BL126" s="15" t="s">
        <v>126</v>
      </c>
      <c r="BM126" s="129" t="s">
        <v>356</v>
      </c>
    </row>
    <row r="127" spans="1:65" s="2" customFormat="1" ht="29.25">
      <c r="A127" s="27"/>
      <c r="B127" s="28"/>
      <c r="C127" s="27"/>
      <c r="D127" s="131" t="s">
        <v>129</v>
      </c>
      <c r="E127" s="27"/>
      <c r="F127" s="132" t="s">
        <v>357</v>
      </c>
      <c r="G127" s="27"/>
      <c r="H127" s="27"/>
      <c r="I127" s="27"/>
      <c r="J127" s="27"/>
      <c r="K127" s="27"/>
      <c r="L127" s="28"/>
      <c r="M127" s="133"/>
      <c r="N127" s="134"/>
      <c r="O127" s="53"/>
      <c r="P127" s="53"/>
      <c r="Q127" s="53"/>
      <c r="R127" s="53"/>
      <c r="S127" s="53"/>
      <c r="T127" s="54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T127" s="15" t="s">
        <v>129</v>
      </c>
      <c r="AU127" s="15" t="s">
        <v>75</v>
      </c>
    </row>
    <row r="128" spans="1:65" s="13" customFormat="1">
      <c r="B128" s="170"/>
      <c r="D128" s="131" t="s">
        <v>131</v>
      </c>
      <c r="E128" s="171" t="s">
        <v>1</v>
      </c>
      <c r="F128" s="172" t="s">
        <v>358</v>
      </c>
      <c r="H128" s="171" t="s">
        <v>1</v>
      </c>
      <c r="L128" s="170"/>
      <c r="M128" s="173"/>
      <c r="N128" s="174"/>
      <c r="O128" s="174"/>
      <c r="P128" s="174"/>
      <c r="Q128" s="174"/>
      <c r="R128" s="174"/>
      <c r="S128" s="174"/>
      <c r="T128" s="175"/>
      <c r="AT128" s="171" t="s">
        <v>131</v>
      </c>
      <c r="AU128" s="171" t="s">
        <v>75</v>
      </c>
      <c r="AV128" s="13" t="s">
        <v>83</v>
      </c>
      <c r="AW128" s="13" t="s">
        <v>31</v>
      </c>
      <c r="AX128" s="13" t="s">
        <v>75</v>
      </c>
      <c r="AY128" s="171" t="s">
        <v>127</v>
      </c>
    </row>
    <row r="129" spans="1:65" s="10" customFormat="1">
      <c r="B129" s="135"/>
      <c r="D129" s="131" t="s">
        <v>131</v>
      </c>
      <c r="E129" s="136" t="s">
        <v>1</v>
      </c>
      <c r="F129" s="137" t="s">
        <v>359</v>
      </c>
      <c r="H129" s="138">
        <v>1.8</v>
      </c>
      <c r="L129" s="135"/>
      <c r="M129" s="139"/>
      <c r="N129" s="140"/>
      <c r="O129" s="140"/>
      <c r="P129" s="140"/>
      <c r="Q129" s="140"/>
      <c r="R129" s="140"/>
      <c r="S129" s="140"/>
      <c r="T129" s="141"/>
      <c r="AT129" s="136" t="s">
        <v>131</v>
      </c>
      <c r="AU129" s="136" t="s">
        <v>75</v>
      </c>
      <c r="AV129" s="10" t="s">
        <v>85</v>
      </c>
      <c r="AW129" s="10" t="s">
        <v>31</v>
      </c>
      <c r="AX129" s="10" t="s">
        <v>75</v>
      </c>
      <c r="AY129" s="136" t="s">
        <v>127</v>
      </c>
    </row>
    <row r="130" spans="1:65" s="10" customFormat="1">
      <c r="B130" s="135"/>
      <c r="D130" s="131" t="s">
        <v>131</v>
      </c>
      <c r="E130" s="136" t="s">
        <v>1</v>
      </c>
      <c r="F130" s="137" t="s">
        <v>360</v>
      </c>
      <c r="H130" s="138">
        <v>5.76</v>
      </c>
      <c r="L130" s="135"/>
      <c r="M130" s="139"/>
      <c r="N130" s="140"/>
      <c r="O130" s="140"/>
      <c r="P130" s="140"/>
      <c r="Q130" s="140"/>
      <c r="R130" s="140"/>
      <c r="S130" s="140"/>
      <c r="T130" s="141"/>
      <c r="AT130" s="136" t="s">
        <v>131</v>
      </c>
      <c r="AU130" s="136" t="s">
        <v>75</v>
      </c>
      <c r="AV130" s="10" t="s">
        <v>85</v>
      </c>
      <c r="AW130" s="10" t="s">
        <v>31</v>
      </c>
      <c r="AX130" s="10" t="s">
        <v>75</v>
      </c>
      <c r="AY130" s="136" t="s">
        <v>127</v>
      </c>
    </row>
    <row r="131" spans="1:65" s="10" customFormat="1">
      <c r="B131" s="135"/>
      <c r="D131" s="131" t="s">
        <v>131</v>
      </c>
      <c r="E131" s="136" t="s">
        <v>1</v>
      </c>
      <c r="F131" s="137" t="s">
        <v>361</v>
      </c>
      <c r="H131" s="138">
        <v>16.559999999999999</v>
      </c>
      <c r="L131" s="135"/>
      <c r="M131" s="139"/>
      <c r="N131" s="140"/>
      <c r="O131" s="140"/>
      <c r="P131" s="140"/>
      <c r="Q131" s="140"/>
      <c r="R131" s="140"/>
      <c r="S131" s="140"/>
      <c r="T131" s="141"/>
      <c r="AT131" s="136" t="s">
        <v>131</v>
      </c>
      <c r="AU131" s="136" t="s">
        <v>75</v>
      </c>
      <c r="AV131" s="10" t="s">
        <v>85</v>
      </c>
      <c r="AW131" s="10" t="s">
        <v>31</v>
      </c>
      <c r="AX131" s="10" t="s">
        <v>75</v>
      </c>
      <c r="AY131" s="136" t="s">
        <v>127</v>
      </c>
    </row>
    <row r="132" spans="1:65" s="12" customFormat="1">
      <c r="B132" s="150"/>
      <c r="D132" s="131" t="s">
        <v>131</v>
      </c>
      <c r="E132" s="151" t="s">
        <v>1</v>
      </c>
      <c r="F132" s="152" t="s">
        <v>188</v>
      </c>
      <c r="H132" s="153">
        <v>24.119999999999997</v>
      </c>
      <c r="L132" s="150"/>
      <c r="M132" s="154"/>
      <c r="N132" s="155"/>
      <c r="O132" s="155"/>
      <c r="P132" s="155"/>
      <c r="Q132" s="155"/>
      <c r="R132" s="155"/>
      <c r="S132" s="155"/>
      <c r="T132" s="156"/>
      <c r="AT132" s="151" t="s">
        <v>131</v>
      </c>
      <c r="AU132" s="151" t="s">
        <v>75</v>
      </c>
      <c r="AV132" s="12" t="s">
        <v>139</v>
      </c>
      <c r="AW132" s="12" t="s">
        <v>31</v>
      </c>
      <c r="AX132" s="12" t="s">
        <v>75</v>
      </c>
      <c r="AY132" s="151" t="s">
        <v>127</v>
      </c>
    </row>
    <row r="133" spans="1:65" s="13" customFormat="1">
      <c r="B133" s="170"/>
      <c r="D133" s="131" t="s">
        <v>131</v>
      </c>
      <c r="E133" s="171" t="s">
        <v>1</v>
      </c>
      <c r="F133" s="172" t="s">
        <v>362</v>
      </c>
      <c r="H133" s="171" t="s">
        <v>1</v>
      </c>
      <c r="L133" s="170"/>
      <c r="M133" s="173"/>
      <c r="N133" s="174"/>
      <c r="O133" s="174"/>
      <c r="P133" s="174"/>
      <c r="Q133" s="174"/>
      <c r="R133" s="174"/>
      <c r="S133" s="174"/>
      <c r="T133" s="175"/>
      <c r="AT133" s="171" t="s">
        <v>131</v>
      </c>
      <c r="AU133" s="171" t="s">
        <v>75</v>
      </c>
      <c r="AV133" s="13" t="s">
        <v>83</v>
      </c>
      <c r="AW133" s="13" t="s">
        <v>31</v>
      </c>
      <c r="AX133" s="13" t="s">
        <v>75</v>
      </c>
      <c r="AY133" s="171" t="s">
        <v>127</v>
      </c>
    </row>
    <row r="134" spans="1:65" s="10" customFormat="1">
      <c r="B134" s="135"/>
      <c r="D134" s="131" t="s">
        <v>131</v>
      </c>
      <c r="E134" s="136" t="s">
        <v>1</v>
      </c>
      <c r="F134" s="137" t="s">
        <v>363</v>
      </c>
      <c r="H134" s="138">
        <v>9.3000000000000007</v>
      </c>
      <c r="L134" s="135"/>
      <c r="M134" s="139"/>
      <c r="N134" s="140"/>
      <c r="O134" s="140"/>
      <c r="P134" s="140"/>
      <c r="Q134" s="140"/>
      <c r="R134" s="140"/>
      <c r="S134" s="140"/>
      <c r="T134" s="141"/>
      <c r="AT134" s="136" t="s">
        <v>131</v>
      </c>
      <c r="AU134" s="136" t="s">
        <v>75</v>
      </c>
      <c r="AV134" s="10" t="s">
        <v>85</v>
      </c>
      <c r="AW134" s="10" t="s">
        <v>31</v>
      </c>
      <c r="AX134" s="10" t="s">
        <v>75</v>
      </c>
      <c r="AY134" s="136" t="s">
        <v>127</v>
      </c>
    </row>
    <row r="135" spans="1:65" s="12" customFormat="1">
      <c r="B135" s="150"/>
      <c r="D135" s="131" t="s">
        <v>131</v>
      </c>
      <c r="E135" s="151" t="s">
        <v>1</v>
      </c>
      <c r="F135" s="152" t="s">
        <v>188</v>
      </c>
      <c r="H135" s="153">
        <v>9.3000000000000007</v>
      </c>
      <c r="L135" s="150"/>
      <c r="M135" s="154"/>
      <c r="N135" s="155"/>
      <c r="O135" s="155"/>
      <c r="P135" s="155"/>
      <c r="Q135" s="155"/>
      <c r="R135" s="155"/>
      <c r="S135" s="155"/>
      <c r="T135" s="156"/>
      <c r="AT135" s="151" t="s">
        <v>131</v>
      </c>
      <c r="AU135" s="151" t="s">
        <v>75</v>
      </c>
      <c r="AV135" s="12" t="s">
        <v>139</v>
      </c>
      <c r="AW135" s="12" t="s">
        <v>31</v>
      </c>
      <c r="AX135" s="12" t="s">
        <v>75</v>
      </c>
      <c r="AY135" s="151" t="s">
        <v>127</v>
      </c>
    </row>
    <row r="136" spans="1:65" s="11" customFormat="1">
      <c r="B136" s="142"/>
      <c r="D136" s="131" t="s">
        <v>131</v>
      </c>
      <c r="E136" s="143" t="s">
        <v>1</v>
      </c>
      <c r="F136" s="144" t="s">
        <v>144</v>
      </c>
      <c r="H136" s="145">
        <v>33.42</v>
      </c>
      <c r="L136" s="142"/>
      <c r="M136" s="146"/>
      <c r="N136" s="147"/>
      <c r="O136" s="147"/>
      <c r="P136" s="147"/>
      <c r="Q136" s="147"/>
      <c r="R136" s="147"/>
      <c r="S136" s="147"/>
      <c r="T136" s="148"/>
      <c r="AT136" s="143" t="s">
        <v>131</v>
      </c>
      <c r="AU136" s="143" t="s">
        <v>75</v>
      </c>
      <c r="AV136" s="11" t="s">
        <v>126</v>
      </c>
      <c r="AW136" s="11" t="s">
        <v>31</v>
      </c>
      <c r="AX136" s="11" t="s">
        <v>83</v>
      </c>
      <c r="AY136" s="143" t="s">
        <v>127</v>
      </c>
    </row>
    <row r="137" spans="1:65" s="2" customFormat="1" ht="24.2" customHeight="1">
      <c r="A137" s="27"/>
      <c r="B137" s="118"/>
      <c r="C137" s="119" t="s">
        <v>164</v>
      </c>
      <c r="D137" s="119" t="s">
        <v>121</v>
      </c>
      <c r="E137" s="120" t="s">
        <v>364</v>
      </c>
      <c r="F137" s="121" t="s">
        <v>365</v>
      </c>
      <c r="G137" s="122" t="s">
        <v>288</v>
      </c>
      <c r="H137" s="123">
        <v>16.042000000000002</v>
      </c>
      <c r="I137" s="124"/>
      <c r="J137" s="124">
        <f>ROUND(I137*H137,2)</f>
        <v>0</v>
      </c>
      <c r="K137" s="121" t="s">
        <v>125</v>
      </c>
      <c r="L137" s="28"/>
      <c r="M137" s="125" t="s">
        <v>1</v>
      </c>
      <c r="N137" s="126" t="s">
        <v>40</v>
      </c>
      <c r="O137" s="127">
        <v>0</v>
      </c>
      <c r="P137" s="127">
        <f>O137*H137</f>
        <v>0</v>
      </c>
      <c r="Q137" s="127">
        <v>0</v>
      </c>
      <c r="R137" s="127">
        <f>Q137*H137</f>
        <v>0</v>
      </c>
      <c r="S137" s="127">
        <v>0</v>
      </c>
      <c r="T137" s="128">
        <f>S137*H137</f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29" t="s">
        <v>289</v>
      </c>
      <c r="AT137" s="129" t="s">
        <v>121</v>
      </c>
      <c r="AU137" s="129" t="s">
        <v>75</v>
      </c>
      <c r="AY137" s="15" t="s">
        <v>127</v>
      </c>
      <c r="BE137" s="130">
        <f>IF(N137="základní",J137,0)</f>
        <v>0</v>
      </c>
      <c r="BF137" s="130">
        <f>IF(N137="snížená",J137,0)</f>
        <v>0</v>
      </c>
      <c r="BG137" s="130">
        <f>IF(N137="zákl. přenesená",J137,0)</f>
        <v>0</v>
      </c>
      <c r="BH137" s="130">
        <f>IF(N137="sníž. přenesená",J137,0)</f>
        <v>0</v>
      </c>
      <c r="BI137" s="130">
        <f>IF(N137="nulová",J137,0)</f>
        <v>0</v>
      </c>
      <c r="BJ137" s="15" t="s">
        <v>83</v>
      </c>
      <c r="BK137" s="130">
        <f>ROUND(I137*H137,2)</f>
        <v>0</v>
      </c>
      <c r="BL137" s="15" t="s">
        <v>289</v>
      </c>
      <c r="BM137" s="129" t="s">
        <v>366</v>
      </c>
    </row>
    <row r="138" spans="1:65" s="2" customFormat="1" ht="58.5">
      <c r="A138" s="27"/>
      <c r="B138" s="28"/>
      <c r="C138" s="27"/>
      <c r="D138" s="131" t="s">
        <v>129</v>
      </c>
      <c r="E138" s="27"/>
      <c r="F138" s="132" t="s">
        <v>367</v>
      </c>
      <c r="G138" s="27"/>
      <c r="H138" s="27"/>
      <c r="I138" s="27"/>
      <c r="J138" s="27"/>
      <c r="K138" s="27"/>
      <c r="L138" s="28"/>
      <c r="M138" s="133"/>
      <c r="N138" s="134"/>
      <c r="O138" s="53"/>
      <c r="P138" s="53"/>
      <c r="Q138" s="53"/>
      <c r="R138" s="53"/>
      <c r="S138" s="53"/>
      <c r="T138" s="54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T138" s="15" t="s">
        <v>129</v>
      </c>
      <c r="AU138" s="15" t="s">
        <v>75</v>
      </c>
    </row>
    <row r="139" spans="1:65" s="13" customFormat="1">
      <c r="B139" s="170"/>
      <c r="D139" s="131" t="s">
        <v>131</v>
      </c>
      <c r="E139" s="171" t="s">
        <v>1</v>
      </c>
      <c r="F139" s="172" t="s">
        <v>358</v>
      </c>
      <c r="H139" s="171" t="s">
        <v>1</v>
      </c>
      <c r="L139" s="170"/>
      <c r="M139" s="173"/>
      <c r="N139" s="174"/>
      <c r="O139" s="174"/>
      <c r="P139" s="174"/>
      <c r="Q139" s="174"/>
      <c r="R139" s="174"/>
      <c r="S139" s="174"/>
      <c r="T139" s="175"/>
      <c r="AT139" s="171" t="s">
        <v>131</v>
      </c>
      <c r="AU139" s="171" t="s">
        <v>75</v>
      </c>
      <c r="AV139" s="13" t="s">
        <v>83</v>
      </c>
      <c r="AW139" s="13" t="s">
        <v>31</v>
      </c>
      <c r="AX139" s="13" t="s">
        <v>75</v>
      </c>
      <c r="AY139" s="171" t="s">
        <v>127</v>
      </c>
    </row>
    <row r="140" spans="1:65" s="10" customFormat="1">
      <c r="B140" s="135"/>
      <c r="D140" s="131" t="s">
        <v>131</v>
      </c>
      <c r="E140" s="136" t="s">
        <v>1</v>
      </c>
      <c r="F140" s="137" t="s">
        <v>368</v>
      </c>
      <c r="H140" s="138">
        <v>0.86399999999999999</v>
      </c>
      <c r="L140" s="135"/>
      <c r="M140" s="139"/>
      <c r="N140" s="140"/>
      <c r="O140" s="140"/>
      <c r="P140" s="140"/>
      <c r="Q140" s="140"/>
      <c r="R140" s="140"/>
      <c r="S140" s="140"/>
      <c r="T140" s="141"/>
      <c r="AT140" s="136" t="s">
        <v>131</v>
      </c>
      <c r="AU140" s="136" t="s">
        <v>75</v>
      </c>
      <c r="AV140" s="10" t="s">
        <v>85</v>
      </c>
      <c r="AW140" s="10" t="s">
        <v>31</v>
      </c>
      <c r="AX140" s="10" t="s">
        <v>75</v>
      </c>
      <c r="AY140" s="136" t="s">
        <v>127</v>
      </c>
    </row>
    <row r="141" spans="1:65" s="10" customFormat="1">
      <c r="B141" s="135"/>
      <c r="D141" s="131" t="s">
        <v>131</v>
      </c>
      <c r="E141" s="136" t="s">
        <v>1</v>
      </c>
      <c r="F141" s="137" t="s">
        <v>369</v>
      </c>
      <c r="H141" s="138">
        <v>2.7650000000000001</v>
      </c>
      <c r="L141" s="135"/>
      <c r="M141" s="139"/>
      <c r="N141" s="140"/>
      <c r="O141" s="140"/>
      <c r="P141" s="140"/>
      <c r="Q141" s="140"/>
      <c r="R141" s="140"/>
      <c r="S141" s="140"/>
      <c r="T141" s="141"/>
      <c r="AT141" s="136" t="s">
        <v>131</v>
      </c>
      <c r="AU141" s="136" t="s">
        <v>75</v>
      </c>
      <c r="AV141" s="10" t="s">
        <v>85</v>
      </c>
      <c r="AW141" s="10" t="s">
        <v>31</v>
      </c>
      <c r="AX141" s="10" t="s">
        <v>75</v>
      </c>
      <c r="AY141" s="136" t="s">
        <v>127</v>
      </c>
    </row>
    <row r="142" spans="1:65" s="10" customFormat="1">
      <c r="B142" s="135"/>
      <c r="D142" s="131" t="s">
        <v>131</v>
      </c>
      <c r="E142" s="136" t="s">
        <v>1</v>
      </c>
      <c r="F142" s="137" t="s">
        <v>370</v>
      </c>
      <c r="H142" s="138">
        <v>7.9489999999999998</v>
      </c>
      <c r="L142" s="135"/>
      <c r="M142" s="139"/>
      <c r="N142" s="140"/>
      <c r="O142" s="140"/>
      <c r="P142" s="140"/>
      <c r="Q142" s="140"/>
      <c r="R142" s="140"/>
      <c r="S142" s="140"/>
      <c r="T142" s="141"/>
      <c r="AT142" s="136" t="s">
        <v>131</v>
      </c>
      <c r="AU142" s="136" t="s">
        <v>75</v>
      </c>
      <c r="AV142" s="10" t="s">
        <v>85</v>
      </c>
      <c r="AW142" s="10" t="s">
        <v>31</v>
      </c>
      <c r="AX142" s="10" t="s">
        <v>75</v>
      </c>
      <c r="AY142" s="136" t="s">
        <v>127</v>
      </c>
    </row>
    <row r="143" spans="1:65" s="12" customFormat="1">
      <c r="B143" s="150"/>
      <c r="D143" s="131" t="s">
        <v>131</v>
      </c>
      <c r="E143" s="151" t="s">
        <v>1</v>
      </c>
      <c r="F143" s="152" t="s">
        <v>188</v>
      </c>
      <c r="H143" s="153">
        <v>11.577999999999999</v>
      </c>
      <c r="L143" s="150"/>
      <c r="M143" s="154"/>
      <c r="N143" s="155"/>
      <c r="O143" s="155"/>
      <c r="P143" s="155"/>
      <c r="Q143" s="155"/>
      <c r="R143" s="155"/>
      <c r="S143" s="155"/>
      <c r="T143" s="156"/>
      <c r="AT143" s="151" t="s">
        <v>131</v>
      </c>
      <c r="AU143" s="151" t="s">
        <v>75</v>
      </c>
      <c r="AV143" s="12" t="s">
        <v>139</v>
      </c>
      <c r="AW143" s="12" t="s">
        <v>31</v>
      </c>
      <c r="AX143" s="12" t="s">
        <v>75</v>
      </c>
      <c r="AY143" s="151" t="s">
        <v>127</v>
      </c>
    </row>
    <row r="144" spans="1:65" s="13" customFormat="1">
      <c r="B144" s="170"/>
      <c r="D144" s="131" t="s">
        <v>131</v>
      </c>
      <c r="E144" s="171" t="s">
        <v>1</v>
      </c>
      <c r="F144" s="172" t="s">
        <v>362</v>
      </c>
      <c r="H144" s="171" t="s">
        <v>1</v>
      </c>
      <c r="L144" s="170"/>
      <c r="M144" s="173"/>
      <c r="N144" s="174"/>
      <c r="O144" s="174"/>
      <c r="P144" s="174"/>
      <c r="Q144" s="174"/>
      <c r="R144" s="174"/>
      <c r="S144" s="174"/>
      <c r="T144" s="175"/>
      <c r="AT144" s="171" t="s">
        <v>131</v>
      </c>
      <c r="AU144" s="171" t="s">
        <v>75</v>
      </c>
      <c r="AV144" s="13" t="s">
        <v>83</v>
      </c>
      <c r="AW144" s="13" t="s">
        <v>31</v>
      </c>
      <c r="AX144" s="13" t="s">
        <v>75</v>
      </c>
      <c r="AY144" s="171" t="s">
        <v>127</v>
      </c>
    </row>
    <row r="145" spans="1:65" s="10" customFormat="1">
      <c r="B145" s="135"/>
      <c r="D145" s="131" t="s">
        <v>131</v>
      </c>
      <c r="E145" s="136" t="s">
        <v>1</v>
      </c>
      <c r="F145" s="137" t="s">
        <v>371</v>
      </c>
      <c r="H145" s="138">
        <v>4.4640000000000004</v>
      </c>
      <c r="L145" s="135"/>
      <c r="M145" s="139"/>
      <c r="N145" s="140"/>
      <c r="O145" s="140"/>
      <c r="P145" s="140"/>
      <c r="Q145" s="140"/>
      <c r="R145" s="140"/>
      <c r="S145" s="140"/>
      <c r="T145" s="141"/>
      <c r="AT145" s="136" t="s">
        <v>131</v>
      </c>
      <c r="AU145" s="136" t="s">
        <v>75</v>
      </c>
      <c r="AV145" s="10" t="s">
        <v>85</v>
      </c>
      <c r="AW145" s="10" t="s">
        <v>31</v>
      </c>
      <c r="AX145" s="10" t="s">
        <v>75</v>
      </c>
      <c r="AY145" s="136" t="s">
        <v>127</v>
      </c>
    </row>
    <row r="146" spans="1:65" s="12" customFormat="1">
      <c r="B146" s="150"/>
      <c r="D146" s="131" t="s">
        <v>131</v>
      </c>
      <c r="E146" s="151" t="s">
        <v>1</v>
      </c>
      <c r="F146" s="152" t="s">
        <v>188</v>
      </c>
      <c r="H146" s="153">
        <v>4.4640000000000004</v>
      </c>
      <c r="L146" s="150"/>
      <c r="M146" s="154"/>
      <c r="N146" s="155"/>
      <c r="O146" s="155"/>
      <c r="P146" s="155"/>
      <c r="Q146" s="155"/>
      <c r="R146" s="155"/>
      <c r="S146" s="155"/>
      <c r="T146" s="156"/>
      <c r="AT146" s="151" t="s">
        <v>131</v>
      </c>
      <c r="AU146" s="151" t="s">
        <v>75</v>
      </c>
      <c r="AV146" s="12" t="s">
        <v>139</v>
      </c>
      <c r="AW146" s="12" t="s">
        <v>31</v>
      </c>
      <c r="AX146" s="12" t="s">
        <v>75</v>
      </c>
      <c r="AY146" s="151" t="s">
        <v>127</v>
      </c>
    </row>
    <row r="147" spans="1:65" s="11" customFormat="1">
      <c r="B147" s="142"/>
      <c r="D147" s="131" t="s">
        <v>131</v>
      </c>
      <c r="E147" s="143" t="s">
        <v>1</v>
      </c>
      <c r="F147" s="144" t="s">
        <v>144</v>
      </c>
      <c r="H147" s="145">
        <v>16.042000000000002</v>
      </c>
      <c r="L147" s="142"/>
      <c r="M147" s="146"/>
      <c r="N147" s="147"/>
      <c r="O147" s="147"/>
      <c r="P147" s="147"/>
      <c r="Q147" s="147"/>
      <c r="R147" s="147"/>
      <c r="S147" s="147"/>
      <c r="T147" s="148"/>
      <c r="AT147" s="143" t="s">
        <v>131</v>
      </c>
      <c r="AU147" s="143" t="s">
        <v>75</v>
      </c>
      <c r="AV147" s="11" t="s">
        <v>126</v>
      </c>
      <c r="AW147" s="11" t="s">
        <v>31</v>
      </c>
      <c r="AX147" s="11" t="s">
        <v>83</v>
      </c>
      <c r="AY147" s="143" t="s">
        <v>127</v>
      </c>
    </row>
    <row r="148" spans="1:65" s="2" customFormat="1" ht="24.2" customHeight="1">
      <c r="A148" s="27"/>
      <c r="B148" s="118"/>
      <c r="C148" s="119" t="s">
        <v>266</v>
      </c>
      <c r="D148" s="119" t="s">
        <v>121</v>
      </c>
      <c r="E148" s="120" t="s">
        <v>372</v>
      </c>
      <c r="F148" s="121" t="s">
        <v>373</v>
      </c>
      <c r="G148" s="122" t="s">
        <v>124</v>
      </c>
      <c r="H148" s="123">
        <v>28.08</v>
      </c>
      <c r="I148" s="124"/>
      <c r="J148" s="124">
        <f>ROUND(I148*H148,2)</f>
        <v>0</v>
      </c>
      <c r="K148" s="121" t="s">
        <v>125</v>
      </c>
      <c r="L148" s="28"/>
      <c r="M148" s="125" t="s">
        <v>1</v>
      </c>
      <c r="N148" s="126" t="s">
        <v>40</v>
      </c>
      <c r="O148" s="127">
        <v>0</v>
      </c>
      <c r="P148" s="127">
        <f>O148*H148</f>
        <v>0</v>
      </c>
      <c r="Q148" s="127">
        <v>0</v>
      </c>
      <c r="R148" s="127">
        <f>Q148*H148</f>
        <v>0</v>
      </c>
      <c r="S148" s="127">
        <v>0</v>
      </c>
      <c r="T148" s="128">
        <f>S148*H148</f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29" t="s">
        <v>126</v>
      </c>
      <c r="AT148" s="129" t="s">
        <v>121</v>
      </c>
      <c r="AU148" s="129" t="s">
        <v>75</v>
      </c>
      <c r="AY148" s="15" t="s">
        <v>127</v>
      </c>
      <c r="BE148" s="130">
        <f>IF(N148="základní",J148,0)</f>
        <v>0</v>
      </c>
      <c r="BF148" s="130">
        <f>IF(N148="snížená",J148,0)</f>
        <v>0</v>
      </c>
      <c r="BG148" s="130">
        <f>IF(N148="zákl. přenesená",J148,0)</f>
        <v>0</v>
      </c>
      <c r="BH148" s="130">
        <f>IF(N148="sníž. přenesená",J148,0)</f>
        <v>0</v>
      </c>
      <c r="BI148" s="130">
        <f>IF(N148="nulová",J148,0)</f>
        <v>0</v>
      </c>
      <c r="BJ148" s="15" t="s">
        <v>83</v>
      </c>
      <c r="BK148" s="130">
        <f>ROUND(I148*H148,2)</f>
        <v>0</v>
      </c>
      <c r="BL148" s="15" t="s">
        <v>126</v>
      </c>
      <c r="BM148" s="129" t="s">
        <v>374</v>
      </c>
    </row>
    <row r="149" spans="1:65" s="2" customFormat="1" ht="39">
      <c r="A149" s="27"/>
      <c r="B149" s="28"/>
      <c r="C149" s="27"/>
      <c r="D149" s="131" t="s">
        <v>129</v>
      </c>
      <c r="E149" s="27"/>
      <c r="F149" s="132" t="s">
        <v>375</v>
      </c>
      <c r="G149" s="27"/>
      <c r="H149" s="27"/>
      <c r="I149" s="27"/>
      <c r="J149" s="27"/>
      <c r="K149" s="27"/>
      <c r="L149" s="28"/>
      <c r="M149" s="133"/>
      <c r="N149" s="134"/>
      <c r="O149" s="53"/>
      <c r="P149" s="53"/>
      <c r="Q149" s="53"/>
      <c r="R149" s="53"/>
      <c r="S149" s="53"/>
      <c r="T149" s="54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T149" s="15" t="s">
        <v>129</v>
      </c>
      <c r="AU149" s="15" t="s">
        <v>75</v>
      </c>
    </row>
    <row r="150" spans="1:65" s="2" customFormat="1" ht="19.5">
      <c r="A150" s="27"/>
      <c r="B150" s="28"/>
      <c r="C150" s="27"/>
      <c r="D150" s="131" t="s">
        <v>151</v>
      </c>
      <c r="E150" s="27"/>
      <c r="F150" s="149" t="s">
        <v>376</v>
      </c>
      <c r="G150" s="27"/>
      <c r="H150" s="27"/>
      <c r="I150" s="27"/>
      <c r="J150" s="27"/>
      <c r="K150" s="27"/>
      <c r="L150" s="28"/>
      <c r="M150" s="133"/>
      <c r="N150" s="134"/>
      <c r="O150" s="53"/>
      <c r="P150" s="53"/>
      <c r="Q150" s="53"/>
      <c r="R150" s="53"/>
      <c r="S150" s="53"/>
      <c r="T150" s="54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T150" s="15" t="s">
        <v>151</v>
      </c>
      <c r="AU150" s="15" t="s">
        <v>75</v>
      </c>
    </row>
    <row r="151" spans="1:65" s="13" customFormat="1">
      <c r="B151" s="170"/>
      <c r="D151" s="131" t="s">
        <v>131</v>
      </c>
      <c r="E151" s="171" t="s">
        <v>1</v>
      </c>
      <c r="F151" s="172" t="s">
        <v>377</v>
      </c>
      <c r="H151" s="171" t="s">
        <v>1</v>
      </c>
      <c r="L151" s="170"/>
      <c r="M151" s="173"/>
      <c r="N151" s="174"/>
      <c r="O151" s="174"/>
      <c r="P151" s="174"/>
      <c r="Q151" s="174"/>
      <c r="R151" s="174"/>
      <c r="S151" s="174"/>
      <c r="T151" s="175"/>
      <c r="AT151" s="171" t="s">
        <v>131</v>
      </c>
      <c r="AU151" s="171" t="s">
        <v>75</v>
      </c>
      <c r="AV151" s="13" t="s">
        <v>83</v>
      </c>
      <c r="AW151" s="13" t="s">
        <v>31</v>
      </c>
      <c r="AX151" s="13" t="s">
        <v>75</v>
      </c>
      <c r="AY151" s="171" t="s">
        <v>127</v>
      </c>
    </row>
    <row r="152" spans="1:65" s="10" customFormat="1">
      <c r="B152" s="135"/>
      <c r="D152" s="131" t="s">
        <v>131</v>
      </c>
      <c r="E152" s="136" t="s">
        <v>1</v>
      </c>
      <c r="F152" s="137" t="s">
        <v>378</v>
      </c>
      <c r="H152" s="138">
        <v>28.08</v>
      </c>
      <c r="L152" s="135"/>
      <c r="M152" s="139"/>
      <c r="N152" s="140"/>
      <c r="O152" s="140"/>
      <c r="P152" s="140"/>
      <c r="Q152" s="140"/>
      <c r="R152" s="140"/>
      <c r="S152" s="140"/>
      <c r="T152" s="141"/>
      <c r="AT152" s="136" t="s">
        <v>131</v>
      </c>
      <c r="AU152" s="136" t="s">
        <v>75</v>
      </c>
      <c r="AV152" s="10" t="s">
        <v>85</v>
      </c>
      <c r="AW152" s="10" t="s">
        <v>31</v>
      </c>
      <c r="AX152" s="10" t="s">
        <v>83</v>
      </c>
      <c r="AY152" s="136" t="s">
        <v>127</v>
      </c>
    </row>
    <row r="153" spans="1:65" s="2" customFormat="1" ht="24.2" customHeight="1">
      <c r="A153" s="27"/>
      <c r="B153" s="118"/>
      <c r="C153" s="119" t="s">
        <v>271</v>
      </c>
      <c r="D153" s="119" t="s">
        <v>121</v>
      </c>
      <c r="E153" s="120" t="s">
        <v>379</v>
      </c>
      <c r="F153" s="121" t="s">
        <v>380</v>
      </c>
      <c r="G153" s="122" t="s">
        <v>124</v>
      </c>
      <c r="H153" s="123">
        <v>7.02</v>
      </c>
      <c r="I153" s="124"/>
      <c r="J153" s="124">
        <f>ROUND(I153*H153,2)</f>
        <v>0</v>
      </c>
      <c r="K153" s="121" t="s">
        <v>125</v>
      </c>
      <c r="L153" s="28"/>
      <c r="M153" s="125" t="s">
        <v>1</v>
      </c>
      <c r="N153" s="126" t="s">
        <v>40</v>
      </c>
      <c r="O153" s="127">
        <v>0</v>
      </c>
      <c r="P153" s="127">
        <f>O153*H153</f>
        <v>0</v>
      </c>
      <c r="Q153" s="127">
        <v>0</v>
      </c>
      <c r="R153" s="127">
        <f>Q153*H153</f>
        <v>0</v>
      </c>
      <c r="S153" s="127">
        <v>0</v>
      </c>
      <c r="T153" s="128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29" t="s">
        <v>126</v>
      </c>
      <c r="AT153" s="129" t="s">
        <v>121</v>
      </c>
      <c r="AU153" s="129" t="s">
        <v>75</v>
      </c>
      <c r="AY153" s="15" t="s">
        <v>127</v>
      </c>
      <c r="BE153" s="130">
        <f>IF(N153="základní",J153,0)</f>
        <v>0</v>
      </c>
      <c r="BF153" s="130">
        <f>IF(N153="snížená",J153,0)</f>
        <v>0</v>
      </c>
      <c r="BG153" s="130">
        <f>IF(N153="zákl. přenesená",J153,0)</f>
        <v>0</v>
      </c>
      <c r="BH153" s="130">
        <f>IF(N153="sníž. přenesená",J153,0)</f>
        <v>0</v>
      </c>
      <c r="BI153" s="130">
        <f>IF(N153="nulová",J153,0)</f>
        <v>0</v>
      </c>
      <c r="BJ153" s="15" t="s">
        <v>83</v>
      </c>
      <c r="BK153" s="130">
        <f>ROUND(I153*H153,2)</f>
        <v>0</v>
      </c>
      <c r="BL153" s="15" t="s">
        <v>126</v>
      </c>
      <c r="BM153" s="129" t="s">
        <v>381</v>
      </c>
    </row>
    <row r="154" spans="1:65" s="2" customFormat="1" ht="29.25">
      <c r="A154" s="27"/>
      <c r="B154" s="28"/>
      <c r="C154" s="27"/>
      <c r="D154" s="131" t="s">
        <v>129</v>
      </c>
      <c r="E154" s="27"/>
      <c r="F154" s="132" t="s">
        <v>382</v>
      </c>
      <c r="G154" s="27"/>
      <c r="H154" s="27"/>
      <c r="I154" s="27"/>
      <c r="J154" s="27"/>
      <c r="K154" s="27"/>
      <c r="L154" s="28"/>
      <c r="M154" s="133"/>
      <c r="N154" s="134"/>
      <c r="O154" s="53"/>
      <c r="P154" s="53"/>
      <c r="Q154" s="53"/>
      <c r="R154" s="53"/>
      <c r="S154" s="53"/>
      <c r="T154" s="54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T154" s="15" t="s">
        <v>129</v>
      </c>
      <c r="AU154" s="15" t="s">
        <v>75</v>
      </c>
    </row>
    <row r="155" spans="1:65" s="13" customFormat="1">
      <c r="B155" s="170"/>
      <c r="D155" s="131" t="s">
        <v>131</v>
      </c>
      <c r="E155" s="171" t="s">
        <v>1</v>
      </c>
      <c r="F155" s="172" t="s">
        <v>383</v>
      </c>
      <c r="H155" s="171" t="s">
        <v>1</v>
      </c>
      <c r="L155" s="170"/>
      <c r="M155" s="173"/>
      <c r="N155" s="174"/>
      <c r="O155" s="174"/>
      <c r="P155" s="174"/>
      <c r="Q155" s="174"/>
      <c r="R155" s="174"/>
      <c r="S155" s="174"/>
      <c r="T155" s="175"/>
      <c r="AT155" s="171" t="s">
        <v>131</v>
      </c>
      <c r="AU155" s="171" t="s">
        <v>75</v>
      </c>
      <c r="AV155" s="13" t="s">
        <v>83</v>
      </c>
      <c r="AW155" s="13" t="s">
        <v>31</v>
      </c>
      <c r="AX155" s="13" t="s">
        <v>75</v>
      </c>
      <c r="AY155" s="171" t="s">
        <v>127</v>
      </c>
    </row>
    <row r="156" spans="1:65" s="10" customFormat="1">
      <c r="B156" s="135"/>
      <c r="D156" s="131" t="s">
        <v>131</v>
      </c>
      <c r="E156" s="136" t="s">
        <v>1</v>
      </c>
      <c r="F156" s="137" t="s">
        <v>384</v>
      </c>
      <c r="H156" s="138">
        <v>7.02</v>
      </c>
      <c r="L156" s="135"/>
      <c r="M156" s="139"/>
      <c r="N156" s="140"/>
      <c r="O156" s="140"/>
      <c r="P156" s="140"/>
      <c r="Q156" s="140"/>
      <c r="R156" s="140"/>
      <c r="S156" s="140"/>
      <c r="T156" s="141"/>
      <c r="AT156" s="136" t="s">
        <v>131</v>
      </c>
      <c r="AU156" s="136" t="s">
        <v>75</v>
      </c>
      <c r="AV156" s="10" t="s">
        <v>85</v>
      </c>
      <c r="AW156" s="10" t="s">
        <v>31</v>
      </c>
      <c r="AX156" s="10" t="s">
        <v>83</v>
      </c>
      <c r="AY156" s="136" t="s">
        <v>127</v>
      </c>
    </row>
    <row r="157" spans="1:65" s="2" customFormat="1" ht="24.2" customHeight="1">
      <c r="A157" s="27"/>
      <c r="B157" s="118"/>
      <c r="C157" s="119" t="s">
        <v>190</v>
      </c>
      <c r="D157" s="119" t="s">
        <v>121</v>
      </c>
      <c r="E157" s="120" t="s">
        <v>385</v>
      </c>
      <c r="F157" s="121" t="s">
        <v>386</v>
      </c>
      <c r="G157" s="122" t="s">
        <v>167</v>
      </c>
      <c r="H157" s="123">
        <v>4</v>
      </c>
      <c r="I157" s="124"/>
      <c r="J157" s="124">
        <f>ROUND(I157*H157,2)</f>
        <v>0</v>
      </c>
      <c r="K157" s="121" t="s">
        <v>125</v>
      </c>
      <c r="L157" s="28"/>
      <c r="M157" s="125" t="s">
        <v>1</v>
      </c>
      <c r="N157" s="126" t="s">
        <v>40</v>
      </c>
      <c r="O157" s="127">
        <v>0</v>
      </c>
      <c r="P157" s="127">
        <f>O157*H157</f>
        <v>0</v>
      </c>
      <c r="Q157" s="127">
        <v>0</v>
      </c>
      <c r="R157" s="127">
        <f>Q157*H157</f>
        <v>0</v>
      </c>
      <c r="S157" s="127">
        <v>0</v>
      </c>
      <c r="T157" s="128">
        <f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29" t="s">
        <v>126</v>
      </c>
      <c r="AT157" s="129" t="s">
        <v>121</v>
      </c>
      <c r="AU157" s="129" t="s">
        <v>75</v>
      </c>
      <c r="AY157" s="15" t="s">
        <v>127</v>
      </c>
      <c r="BE157" s="130">
        <f>IF(N157="základní",J157,0)</f>
        <v>0</v>
      </c>
      <c r="BF157" s="130">
        <f>IF(N157="snížená",J157,0)</f>
        <v>0</v>
      </c>
      <c r="BG157" s="130">
        <f>IF(N157="zákl. přenesená",J157,0)</f>
        <v>0</v>
      </c>
      <c r="BH157" s="130">
        <f>IF(N157="sníž. přenesená",J157,0)</f>
        <v>0</v>
      </c>
      <c r="BI157" s="130">
        <f>IF(N157="nulová",J157,0)</f>
        <v>0</v>
      </c>
      <c r="BJ157" s="15" t="s">
        <v>83</v>
      </c>
      <c r="BK157" s="130">
        <f>ROUND(I157*H157,2)</f>
        <v>0</v>
      </c>
      <c r="BL157" s="15" t="s">
        <v>126</v>
      </c>
      <c r="BM157" s="129" t="s">
        <v>387</v>
      </c>
    </row>
    <row r="158" spans="1:65" s="2" customFormat="1" ht="48.75">
      <c r="A158" s="27"/>
      <c r="B158" s="28"/>
      <c r="C158" s="27"/>
      <c r="D158" s="131" t="s">
        <v>129</v>
      </c>
      <c r="E158" s="27"/>
      <c r="F158" s="132" t="s">
        <v>388</v>
      </c>
      <c r="G158" s="27"/>
      <c r="H158" s="27"/>
      <c r="I158" s="27"/>
      <c r="J158" s="27"/>
      <c r="K158" s="27"/>
      <c r="L158" s="28"/>
      <c r="M158" s="133"/>
      <c r="N158" s="134"/>
      <c r="O158" s="53"/>
      <c r="P158" s="53"/>
      <c r="Q158" s="53"/>
      <c r="R158" s="53"/>
      <c r="S158" s="53"/>
      <c r="T158" s="54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T158" s="15" t="s">
        <v>129</v>
      </c>
      <c r="AU158" s="15" t="s">
        <v>75</v>
      </c>
    </row>
    <row r="159" spans="1:65" s="2" customFormat="1" ht="19.5">
      <c r="A159" s="27"/>
      <c r="B159" s="28"/>
      <c r="C159" s="27"/>
      <c r="D159" s="131" t="s">
        <v>151</v>
      </c>
      <c r="E159" s="27"/>
      <c r="F159" s="149" t="s">
        <v>389</v>
      </c>
      <c r="G159" s="27"/>
      <c r="H159" s="27"/>
      <c r="I159" s="27"/>
      <c r="J159" s="27"/>
      <c r="K159" s="27"/>
      <c r="L159" s="28"/>
      <c r="M159" s="133"/>
      <c r="N159" s="134"/>
      <c r="O159" s="53"/>
      <c r="P159" s="53"/>
      <c r="Q159" s="53"/>
      <c r="R159" s="53"/>
      <c r="S159" s="53"/>
      <c r="T159" s="54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T159" s="15" t="s">
        <v>151</v>
      </c>
      <c r="AU159" s="15" t="s">
        <v>75</v>
      </c>
    </row>
    <row r="160" spans="1:65" s="2" customFormat="1" ht="24.2" customHeight="1">
      <c r="A160" s="27"/>
      <c r="B160" s="118"/>
      <c r="C160" s="119" t="s">
        <v>196</v>
      </c>
      <c r="D160" s="119" t="s">
        <v>121</v>
      </c>
      <c r="E160" s="120" t="s">
        <v>390</v>
      </c>
      <c r="F160" s="121" t="s">
        <v>391</v>
      </c>
      <c r="G160" s="122" t="s">
        <v>288</v>
      </c>
      <c r="H160" s="123">
        <v>12.635999999999999</v>
      </c>
      <c r="I160" s="124"/>
      <c r="J160" s="124">
        <f>ROUND(I160*H160,2)</f>
        <v>0</v>
      </c>
      <c r="K160" s="121" t="s">
        <v>125</v>
      </c>
      <c r="L160" s="28"/>
      <c r="M160" s="125" t="s">
        <v>1</v>
      </c>
      <c r="N160" s="126" t="s">
        <v>40</v>
      </c>
      <c r="O160" s="127">
        <v>0</v>
      </c>
      <c r="P160" s="127">
        <f>O160*H160</f>
        <v>0</v>
      </c>
      <c r="Q160" s="127">
        <v>0</v>
      </c>
      <c r="R160" s="127">
        <f>Q160*H160</f>
        <v>0</v>
      </c>
      <c r="S160" s="127">
        <v>0</v>
      </c>
      <c r="T160" s="128">
        <f>S160*H160</f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29" t="s">
        <v>289</v>
      </c>
      <c r="AT160" s="129" t="s">
        <v>121</v>
      </c>
      <c r="AU160" s="129" t="s">
        <v>75</v>
      </c>
      <c r="AY160" s="15" t="s">
        <v>127</v>
      </c>
      <c r="BE160" s="130">
        <f>IF(N160="základní",J160,0)</f>
        <v>0</v>
      </c>
      <c r="BF160" s="130">
        <f>IF(N160="snížená",J160,0)</f>
        <v>0</v>
      </c>
      <c r="BG160" s="130">
        <f>IF(N160="zákl. přenesená",J160,0)</f>
        <v>0</v>
      </c>
      <c r="BH160" s="130">
        <f>IF(N160="sníž. přenesená",J160,0)</f>
        <v>0</v>
      </c>
      <c r="BI160" s="130">
        <f>IF(N160="nulová",J160,0)</f>
        <v>0</v>
      </c>
      <c r="BJ160" s="15" t="s">
        <v>83</v>
      </c>
      <c r="BK160" s="130">
        <f>ROUND(I160*H160,2)</f>
        <v>0</v>
      </c>
      <c r="BL160" s="15" t="s">
        <v>289</v>
      </c>
      <c r="BM160" s="129" t="s">
        <v>392</v>
      </c>
    </row>
    <row r="161" spans="1:65" s="2" customFormat="1" ht="58.5">
      <c r="A161" s="27"/>
      <c r="B161" s="28"/>
      <c r="C161" s="27"/>
      <c r="D161" s="131" t="s">
        <v>129</v>
      </c>
      <c r="E161" s="27"/>
      <c r="F161" s="132" t="s">
        <v>393</v>
      </c>
      <c r="G161" s="27"/>
      <c r="H161" s="27"/>
      <c r="I161" s="27"/>
      <c r="J161" s="27"/>
      <c r="K161" s="27"/>
      <c r="L161" s="28"/>
      <c r="M161" s="133"/>
      <c r="N161" s="134"/>
      <c r="O161" s="53"/>
      <c r="P161" s="53"/>
      <c r="Q161" s="53"/>
      <c r="R161" s="53"/>
      <c r="S161" s="53"/>
      <c r="T161" s="54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T161" s="15" t="s">
        <v>129</v>
      </c>
      <c r="AU161" s="15" t="s">
        <v>75</v>
      </c>
    </row>
    <row r="162" spans="1:65" s="13" customFormat="1">
      <c r="B162" s="170"/>
      <c r="D162" s="131" t="s">
        <v>131</v>
      </c>
      <c r="E162" s="171" t="s">
        <v>1</v>
      </c>
      <c r="F162" s="172" t="s">
        <v>383</v>
      </c>
      <c r="H162" s="171" t="s">
        <v>1</v>
      </c>
      <c r="L162" s="170"/>
      <c r="M162" s="173"/>
      <c r="N162" s="174"/>
      <c r="O162" s="174"/>
      <c r="P162" s="174"/>
      <c r="Q162" s="174"/>
      <c r="R162" s="174"/>
      <c r="S162" s="174"/>
      <c r="T162" s="175"/>
      <c r="AT162" s="171" t="s">
        <v>131</v>
      </c>
      <c r="AU162" s="171" t="s">
        <v>75</v>
      </c>
      <c r="AV162" s="13" t="s">
        <v>83</v>
      </c>
      <c r="AW162" s="13" t="s">
        <v>31</v>
      </c>
      <c r="AX162" s="13" t="s">
        <v>75</v>
      </c>
      <c r="AY162" s="171" t="s">
        <v>127</v>
      </c>
    </row>
    <row r="163" spans="1:65" s="10" customFormat="1">
      <c r="B163" s="135"/>
      <c r="D163" s="131" t="s">
        <v>131</v>
      </c>
      <c r="E163" s="136" t="s">
        <v>1</v>
      </c>
      <c r="F163" s="137" t="s">
        <v>394</v>
      </c>
      <c r="H163" s="138">
        <v>12.635999999999999</v>
      </c>
      <c r="L163" s="135"/>
      <c r="M163" s="139"/>
      <c r="N163" s="140"/>
      <c r="O163" s="140"/>
      <c r="P163" s="140"/>
      <c r="Q163" s="140"/>
      <c r="R163" s="140"/>
      <c r="S163" s="140"/>
      <c r="T163" s="141"/>
      <c r="AT163" s="136" t="s">
        <v>131</v>
      </c>
      <c r="AU163" s="136" t="s">
        <v>75</v>
      </c>
      <c r="AV163" s="10" t="s">
        <v>85</v>
      </c>
      <c r="AW163" s="10" t="s">
        <v>31</v>
      </c>
      <c r="AX163" s="10" t="s">
        <v>83</v>
      </c>
      <c r="AY163" s="136" t="s">
        <v>127</v>
      </c>
    </row>
    <row r="164" spans="1:65" s="2" customFormat="1" ht="24.2" customHeight="1">
      <c r="A164" s="27"/>
      <c r="B164" s="118"/>
      <c r="C164" s="119" t="s">
        <v>291</v>
      </c>
      <c r="D164" s="119" t="s">
        <v>121</v>
      </c>
      <c r="E164" s="120" t="s">
        <v>395</v>
      </c>
      <c r="F164" s="121" t="s">
        <v>396</v>
      </c>
      <c r="G164" s="122" t="s">
        <v>288</v>
      </c>
      <c r="H164" s="123">
        <v>0.4</v>
      </c>
      <c r="I164" s="124"/>
      <c r="J164" s="124">
        <f>ROUND(I164*H164,2)</f>
        <v>0</v>
      </c>
      <c r="K164" s="121" t="s">
        <v>125</v>
      </c>
      <c r="L164" s="28"/>
      <c r="M164" s="125" t="s">
        <v>1</v>
      </c>
      <c r="N164" s="126" t="s">
        <v>40</v>
      </c>
      <c r="O164" s="127">
        <v>0</v>
      </c>
      <c r="P164" s="127">
        <f>O164*H164</f>
        <v>0</v>
      </c>
      <c r="Q164" s="127">
        <v>0</v>
      </c>
      <c r="R164" s="127">
        <f>Q164*H164</f>
        <v>0</v>
      </c>
      <c r="S164" s="127">
        <v>0</v>
      </c>
      <c r="T164" s="128">
        <f>S164*H164</f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29" t="s">
        <v>289</v>
      </c>
      <c r="AT164" s="129" t="s">
        <v>121</v>
      </c>
      <c r="AU164" s="129" t="s">
        <v>75</v>
      </c>
      <c r="AY164" s="15" t="s">
        <v>127</v>
      </c>
      <c r="BE164" s="130">
        <f>IF(N164="základní",J164,0)</f>
        <v>0</v>
      </c>
      <c r="BF164" s="130">
        <f>IF(N164="snížená",J164,0)</f>
        <v>0</v>
      </c>
      <c r="BG164" s="130">
        <f>IF(N164="zákl. přenesená",J164,0)</f>
        <v>0</v>
      </c>
      <c r="BH164" s="130">
        <f>IF(N164="sníž. přenesená",J164,0)</f>
        <v>0</v>
      </c>
      <c r="BI164" s="130">
        <f>IF(N164="nulová",J164,0)</f>
        <v>0</v>
      </c>
      <c r="BJ164" s="15" t="s">
        <v>83</v>
      </c>
      <c r="BK164" s="130">
        <f>ROUND(I164*H164,2)</f>
        <v>0</v>
      </c>
      <c r="BL164" s="15" t="s">
        <v>289</v>
      </c>
      <c r="BM164" s="129" t="s">
        <v>397</v>
      </c>
    </row>
    <row r="165" spans="1:65" s="2" customFormat="1" ht="58.5">
      <c r="A165" s="27"/>
      <c r="B165" s="28"/>
      <c r="C165" s="27"/>
      <c r="D165" s="131" t="s">
        <v>129</v>
      </c>
      <c r="E165" s="27"/>
      <c r="F165" s="132" t="s">
        <v>398</v>
      </c>
      <c r="G165" s="27"/>
      <c r="H165" s="27"/>
      <c r="I165" s="27"/>
      <c r="J165" s="27"/>
      <c r="K165" s="27"/>
      <c r="L165" s="28"/>
      <c r="M165" s="133"/>
      <c r="N165" s="134"/>
      <c r="O165" s="53"/>
      <c r="P165" s="53"/>
      <c r="Q165" s="53"/>
      <c r="R165" s="53"/>
      <c r="S165" s="53"/>
      <c r="T165" s="54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T165" s="15" t="s">
        <v>129</v>
      </c>
      <c r="AU165" s="15" t="s">
        <v>75</v>
      </c>
    </row>
    <row r="166" spans="1:65" s="2" customFormat="1" ht="24.2" customHeight="1">
      <c r="A166" s="27"/>
      <c r="B166" s="118"/>
      <c r="C166" s="119" t="s">
        <v>277</v>
      </c>
      <c r="D166" s="119" t="s">
        <v>121</v>
      </c>
      <c r="E166" s="120" t="s">
        <v>399</v>
      </c>
      <c r="F166" s="121" t="s">
        <v>400</v>
      </c>
      <c r="G166" s="122" t="s">
        <v>167</v>
      </c>
      <c r="H166" s="123">
        <v>9</v>
      </c>
      <c r="I166" s="124"/>
      <c r="J166" s="124">
        <f>ROUND(I166*H166,2)</f>
        <v>0</v>
      </c>
      <c r="K166" s="121" t="s">
        <v>125</v>
      </c>
      <c r="L166" s="28"/>
      <c r="M166" s="125" t="s">
        <v>1</v>
      </c>
      <c r="N166" s="126" t="s">
        <v>40</v>
      </c>
      <c r="O166" s="127">
        <v>0</v>
      </c>
      <c r="P166" s="127">
        <f>O166*H166</f>
        <v>0</v>
      </c>
      <c r="Q166" s="127">
        <v>0</v>
      </c>
      <c r="R166" s="127">
        <f>Q166*H166</f>
        <v>0</v>
      </c>
      <c r="S166" s="127">
        <v>0</v>
      </c>
      <c r="T166" s="128">
        <f>S166*H166</f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29" t="s">
        <v>126</v>
      </c>
      <c r="AT166" s="129" t="s">
        <v>121</v>
      </c>
      <c r="AU166" s="129" t="s">
        <v>75</v>
      </c>
      <c r="AY166" s="15" t="s">
        <v>127</v>
      </c>
      <c r="BE166" s="130">
        <f>IF(N166="základní",J166,0)</f>
        <v>0</v>
      </c>
      <c r="BF166" s="130">
        <f>IF(N166="snížená",J166,0)</f>
        <v>0</v>
      </c>
      <c r="BG166" s="130">
        <f>IF(N166="zákl. přenesená",J166,0)</f>
        <v>0</v>
      </c>
      <c r="BH166" s="130">
        <f>IF(N166="sníž. přenesená",J166,0)</f>
        <v>0</v>
      </c>
      <c r="BI166" s="130">
        <f>IF(N166="nulová",J166,0)</f>
        <v>0</v>
      </c>
      <c r="BJ166" s="15" t="s">
        <v>83</v>
      </c>
      <c r="BK166" s="130">
        <f>ROUND(I166*H166,2)</f>
        <v>0</v>
      </c>
      <c r="BL166" s="15" t="s">
        <v>126</v>
      </c>
      <c r="BM166" s="129" t="s">
        <v>401</v>
      </c>
    </row>
    <row r="167" spans="1:65" s="2" customFormat="1" ht="58.5">
      <c r="A167" s="27"/>
      <c r="B167" s="28"/>
      <c r="C167" s="27"/>
      <c r="D167" s="131" t="s">
        <v>129</v>
      </c>
      <c r="E167" s="27"/>
      <c r="F167" s="132" t="s">
        <v>402</v>
      </c>
      <c r="G167" s="27"/>
      <c r="H167" s="27"/>
      <c r="I167" s="27"/>
      <c r="J167" s="27"/>
      <c r="K167" s="27"/>
      <c r="L167" s="28"/>
      <c r="M167" s="133"/>
      <c r="N167" s="134"/>
      <c r="O167" s="53"/>
      <c r="P167" s="53"/>
      <c r="Q167" s="53"/>
      <c r="R167" s="53"/>
      <c r="S167" s="53"/>
      <c r="T167" s="54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T167" s="15" t="s">
        <v>129</v>
      </c>
      <c r="AU167" s="15" t="s">
        <v>75</v>
      </c>
    </row>
    <row r="168" spans="1:65" s="2" customFormat="1" ht="24.2" customHeight="1">
      <c r="A168" s="27"/>
      <c r="B168" s="118"/>
      <c r="C168" s="119" t="s">
        <v>7</v>
      </c>
      <c r="D168" s="119" t="s">
        <v>121</v>
      </c>
      <c r="E168" s="120" t="s">
        <v>403</v>
      </c>
      <c r="F168" s="121" t="s">
        <v>404</v>
      </c>
      <c r="G168" s="122" t="s">
        <v>167</v>
      </c>
      <c r="H168" s="123">
        <v>5.2</v>
      </c>
      <c r="I168" s="124"/>
      <c r="J168" s="124">
        <f>ROUND(I168*H168,2)</f>
        <v>0</v>
      </c>
      <c r="K168" s="121" t="s">
        <v>125</v>
      </c>
      <c r="L168" s="28"/>
      <c r="M168" s="125" t="s">
        <v>1</v>
      </c>
      <c r="N168" s="126" t="s">
        <v>40</v>
      </c>
      <c r="O168" s="127">
        <v>0</v>
      </c>
      <c r="P168" s="127">
        <f>O168*H168</f>
        <v>0</v>
      </c>
      <c r="Q168" s="127">
        <v>0</v>
      </c>
      <c r="R168" s="127">
        <f>Q168*H168</f>
        <v>0</v>
      </c>
      <c r="S168" s="127">
        <v>0</v>
      </c>
      <c r="T168" s="128">
        <f>S168*H168</f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R168" s="129" t="s">
        <v>126</v>
      </c>
      <c r="AT168" s="129" t="s">
        <v>121</v>
      </c>
      <c r="AU168" s="129" t="s">
        <v>75</v>
      </c>
      <c r="AY168" s="15" t="s">
        <v>127</v>
      </c>
      <c r="BE168" s="130">
        <f>IF(N168="základní",J168,0)</f>
        <v>0</v>
      </c>
      <c r="BF168" s="130">
        <f>IF(N168="snížená",J168,0)</f>
        <v>0</v>
      </c>
      <c r="BG168" s="130">
        <f>IF(N168="zákl. přenesená",J168,0)</f>
        <v>0</v>
      </c>
      <c r="BH168" s="130">
        <f>IF(N168="sníž. přenesená",J168,0)</f>
        <v>0</v>
      </c>
      <c r="BI168" s="130">
        <f>IF(N168="nulová",J168,0)</f>
        <v>0</v>
      </c>
      <c r="BJ168" s="15" t="s">
        <v>83</v>
      </c>
      <c r="BK168" s="130">
        <f>ROUND(I168*H168,2)</f>
        <v>0</v>
      </c>
      <c r="BL168" s="15" t="s">
        <v>126</v>
      </c>
      <c r="BM168" s="129" t="s">
        <v>405</v>
      </c>
    </row>
    <row r="169" spans="1:65" s="2" customFormat="1" ht="58.5">
      <c r="A169" s="27"/>
      <c r="B169" s="28"/>
      <c r="C169" s="27"/>
      <c r="D169" s="131" t="s">
        <v>129</v>
      </c>
      <c r="E169" s="27"/>
      <c r="F169" s="132" t="s">
        <v>406</v>
      </c>
      <c r="G169" s="27"/>
      <c r="H169" s="27"/>
      <c r="I169" s="27"/>
      <c r="J169" s="27"/>
      <c r="K169" s="27"/>
      <c r="L169" s="28"/>
      <c r="M169" s="133"/>
      <c r="N169" s="134"/>
      <c r="O169" s="53"/>
      <c r="P169" s="53"/>
      <c r="Q169" s="53"/>
      <c r="R169" s="53"/>
      <c r="S169" s="53"/>
      <c r="T169" s="54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T169" s="15" t="s">
        <v>129</v>
      </c>
      <c r="AU169" s="15" t="s">
        <v>75</v>
      </c>
    </row>
    <row r="170" spans="1:65" s="2" customFormat="1" ht="24.2" customHeight="1">
      <c r="A170" s="27"/>
      <c r="B170" s="118"/>
      <c r="C170" s="119" t="s">
        <v>319</v>
      </c>
      <c r="D170" s="119" t="s">
        <v>121</v>
      </c>
      <c r="E170" s="120" t="s">
        <v>407</v>
      </c>
      <c r="F170" s="121" t="s">
        <v>408</v>
      </c>
      <c r="G170" s="122" t="s">
        <v>167</v>
      </c>
      <c r="H170" s="123">
        <v>4</v>
      </c>
      <c r="I170" s="124"/>
      <c r="J170" s="124">
        <f>ROUND(I170*H170,2)</f>
        <v>0</v>
      </c>
      <c r="K170" s="121" t="s">
        <v>125</v>
      </c>
      <c r="L170" s="28"/>
      <c r="M170" s="125" t="s">
        <v>1</v>
      </c>
      <c r="N170" s="126" t="s">
        <v>40</v>
      </c>
      <c r="O170" s="127">
        <v>0</v>
      </c>
      <c r="P170" s="127">
        <f>O170*H170</f>
        <v>0</v>
      </c>
      <c r="Q170" s="127">
        <v>0</v>
      </c>
      <c r="R170" s="127">
        <f>Q170*H170</f>
        <v>0</v>
      </c>
      <c r="S170" s="127">
        <v>0</v>
      </c>
      <c r="T170" s="128">
        <f>S170*H170</f>
        <v>0</v>
      </c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R170" s="129" t="s">
        <v>126</v>
      </c>
      <c r="AT170" s="129" t="s">
        <v>121</v>
      </c>
      <c r="AU170" s="129" t="s">
        <v>75</v>
      </c>
      <c r="AY170" s="15" t="s">
        <v>127</v>
      </c>
      <c r="BE170" s="130">
        <f>IF(N170="základní",J170,0)</f>
        <v>0</v>
      </c>
      <c r="BF170" s="130">
        <f>IF(N170="snížená",J170,0)</f>
        <v>0</v>
      </c>
      <c r="BG170" s="130">
        <f>IF(N170="zákl. přenesená",J170,0)</f>
        <v>0</v>
      </c>
      <c r="BH170" s="130">
        <f>IF(N170="sníž. přenesená",J170,0)</f>
        <v>0</v>
      </c>
      <c r="BI170" s="130">
        <f>IF(N170="nulová",J170,0)</f>
        <v>0</v>
      </c>
      <c r="BJ170" s="15" t="s">
        <v>83</v>
      </c>
      <c r="BK170" s="130">
        <f>ROUND(I170*H170,2)</f>
        <v>0</v>
      </c>
      <c r="BL170" s="15" t="s">
        <v>126</v>
      </c>
      <c r="BM170" s="129" t="s">
        <v>409</v>
      </c>
    </row>
    <row r="171" spans="1:65" s="2" customFormat="1" ht="58.5">
      <c r="A171" s="27"/>
      <c r="B171" s="28"/>
      <c r="C171" s="27"/>
      <c r="D171" s="131" t="s">
        <v>129</v>
      </c>
      <c r="E171" s="27"/>
      <c r="F171" s="132" t="s">
        <v>410</v>
      </c>
      <c r="G171" s="27"/>
      <c r="H171" s="27"/>
      <c r="I171" s="27"/>
      <c r="J171" s="27"/>
      <c r="K171" s="27"/>
      <c r="L171" s="28"/>
      <c r="M171" s="133"/>
      <c r="N171" s="134"/>
      <c r="O171" s="53"/>
      <c r="P171" s="53"/>
      <c r="Q171" s="53"/>
      <c r="R171" s="53"/>
      <c r="S171" s="53"/>
      <c r="T171" s="54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T171" s="15" t="s">
        <v>129</v>
      </c>
      <c r="AU171" s="15" t="s">
        <v>75</v>
      </c>
    </row>
    <row r="172" spans="1:65" s="2" customFormat="1" ht="19.5">
      <c r="A172" s="27"/>
      <c r="B172" s="28"/>
      <c r="C172" s="27"/>
      <c r="D172" s="131" t="s">
        <v>151</v>
      </c>
      <c r="E172" s="27"/>
      <c r="F172" s="149" t="s">
        <v>411</v>
      </c>
      <c r="G172" s="27"/>
      <c r="H172" s="27"/>
      <c r="I172" s="27"/>
      <c r="J172" s="27"/>
      <c r="K172" s="27"/>
      <c r="L172" s="28"/>
      <c r="M172" s="133"/>
      <c r="N172" s="134"/>
      <c r="O172" s="53"/>
      <c r="P172" s="53"/>
      <c r="Q172" s="53"/>
      <c r="R172" s="53"/>
      <c r="S172" s="53"/>
      <c r="T172" s="54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T172" s="15" t="s">
        <v>151</v>
      </c>
      <c r="AU172" s="15" t="s">
        <v>75</v>
      </c>
    </row>
    <row r="173" spans="1:65" s="2" customFormat="1" ht="24.2" customHeight="1">
      <c r="A173" s="27"/>
      <c r="B173" s="118"/>
      <c r="C173" s="119" t="s">
        <v>284</v>
      </c>
      <c r="D173" s="119" t="s">
        <v>121</v>
      </c>
      <c r="E173" s="120" t="s">
        <v>412</v>
      </c>
      <c r="F173" s="121" t="s">
        <v>413</v>
      </c>
      <c r="G173" s="122" t="s">
        <v>124</v>
      </c>
      <c r="H173" s="123">
        <v>28.08</v>
      </c>
      <c r="I173" s="124"/>
      <c r="J173" s="124">
        <f>ROUND(I173*H173,2)</f>
        <v>0</v>
      </c>
      <c r="K173" s="121" t="s">
        <v>125</v>
      </c>
      <c r="L173" s="28"/>
      <c r="M173" s="125" t="s">
        <v>1</v>
      </c>
      <c r="N173" s="126" t="s">
        <v>40</v>
      </c>
      <c r="O173" s="127">
        <v>0</v>
      </c>
      <c r="P173" s="127">
        <f>O173*H173</f>
        <v>0</v>
      </c>
      <c r="Q173" s="127">
        <v>0</v>
      </c>
      <c r="R173" s="127">
        <f>Q173*H173</f>
        <v>0</v>
      </c>
      <c r="S173" s="127">
        <v>0</v>
      </c>
      <c r="T173" s="128">
        <f>S173*H173</f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R173" s="129" t="s">
        <v>126</v>
      </c>
      <c r="AT173" s="129" t="s">
        <v>121</v>
      </c>
      <c r="AU173" s="129" t="s">
        <v>75</v>
      </c>
      <c r="AY173" s="15" t="s">
        <v>127</v>
      </c>
      <c r="BE173" s="130">
        <f>IF(N173="základní",J173,0)</f>
        <v>0</v>
      </c>
      <c r="BF173" s="130">
        <f>IF(N173="snížená",J173,0)</f>
        <v>0</v>
      </c>
      <c r="BG173" s="130">
        <f>IF(N173="zákl. přenesená",J173,0)</f>
        <v>0</v>
      </c>
      <c r="BH173" s="130">
        <f>IF(N173="sníž. přenesená",J173,0)</f>
        <v>0</v>
      </c>
      <c r="BI173" s="130">
        <f>IF(N173="nulová",J173,0)</f>
        <v>0</v>
      </c>
      <c r="BJ173" s="15" t="s">
        <v>83</v>
      </c>
      <c r="BK173" s="130">
        <f>ROUND(I173*H173,2)</f>
        <v>0</v>
      </c>
      <c r="BL173" s="15" t="s">
        <v>126</v>
      </c>
      <c r="BM173" s="129" t="s">
        <v>414</v>
      </c>
    </row>
    <row r="174" spans="1:65" s="2" customFormat="1" ht="29.25">
      <c r="A174" s="27"/>
      <c r="B174" s="28"/>
      <c r="C174" s="27"/>
      <c r="D174" s="131" t="s">
        <v>129</v>
      </c>
      <c r="E174" s="27"/>
      <c r="F174" s="132" t="s">
        <v>415</v>
      </c>
      <c r="G174" s="27"/>
      <c r="H174" s="27"/>
      <c r="I174" s="27"/>
      <c r="J174" s="27"/>
      <c r="K174" s="27"/>
      <c r="L174" s="28"/>
      <c r="M174" s="133"/>
      <c r="N174" s="134"/>
      <c r="O174" s="53"/>
      <c r="P174" s="53"/>
      <c r="Q174" s="53"/>
      <c r="R174" s="53"/>
      <c r="S174" s="53"/>
      <c r="T174" s="54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T174" s="15" t="s">
        <v>129</v>
      </c>
      <c r="AU174" s="15" t="s">
        <v>75</v>
      </c>
    </row>
    <row r="175" spans="1:65" s="13" customFormat="1">
      <c r="B175" s="170"/>
      <c r="D175" s="131" t="s">
        <v>131</v>
      </c>
      <c r="E175" s="171" t="s">
        <v>1</v>
      </c>
      <c r="F175" s="172" t="s">
        <v>377</v>
      </c>
      <c r="H175" s="171" t="s">
        <v>1</v>
      </c>
      <c r="L175" s="170"/>
      <c r="M175" s="173"/>
      <c r="N175" s="174"/>
      <c r="O175" s="174"/>
      <c r="P175" s="174"/>
      <c r="Q175" s="174"/>
      <c r="R175" s="174"/>
      <c r="S175" s="174"/>
      <c r="T175" s="175"/>
      <c r="AT175" s="171" t="s">
        <v>131</v>
      </c>
      <c r="AU175" s="171" t="s">
        <v>75</v>
      </c>
      <c r="AV175" s="13" t="s">
        <v>83</v>
      </c>
      <c r="AW175" s="13" t="s">
        <v>31</v>
      </c>
      <c r="AX175" s="13" t="s">
        <v>75</v>
      </c>
      <c r="AY175" s="171" t="s">
        <v>127</v>
      </c>
    </row>
    <row r="176" spans="1:65" s="10" customFormat="1">
      <c r="B176" s="135"/>
      <c r="D176" s="131" t="s">
        <v>131</v>
      </c>
      <c r="E176" s="136" t="s">
        <v>1</v>
      </c>
      <c r="F176" s="137" t="s">
        <v>378</v>
      </c>
      <c r="H176" s="138">
        <v>28.08</v>
      </c>
      <c r="L176" s="135"/>
      <c r="M176" s="139"/>
      <c r="N176" s="140"/>
      <c r="O176" s="140"/>
      <c r="P176" s="140"/>
      <c r="Q176" s="140"/>
      <c r="R176" s="140"/>
      <c r="S176" s="140"/>
      <c r="T176" s="141"/>
      <c r="AT176" s="136" t="s">
        <v>131</v>
      </c>
      <c r="AU176" s="136" t="s">
        <v>75</v>
      </c>
      <c r="AV176" s="10" t="s">
        <v>85</v>
      </c>
      <c r="AW176" s="10" t="s">
        <v>31</v>
      </c>
      <c r="AX176" s="10" t="s">
        <v>83</v>
      </c>
      <c r="AY176" s="136" t="s">
        <v>127</v>
      </c>
    </row>
    <row r="177" spans="1:65" s="2" customFormat="1" ht="24.2" customHeight="1">
      <c r="A177" s="27"/>
      <c r="B177" s="118"/>
      <c r="C177" s="119" t="s">
        <v>182</v>
      </c>
      <c r="D177" s="119" t="s">
        <v>121</v>
      </c>
      <c r="E177" s="120" t="s">
        <v>416</v>
      </c>
      <c r="F177" s="121" t="s">
        <v>417</v>
      </c>
      <c r="G177" s="122" t="s">
        <v>418</v>
      </c>
      <c r="H177" s="123">
        <v>120</v>
      </c>
      <c r="I177" s="124"/>
      <c r="J177" s="124">
        <f>ROUND(I177*H177,2)</f>
        <v>0</v>
      </c>
      <c r="K177" s="121" t="s">
        <v>125</v>
      </c>
      <c r="L177" s="28"/>
      <c r="M177" s="125" t="s">
        <v>1</v>
      </c>
      <c r="N177" s="126" t="s">
        <v>40</v>
      </c>
      <c r="O177" s="127">
        <v>0</v>
      </c>
      <c r="P177" s="127">
        <f>O177*H177</f>
        <v>0</v>
      </c>
      <c r="Q177" s="127">
        <v>0</v>
      </c>
      <c r="R177" s="127">
        <f>Q177*H177</f>
        <v>0</v>
      </c>
      <c r="S177" s="127">
        <v>0</v>
      </c>
      <c r="T177" s="128">
        <f>S177*H177</f>
        <v>0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R177" s="129" t="s">
        <v>126</v>
      </c>
      <c r="AT177" s="129" t="s">
        <v>121</v>
      </c>
      <c r="AU177" s="129" t="s">
        <v>75</v>
      </c>
      <c r="AY177" s="15" t="s">
        <v>127</v>
      </c>
      <c r="BE177" s="130">
        <f>IF(N177="základní",J177,0)</f>
        <v>0</v>
      </c>
      <c r="BF177" s="130">
        <f>IF(N177="snížená",J177,0)</f>
        <v>0</v>
      </c>
      <c r="BG177" s="130">
        <f>IF(N177="zákl. přenesená",J177,0)</f>
        <v>0</v>
      </c>
      <c r="BH177" s="130">
        <f>IF(N177="sníž. přenesená",J177,0)</f>
        <v>0</v>
      </c>
      <c r="BI177" s="130">
        <f>IF(N177="nulová",J177,0)</f>
        <v>0</v>
      </c>
      <c r="BJ177" s="15" t="s">
        <v>83</v>
      </c>
      <c r="BK177" s="130">
        <f>ROUND(I177*H177,2)</f>
        <v>0</v>
      </c>
      <c r="BL177" s="15" t="s">
        <v>126</v>
      </c>
      <c r="BM177" s="129" t="s">
        <v>419</v>
      </c>
    </row>
    <row r="178" spans="1:65" s="2" customFormat="1" ht="48.75">
      <c r="A178" s="27"/>
      <c r="B178" s="28"/>
      <c r="C178" s="27"/>
      <c r="D178" s="131" t="s">
        <v>129</v>
      </c>
      <c r="E178" s="27"/>
      <c r="F178" s="132" t="s">
        <v>420</v>
      </c>
      <c r="G178" s="27"/>
      <c r="H178" s="27"/>
      <c r="I178" s="27"/>
      <c r="J178" s="27"/>
      <c r="K178" s="27"/>
      <c r="L178" s="28"/>
      <c r="M178" s="133"/>
      <c r="N178" s="134"/>
      <c r="O178" s="53"/>
      <c r="P178" s="53"/>
      <c r="Q178" s="53"/>
      <c r="R178" s="53"/>
      <c r="S178" s="53"/>
      <c r="T178" s="54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T178" s="15" t="s">
        <v>129</v>
      </c>
      <c r="AU178" s="15" t="s">
        <v>75</v>
      </c>
    </row>
    <row r="179" spans="1:65" s="2" customFormat="1" ht="37.9" customHeight="1">
      <c r="A179" s="27"/>
      <c r="B179" s="118"/>
      <c r="C179" s="119" t="s">
        <v>202</v>
      </c>
      <c r="D179" s="119" t="s">
        <v>121</v>
      </c>
      <c r="E179" s="120" t="s">
        <v>421</v>
      </c>
      <c r="F179" s="121" t="s">
        <v>422</v>
      </c>
      <c r="G179" s="122" t="s">
        <v>167</v>
      </c>
      <c r="H179" s="123">
        <v>18</v>
      </c>
      <c r="I179" s="124"/>
      <c r="J179" s="124">
        <f>ROUND(I179*H179,2)</f>
        <v>0</v>
      </c>
      <c r="K179" s="121" t="s">
        <v>125</v>
      </c>
      <c r="L179" s="28"/>
      <c r="M179" s="125" t="s">
        <v>1</v>
      </c>
      <c r="N179" s="126" t="s">
        <v>40</v>
      </c>
      <c r="O179" s="127">
        <v>0</v>
      </c>
      <c r="P179" s="127">
        <f>O179*H179</f>
        <v>0</v>
      </c>
      <c r="Q179" s="127">
        <v>0</v>
      </c>
      <c r="R179" s="127">
        <f>Q179*H179</f>
        <v>0</v>
      </c>
      <c r="S179" s="127">
        <v>0</v>
      </c>
      <c r="T179" s="128">
        <f>S179*H179</f>
        <v>0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R179" s="129" t="s">
        <v>126</v>
      </c>
      <c r="AT179" s="129" t="s">
        <v>121</v>
      </c>
      <c r="AU179" s="129" t="s">
        <v>75</v>
      </c>
      <c r="AY179" s="15" t="s">
        <v>127</v>
      </c>
      <c r="BE179" s="130">
        <f>IF(N179="základní",J179,0)</f>
        <v>0</v>
      </c>
      <c r="BF179" s="130">
        <f>IF(N179="snížená",J179,0)</f>
        <v>0</v>
      </c>
      <c r="BG179" s="130">
        <f>IF(N179="zákl. přenesená",J179,0)</f>
        <v>0</v>
      </c>
      <c r="BH179" s="130">
        <f>IF(N179="sníž. přenesená",J179,0)</f>
        <v>0</v>
      </c>
      <c r="BI179" s="130">
        <f>IF(N179="nulová",J179,0)</f>
        <v>0</v>
      </c>
      <c r="BJ179" s="15" t="s">
        <v>83</v>
      </c>
      <c r="BK179" s="130">
        <f>ROUND(I179*H179,2)</f>
        <v>0</v>
      </c>
      <c r="BL179" s="15" t="s">
        <v>126</v>
      </c>
      <c r="BM179" s="129" t="s">
        <v>423</v>
      </c>
    </row>
    <row r="180" spans="1:65" s="2" customFormat="1" ht="39">
      <c r="A180" s="27"/>
      <c r="B180" s="28"/>
      <c r="C180" s="27"/>
      <c r="D180" s="131" t="s">
        <v>129</v>
      </c>
      <c r="E180" s="27"/>
      <c r="F180" s="132" t="s">
        <v>424</v>
      </c>
      <c r="G180" s="27"/>
      <c r="H180" s="27"/>
      <c r="I180" s="27"/>
      <c r="J180" s="27"/>
      <c r="K180" s="27"/>
      <c r="L180" s="28"/>
      <c r="M180" s="133"/>
      <c r="N180" s="134"/>
      <c r="O180" s="53"/>
      <c r="P180" s="53"/>
      <c r="Q180" s="53"/>
      <c r="R180" s="53"/>
      <c r="S180" s="53"/>
      <c r="T180" s="54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T180" s="15" t="s">
        <v>129</v>
      </c>
      <c r="AU180" s="15" t="s">
        <v>75</v>
      </c>
    </row>
    <row r="181" spans="1:65" s="2" customFormat="1" ht="58.5">
      <c r="A181" s="27"/>
      <c r="B181" s="28"/>
      <c r="C181" s="27"/>
      <c r="D181" s="131" t="s">
        <v>151</v>
      </c>
      <c r="E181" s="27"/>
      <c r="F181" s="149" t="s">
        <v>343</v>
      </c>
      <c r="G181" s="27"/>
      <c r="H181" s="27"/>
      <c r="I181" s="27"/>
      <c r="J181" s="27"/>
      <c r="K181" s="27"/>
      <c r="L181" s="28"/>
      <c r="M181" s="133"/>
      <c r="N181" s="134"/>
      <c r="O181" s="53"/>
      <c r="P181" s="53"/>
      <c r="Q181" s="53"/>
      <c r="R181" s="53"/>
      <c r="S181" s="53"/>
      <c r="T181" s="54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T181" s="15" t="s">
        <v>151</v>
      </c>
      <c r="AU181" s="15" t="s">
        <v>75</v>
      </c>
    </row>
    <row r="182" spans="1:65" s="2" customFormat="1" ht="24.2" customHeight="1">
      <c r="A182" s="27"/>
      <c r="B182" s="118"/>
      <c r="C182" s="119" t="s">
        <v>207</v>
      </c>
      <c r="D182" s="119" t="s">
        <v>121</v>
      </c>
      <c r="E182" s="120" t="s">
        <v>425</v>
      </c>
      <c r="F182" s="121" t="s">
        <v>426</v>
      </c>
      <c r="G182" s="122" t="s">
        <v>167</v>
      </c>
      <c r="H182" s="123">
        <v>12</v>
      </c>
      <c r="I182" s="124"/>
      <c r="J182" s="124">
        <f>ROUND(I182*H182,2)</f>
        <v>0</v>
      </c>
      <c r="K182" s="121" t="s">
        <v>125</v>
      </c>
      <c r="L182" s="28"/>
      <c r="M182" s="125" t="s">
        <v>1</v>
      </c>
      <c r="N182" s="126" t="s">
        <v>40</v>
      </c>
      <c r="O182" s="127">
        <v>0</v>
      </c>
      <c r="P182" s="127">
        <f>O182*H182</f>
        <v>0</v>
      </c>
      <c r="Q182" s="127">
        <v>0</v>
      </c>
      <c r="R182" s="127">
        <f>Q182*H182</f>
        <v>0</v>
      </c>
      <c r="S182" s="127">
        <v>0</v>
      </c>
      <c r="T182" s="128">
        <f>S182*H182</f>
        <v>0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R182" s="129" t="s">
        <v>126</v>
      </c>
      <c r="AT182" s="129" t="s">
        <v>121</v>
      </c>
      <c r="AU182" s="129" t="s">
        <v>75</v>
      </c>
      <c r="AY182" s="15" t="s">
        <v>127</v>
      </c>
      <c r="BE182" s="130">
        <f>IF(N182="základní",J182,0)</f>
        <v>0</v>
      </c>
      <c r="BF182" s="130">
        <f>IF(N182="snížená",J182,0)</f>
        <v>0</v>
      </c>
      <c r="BG182" s="130">
        <f>IF(N182="zákl. přenesená",J182,0)</f>
        <v>0</v>
      </c>
      <c r="BH182" s="130">
        <f>IF(N182="sníž. přenesená",J182,0)</f>
        <v>0</v>
      </c>
      <c r="BI182" s="130">
        <f>IF(N182="nulová",J182,0)</f>
        <v>0</v>
      </c>
      <c r="BJ182" s="15" t="s">
        <v>83</v>
      </c>
      <c r="BK182" s="130">
        <f>ROUND(I182*H182,2)</f>
        <v>0</v>
      </c>
      <c r="BL182" s="15" t="s">
        <v>126</v>
      </c>
      <c r="BM182" s="129" t="s">
        <v>427</v>
      </c>
    </row>
    <row r="183" spans="1:65" s="2" customFormat="1" ht="39">
      <c r="A183" s="27"/>
      <c r="B183" s="28"/>
      <c r="C183" s="27"/>
      <c r="D183" s="131" t="s">
        <v>129</v>
      </c>
      <c r="E183" s="27"/>
      <c r="F183" s="132" t="s">
        <v>428</v>
      </c>
      <c r="G183" s="27"/>
      <c r="H183" s="27"/>
      <c r="I183" s="27"/>
      <c r="J183" s="27"/>
      <c r="K183" s="27"/>
      <c r="L183" s="28"/>
      <c r="M183" s="133"/>
      <c r="N183" s="134"/>
      <c r="O183" s="53"/>
      <c r="P183" s="53"/>
      <c r="Q183" s="53"/>
      <c r="R183" s="53"/>
      <c r="S183" s="53"/>
      <c r="T183" s="54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T183" s="15" t="s">
        <v>129</v>
      </c>
      <c r="AU183" s="15" t="s">
        <v>75</v>
      </c>
    </row>
    <row r="184" spans="1:65" s="2" customFormat="1" ht="29.25">
      <c r="A184" s="27"/>
      <c r="B184" s="28"/>
      <c r="C184" s="27"/>
      <c r="D184" s="131" t="s">
        <v>151</v>
      </c>
      <c r="E184" s="27"/>
      <c r="F184" s="149" t="s">
        <v>429</v>
      </c>
      <c r="G184" s="27"/>
      <c r="H184" s="27"/>
      <c r="I184" s="27"/>
      <c r="J184" s="27"/>
      <c r="K184" s="27"/>
      <c r="L184" s="28"/>
      <c r="M184" s="133"/>
      <c r="N184" s="134"/>
      <c r="O184" s="53"/>
      <c r="P184" s="53"/>
      <c r="Q184" s="53"/>
      <c r="R184" s="53"/>
      <c r="S184" s="53"/>
      <c r="T184" s="54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T184" s="15" t="s">
        <v>151</v>
      </c>
      <c r="AU184" s="15" t="s">
        <v>75</v>
      </c>
    </row>
    <row r="185" spans="1:65" s="2" customFormat="1" ht="37.9" customHeight="1">
      <c r="A185" s="27"/>
      <c r="B185" s="118"/>
      <c r="C185" s="119" t="s">
        <v>430</v>
      </c>
      <c r="D185" s="119" t="s">
        <v>121</v>
      </c>
      <c r="E185" s="120" t="s">
        <v>431</v>
      </c>
      <c r="F185" s="121" t="s">
        <v>432</v>
      </c>
      <c r="G185" s="122" t="s">
        <v>135</v>
      </c>
      <c r="H185" s="123">
        <v>33.42</v>
      </c>
      <c r="I185" s="124"/>
      <c r="J185" s="124">
        <f>ROUND(I185*H185,2)</f>
        <v>0</v>
      </c>
      <c r="K185" s="121" t="s">
        <v>125</v>
      </c>
      <c r="L185" s="28"/>
      <c r="M185" s="125" t="s">
        <v>1</v>
      </c>
      <c r="N185" s="126" t="s">
        <v>40</v>
      </c>
      <c r="O185" s="127">
        <v>0</v>
      </c>
      <c r="P185" s="127">
        <f>O185*H185</f>
        <v>0</v>
      </c>
      <c r="Q185" s="127">
        <v>0</v>
      </c>
      <c r="R185" s="127">
        <f>Q185*H185</f>
        <v>0</v>
      </c>
      <c r="S185" s="127">
        <v>0</v>
      </c>
      <c r="T185" s="128">
        <f>S185*H185</f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R185" s="129" t="s">
        <v>126</v>
      </c>
      <c r="AT185" s="129" t="s">
        <v>121</v>
      </c>
      <c r="AU185" s="129" t="s">
        <v>75</v>
      </c>
      <c r="AY185" s="15" t="s">
        <v>127</v>
      </c>
      <c r="BE185" s="130">
        <f>IF(N185="základní",J185,0)</f>
        <v>0</v>
      </c>
      <c r="BF185" s="130">
        <f>IF(N185="snížená",J185,0)</f>
        <v>0</v>
      </c>
      <c r="BG185" s="130">
        <f>IF(N185="zákl. přenesená",J185,0)</f>
        <v>0</v>
      </c>
      <c r="BH185" s="130">
        <f>IF(N185="sníž. přenesená",J185,0)</f>
        <v>0</v>
      </c>
      <c r="BI185" s="130">
        <f>IF(N185="nulová",J185,0)</f>
        <v>0</v>
      </c>
      <c r="BJ185" s="15" t="s">
        <v>83</v>
      </c>
      <c r="BK185" s="130">
        <f>ROUND(I185*H185,2)</f>
        <v>0</v>
      </c>
      <c r="BL185" s="15" t="s">
        <v>126</v>
      </c>
      <c r="BM185" s="129" t="s">
        <v>433</v>
      </c>
    </row>
    <row r="186" spans="1:65" s="2" customFormat="1" ht="58.5">
      <c r="A186" s="27"/>
      <c r="B186" s="28"/>
      <c r="C186" s="27"/>
      <c r="D186" s="131" t="s">
        <v>129</v>
      </c>
      <c r="E186" s="27"/>
      <c r="F186" s="132" t="s">
        <v>434</v>
      </c>
      <c r="G186" s="27"/>
      <c r="H186" s="27"/>
      <c r="I186" s="27"/>
      <c r="J186" s="27"/>
      <c r="K186" s="27"/>
      <c r="L186" s="28"/>
      <c r="M186" s="133"/>
      <c r="N186" s="134"/>
      <c r="O186" s="53"/>
      <c r="P186" s="53"/>
      <c r="Q186" s="53"/>
      <c r="R186" s="53"/>
      <c r="S186" s="53"/>
      <c r="T186" s="54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T186" s="15" t="s">
        <v>129</v>
      </c>
      <c r="AU186" s="15" t="s">
        <v>75</v>
      </c>
    </row>
    <row r="187" spans="1:65" s="13" customFormat="1">
      <c r="B187" s="170"/>
      <c r="D187" s="131" t="s">
        <v>131</v>
      </c>
      <c r="E187" s="171" t="s">
        <v>1</v>
      </c>
      <c r="F187" s="172" t="s">
        <v>358</v>
      </c>
      <c r="H187" s="171" t="s">
        <v>1</v>
      </c>
      <c r="L187" s="170"/>
      <c r="M187" s="173"/>
      <c r="N187" s="174"/>
      <c r="O187" s="174"/>
      <c r="P187" s="174"/>
      <c r="Q187" s="174"/>
      <c r="R187" s="174"/>
      <c r="S187" s="174"/>
      <c r="T187" s="175"/>
      <c r="AT187" s="171" t="s">
        <v>131</v>
      </c>
      <c r="AU187" s="171" t="s">
        <v>75</v>
      </c>
      <c r="AV187" s="13" t="s">
        <v>83</v>
      </c>
      <c r="AW187" s="13" t="s">
        <v>31</v>
      </c>
      <c r="AX187" s="13" t="s">
        <v>75</v>
      </c>
      <c r="AY187" s="171" t="s">
        <v>127</v>
      </c>
    </row>
    <row r="188" spans="1:65" s="10" customFormat="1">
      <c r="B188" s="135"/>
      <c r="D188" s="131" t="s">
        <v>131</v>
      </c>
      <c r="E188" s="136" t="s">
        <v>1</v>
      </c>
      <c r="F188" s="137" t="s">
        <v>359</v>
      </c>
      <c r="H188" s="138">
        <v>1.8</v>
      </c>
      <c r="L188" s="135"/>
      <c r="M188" s="139"/>
      <c r="N188" s="140"/>
      <c r="O188" s="140"/>
      <c r="P188" s="140"/>
      <c r="Q188" s="140"/>
      <c r="R188" s="140"/>
      <c r="S188" s="140"/>
      <c r="T188" s="141"/>
      <c r="AT188" s="136" t="s">
        <v>131</v>
      </c>
      <c r="AU188" s="136" t="s">
        <v>75</v>
      </c>
      <c r="AV188" s="10" t="s">
        <v>85</v>
      </c>
      <c r="AW188" s="10" t="s">
        <v>31</v>
      </c>
      <c r="AX188" s="10" t="s">
        <v>75</v>
      </c>
      <c r="AY188" s="136" t="s">
        <v>127</v>
      </c>
    </row>
    <row r="189" spans="1:65" s="10" customFormat="1">
      <c r="B189" s="135"/>
      <c r="D189" s="131" t="s">
        <v>131</v>
      </c>
      <c r="E189" s="136" t="s">
        <v>1</v>
      </c>
      <c r="F189" s="137" t="s">
        <v>360</v>
      </c>
      <c r="H189" s="138">
        <v>5.76</v>
      </c>
      <c r="L189" s="135"/>
      <c r="M189" s="139"/>
      <c r="N189" s="140"/>
      <c r="O189" s="140"/>
      <c r="P189" s="140"/>
      <c r="Q189" s="140"/>
      <c r="R189" s="140"/>
      <c r="S189" s="140"/>
      <c r="T189" s="141"/>
      <c r="AT189" s="136" t="s">
        <v>131</v>
      </c>
      <c r="AU189" s="136" t="s">
        <v>75</v>
      </c>
      <c r="AV189" s="10" t="s">
        <v>85</v>
      </c>
      <c r="AW189" s="10" t="s">
        <v>31</v>
      </c>
      <c r="AX189" s="10" t="s">
        <v>75</v>
      </c>
      <c r="AY189" s="136" t="s">
        <v>127</v>
      </c>
    </row>
    <row r="190" spans="1:65" s="10" customFormat="1">
      <c r="B190" s="135"/>
      <c r="D190" s="131" t="s">
        <v>131</v>
      </c>
      <c r="E190" s="136" t="s">
        <v>1</v>
      </c>
      <c r="F190" s="137" t="s">
        <v>361</v>
      </c>
      <c r="H190" s="138">
        <v>16.559999999999999</v>
      </c>
      <c r="L190" s="135"/>
      <c r="M190" s="139"/>
      <c r="N190" s="140"/>
      <c r="O190" s="140"/>
      <c r="P190" s="140"/>
      <c r="Q190" s="140"/>
      <c r="R190" s="140"/>
      <c r="S190" s="140"/>
      <c r="T190" s="141"/>
      <c r="AT190" s="136" t="s">
        <v>131</v>
      </c>
      <c r="AU190" s="136" t="s">
        <v>75</v>
      </c>
      <c r="AV190" s="10" t="s">
        <v>85</v>
      </c>
      <c r="AW190" s="10" t="s">
        <v>31</v>
      </c>
      <c r="AX190" s="10" t="s">
        <v>75</v>
      </c>
      <c r="AY190" s="136" t="s">
        <v>127</v>
      </c>
    </row>
    <row r="191" spans="1:65" s="12" customFormat="1">
      <c r="B191" s="150"/>
      <c r="D191" s="131" t="s">
        <v>131</v>
      </c>
      <c r="E191" s="151" t="s">
        <v>1</v>
      </c>
      <c r="F191" s="152" t="s">
        <v>188</v>
      </c>
      <c r="H191" s="153">
        <v>24.119999999999997</v>
      </c>
      <c r="L191" s="150"/>
      <c r="M191" s="154"/>
      <c r="N191" s="155"/>
      <c r="O191" s="155"/>
      <c r="P191" s="155"/>
      <c r="Q191" s="155"/>
      <c r="R191" s="155"/>
      <c r="S191" s="155"/>
      <c r="T191" s="156"/>
      <c r="AT191" s="151" t="s">
        <v>131</v>
      </c>
      <c r="AU191" s="151" t="s">
        <v>75</v>
      </c>
      <c r="AV191" s="12" t="s">
        <v>139</v>
      </c>
      <c r="AW191" s="12" t="s">
        <v>31</v>
      </c>
      <c r="AX191" s="12" t="s">
        <v>75</v>
      </c>
      <c r="AY191" s="151" t="s">
        <v>127</v>
      </c>
    </row>
    <row r="192" spans="1:65" s="13" customFormat="1">
      <c r="B192" s="170"/>
      <c r="D192" s="131" t="s">
        <v>131</v>
      </c>
      <c r="E192" s="171" t="s">
        <v>1</v>
      </c>
      <c r="F192" s="172" t="s">
        <v>362</v>
      </c>
      <c r="H192" s="171" t="s">
        <v>1</v>
      </c>
      <c r="L192" s="170"/>
      <c r="M192" s="173"/>
      <c r="N192" s="174"/>
      <c r="O192" s="174"/>
      <c r="P192" s="174"/>
      <c r="Q192" s="174"/>
      <c r="R192" s="174"/>
      <c r="S192" s="174"/>
      <c r="T192" s="175"/>
      <c r="AT192" s="171" t="s">
        <v>131</v>
      </c>
      <c r="AU192" s="171" t="s">
        <v>75</v>
      </c>
      <c r="AV192" s="13" t="s">
        <v>83</v>
      </c>
      <c r="AW192" s="13" t="s">
        <v>31</v>
      </c>
      <c r="AX192" s="13" t="s">
        <v>75</v>
      </c>
      <c r="AY192" s="171" t="s">
        <v>127</v>
      </c>
    </row>
    <row r="193" spans="1:65" s="10" customFormat="1">
      <c r="B193" s="135"/>
      <c r="D193" s="131" t="s">
        <v>131</v>
      </c>
      <c r="E193" s="136" t="s">
        <v>1</v>
      </c>
      <c r="F193" s="137" t="s">
        <v>363</v>
      </c>
      <c r="H193" s="138">
        <v>9.3000000000000007</v>
      </c>
      <c r="L193" s="135"/>
      <c r="M193" s="139"/>
      <c r="N193" s="140"/>
      <c r="O193" s="140"/>
      <c r="P193" s="140"/>
      <c r="Q193" s="140"/>
      <c r="R193" s="140"/>
      <c r="S193" s="140"/>
      <c r="T193" s="141"/>
      <c r="AT193" s="136" t="s">
        <v>131</v>
      </c>
      <c r="AU193" s="136" t="s">
        <v>75</v>
      </c>
      <c r="AV193" s="10" t="s">
        <v>85</v>
      </c>
      <c r="AW193" s="10" t="s">
        <v>31</v>
      </c>
      <c r="AX193" s="10" t="s">
        <v>75</v>
      </c>
      <c r="AY193" s="136" t="s">
        <v>127</v>
      </c>
    </row>
    <row r="194" spans="1:65" s="12" customFormat="1">
      <c r="B194" s="150"/>
      <c r="D194" s="131" t="s">
        <v>131</v>
      </c>
      <c r="E194" s="151" t="s">
        <v>1</v>
      </c>
      <c r="F194" s="152" t="s">
        <v>188</v>
      </c>
      <c r="H194" s="153">
        <v>9.3000000000000007</v>
      </c>
      <c r="L194" s="150"/>
      <c r="M194" s="154"/>
      <c r="N194" s="155"/>
      <c r="O194" s="155"/>
      <c r="P194" s="155"/>
      <c r="Q194" s="155"/>
      <c r="R194" s="155"/>
      <c r="S194" s="155"/>
      <c r="T194" s="156"/>
      <c r="AT194" s="151" t="s">
        <v>131</v>
      </c>
      <c r="AU194" s="151" t="s">
        <v>75</v>
      </c>
      <c r="AV194" s="12" t="s">
        <v>139</v>
      </c>
      <c r="AW194" s="12" t="s">
        <v>31</v>
      </c>
      <c r="AX194" s="12" t="s">
        <v>75</v>
      </c>
      <c r="AY194" s="151" t="s">
        <v>127</v>
      </c>
    </row>
    <row r="195" spans="1:65" s="11" customFormat="1">
      <c r="B195" s="142"/>
      <c r="D195" s="131" t="s">
        <v>131</v>
      </c>
      <c r="E195" s="143" t="s">
        <v>1</v>
      </c>
      <c r="F195" s="144" t="s">
        <v>144</v>
      </c>
      <c r="H195" s="145">
        <v>33.42</v>
      </c>
      <c r="L195" s="142"/>
      <c r="M195" s="146"/>
      <c r="N195" s="147"/>
      <c r="O195" s="147"/>
      <c r="P195" s="147"/>
      <c r="Q195" s="147"/>
      <c r="R195" s="147"/>
      <c r="S195" s="147"/>
      <c r="T195" s="148"/>
      <c r="AT195" s="143" t="s">
        <v>131</v>
      </c>
      <c r="AU195" s="143" t="s">
        <v>75</v>
      </c>
      <c r="AV195" s="11" t="s">
        <v>126</v>
      </c>
      <c r="AW195" s="11" t="s">
        <v>31</v>
      </c>
      <c r="AX195" s="11" t="s">
        <v>83</v>
      </c>
      <c r="AY195" s="143" t="s">
        <v>127</v>
      </c>
    </row>
    <row r="196" spans="1:65" s="2" customFormat="1" ht="24.2" customHeight="1">
      <c r="A196" s="27"/>
      <c r="B196" s="118"/>
      <c r="C196" s="157" t="s">
        <v>260</v>
      </c>
      <c r="D196" s="157" t="s">
        <v>285</v>
      </c>
      <c r="E196" s="158" t="s">
        <v>435</v>
      </c>
      <c r="F196" s="159" t="s">
        <v>436</v>
      </c>
      <c r="G196" s="160" t="s">
        <v>155</v>
      </c>
      <c r="H196" s="161">
        <v>240</v>
      </c>
      <c r="I196" s="162"/>
      <c r="J196" s="162">
        <f>ROUND(I196*H196,2)</f>
        <v>0</v>
      </c>
      <c r="K196" s="159" t="s">
        <v>125</v>
      </c>
      <c r="L196" s="163"/>
      <c r="M196" s="164" t="s">
        <v>1</v>
      </c>
      <c r="N196" s="165" t="s">
        <v>40</v>
      </c>
      <c r="O196" s="127">
        <v>0</v>
      </c>
      <c r="P196" s="127">
        <f>O196*H196</f>
        <v>0</v>
      </c>
      <c r="Q196" s="127">
        <v>1.0499999999999999E-3</v>
      </c>
      <c r="R196" s="127">
        <f>Q196*H196</f>
        <v>0.252</v>
      </c>
      <c r="S196" s="127">
        <v>0</v>
      </c>
      <c r="T196" s="128">
        <f>S196*H196</f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29" t="s">
        <v>289</v>
      </c>
      <c r="AT196" s="129" t="s">
        <v>285</v>
      </c>
      <c r="AU196" s="129" t="s">
        <v>75</v>
      </c>
      <c r="AY196" s="15" t="s">
        <v>127</v>
      </c>
      <c r="BE196" s="130">
        <f>IF(N196="základní",J196,0)</f>
        <v>0</v>
      </c>
      <c r="BF196" s="130">
        <f>IF(N196="snížená",J196,0)</f>
        <v>0</v>
      </c>
      <c r="BG196" s="130">
        <f>IF(N196="zákl. přenesená",J196,0)</f>
        <v>0</v>
      </c>
      <c r="BH196" s="130">
        <f>IF(N196="sníž. přenesená",J196,0)</f>
        <v>0</v>
      </c>
      <c r="BI196" s="130">
        <f>IF(N196="nulová",J196,0)</f>
        <v>0</v>
      </c>
      <c r="BJ196" s="15" t="s">
        <v>83</v>
      </c>
      <c r="BK196" s="130">
        <f>ROUND(I196*H196,2)</f>
        <v>0</v>
      </c>
      <c r="BL196" s="15" t="s">
        <v>289</v>
      </c>
      <c r="BM196" s="129" t="s">
        <v>437</v>
      </c>
    </row>
    <row r="197" spans="1:65" s="2" customFormat="1" ht="19.5">
      <c r="A197" s="27"/>
      <c r="B197" s="28"/>
      <c r="C197" s="27"/>
      <c r="D197" s="131" t="s">
        <v>129</v>
      </c>
      <c r="E197" s="27"/>
      <c r="F197" s="132" t="s">
        <v>436</v>
      </c>
      <c r="G197" s="27"/>
      <c r="H197" s="27"/>
      <c r="I197" s="27"/>
      <c r="J197" s="27"/>
      <c r="K197" s="27"/>
      <c r="L197" s="28"/>
      <c r="M197" s="133"/>
      <c r="N197" s="134"/>
      <c r="O197" s="53"/>
      <c r="P197" s="53"/>
      <c r="Q197" s="53"/>
      <c r="R197" s="53"/>
      <c r="S197" s="53"/>
      <c r="T197" s="54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T197" s="15" t="s">
        <v>129</v>
      </c>
      <c r="AU197" s="15" t="s">
        <v>75</v>
      </c>
    </row>
    <row r="198" spans="1:65" s="2" customFormat="1" ht="24.2" customHeight="1">
      <c r="A198" s="27"/>
      <c r="B198" s="118"/>
      <c r="C198" s="157" t="s">
        <v>212</v>
      </c>
      <c r="D198" s="157" t="s">
        <v>285</v>
      </c>
      <c r="E198" s="158" t="s">
        <v>438</v>
      </c>
      <c r="F198" s="159" t="s">
        <v>439</v>
      </c>
      <c r="G198" s="160" t="s">
        <v>155</v>
      </c>
      <c r="H198" s="161">
        <v>21</v>
      </c>
      <c r="I198" s="162"/>
      <c r="J198" s="162">
        <f>ROUND(I198*H198,2)</f>
        <v>0</v>
      </c>
      <c r="K198" s="159" t="s">
        <v>125</v>
      </c>
      <c r="L198" s="163"/>
      <c r="M198" s="164" t="s">
        <v>1</v>
      </c>
      <c r="N198" s="165" t="s">
        <v>40</v>
      </c>
      <c r="O198" s="127">
        <v>0</v>
      </c>
      <c r="P198" s="127">
        <f>O198*H198</f>
        <v>0</v>
      </c>
      <c r="Q198" s="127">
        <v>0</v>
      </c>
      <c r="R198" s="127">
        <f>Q198*H198</f>
        <v>0</v>
      </c>
      <c r="S198" s="127">
        <v>0</v>
      </c>
      <c r="T198" s="128">
        <f>S198*H198</f>
        <v>0</v>
      </c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R198" s="129" t="s">
        <v>289</v>
      </c>
      <c r="AT198" s="129" t="s">
        <v>285</v>
      </c>
      <c r="AU198" s="129" t="s">
        <v>75</v>
      </c>
      <c r="AY198" s="15" t="s">
        <v>127</v>
      </c>
      <c r="BE198" s="130">
        <f>IF(N198="základní",J198,0)</f>
        <v>0</v>
      </c>
      <c r="BF198" s="130">
        <f>IF(N198="snížená",J198,0)</f>
        <v>0</v>
      </c>
      <c r="BG198" s="130">
        <f>IF(N198="zákl. přenesená",J198,0)</f>
        <v>0</v>
      </c>
      <c r="BH198" s="130">
        <f>IF(N198="sníž. přenesená",J198,0)</f>
        <v>0</v>
      </c>
      <c r="BI198" s="130">
        <f>IF(N198="nulová",J198,0)</f>
        <v>0</v>
      </c>
      <c r="BJ198" s="15" t="s">
        <v>83</v>
      </c>
      <c r="BK198" s="130">
        <f>ROUND(I198*H198,2)</f>
        <v>0</v>
      </c>
      <c r="BL198" s="15" t="s">
        <v>289</v>
      </c>
      <c r="BM198" s="129" t="s">
        <v>440</v>
      </c>
    </row>
    <row r="199" spans="1:65" s="2" customFormat="1">
      <c r="A199" s="27"/>
      <c r="B199" s="28"/>
      <c r="C199" s="27"/>
      <c r="D199" s="131" t="s">
        <v>129</v>
      </c>
      <c r="E199" s="27"/>
      <c r="F199" s="132" t="s">
        <v>439</v>
      </c>
      <c r="G199" s="27"/>
      <c r="H199" s="27"/>
      <c r="I199" s="27"/>
      <c r="J199" s="27"/>
      <c r="K199" s="27"/>
      <c r="L199" s="28"/>
      <c r="M199" s="133"/>
      <c r="N199" s="134"/>
      <c r="O199" s="53"/>
      <c r="P199" s="53"/>
      <c r="Q199" s="53"/>
      <c r="R199" s="53"/>
      <c r="S199" s="53"/>
      <c r="T199" s="54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T199" s="15" t="s">
        <v>129</v>
      </c>
      <c r="AU199" s="15" t="s">
        <v>75</v>
      </c>
    </row>
    <row r="200" spans="1:65" s="2" customFormat="1" ht="24.2" customHeight="1">
      <c r="A200" s="27"/>
      <c r="B200" s="118"/>
      <c r="C200" s="157" t="s">
        <v>254</v>
      </c>
      <c r="D200" s="157" t="s">
        <v>285</v>
      </c>
      <c r="E200" s="158" t="s">
        <v>441</v>
      </c>
      <c r="F200" s="159" t="s">
        <v>442</v>
      </c>
      <c r="G200" s="160" t="s">
        <v>124</v>
      </c>
      <c r="H200" s="161">
        <v>2.84</v>
      </c>
      <c r="I200" s="162"/>
      <c r="J200" s="162">
        <f>ROUND(I200*H200,2)</f>
        <v>0</v>
      </c>
      <c r="K200" s="159" t="s">
        <v>125</v>
      </c>
      <c r="L200" s="163"/>
      <c r="M200" s="164" t="s">
        <v>1</v>
      </c>
      <c r="N200" s="165" t="s">
        <v>40</v>
      </c>
      <c r="O200" s="127">
        <v>0</v>
      </c>
      <c r="P200" s="127">
        <f>O200*H200</f>
        <v>0</v>
      </c>
      <c r="Q200" s="127">
        <v>2.4289999999999998</v>
      </c>
      <c r="R200" s="127">
        <f>Q200*H200</f>
        <v>6.8983599999999994</v>
      </c>
      <c r="S200" s="127">
        <v>0</v>
      </c>
      <c r="T200" s="128">
        <f>S200*H200</f>
        <v>0</v>
      </c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R200" s="129" t="s">
        <v>289</v>
      </c>
      <c r="AT200" s="129" t="s">
        <v>285</v>
      </c>
      <c r="AU200" s="129" t="s">
        <v>75</v>
      </c>
      <c r="AY200" s="15" t="s">
        <v>127</v>
      </c>
      <c r="BE200" s="130">
        <f>IF(N200="základní",J200,0)</f>
        <v>0</v>
      </c>
      <c r="BF200" s="130">
        <f>IF(N200="snížená",J200,0)</f>
        <v>0</v>
      </c>
      <c r="BG200" s="130">
        <f>IF(N200="zákl. přenesená",J200,0)</f>
        <v>0</v>
      </c>
      <c r="BH200" s="130">
        <f>IF(N200="sníž. přenesená",J200,0)</f>
        <v>0</v>
      </c>
      <c r="BI200" s="130">
        <f>IF(N200="nulová",J200,0)</f>
        <v>0</v>
      </c>
      <c r="BJ200" s="15" t="s">
        <v>83</v>
      </c>
      <c r="BK200" s="130">
        <f>ROUND(I200*H200,2)</f>
        <v>0</v>
      </c>
      <c r="BL200" s="15" t="s">
        <v>289</v>
      </c>
      <c r="BM200" s="129" t="s">
        <v>443</v>
      </c>
    </row>
    <row r="201" spans="1:65" s="2" customFormat="1">
      <c r="A201" s="27"/>
      <c r="B201" s="28"/>
      <c r="C201" s="27"/>
      <c r="D201" s="131" t="s">
        <v>129</v>
      </c>
      <c r="E201" s="27"/>
      <c r="F201" s="132" t="s">
        <v>442</v>
      </c>
      <c r="G201" s="27"/>
      <c r="H201" s="27"/>
      <c r="I201" s="27"/>
      <c r="J201" s="27"/>
      <c r="K201" s="27"/>
      <c r="L201" s="28"/>
      <c r="M201" s="133"/>
      <c r="N201" s="134"/>
      <c r="O201" s="53"/>
      <c r="P201" s="53"/>
      <c r="Q201" s="53"/>
      <c r="R201" s="53"/>
      <c r="S201" s="53"/>
      <c r="T201" s="54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T201" s="15" t="s">
        <v>129</v>
      </c>
      <c r="AU201" s="15" t="s">
        <v>75</v>
      </c>
    </row>
    <row r="202" spans="1:65" s="2" customFormat="1" ht="24.2" customHeight="1">
      <c r="A202" s="27"/>
      <c r="B202" s="118"/>
      <c r="C202" s="157" t="s">
        <v>217</v>
      </c>
      <c r="D202" s="157" t="s">
        <v>285</v>
      </c>
      <c r="E202" s="158" t="s">
        <v>444</v>
      </c>
      <c r="F202" s="159" t="s">
        <v>445</v>
      </c>
      <c r="G202" s="160" t="s">
        <v>288</v>
      </c>
      <c r="H202" s="161">
        <v>5.6150000000000002</v>
      </c>
      <c r="I202" s="162"/>
      <c r="J202" s="162">
        <f>ROUND(I202*H202,2)</f>
        <v>0</v>
      </c>
      <c r="K202" s="159" t="s">
        <v>125</v>
      </c>
      <c r="L202" s="163"/>
      <c r="M202" s="164" t="s">
        <v>1</v>
      </c>
      <c r="N202" s="165" t="s">
        <v>40</v>
      </c>
      <c r="O202" s="127">
        <v>0</v>
      </c>
      <c r="P202" s="127">
        <f>O202*H202</f>
        <v>0</v>
      </c>
      <c r="Q202" s="127">
        <v>1</v>
      </c>
      <c r="R202" s="127">
        <f>Q202*H202</f>
        <v>5.6150000000000002</v>
      </c>
      <c r="S202" s="127">
        <v>0</v>
      </c>
      <c r="T202" s="128">
        <f>S202*H202</f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29" t="s">
        <v>289</v>
      </c>
      <c r="AT202" s="129" t="s">
        <v>285</v>
      </c>
      <c r="AU202" s="129" t="s">
        <v>75</v>
      </c>
      <c r="AY202" s="15" t="s">
        <v>127</v>
      </c>
      <c r="BE202" s="130">
        <f>IF(N202="základní",J202,0)</f>
        <v>0</v>
      </c>
      <c r="BF202" s="130">
        <f>IF(N202="snížená",J202,0)</f>
        <v>0</v>
      </c>
      <c r="BG202" s="130">
        <f>IF(N202="zákl. přenesená",J202,0)</f>
        <v>0</v>
      </c>
      <c r="BH202" s="130">
        <f>IF(N202="sníž. přenesená",J202,0)</f>
        <v>0</v>
      </c>
      <c r="BI202" s="130">
        <f>IF(N202="nulová",J202,0)</f>
        <v>0</v>
      </c>
      <c r="BJ202" s="15" t="s">
        <v>83</v>
      </c>
      <c r="BK202" s="130">
        <f>ROUND(I202*H202,2)</f>
        <v>0</v>
      </c>
      <c r="BL202" s="15" t="s">
        <v>289</v>
      </c>
      <c r="BM202" s="129" t="s">
        <v>446</v>
      </c>
    </row>
    <row r="203" spans="1:65" s="2" customFormat="1">
      <c r="A203" s="27"/>
      <c r="B203" s="28"/>
      <c r="C203" s="27"/>
      <c r="D203" s="131" t="s">
        <v>129</v>
      </c>
      <c r="E203" s="27"/>
      <c r="F203" s="132" t="s">
        <v>445</v>
      </c>
      <c r="G203" s="27"/>
      <c r="H203" s="27"/>
      <c r="I203" s="27"/>
      <c r="J203" s="27"/>
      <c r="K203" s="27"/>
      <c r="L203" s="28"/>
      <c r="M203" s="133"/>
      <c r="N203" s="134"/>
      <c r="O203" s="53"/>
      <c r="P203" s="53"/>
      <c r="Q203" s="53"/>
      <c r="R203" s="53"/>
      <c r="S203" s="53"/>
      <c r="T203" s="54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T203" s="15" t="s">
        <v>129</v>
      </c>
      <c r="AU203" s="15" t="s">
        <v>75</v>
      </c>
    </row>
    <row r="204" spans="1:65" s="2" customFormat="1" ht="24.2" customHeight="1">
      <c r="A204" s="27"/>
      <c r="B204" s="118"/>
      <c r="C204" s="157" t="s">
        <v>222</v>
      </c>
      <c r="D204" s="157" t="s">
        <v>285</v>
      </c>
      <c r="E204" s="158" t="s">
        <v>447</v>
      </c>
      <c r="F204" s="159" t="s">
        <v>448</v>
      </c>
      <c r="G204" s="160" t="s">
        <v>288</v>
      </c>
      <c r="H204" s="161">
        <v>5.6150000000000002</v>
      </c>
      <c r="I204" s="162"/>
      <c r="J204" s="162">
        <f>ROUND(I204*H204,2)</f>
        <v>0</v>
      </c>
      <c r="K204" s="159" t="s">
        <v>125</v>
      </c>
      <c r="L204" s="163"/>
      <c r="M204" s="164" t="s">
        <v>1</v>
      </c>
      <c r="N204" s="165" t="s">
        <v>40</v>
      </c>
      <c r="O204" s="127">
        <v>0</v>
      </c>
      <c r="P204" s="127">
        <f>O204*H204</f>
        <v>0</v>
      </c>
      <c r="Q204" s="127">
        <v>1</v>
      </c>
      <c r="R204" s="127">
        <f>Q204*H204</f>
        <v>5.6150000000000002</v>
      </c>
      <c r="S204" s="127">
        <v>0</v>
      </c>
      <c r="T204" s="128">
        <f>S204*H204</f>
        <v>0</v>
      </c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R204" s="129" t="s">
        <v>289</v>
      </c>
      <c r="AT204" s="129" t="s">
        <v>285</v>
      </c>
      <c r="AU204" s="129" t="s">
        <v>75</v>
      </c>
      <c r="AY204" s="15" t="s">
        <v>127</v>
      </c>
      <c r="BE204" s="130">
        <f>IF(N204="základní",J204,0)</f>
        <v>0</v>
      </c>
      <c r="BF204" s="130">
        <f>IF(N204="snížená",J204,0)</f>
        <v>0</v>
      </c>
      <c r="BG204" s="130">
        <f>IF(N204="zákl. přenesená",J204,0)</f>
        <v>0</v>
      </c>
      <c r="BH204" s="130">
        <f>IF(N204="sníž. přenesená",J204,0)</f>
        <v>0</v>
      </c>
      <c r="BI204" s="130">
        <f>IF(N204="nulová",J204,0)</f>
        <v>0</v>
      </c>
      <c r="BJ204" s="15" t="s">
        <v>83</v>
      </c>
      <c r="BK204" s="130">
        <f>ROUND(I204*H204,2)</f>
        <v>0</v>
      </c>
      <c r="BL204" s="15" t="s">
        <v>289</v>
      </c>
      <c r="BM204" s="129" t="s">
        <v>449</v>
      </c>
    </row>
    <row r="205" spans="1:65" s="2" customFormat="1">
      <c r="A205" s="27"/>
      <c r="B205" s="28"/>
      <c r="C205" s="27"/>
      <c r="D205" s="131" t="s">
        <v>129</v>
      </c>
      <c r="E205" s="27"/>
      <c r="F205" s="132" t="s">
        <v>448</v>
      </c>
      <c r="G205" s="27"/>
      <c r="H205" s="27"/>
      <c r="I205" s="27"/>
      <c r="J205" s="27"/>
      <c r="K205" s="27"/>
      <c r="L205" s="28"/>
      <c r="M205" s="133"/>
      <c r="N205" s="134"/>
      <c r="O205" s="53"/>
      <c r="P205" s="53"/>
      <c r="Q205" s="53"/>
      <c r="R205" s="53"/>
      <c r="S205" s="53"/>
      <c r="T205" s="54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T205" s="15" t="s">
        <v>129</v>
      </c>
      <c r="AU205" s="15" t="s">
        <v>75</v>
      </c>
    </row>
    <row r="206" spans="1:65" s="2" customFormat="1" ht="24.2" customHeight="1">
      <c r="A206" s="27"/>
      <c r="B206" s="118"/>
      <c r="C206" s="157" t="s">
        <v>228</v>
      </c>
      <c r="D206" s="157" t="s">
        <v>285</v>
      </c>
      <c r="E206" s="158" t="s">
        <v>450</v>
      </c>
      <c r="F206" s="159" t="s">
        <v>451</v>
      </c>
      <c r="G206" s="160" t="s">
        <v>288</v>
      </c>
      <c r="H206" s="161">
        <v>5.6150000000000002</v>
      </c>
      <c r="I206" s="162"/>
      <c r="J206" s="162">
        <f>ROUND(I206*H206,2)</f>
        <v>0</v>
      </c>
      <c r="K206" s="159" t="s">
        <v>125</v>
      </c>
      <c r="L206" s="163"/>
      <c r="M206" s="164" t="s">
        <v>1</v>
      </c>
      <c r="N206" s="165" t="s">
        <v>40</v>
      </c>
      <c r="O206" s="127">
        <v>0</v>
      </c>
      <c r="P206" s="127">
        <f>O206*H206</f>
        <v>0</v>
      </c>
      <c r="Q206" s="127">
        <v>1</v>
      </c>
      <c r="R206" s="127">
        <f>Q206*H206</f>
        <v>5.6150000000000002</v>
      </c>
      <c r="S206" s="127">
        <v>0</v>
      </c>
      <c r="T206" s="128">
        <f>S206*H206</f>
        <v>0</v>
      </c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R206" s="129" t="s">
        <v>289</v>
      </c>
      <c r="AT206" s="129" t="s">
        <v>285</v>
      </c>
      <c r="AU206" s="129" t="s">
        <v>75</v>
      </c>
      <c r="AY206" s="15" t="s">
        <v>127</v>
      </c>
      <c r="BE206" s="130">
        <f>IF(N206="základní",J206,0)</f>
        <v>0</v>
      </c>
      <c r="BF206" s="130">
        <f>IF(N206="snížená",J206,0)</f>
        <v>0</v>
      </c>
      <c r="BG206" s="130">
        <f>IF(N206="zákl. přenesená",J206,0)</f>
        <v>0</v>
      </c>
      <c r="BH206" s="130">
        <f>IF(N206="sníž. přenesená",J206,0)</f>
        <v>0</v>
      </c>
      <c r="BI206" s="130">
        <f>IF(N206="nulová",J206,0)</f>
        <v>0</v>
      </c>
      <c r="BJ206" s="15" t="s">
        <v>83</v>
      </c>
      <c r="BK206" s="130">
        <f>ROUND(I206*H206,2)</f>
        <v>0</v>
      </c>
      <c r="BL206" s="15" t="s">
        <v>289</v>
      </c>
      <c r="BM206" s="129" t="s">
        <v>452</v>
      </c>
    </row>
    <row r="207" spans="1:65" s="2" customFormat="1">
      <c r="A207" s="27"/>
      <c r="B207" s="28"/>
      <c r="C207" s="27"/>
      <c r="D207" s="131" t="s">
        <v>129</v>
      </c>
      <c r="E207" s="27"/>
      <c r="F207" s="132" t="s">
        <v>451</v>
      </c>
      <c r="G207" s="27"/>
      <c r="H207" s="27"/>
      <c r="I207" s="27"/>
      <c r="J207" s="27"/>
      <c r="K207" s="27"/>
      <c r="L207" s="28"/>
      <c r="M207" s="133"/>
      <c r="N207" s="134"/>
      <c r="O207" s="53"/>
      <c r="P207" s="53"/>
      <c r="Q207" s="53"/>
      <c r="R207" s="53"/>
      <c r="S207" s="53"/>
      <c r="T207" s="54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T207" s="15" t="s">
        <v>129</v>
      </c>
      <c r="AU207" s="15" t="s">
        <v>75</v>
      </c>
    </row>
    <row r="208" spans="1:65" s="2" customFormat="1" ht="24.2" customHeight="1">
      <c r="A208" s="27"/>
      <c r="B208" s="118"/>
      <c r="C208" s="157" t="s">
        <v>8</v>
      </c>
      <c r="D208" s="157" t="s">
        <v>285</v>
      </c>
      <c r="E208" s="158" t="s">
        <v>453</v>
      </c>
      <c r="F208" s="159" t="s">
        <v>454</v>
      </c>
      <c r="G208" s="160" t="s">
        <v>167</v>
      </c>
      <c r="H208" s="161">
        <v>46.8</v>
      </c>
      <c r="I208" s="162"/>
      <c r="J208" s="162">
        <f>ROUND(I208*H208,2)</f>
        <v>0</v>
      </c>
      <c r="K208" s="159" t="s">
        <v>125</v>
      </c>
      <c r="L208" s="163"/>
      <c r="M208" s="164" t="s">
        <v>1</v>
      </c>
      <c r="N208" s="165" t="s">
        <v>40</v>
      </c>
      <c r="O208" s="127">
        <v>0</v>
      </c>
      <c r="P208" s="127">
        <f>O208*H208</f>
        <v>0</v>
      </c>
      <c r="Q208" s="127">
        <v>0</v>
      </c>
      <c r="R208" s="127">
        <f>Q208*H208</f>
        <v>0</v>
      </c>
      <c r="S208" s="127">
        <v>0</v>
      </c>
      <c r="T208" s="128">
        <f>S208*H208</f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R208" s="129" t="s">
        <v>289</v>
      </c>
      <c r="AT208" s="129" t="s">
        <v>285</v>
      </c>
      <c r="AU208" s="129" t="s">
        <v>75</v>
      </c>
      <c r="AY208" s="15" t="s">
        <v>127</v>
      </c>
      <c r="BE208" s="130">
        <f>IF(N208="základní",J208,0)</f>
        <v>0</v>
      </c>
      <c r="BF208" s="130">
        <f>IF(N208="snížená",J208,0)</f>
        <v>0</v>
      </c>
      <c r="BG208" s="130">
        <f>IF(N208="zákl. přenesená",J208,0)</f>
        <v>0</v>
      </c>
      <c r="BH208" s="130">
        <f>IF(N208="sníž. přenesená",J208,0)</f>
        <v>0</v>
      </c>
      <c r="BI208" s="130">
        <f>IF(N208="nulová",J208,0)</f>
        <v>0</v>
      </c>
      <c r="BJ208" s="15" t="s">
        <v>83</v>
      </c>
      <c r="BK208" s="130">
        <f>ROUND(I208*H208,2)</f>
        <v>0</v>
      </c>
      <c r="BL208" s="15" t="s">
        <v>289</v>
      </c>
      <c r="BM208" s="129" t="s">
        <v>455</v>
      </c>
    </row>
    <row r="209" spans="1:65" s="2" customFormat="1">
      <c r="A209" s="27"/>
      <c r="B209" s="28"/>
      <c r="C209" s="27"/>
      <c r="D209" s="131" t="s">
        <v>129</v>
      </c>
      <c r="E209" s="27"/>
      <c r="F209" s="132" t="s">
        <v>454</v>
      </c>
      <c r="G209" s="27"/>
      <c r="H209" s="27"/>
      <c r="I209" s="27"/>
      <c r="J209" s="27"/>
      <c r="K209" s="27"/>
      <c r="L209" s="28"/>
      <c r="M209" s="133"/>
      <c r="N209" s="134"/>
      <c r="O209" s="53"/>
      <c r="P209" s="53"/>
      <c r="Q209" s="53"/>
      <c r="R209" s="53"/>
      <c r="S209" s="53"/>
      <c r="T209" s="54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T209" s="15" t="s">
        <v>129</v>
      </c>
      <c r="AU209" s="15" t="s">
        <v>75</v>
      </c>
    </row>
    <row r="210" spans="1:65" s="2" customFormat="1" ht="24.2" customHeight="1">
      <c r="A210" s="27"/>
      <c r="B210" s="118"/>
      <c r="C210" s="157" t="s">
        <v>295</v>
      </c>
      <c r="D210" s="157" t="s">
        <v>285</v>
      </c>
      <c r="E210" s="158" t="s">
        <v>456</v>
      </c>
      <c r="F210" s="159" t="s">
        <v>457</v>
      </c>
      <c r="G210" s="160" t="s">
        <v>167</v>
      </c>
      <c r="H210" s="161">
        <v>9</v>
      </c>
      <c r="I210" s="162"/>
      <c r="J210" s="162">
        <f>ROUND(I210*H210,2)</f>
        <v>0</v>
      </c>
      <c r="K210" s="159" t="s">
        <v>125</v>
      </c>
      <c r="L210" s="163"/>
      <c r="M210" s="164" t="s">
        <v>1</v>
      </c>
      <c r="N210" s="165" t="s">
        <v>40</v>
      </c>
      <c r="O210" s="127">
        <v>0</v>
      </c>
      <c r="P210" s="127">
        <f>O210*H210</f>
        <v>0</v>
      </c>
      <c r="Q210" s="127">
        <v>0</v>
      </c>
      <c r="R210" s="127">
        <f>Q210*H210</f>
        <v>0</v>
      </c>
      <c r="S210" s="127">
        <v>0</v>
      </c>
      <c r="T210" s="128">
        <f>S210*H210</f>
        <v>0</v>
      </c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R210" s="129" t="s">
        <v>289</v>
      </c>
      <c r="AT210" s="129" t="s">
        <v>285</v>
      </c>
      <c r="AU210" s="129" t="s">
        <v>75</v>
      </c>
      <c r="AY210" s="15" t="s">
        <v>127</v>
      </c>
      <c r="BE210" s="130">
        <f>IF(N210="základní",J210,0)</f>
        <v>0</v>
      </c>
      <c r="BF210" s="130">
        <f>IF(N210="snížená",J210,0)</f>
        <v>0</v>
      </c>
      <c r="BG210" s="130">
        <f>IF(N210="zákl. přenesená",J210,0)</f>
        <v>0</v>
      </c>
      <c r="BH210" s="130">
        <f>IF(N210="sníž. přenesená",J210,0)</f>
        <v>0</v>
      </c>
      <c r="BI210" s="130">
        <f>IF(N210="nulová",J210,0)</f>
        <v>0</v>
      </c>
      <c r="BJ210" s="15" t="s">
        <v>83</v>
      </c>
      <c r="BK210" s="130">
        <f>ROUND(I210*H210,2)</f>
        <v>0</v>
      </c>
      <c r="BL210" s="15" t="s">
        <v>289</v>
      </c>
      <c r="BM210" s="129" t="s">
        <v>458</v>
      </c>
    </row>
    <row r="211" spans="1:65" s="2" customFormat="1">
      <c r="A211" s="27"/>
      <c r="B211" s="28"/>
      <c r="C211" s="27"/>
      <c r="D211" s="131" t="s">
        <v>129</v>
      </c>
      <c r="E211" s="27"/>
      <c r="F211" s="132" t="s">
        <v>457</v>
      </c>
      <c r="G211" s="27"/>
      <c r="H211" s="27"/>
      <c r="I211" s="27"/>
      <c r="J211" s="27"/>
      <c r="K211" s="27"/>
      <c r="L211" s="28"/>
      <c r="M211" s="133"/>
      <c r="N211" s="134"/>
      <c r="O211" s="53"/>
      <c r="P211" s="53"/>
      <c r="Q211" s="53"/>
      <c r="R211" s="53"/>
      <c r="S211" s="53"/>
      <c r="T211" s="54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T211" s="15" t="s">
        <v>129</v>
      </c>
      <c r="AU211" s="15" t="s">
        <v>75</v>
      </c>
    </row>
    <row r="212" spans="1:65" s="2" customFormat="1" ht="19.5">
      <c r="A212" s="27"/>
      <c r="B212" s="28"/>
      <c r="C212" s="27"/>
      <c r="D212" s="131" t="s">
        <v>151</v>
      </c>
      <c r="E212" s="27"/>
      <c r="F212" s="149" t="s">
        <v>459</v>
      </c>
      <c r="G212" s="27"/>
      <c r="H212" s="27"/>
      <c r="I212" s="27"/>
      <c r="J212" s="27"/>
      <c r="K212" s="27"/>
      <c r="L212" s="28"/>
      <c r="M212" s="133"/>
      <c r="N212" s="134"/>
      <c r="O212" s="53"/>
      <c r="P212" s="53"/>
      <c r="Q212" s="53"/>
      <c r="R212" s="53"/>
      <c r="S212" s="53"/>
      <c r="T212" s="54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T212" s="15" t="s">
        <v>151</v>
      </c>
      <c r="AU212" s="15" t="s">
        <v>75</v>
      </c>
    </row>
    <row r="213" spans="1:65" s="2" customFormat="1" ht="24.2" customHeight="1">
      <c r="A213" s="27"/>
      <c r="B213" s="118"/>
      <c r="C213" s="157" t="s">
        <v>460</v>
      </c>
      <c r="D213" s="157" t="s">
        <v>285</v>
      </c>
      <c r="E213" s="158" t="s">
        <v>461</v>
      </c>
      <c r="F213" s="159" t="s">
        <v>462</v>
      </c>
      <c r="G213" s="160" t="s">
        <v>155</v>
      </c>
      <c r="H213" s="161">
        <v>2</v>
      </c>
      <c r="I213" s="162"/>
      <c r="J213" s="162">
        <f>ROUND(I213*H213,2)</f>
        <v>0</v>
      </c>
      <c r="K213" s="159" t="s">
        <v>125</v>
      </c>
      <c r="L213" s="163"/>
      <c r="M213" s="164" t="s">
        <v>1</v>
      </c>
      <c r="N213" s="165" t="s">
        <v>40</v>
      </c>
      <c r="O213" s="127">
        <v>0</v>
      </c>
      <c r="P213" s="127">
        <f>O213*H213</f>
        <v>0</v>
      </c>
      <c r="Q213" s="127">
        <v>0</v>
      </c>
      <c r="R213" s="127">
        <f>Q213*H213</f>
        <v>0</v>
      </c>
      <c r="S213" s="127">
        <v>0</v>
      </c>
      <c r="T213" s="128">
        <f>S213*H213</f>
        <v>0</v>
      </c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R213" s="129" t="s">
        <v>289</v>
      </c>
      <c r="AT213" s="129" t="s">
        <v>285</v>
      </c>
      <c r="AU213" s="129" t="s">
        <v>75</v>
      </c>
      <c r="AY213" s="15" t="s">
        <v>127</v>
      </c>
      <c r="BE213" s="130">
        <f>IF(N213="základní",J213,0)</f>
        <v>0</v>
      </c>
      <c r="BF213" s="130">
        <f>IF(N213="snížená",J213,0)</f>
        <v>0</v>
      </c>
      <c r="BG213" s="130">
        <f>IF(N213="zákl. přenesená",J213,0)</f>
        <v>0</v>
      </c>
      <c r="BH213" s="130">
        <f>IF(N213="sníž. přenesená",J213,0)</f>
        <v>0</v>
      </c>
      <c r="BI213" s="130">
        <f>IF(N213="nulová",J213,0)</f>
        <v>0</v>
      </c>
      <c r="BJ213" s="15" t="s">
        <v>83</v>
      </c>
      <c r="BK213" s="130">
        <f>ROUND(I213*H213,2)</f>
        <v>0</v>
      </c>
      <c r="BL213" s="15" t="s">
        <v>289</v>
      </c>
      <c r="BM213" s="129" t="s">
        <v>463</v>
      </c>
    </row>
    <row r="214" spans="1:65" s="2" customFormat="1" ht="19.5">
      <c r="A214" s="27"/>
      <c r="B214" s="28"/>
      <c r="C214" s="27"/>
      <c r="D214" s="131" t="s">
        <v>129</v>
      </c>
      <c r="E214" s="27"/>
      <c r="F214" s="132" t="s">
        <v>462</v>
      </c>
      <c r="G214" s="27"/>
      <c r="H214" s="27"/>
      <c r="I214" s="27"/>
      <c r="J214" s="27"/>
      <c r="K214" s="27"/>
      <c r="L214" s="28"/>
      <c r="M214" s="133"/>
      <c r="N214" s="134"/>
      <c r="O214" s="53"/>
      <c r="P214" s="53"/>
      <c r="Q214" s="53"/>
      <c r="R214" s="53"/>
      <c r="S214" s="53"/>
      <c r="T214" s="54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T214" s="15" t="s">
        <v>129</v>
      </c>
      <c r="AU214" s="15" t="s">
        <v>75</v>
      </c>
    </row>
    <row r="215" spans="1:65" s="2" customFormat="1" ht="19.5">
      <c r="A215" s="27"/>
      <c r="B215" s="28"/>
      <c r="C215" s="27"/>
      <c r="D215" s="131" t="s">
        <v>151</v>
      </c>
      <c r="E215" s="27"/>
      <c r="F215" s="149" t="s">
        <v>464</v>
      </c>
      <c r="G215" s="27"/>
      <c r="H215" s="27"/>
      <c r="I215" s="27"/>
      <c r="J215" s="27"/>
      <c r="K215" s="27"/>
      <c r="L215" s="28"/>
      <c r="M215" s="133"/>
      <c r="N215" s="134"/>
      <c r="O215" s="53"/>
      <c r="P215" s="53"/>
      <c r="Q215" s="53"/>
      <c r="R215" s="53"/>
      <c r="S215" s="53"/>
      <c r="T215" s="54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T215" s="15" t="s">
        <v>151</v>
      </c>
      <c r="AU215" s="15" t="s">
        <v>75</v>
      </c>
    </row>
    <row r="216" spans="1:65" s="2" customFormat="1" ht="24.2" customHeight="1">
      <c r="A216" s="27"/>
      <c r="B216" s="118"/>
      <c r="C216" s="157" t="s">
        <v>299</v>
      </c>
      <c r="D216" s="157" t="s">
        <v>285</v>
      </c>
      <c r="E216" s="158" t="s">
        <v>465</v>
      </c>
      <c r="F216" s="159" t="s">
        <v>466</v>
      </c>
      <c r="G216" s="160" t="s">
        <v>155</v>
      </c>
      <c r="H216" s="161">
        <v>2</v>
      </c>
      <c r="I216" s="162"/>
      <c r="J216" s="162">
        <f>ROUND(I216*H216,2)</f>
        <v>0</v>
      </c>
      <c r="K216" s="159" t="s">
        <v>125</v>
      </c>
      <c r="L216" s="163"/>
      <c r="M216" s="164" t="s">
        <v>1</v>
      </c>
      <c r="N216" s="165" t="s">
        <v>40</v>
      </c>
      <c r="O216" s="127">
        <v>0</v>
      </c>
      <c r="P216" s="127">
        <f>O216*H216</f>
        <v>0</v>
      </c>
      <c r="Q216" s="127">
        <v>0</v>
      </c>
      <c r="R216" s="127">
        <f>Q216*H216</f>
        <v>0</v>
      </c>
      <c r="S216" s="127">
        <v>0</v>
      </c>
      <c r="T216" s="128">
        <f>S216*H216</f>
        <v>0</v>
      </c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R216" s="129" t="s">
        <v>289</v>
      </c>
      <c r="AT216" s="129" t="s">
        <v>285</v>
      </c>
      <c r="AU216" s="129" t="s">
        <v>75</v>
      </c>
      <c r="AY216" s="15" t="s">
        <v>127</v>
      </c>
      <c r="BE216" s="130">
        <f>IF(N216="základní",J216,0)</f>
        <v>0</v>
      </c>
      <c r="BF216" s="130">
        <f>IF(N216="snížená",J216,0)</f>
        <v>0</v>
      </c>
      <c r="BG216" s="130">
        <f>IF(N216="zákl. přenesená",J216,0)</f>
        <v>0</v>
      </c>
      <c r="BH216" s="130">
        <f>IF(N216="sníž. přenesená",J216,0)</f>
        <v>0</v>
      </c>
      <c r="BI216" s="130">
        <f>IF(N216="nulová",J216,0)</f>
        <v>0</v>
      </c>
      <c r="BJ216" s="15" t="s">
        <v>83</v>
      </c>
      <c r="BK216" s="130">
        <f>ROUND(I216*H216,2)</f>
        <v>0</v>
      </c>
      <c r="BL216" s="15" t="s">
        <v>289</v>
      </c>
      <c r="BM216" s="129" t="s">
        <v>467</v>
      </c>
    </row>
    <row r="217" spans="1:65" s="2" customFormat="1" ht="19.5">
      <c r="A217" s="27"/>
      <c r="B217" s="28"/>
      <c r="C217" s="27"/>
      <c r="D217" s="131" t="s">
        <v>129</v>
      </c>
      <c r="E217" s="27"/>
      <c r="F217" s="132" t="s">
        <v>466</v>
      </c>
      <c r="G217" s="27"/>
      <c r="H217" s="27"/>
      <c r="I217" s="27"/>
      <c r="J217" s="27"/>
      <c r="K217" s="27"/>
      <c r="L217" s="28"/>
      <c r="M217" s="133"/>
      <c r="N217" s="134"/>
      <c r="O217" s="53"/>
      <c r="P217" s="53"/>
      <c r="Q217" s="53"/>
      <c r="R217" s="53"/>
      <c r="S217" s="53"/>
      <c r="T217" s="54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T217" s="15" t="s">
        <v>129</v>
      </c>
      <c r="AU217" s="15" t="s">
        <v>75</v>
      </c>
    </row>
    <row r="218" spans="1:65" s="2" customFormat="1" ht="24.2" customHeight="1">
      <c r="A218" s="27"/>
      <c r="B218" s="118"/>
      <c r="C218" s="157" t="s">
        <v>303</v>
      </c>
      <c r="D218" s="157" t="s">
        <v>285</v>
      </c>
      <c r="E218" s="158" t="s">
        <v>468</v>
      </c>
      <c r="F218" s="159" t="s">
        <v>469</v>
      </c>
      <c r="G218" s="160" t="s">
        <v>155</v>
      </c>
      <c r="H218" s="161">
        <v>2</v>
      </c>
      <c r="I218" s="162"/>
      <c r="J218" s="162">
        <f>ROUND(I218*H218,2)</f>
        <v>0</v>
      </c>
      <c r="K218" s="159" t="s">
        <v>125</v>
      </c>
      <c r="L218" s="163"/>
      <c r="M218" s="164" t="s">
        <v>1</v>
      </c>
      <c r="N218" s="165" t="s">
        <v>40</v>
      </c>
      <c r="O218" s="127">
        <v>0</v>
      </c>
      <c r="P218" s="127">
        <f>O218*H218</f>
        <v>0</v>
      </c>
      <c r="Q218" s="127">
        <v>0</v>
      </c>
      <c r="R218" s="127">
        <f>Q218*H218</f>
        <v>0</v>
      </c>
      <c r="S218" s="127">
        <v>0</v>
      </c>
      <c r="T218" s="128">
        <f>S218*H218</f>
        <v>0</v>
      </c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R218" s="129" t="s">
        <v>289</v>
      </c>
      <c r="AT218" s="129" t="s">
        <v>285</v>
      </c>
      <c r="AU218" s="129" t="s">
        <v>75</v>
      </c>
      <c r="AY218" s="15" t="s">
        <v>127</v>
      </c>
      <c r="BE218" s="130">
        <f>IF(N218="základní",J218,0)</f>
        <v>0</v>
      </c>
      <c r="BF218" s="130">
        <f>IF(N218="snížená",J218,0)</f>
        <v>0</v>
      </c>
      <c r="BG218" s="130">
        <f>IF(N218="zákl. přenesená",J218,0)</f>
        <v>0</v>
      </c>
      <c r="BH218" s="130">
        <f>IF(N218="sníž. přenesená",J218,0)</f>
        <v>0</v>
      </c>
      <c r="BI218" s="130">
        <f>IF(N218="nulová",J218,0)</f>
        <v>0</v>
      </c>
      <c r="BJ218" s="15" t="s">
        <v>83</v>
      </c>
      <c r="BK218" s="130">
        <f>ROUND(I218*H218,2)</f>
        <v>0</v>
      </c>
      <c r="BL218" s="15" t="s">
        <v>289</v>
      </c>
      <c r="BM218" s="129" t="s">
        <v>470</v>
      </c>
    </row>
    <row r="219" spans="1:65" s="2" customFormat="1">
      <c r="A219" s="27"/>
      <c r="B219" s="28"/>
      <c r="C219" s="27"/>
      <c r="D219" s="131" t="s">
        <v>129</v>
      </c>
      <c r="E219" s="27"/>
      <c r="F219" s="132" t="s">
        <v>469</v>
      </c>
      <c r="G219" s="27"/>
      <c r="H219" s="27"/>
      <c r="I219" s="27"/>
      <c r="J219" s="27"/>
      <c r="K219" s="27"/>
      <c r="L219" s="28"/>
      <c r="M219" s="133"/>
      <c r="N219" s="134"/>
      <c r="O219" s="53"/>
      <c r="P219" s="53"/>
      <c r="Q219" s="53"/>
      <c r="R219" s="53"/>
      <c r="S219" s="53"/>
      <c r="T219" s="54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T219" s="15" t="s">
        <v>129</v>
      </c>
      <c r="AU219" s="15" t="s">
        <v>75</v>
      </c>
    </row>
    <row r="220" spans="1:65" s="2" customFormat="1" ht="24.2" customHeight="1">
      <c r="A220" s="27"/>
      <c r="B220" s="118"/>
      <c r="C220" s="157" t="s">
        <v>315</v>
      </c>
      <c r="D220" s="157" t="s">
        <v>285</v>
      </c>
      <c r="E220" s="158" t="s">
        <v>471</v>
      </c>
      <c r="F220" s="159" t="s">
        <v>472</v>
      </c>
      <c r="G220" s="160" t="s">
        <v>135</v>
      </c>
      <c r="H220" s="161">
        <v>30</v>
      </c>
      <c r="I220" s="162"/>
      <c r="J220" s="162">
        <f>ROUND(I220*H220,2)</f>
        <v>0</v>
      </c>
      <c r="K220" s="159" t="s">
        <v>125</v>
      </c>
      <c r="L220" s="163"/>
      <c r="M220" s="164" t="s">
        <v>1</v>
      </c>
      <c r="N220" s="165" t="s">
        <v>40</v>
      </c>
      <c r="O220" s="127">
        <v>0</v>
      </c>
      <c r="P220" s="127">
        <f>O220*H220</f>
        <v>0</v>
      </c>
      <c r="Q220" s="127">
        <v>0</v>
      </c>
      <c r="R220" s="127">
        <f>Q220*H220</f>
        <v>0</v>
      </c>
      <c r="S220" s="127">
        <v>0</v>
      </c>
      <c r="T220" s="128">
        <f>S220*H220</f>
        <v>0</v>
      </c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R220" s="129" t="s">
        <v>289</v>
      </c>
      <c r="AT220" s="129" t="s">
        <v>285</v>
      </c>
      <c r="AU220" s="129" t="s">
        <v>75</v>
      </c>
      <c r="AY220" s="15" t="s">
        <v>127</v>
      </c>
      <c r="BE220" s="130">
        <f>IF(N220="základní",J220,0)</f>
        <v>0</v>
      </c>
      <c r="BF220" s="130">
        <f>IF(N220="snížená",J220,0)</f>
        <v>0</v>
      </c>
      <c r="BG220" s="130">
        <f>IF(N220="zákl. přenesená",J220,0)</f>
        <v>0</v>
      </c>
      <c r="BH220" s="130">
        <f>IF(N220="sníž. přenesená",J220,0)</f>
        <v>0</v>
      </c>
      <c r="BI220" s="130">
        <f>IF(N220="nulová",J220,0)</f>
        <v>0</v>
      </c>
      <c r="BJ220" s="15" t="s">
        <v>83</v>
      </c>
      <c r="BK220" s="130">
        <f>ROUND(I220*H220,2)</f>
        <v>0</v>
      </c>
      <c r="BL220" s="15" t="s">
        <v>289</v>
      </c>
      <c r="BM220" s="129" t="s">
        <v>473</v>
      </c>
    </row>
    <row r="221" spans="1:65" s="2" customFormat="1">
      <c r="A221" s="27"/>
      <c r="B221" s="28"/>
      <c r="C221" s="27"/>
      <c r="D221" s="131" t="s">
        <v>129</v>
      </c>
      <c r="E221" s="27"/>
      <c r="F221" s="132" t="s">
        <v>472</v>
      </c>
      <c r="G221" s="27"/>
      <c r="H221" s="27"/>
      <c r="I221" s="27"/>
      <c r="J221" s="27"/>
      <c r="K221" s="27"/>
      <c r="L221" s="28"/>
      <c r="M221" s="133"/>
      <c r="N221" s="134"/>
      <c r="O221" s="53"/>
      <c r="P221" s="53"/>
      <c r="Q221" s="53"/>
      <c r="R221" s="53"/>
      <c r="S221" s="53"/>
      <c r="T221" s="54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T221" s="15" t="s">
        <v>129</v>
      </c>
      <c r="AU221" s="15" t="s">
        <v>75</v>
      </c>
    </row>
    <row r="222" spans="1:65" s="2" customFormat="1" ht="24.2" customHeight="1">
      <c r="A222" s="27"/>
      <c r="B222" s="118"/>
      <c r="C222" s="157" t="s">
        <v>323</v>
      </c>
      <c r="D222" s="157" t="s">
        <v>285</v>
      </c>
      <c r="E222" s="158" t="s">
        <v>474</v>
      </c>
      <c r="F222" s="159" t="s">
        <v>475</v>
      </c>
      <c r="G222" s="160" t="s">
        <v>288</v>
      </c>
      <c r="H222" s="161">
        <v>6.0350000000000001</v>
      </c>
      <c r="I222" s="162"/>
      <c r="J222" s="162">
        <f>ROUND(I222*H222,2)</f>
        <v>0</v>
      </c>
      <c r="K222" s="159" t="s">
        <v>125</v>
      </c>
      <c r="L222" s="163"/>
      <c r="M222" s="164" t="s">
        <v>1</v>
      </c>
      <c r="N222" s="165" t="s">
        <v>40</v>
      </c>
      <c r="O222" s="127">
        <v>0</v>
      </c>
      <c r="P222" s="127">
        <f>O222*H222</f>
        <v>0</v>
      </c>
      <c r="Q222" s="127">
        <v>1</v>
      </c>
      <c r="R222" s="127">
        <f>Q222*H222</f>
        <v>6.0350000000000001</v>
      </c>
      <c r="S222" s="127">
        <v>0</v>
      </c>
      <c r="T222" s="128">
        <f>S222*H222</f>
        <v>0</v>
      </c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R222" s="129" t="s">
        <v>289</v>
      </c>
      <c r="AT222" s="129" t="s">
        <v>285</v>
      </c>
      <c r="AU222" s="129" t="s">
        <v>75</v>
      </c>
      <c r="AY222" s="15" t="s">
        <v>127</v>
      </c>
      <c r="BE222" s="130">
        <f>IF(N222="základní",J222,0)</f>
        <v>0</v>
      </c>
      <c r="BF222" s="130">
        <f>IF(N222="snížená",J222,0)</f>
        <v>0</v>
      </c>
      <c r="BG222" s="130">
        <f>IF(N222="zákl. přenesená",J222,0)</f>
        <v>0</v>
      </c>
      <c r="BH222" s="130">
        <f>IF(N222="sníž. přenesená",J222,0)</f>
        <v>0</v>
      </c>
      <c r="BI222" s="130">
        <f>IF(N222="nulová",J222,0)</f>
        <v>0</v>
      </c>
      <c r="BJ222" s="15" t="s">
        <v>83</v>
      </c>
      <c r="BK222" s="130">
        <f>ROUND(I222*H222,2)</f>
        <v>0</v>
      </c>
      <c r="BL222" s="15" t="s">
        <v>289</v>
      </c>
      <c r="BM222" s="129" t="s">
        <v>476</v>
      </c>
    </row>
    <row r="223" spans="1:65" s="2" customFormat="1">
      <c r="A223" s="27"/>
      <c r="B223" s="28"/>
      <c r="C223" s="27"/>
      <c r="D223" s="131" t="s">
        <v>129</v>
      </c>
      <c r="E223" s="27"/>
      <c r="F223" s="132" t="s">
        <v>475</v>
      </c>
      <c r="G223" s="27"/>
      <c r="H223" s="27"/>
      <c r="I223" s="27"/>
      <c r="J223" s="27"/>
      <c r="K223" s="27"/>
      <c r="L223" s="28"/>
      <c r="M223" s="133"/>
      <c r="N223" s="134"/>
      <c r="O223" s="53"/>
      <c r="P223" s="53"/>
      <c r="Q223" s="53"/>
      <c r="R223" s="53"/>
      <c r="S223" s="53"/>
      <c r="T223" s="54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T223" s="15" t="s">
        <v>129</v>
      </c>
      <c r="AU223" s="15" t="s">
        <v>75</v>
      </c>
    </row>
    <row r="224" spans="1:65" s="2" customFormat="1" ht="24.2" customHeight="1">
      <c r="A224" s="27"/>
      <c r="B224" s="118"/>
      <c r="C224" s="157" t="s">
        <v>327</v>
      </c>
      <c r="D224" s="157" t="s">
        <v>285</v>
      </c>
      <c r="E224" s="158" t="s">
        <v>477</v>
      </c>
      <c r="F224" s="159" t="s">
        <v>478</v>
      </c>
      <c r="G224" s="160" t="s">
        <v>288</v>
      </c>
      <c r="H224" s="161">
        <v>11.933999999999999</v>
      </c>
      <c r="I224" s="162"/>
      <c r="J224" s="162">
        <f>ROUND(I224*H224,2)</f>
        <v>0</v>
      </c>
      <c r="K224" s="159" t="s">
        <v>125</v>
      </c>
      <c r="L224" s="163"/>
      <c r="M224" s="164" t="s">
        <v>1</v>
      </c>
      <c r="N224" s="165" t="s">
        <v>40</v>
      </c>
      <c r="O224" s="127">
        <v>0</v>
      </c>
      <c r="P224" s="127">
        <f>O224*H224</f>
        <v>0</v>
      </c>
      <c r="Q224" s="127">
        <v>1</v>
      </c>
      <c r="R224" s="127">
        <f>Q224*H224</f>
        <v>11.933999999999999</v>
      </c>
      <c r="S224" s="127">
        <v>0</v>
      </c>
      <c r="T224" s="128">
        <f>S224*H224</f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R224" s="129" t="s">
        <v>289</v>
      </c>
      <c r="AT224" s="129" t="s">
        <v>285</v>
      </c>
      <c r="AU224" s="129" t="s">
        <v>75</v>
      </c>
      <c r="AY224" s="15" t="s">
        <v>127</v>
      </c>
      <c r="BE224" s="130">
        <f>IF(N224="základní",J224,0)</f>
        <v>0</v>
      </c>
      <c r="BF224" s="130">
        <f>IF(N224="snížená",J224,0)</f>
        <v>0</v>
      </c>
      <c r="BG224" s="130">
        <f>IF(N224="zákl. přenesená",J224,0)</f>
        <v>0</v>
      </c>
      <c r="BH224" s="130">
        <f>IF(N224="sníž. přenesená",J224,0)</f>
        <v>0</v>
      </c>
      <c r="BI224" s="130">
        <f>IF(N224="nulová",J224,0)</f>
        <v>0</v>
      </c>
      <c r="BJ224" s="15" t="s">
        <v>83</v>
      </c>
      <c r="BK224" s="130">
        <f>ROUND(I224*H224,2)</f>
        <v>0</v>
      </c>
      <c r="BL224" s="15" t="s">
        <v>289</v>
      </c>
      <c r="BM224" s="129" t="s">
        <v>479</v>
      </c>
    </row>
    <row r="225" spans="1:65" s="2" customFormat="1">
      <c r="A225" s="27"/>
      <c r="B225" s="28"/>
      <c r="C225" s="27"/>
      <c r="D225" s="131" t="s">
        <v>129</v>
      </c>
      <c r="E225" s="27"/>
      <c r="F225" s="132" t="s">
        <v>478</v>
      </c>
      <c r="G225" s="27"/>
      <c r="H225" s="27"/>
      <c r="I225" s="27"/>
      <c r="J225" s="27"/>
      <c r="K225" s="27"/>
      <c r="L225" s="28"/>
      <c r="M225" s="133"/>
      <c r="N225" s="134"/>
      <c r="O225" s="53"/>
      <c r="P225" s="53"/>
      <c r="Q225" s="53"/>
      <c r="R225" s="53"/>
      <c r="S225" s="53"/>
      <c r="T225" s="54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T225" s="15" t="s">
        <v>129</v>
      </c>
      <c r="AU225" s="15" t="s">
        <v>75</v>
      </c>
    </row>
    <row r="226" spans="1:65" s="2" customFormat="1" ht="24.2" customHeight="1">
      <c r="A226" s="27"/>
      <c r="B226" s="118"/>
      <c r="C226" s="157" t="s">
        <v>177</v>
      </c>
      <c r="D226" s="157" t="s">
        <v>285</v>
      </c>
      <c r="E226" s="158" t="s">
        <v>480</v>
      </c>
      <c r="F226" s="159" t="s">
        <v>481</v>
      </c>
      <c r="G226" s="160" t="s">
        <v>155</v>
      </c>
      <c r="H226" s="161">
        <v>4</v>
      </c>
      <c r="I226" s="162"/>
      <c r="J226" s="162">
        <f>ROUND(I226*H226,2)</f>
        <v>0</v>
      </c>
      <c r="K226" s="159" t="s">
        <v>125</v>
      </c>
      <c r="L226" s="163"/>
      <c r="M226" s="164" t="s">
        <v>1</v>
      </c>
      <c r="N226" s="165" t="s">
        <v>40</v>
      </c>
      <c r="O226" s="127">
        <v>0</v>
      </c>
      <c r="P226" s="127">
        <f>O226*H226</f>
        <v>0</v>
      </c>
      <c r="Q226" s="127">
        <v>1.125</v>
      </c>
      <c r="R226" s="127">
        <f>Q226*H226</f>
        <v>4.5</v>
      </c>
      <c r="S226" s="127">
        <v>0</v>
      </c>
      <c r="T226" s="128">
        <f>S226*H226</f>
        <v>0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R226" s="129" t="s">
        <v>289</v>
      </c>
      <c r="AT226" s="129" t="s">
        <v>285</v>
      </c>
      <c r="AU226" s="129" t="s">
        <v>75</v>
      </c>
      <c r="AY226" s="15" t="s">
        <v>127</v>
      </c>
      <c r="BE226" s="130">
        <f>IF(N226="základní",J226,0)</f>
        <v>0</v>
      </c>
      <c r="BF226" s="130">
        <f>IF(N226="snížená",J226,0)</f>
        <v>0</v>
      </c>
      <c r="BG226" s="130">
        <f>IF(N226="zákl. přenesená",J226,0)</f>
        <v>0</v>
      </c>
      <c r="BH226" s="130">
        <f>IF(N226="sníž. přenesená",J226,0)</f>
        <v>0</v>
      </c>
      <c r="BI226" s="130">
        <f>IF(N226="nulová",J226,0)</f>
        <v>0</v>
      </c>
      <c r="BJ226" s="15" t="s">
        <v>83</v>
      </c>
      <c r="BK226" s="130">
        <f>ROUND(I226*H226,2)</f>
        <v>0</v>
      </c>
      <c r="BL226" s="15" t="s">
        <v>289</v>
      </c>
      <c r="BM226" s="129" t="s">
        <v>482</v>
      </c>
    </row>
    <row r="227" spans="1:65" s="2" customFormat="1">
      <c r="A227" s="27"/>
      <c r="B227" s="28"/>
      <c r="C227" s="27"/>
      <c r="D227" s="131" t="s">
        <v>129</v>
      </c>
      <c r="E227" s="27"/>
      <c r="F227" s="132" t="s">
        <v>481</v>
      </c>
      <c r="G227" s="27"/>
      <c r="H227" s="27"/>
      <c r="I227" s="27"/>
      <c r="J227" s="27"/>
      <c r="K227" s="27"/>
      <c r="L227" s="28"/>
      <c r="M227" s="133"/>
      <c r="N227" s="134"/>
      <c r="O227" s="53"/>
      <c r="P227" s="53"/>
      <c r="Q227" s="53"/>
      <c r="R227" s="53"/>
      <c r="S227" s="53"/>
      <c r="T227" s="54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T227" s="15" t="s">
        <v>129</v>
      </c>
      <c r="AU227" s="15" t="s">
        <v>75</v>
      </c>
    </row>
    <row r="228" spans="1:65" s="2" customFormat="1" ht="19.5">
      <c r="A228" s="27"/>
      <c r="B228" s="28"/>
      <c r="C228" s="27"/>
      <c r="D228" s="131" t="s">
        <v>151</v>
      </c>
      <c r="E228" s="27"/>
      <c r="F228" s="149" t="s">
        <v>483</v>
      </c>
      <c r="G228" s="27"/>
      <c r="H228" s="27"/>
      <c r="I228" s="27"/>
      <c r="J228" s="27"/>
      <c r="K228" s="27"/>
      <c r="L228" s="28"/>
      <c r="M228" s="166"/>
      <c r="N228" s="167"/>
      <c r="O228" s="168"/>
      <c r="P228" s="168"/>
      <c r="Q228" s="168"/>
      <c r="R228" s="168"/>
      <c r="S228" s="168"/>
      <c r="T228" s="169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T228" s="15" t="s">
        <v>151</v>
      </c>
      <c r="AU228" s="15" t="s">
        <v>75</v>
      </c>
    </row>
    <row r="229" spans="1:65" s="2" customFormat="1" ht="6.95" customHeight="1">
      <c r="A229" s="27"/>
      <c r="B229" s="42"/>
      <c r="C229" s="43"/>
      <c r="D229" s="43"/>
      <c r="E229" s="43"/>
      <c r="F229" s="43"/>
      <c r="G229" s="43"/>
      <c r="H229" s="43"/>
      <c r="I229" s="43"/>
      <c r="J229" s="43"/>
      <c r="K229" s="43"/>
      <c r="L229" s="28"/>
      <c r="M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</row>
  </sheetData>
  <autoFilter ref="C115:K228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9"/>
  <sheetViews>
    <sheetView showGridLines="0" topLeftCell="A120" workbookViewId="0">
      <selection activeCell="I126" sqref="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5" t="s">
        <v>93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1:46" s="1" customFormat="1" ht="24.95" hidden="1" customHeight="1">
      <c r="B4" s="18"/>
      <c r="D4" s="19" t="s">
        <v>100</v>
      </c>
      <c r="L4" s="18"/>
      <c r="M4" s="89" t="s">
        <v>10</v>
      </c>
      <c r="AT4" s="15" t="s">
        <v>3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4" t="s">
        <v>14</v>
      </c>
      <c r="L6" s="18"/>
    </row>
    <row r="7" spans="1:46" s="1" customFormat="1" ht="16.5" hidden="1" customHeight="1">
      <c r="B7" s="18"/>
      <c r="E7" s="211" t="str">
        <f>'Rekapitulace stavby'!K6</f>
        <v>Zřízení ŽSv v úseku Hájek - Dalovice</v>
      </c>
      <c r="F7" s="212"/>
      <c r="G7" s="212"/>
      <c r="H7" s="212"/>
      <c r="L7" s="18"/>
    </row>
    <row r="8" spans="1:46" s="2" customFormat="1" ht="12" hidden="1" customHeight="1">
      <c r="A8" s="27"/>
      <c r="B8" s="28"/>
      <c r="C8" s="27"/>
      <c r="D8" s="24" t="s">
        <v>101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hidden="1" customHeight="1">
      <c r="A9" s="27"/>
      <c r="B9" s="28"/>
      <c r="C9" s="27"/>
      <c r="D9" s="27"/>
      <c r="E9" s="176" t="s">
        <v>484</v>
      </c>
      <c r="F9" s="210"/>
      <c r="G9" s="210"/>
      <c r="H9" s="210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idden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hidden="1" customHeight="1">
      <c r="A11" s="27"/>
      <c r="B11" s="28"/>
      <c r="C11" s="27"/>
      <c r="D11" s="24" t="s">
        <v>16</v>
      </c>
      <c r="E11" s="27"/>
      <c r="F11" s="22" t="s">
        <v>1</v>
      </c>
      <c r="G11" s="27"/>
      <c r="H11" s="27"/>
      <c r="I11" s="24" t="s">
        <v>17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hidden="1" customHeight="1">
      <c r="A12" s="27"/>
      <c r="B12" s="28"/>
      <c r="C12" s="27"/>
      <c r="D12" s="24" t="s">
        <v>18</v>
      </c>
      <c r="E12" s="27"/>
      <c r="F12" s="22" t="s">
        <v>19</v>
      </c>
      <c r="G12" s="27"/>
      <c r="H12" s="27"/>
      <c r="I12" s="24" t="s">
        <v>20</v>
      </c>
      <c r="J12" s="50" t="str">
        <f>'Rekapitulace stavby'!AN8</f>
        <v>3. 9. 2020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hidden="1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hidden="1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 t="s">
        <v>24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hidden="1" customHeight="1">
      <c r="A15" s="27"/>
      <c r="B15" s="28"/>
      <c r="C15" s="27"/>
      <c r="D15" s="27"/>
      <c r="E15" s="22" t="s">
        <v>25</v>
      </c>
      <c r="F15" s="27"/>
      <c r="G15" s="27"/>
      <c r="H15" s="27"/>
      <c r="I15" s="24" t="s">
        <v>26</v>
      </c>
      <c r="J15" s="22" t="s">
        <v>27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hidden="1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hidden="1" customHeight="1">
      <c r="A17" s="27"/>
      <c r="B17" s="28"/>
      <c r="C17" s="27"/>
      <c r="D17" s="24" t="s">
        <v>28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hidden="1" customHeight="1">
      <c r="A18" s="27"/>
      <c r="B18" s="28"/>
      <c r="C18" s="27"/>
      <c r="D18" s="27"/>
      <c r="E18" s="198" t="str">
        <f>'Rekapitulace stavby'!E14</f>
        <v xml:space="preserve"> </v>
      </c>
      <c r="F18" s="198"/>
      <c r="G18" s="198"/>
      <c r="H18" s="198"/>
      <c r="I18" s="24" t="s">
        <v>26</v>
      </c>
      <c r="J18" s="22" t="str">
        <f>'Rekapitulace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hidden="1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hidden="1" customHeight="1">
      <c r="A20" s="27"/>
      <c r="B20" s="28"/>
      <c r="C20" s="27"/>
      <c r="D20" s="24" t="s">
        <v>30</v>
      </c>
      <c r="E20" s="27"/>
      <c r="F20" s="27"/>
      <c r="G20" s="27"/>
      <c r="H20" s="27"/>
      <c r="I20" s="24" t="s">
        <v>23</v>
      </c>
      <c r="J20" s="22" t="str">
        <f>IF('Rekapitulace stavby'!AN16="","",'Rekapitulace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hidden="1" customHeight="1">
      <c r="A21" s="27"/>
      <c r="B21" s="28"/>
      <c r="C21" s="27"/>
      <c r="D21" s="27"/>
      <c r="E21" s="22" t="str">
        <f>IF('Rekapitulace stavby'!E17="","",'Rekapitulace stavby'!E17)</f>
        <v xml:space="preserve"> </v>
      </c>
      <c r="F21" s="27"/>
      <c r="G21" s="27"/>
      <c r="H21" s="27"/>
      <c r="I21" s="24" t="s">
        <v>26</v>
      </c>
      <c r="J21" s="22" t="str">
        <f>IF('Rekapitulace stavby'!AN17="","",'Rekapitulace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hidden="1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hidden="1" customHeight="1">
      <c r="A23" s="27"/>
      <c r="B23" s="28"/>
      <c r="C23" s="27"/>
      <c r="D23" s="24" t="s">
        <v>32</v>
      </c>
      <c r="E23" s="27"/>
      <c r="F23" s="27"/>
      <c r="G23" s="27"/>
      <c r="H23" s="27"/>
      <c r="I23" s="24" t="s">
        <v>23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hidden="1" customHeight="1">
      <c r="A24" s="27"/>
      <c r="B24" s="28"/>
      <c r="C24" s="27"/>
      <c r="D24" s="27"/>
      <c r="E24" s="22" t="s">
        <v>33</v>
      </c>
      <c r="F24" s="27"/>
      <c r="G24" s="27"/>
      <c r="H24" s="27"/>
      <c r="I24" s="24" t="s">
        <v>26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hidden="1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hidden="1" customHeight="1">
      <c r="A26" s="27"/>
      <c r="B26" s="28"/>
      <c r="C26" s="27"/>
      <c r="D26" s="24" t="s">
        <v>34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hidden="1" customHeight="1">
      <c r="A27" s="90"/>
      <c r="B27" s="91"/>
      <c r="C27" s="90"/>
      <c r="D27" s="90"/>
      <c r="E27" s="201" t="s">
        <v>1</v>
      </c>
      <c r="F27" s="201"/>
      <c r="G27" s="201"/>
      <c r="H27" s="201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hidden="1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hidden="1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hidden="1" customHeight="1">
      <c r="A30" s="27"/>
      <c r="B30" s="28"/>
      <c r="C30" s="27"/>
      <c r="D30" s="93" t="s">
        <v>35</v>
      </c>
      <c r="E30" s="27"/>
      <c r="F30" s="27"/>
      <c r="G30" s="27"/>
      <c r="H30" s="27"/>
      <c r="I30" s="27"/>
      <c r="J30" s="66">
        <f>ROUND(J116,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hidden="1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hidden="1" customHeight="1">
      <c r="A32" s="27"/>
      <c r="B32" s="28"/>
      <c r="C32" s="27"/>
      <c r="D32" s="27"/>
      <c r="E32" s="27"/>
      <c r="F32" s="31" t="s">
        <v>37</v>
      </c>
      <c r="G32" s="27"/>
      <c r="H32" s="27"/>
      <c r="I32" s="31" t="s">
        <v>36</v>
      </c>
      <c r="J32" s="31" t="s">
        <v>38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94" t="s">
        <v>39</v>
      </c>
      <c r="E33" s="24" t="s">
        <v>40</v>
      </c>
      <c r="F33" s="95">
        <f>ROUND((SUM(BE116:BE128)),  2)</f>
        <v>0</v>
      </c>
      <c r="G33" s="27"/>
      <c r="H33" s="27"/>
      <c r="I33" s="96">
        <v>0.21</v>
      </c>
      <c r="J33" s="95">
        <f>ROUND(((SUM(BE116:BE128))*I33),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hidden="1" customHeight="1">
      <c r="A34" s="27"/>
      <c r="B34" s="28"/>
      <c r="C34" s="27"/>
      <c r="D34" s="27"/>
      <c r="E34" s="24" t="s">
        <v>41</v>
      </c>
      <c r="F34" s="95">
        <f>ROUND((SUM(BF116:BF128)),  2)</f>
        <v>0</v>
      </c>
      <c r="G34" s="27"/>
      <c r="H34" s="27"/>
      <c r="I34" s="96">
        <v>0.15</v>
      </c>
      <c r="J34" s="95">
        <f>ROUND(((SUM(BF116:BF128))*I34),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42</v>
      </c>
      <c r="F35" s="95">
        <f>ROUND((SUM(BG116:BG128)),  2)</f>
        <v>0</v>
      </c>
      <c r="G35" s="27"/>
      <c r="H35" s="27"/>
      <c r="I35" s="96">
        <v>0.21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4" t="s">
        <v>43</v>
      </c>
      <c r="F36" s="95">
        <f>ROUND((SUM(BH116:BH128)),  2)</f>
        <v>0</v>
      </c>
      <c r="G36" s="27"/>
      <c r="H36" s="27"/>
      <c r="I36" s="96">
        <v>0.15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4" t="s">
        <v>44</v>
      </c>
      <c r="F37" s="95">
        <f>ROUND((SUM(BI116:BI128)),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hidden="1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hidden="1" customHeight="1">
      <c r="A39" s="27"/>
      <c r="B39" s="28"/>
      <c r="C39" s="97"/>
      <c r="D39" s="98" t="s">
        <v>45</v>
      </c>
      <c r="E39" s="55"/>
      <c r="F39" s="55"/>
      <c r="G39" s="99" t="s">
        <v>46</v>
      </c>
      <c r="H39" s="100" t="s">
        <v>47</v>
      </c>
      <c r="I39" s="55"/>
      <c r="J39" s="101">
        <f>SUM(J30:J37)</f>
        <v>0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hidden="1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37"/>
      <c r="D50" s="38" t="s">
        <v>48</v>
      </c>
      <c r="E50" s="39"/>
      <c r="F50" s="39"/>
      <c r="G50" s="38" t="s">
        <v>49</v>
      </c>
      <c r="H50" s="39"/>
      <c r="I50" s="39"/>
      <c r="J50" s="39"/>
      <c r="K50" s="39"/>
      <c r="L50" s="37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27"/>
      <c r="B61" s="28"/>
      <c r="C61" s="27"/>
      <c r="D61" s="40" t="s">
        <v>50</v>
      </c>
      <c r="E61" s="30"/>
      <c r="F61" s="103" t="s">
        <v>51</v>
      </c>
      <c r="G61" s="40" t="s">
        <v>50</v>
      </c>
      <c r="H61" s="30"/>
      <c r="I61" s="30"/>
      <c r="J61" s="104" t="s">
        <v>51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27"/>
      <c r="B65" s="28"/>
      <c r="C65" s="27"/>
      <c r="D65" s="38" t="s">
        <v>52</v>
      </c>
      <c r="E65" s="41"/>
      <c r="F65" s="41"/>
      <c r="G65" s="38" t="s">
        <v>53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27"/>
      <c r="B76" s="28"/>
      <c r="C76" s="27"/>
      <c r="D76" s="40" t="s">
        <v>50</v>
      </c>
      <c r="E76" s="30"/>
      <c r="F76" s="103" t="s">
        <v>51</v>
      </c>
      <c r="G76" s="40" t="s">
        <v>50</v>
      </c>
      <c r="H76" s="30"/>
      <c r="I76" s="30"/>
      <c r="J76" s="104" t="s">
        <v>51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hidden="1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 hidden="1"/>
    <row r="79" spans="1:31" hidden="1"/>
    <row r="80" spans="1:31" hidden="1"/>
    <row r="81" spans="1:47" s="2" customFormat="1" ht="6.95" hidden="1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hidden="1" customHeight="1">
      <c r="A82" s="27"/>
      <c r="B82" s="28"/>
      <c r="C82" s="19" t="s">
        <v>103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hidden="1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hidden="1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hidden="1" customHeight="1">
      <c r="A85" s="27"/>
      <c r="B85" s="28"/>
      <c r="C85" s="27"/>
      <c r="D85" s="27"/>
      <c r="E85" s="211" t="str">
        <f>E7</f>
        <v>Zřízení ŽSv v úseku Hájek - Dalovice</v>
      </c>
      <c r="F85" s="212"/>
      <c r="G85" s="212"/>
      <c r="H85" s="212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hidden="1" customHeight="1">
      <c r="A86" s="27"/>
      <c r="B86" s="28"/>
      <c r="C86" s="24" t="s">
        <v>101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hidden="1" customHeight="1">
      <c r="A87" s="27"/>
      <c r="B87" s="28"/>
      <c r="C87" s="27"/>
      <c r="D87" s="27"/>
      <c r="E87" s="176" t="str">
        <f>E9</f>
        <v>A.4 - Práce SSZT a SEE (Sborník SŽDC 2020)</v>
      </c>
      <c r="F87" s="210"/>
      <c r="G87" s="210"/>
      <c r="H87" s="210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hidden="1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hidden="1" customHeight="1">
      <c r="A89" s="27"/>
      <c r="B89" s="28"/>
      <c r="C89" s="24" t="s">
        <v>18</v>
      </c>
      <c r="D89" s="27"/>
      <c r="E89" s="27"/>
      <c r="F89" s="22" t="str">
        <f>F12</f>
        <v>Hájek - Dalovice</v>
      </c>
      <c r="G89" s="27"/>
      <c r="H89" s="27"/>
      <c r="I89" s="24" t="s">
        <v>20</v>
      </c>
      <c r="J89" s="50" t="str">
        <f>IF(J12="","",J12)</f>
        <v>3. 9. 2020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hidden="1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hidden="1" customHeight="1">
      <c r="A91" s="27"/>
      <c r="B91" s="28"/>
      <c r="C91" s="24" t="s">
        <v>22</v>
      </c>
      <c r="D91" s="27"/>
      <c r="E91" s="27"/>
      <c r="F91" s="22" t="str">
        <f>E15</f>
        <v>Správa železnic, s.o.;OŘ UNL - ST K. Vary</v>
      </c>
      <c r="G91" s="27"/>
      <c r="H91" s="27"/>
      <c r="I91" s="24" t="s">
        <v>30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hidden="1" customHeight="1">
      <c r="A92" s="27"/>
      <c r="B92" s="28"/>
      <c r="C92" s="24" t="s">
        <v>28</v>
      </c>
      <c r="D92" s="27"/>
      <c r="E92" s="27"/>
      <c r="F92" s="22" t="str">
        <f>IF(E18="","",E18)</f>
        <v xml:space="preserve"> </v>
      </c>
      <c r="G92" s="27"/>
      <c r="H92" s="27"/>
      <c r="I92" s="24" t="s">
        <v>32</v>
      </c>
      <c r="J92" s="25" t="str">
        <f>E24</f>
        <v>Monika Roztočilová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hidden="1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hidden="1" customHeight="1">
      <c r="A94" s="27"/>
      <c r="B94" s="28"/>
      <c r="C94" s="105" t="s">
        <v>104</v>
      </c>
      <c r="D94" s="97"/>
      <c r="E94" s="97"/>
      <c r="F94" s="97"/>
      <c r="G94" s="97"/>
      <c r="H94" s="97"/>
      <c r="I94" s="97"/>
      <c r="J94" s="106" t="s">
        <v>105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hidden="1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hidden="1" customHeight="1">
      <c r="A96" s="27"/>
      <c r="B96" s="28"/>
      <c r="C96" s="107" t="s">
        <v>106</v>
      </c>
      <c r="D96" s="27"/>
      <c r="E96" s="27"/>
      <c r="F96" s="27"/>
      <c r="G96" s="27"/>
      <c r="H96" s="27"/>
      <c r="I96" s="27"/>
      <c r="J96" s="66">
        <f>J116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107</v>
      </c>
    </row>
    <row r="97" spans="1:31" s="2" customFormat="1" ht="21.75" hidden="1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31" s="2" customFormat="1" ht="6.95" hidden="1" customHeight="1">
      <c r="A98" s="27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pans="1:31" hidden="1"/>
    <row r="100" spans="1:31" hidden="1"/>
    <row r="101" spans="1:31" hidden="1"/>
    <row r="102" spans="1:31" s="2" customFormat="1" ht="6.95" customHeight="1">
      <c r="A102" s="27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ht="24.95" customHeight="1">
      <c r="A103" s="27"/>
      <c r="B103" s="28"/>
      <c r="C103" s="19" t="s">
        <v>108</v>
      </c>
      <c r="D103" s="27"/>
      <c r="E103" s="27"/>
      <c r="F103" s="27"/>
      <c r="G103" s="27"/>
      <c r="H103" s="27"/>
      <c r="I103" s="27"/>
      <c r="J103" s="27"/>
      <c r="K103" s="27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1:31" s="2" customFormat="1" ht="6.95" customHeight="1">
      <c r="A104" s="27"/>
      <c r="B104" s="28"/>
      <c r="C104" s="27"/>
      <c r="D104" s="27"/>
      <c r="E104" s="27"/>
      <c r="F104" s="27"/>
      <c r="G104" s="27"/>
      <c r="H104" s="27"/>
      <c r="I104" s="27"/>
      <c r="J104" s="27"/>
      <c r="K104" s="27"/>
      <c r="L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12" customHeight="1">
      <c r="A105" s="27"/>
      <c r="B105" s="28"/>
      <c r="C105" s="24" t="s">
        <v>14</v>
      </c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16.5" customHeight="1">
      <c r="A106" s="27"/>
      <c r="B106" s="28"/>
      <c r="C106" s="27"/>
      <c r="D106" s="27"/>
      <c r="E106" s="211" t="str">
        <f>E7</f>
        <v>Zřízení ŽSv v úseku Hájek - Dalovice</v>
      </c>
      <c r="F106" s="212"/>
      <c r="G106" s="212"/>
      <c r="H106" s="212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4" t="s">
        <v>101</v>
      </c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customHeight="1">
      <c r="A108" s="27"/>
      <c r="B108" s="28"/>
      <c r="C108" s="27"/>
      <c r="D108" s="27"/>
      <c r="E108" s="176" t="str">
        <f>E9</f>
        <v>A.4 - Práce SSZT a SEE (Sborník SŽDC 2020)</v>
      </c>
      <c r="F108" s="210"/>
      <c r="G108" s="210"/>
      <c r="H108" s="210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6.95" customHeigh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2" customHeight="1">
      <c r="A110" s="27"/>
      <c r="B110" s="28"/>
      <c r="C110" s="24" t="s">
        <v>18</v>
      </c>
      <c r="D110" s="27"/>
      <c r="E110" s="27"/>
      <c r="F110" s="22" t="str">
        <f>F12</f>
        <v>Hájek - Dalovice</v>
      </c>
      <c r="G110" s="27"/>
      <c r="H110" s="27"/>
      <c r="I110" s="24" t="s">
        <v>20</v>
      </c>
      <c r="J110" s="50" t="str">
        <f>IF(J12="","",J12)</f>
        <v>3. 9. 2020</v>
      </c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6.95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5.2" customHeight="1">
      <c r="A112" s="27"/>
      <c r="B112" s="28"/>
      <c r="C112" s="24" t="s">
        <v>22</v>
      </c>
      <c r="D112" s="27"/>
      <c r="E112" s="27"/>
      <c r="F112" s="22" t="str">
        <f>E15</f>
        <v>Správa železnic, s.o.;OŘ UNL - ST K. Vary</v>
      </c>
      <c r="G112" s="27"/>
      <c r="H112" s="27"/>
      <c r="I112" s="24" t="s">
        <v>30</v>
      </c>
      <c r="J112" s="25" t="str">
        <f>E21</f>
        <v xml:space="preserve"> </v>
      </c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5.2" customHeight="1">
      <c r="A113" s="27"/>
      <c r="B113" s="28"/>
      <c r="C113" s="24" t="s">
        <v>28</v>
      </c>
      <c r="D113" s="27"/>
      <c r="E113" s="27"/>
      <c r="F113" s="22" t="str">
        <f>IF(E18="","",E18)</f>
        <v xml:space="preserve"> </v>
      </c>
      <c r="G113" s="27"/>
      <c r="H113" s="27"/>
      <c r="I113" s="24" t="s">
        <v>32</v>
      </c>
      <c r="J113" s="25" t="str">
        <f>E24</f>
        <v>Monika Roztočilová</v>
      </c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0.35" customHeigh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9" customFormat="1" ht="29.25" customHeight="1">
      <c r="A115" s="108"/>
      <c r="B115" s="109"/>
      <c r="C115" s="110" t="s">
        <v>109</v>
      </c>
      <c r="D115" s="111" t="s">
        <v>60</v>
      </c>
      <c r="E115" s="111" t="s">
        <v>56</v>
      </c>
      <c r="F115" s="111" t="s">
        <v>57</v>
      </c>
      <c r="G115" s="111" t="s">
        <v>110</v>
      </c>
      <c r="H115" s="111" t="s">
        <v>111</v>
      </c>
      <c r="I115" s="111" t="s">
        <v>112</v>
      </c>
      <c r="J115" s="111" t="s">
        <v>105</v>
      </c>
      <c r="K115" s="112" t="s">
        <v>113</v>
      </c>
      <c r="L115" s="113"/>
      <c r="M115" s="57" t="s">
        <v>1</v>
      </c>
      <c r="N115" s="58" t="s">
        <v>39</v>
      </c>
      <c r="O115" s="58" t="s">
        <v>114</v>
      </c>
      <c r="P115" s="58" t="s">
        <v>115</v>
      </c>
      <c r="Q115" s="58" t="s">
        <v>116</v>
      </c>
      <c r="R115" s="58" t="s">
        <v>117</v>
      </c>
      <c r="S115" s="58" t="s">
        <v>118</v>
      </c>
      <c r="T115" s="59" t="s">
        <v>119</v>
      </c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</row>
    <row r="116" spans="1:65" s="2" customFormat="1" ht="22.9" customHeight="1">
      <c r="A116" s="27"/>
      <c r="B116" s="28"/>
      <c r="C116" s="64" t="s">
        <v>120</v>
      </c>
      <c r="D116" s="27"/>
      <c r="E116" s="27"/>
      <c r="F116" s="27"/>
      <c r="G116" s="27"/>
      <c r="H116" s="27"/>
      <c r="I116" s="27"/>
      <c r="J116" s="114">
        <f>BK116</f>
        <v>0</v>
      </c>
      <c r="K116" s="27"/>
      <c r="L116" s="28"/>
      <c r="M116" s="60"/>
      <c r="N116" s="51"/>
      <c r="O116" s="61"/>
      <c r="P116" s="115">
        <f>SUM(P117:P128)</f>
        <v>0</v>
      </c>
      <c r="Q116" s="61"/>
      <c r="R116" s="115">
        <f>SUM(R117:R128)</f>
        <v>0</v>
      </c>
      <c r="S116" s="61"/>
      <c r="T116" s="116">
        <f>SUM(T117:T128)</f>
        <v>0</v>
      </c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T116" s="15" t="s">
        <v>74</v>
      </c>
      <c r="AU116" s="15" t="s">
        <v>107</v>
      </c>
      <c r="BK116" s="117">
        <f>SUM(BK117:BK128)</f>
        <v>0</v>
      </c>
    </row>
    <row r="117" spans="1:65" s="2" customFormat="1" ht="24.2" customHeight="1">
      <c r="A117" s="27"/>
      <c r="B117" s="118"/>
      <c r="C117" s="119" t="s">
        <v>83</v>
      </c>
      <c r="D117" s="119" t="s">
        <v>121</v>
      </c>
      <c r="E117" s="120" t="s">
        <v>485</v>
      </c>
      <c r="F117" s="121" t="s">
        <v>486</v>
      </c>
      <c r="G117" s="122" t="s">
        <v>155</v>
      </c>
      <c r="H117" s="123">
        <v>34</v>
      </c>
      <c r="I117" s="124"/>
      <c r="J117" s="124">
        <f>ROUND(I117*H117,2)</f>
        <v>0</v>
      </c>
      <c r="K117" s="121" t="s">
        <v>487</v>
      </c>
      <c r="L117" s="28"/>
      <c r="M117" s="125" t="s">
        <v>1</v>
      </c>
      <c r="N117" s="126" t="s">
        <v>40</v>
      </c>
      <c r="O117" s="127">
        <v>0</v>
      </c>
      <c r="P117" s="127">
        <f>O117*H117</f>
        <v>0</v>
      </c>
      <c r="Q117" s="127">
        <v>0</v>
      </c>
      <c r="R117" s="127">
        <f>Q117*H117</f>
        <v>0</v>
      </c>
      <c r="S117" s="127">
        <v>0</v>
      </c>
      <c r="T117" s="128">
        <f>S117*H117</f>
        <v>0</v>
      </c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R117" s="129" t="s">
        <v>289</v>
      </c>
      <c r="AT117" s="129" t="s">
        <v>121</v>
      </c>
      <c r="AU117" s="129" t="s">
        <v>75</v>
      </c>
      <c r="AY117" s="15" t="s">
        <v>127</v>
      </c>
      <c r="BE117" s="130">
        <f>IF(N117="základní",J117,0)</f>
        <v>0</v>
      </c>
      <c r="BF117" s="130">
        <f>IF(N117="snížená",J117,0)</f>
        <v>0</v>
      </c>
      <c r="BG117" s="130">
        <f>IF(N117="zákl. přenesená",J117,0)</f>
        <v>0</v>
      </c>
      <c r="BH117" s="130">
        <f>IF(N117="sníž. přenesená",J117,0)</f>
        <v>0</v>
      </c>
      <c r="BI117" s="130">
        <f>IF(N117="nulová",J117,0)</f>
        <v>0</v>
      </c>
      <c r="BJ117" s="15" t="s">
        <v>83</v>
      </c>
      <c r="BK117" s="130">
        <f>ROUND(I117*H117,2)</f>
        <v>0</v>
      </c>
      <c r="BL117" s="15" t="s">
        <v>289</v>
      </c>
      <c r="BM117" s="129" t="s">
        <v>488</v>
      </c>
    </row>
    <row r="118" spans="1:65" s="2" customFormat="1" ht="19.5">
      <c r="A118" s="27"/>
      <c r="B118" s="28"/>
      <c r="C118" s="27"/>
      <c r="D118" s="131" t="s">
        <v>129</v>
      </c>
      <c r="E118" s="27"/>
      <c r="F118" s="132" t="s">
        <v>489</v>
      </c>
      <c r="G118" s="27"/>
      <c r="H118" s="27"/>
      <c r="I118" s="27"/>
      <c r="J118" s="27"/>
      <c r="K118" s="27"/>
      <c r="L118" s="28"/>
      <c r="M118" s="133"/>
      <c r="N118" s="134"/>
      <c r="O118" s="53"/>
      <c r="P118" s="53"/>
      <c r="Q118" s="53"/>
      <c r="R118" s="53"/>
      <c r="S118" s="53"/>
      <c r="T118" s="54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5" t="s">
        <v>129</v>
      </c>
      <c r="AU118" s="15" t="s">
        <v>75</v>
      </c>
    </row>
    <row r="119" spans="1:65" s="2" customFormat="1" ht="19.5">
      <c r="A119" s="27"/>
      <c r="B119" s="28"/>
      <c r="C119" s="27"/>
      <c r="D119" s="131" t="s">
        <v>151</v>
      </c>
      <c r="E119" s="27"/>
      <c r="F119" s="149" t="s">
        <v>490</v>
      </c>
      <c r="G119" s="27"/>
      <c r="H119" s="27"/>
      <c r="I119" s="27"/>
      <c r="J119" s="27"/>
      <c r="K119" s="27"/>
      <c r="L119" s="28"/>
      <c r="M119" s="133"/>
      <c r="N119" s="134"/>
      <c r="O119" s="53"/>
      <c r="P119" s="53"/>
      <c r="Q119" s="53"/>
      <c r="R119" s="53"/>
      <c r="S119" s="53"/>
      <c r="T119" s="54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T119" s="15" t="s">
        <v>151</v>
      </c>
      <c r="AU119" s="15" t="s">
        <v>75</v>
      </c>
    </row>
    <row r="120" spans="1:65" s="2" customFormat="1" ht="24.2" customHeight="1">
      <c r="A120" s="27"/>
      <c r="B120" s="118"/>
      <c r="C120" s="119" t="s">
        <v>85</v>
      </c>
      <c r="D120" s="119" t="s">
        <v>121</v>
      </c>
      <c r="E120" s="120" t="s">
        <v>491</v>
      </c>
      <c r="F120" s="121" t="s">
        <v>492</v>
      </c>
      <c r="G120" s="122" t="s">
        <v>155</v>
      </c>
      <c r="H120" s="123">
        <v>34</v>
      </c>
      <c r="I120" s="124"/>
      <c r="J120" s="124">
        <f>ROUND(I120*H120,2)</f>
        <v>0</v>
      </c>
      <c r="K120" s="121" t="s">
        <v>487</v>
      </c>
      <c r="L120" s="28"/>
      <c r="M120" s="125" t="s">
        <v>1</v>
      </c>
      <c r="N120" s="126" t="s">
        <v>40</v>
      </c>
      <c r="O120" s="127">
        <v>0</v>
      </c>
      <c r="P120" s="127">
        <f>O120*H120</f>
        <v>0</v>
      </c>
      <c r="Q120" s="127">
        <v>0</v>
      </c>
      <c r="R120" s="127">
        <f>Q120*H120</f>
        <v>0</v>
      </c>
      <c r="S120" s="127">
        <v>0</v>
      </c>
      <c r="T120" s="128">
        <f>S120*H120</f>
        <v>0</v>
      </c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R120" s="129" t="s">
        <v>289</v>
      </c>
      <c r="AT120" s="129" t="s">
        <v>121</v>
      </c>
      <c r="AU120" s="129" t="s">
        <v>75</v>
      </c>
      <c r="AY120" s="15" t="s">
        <v>127</v>
      </c>
      <c r="BE120" s="130">
        <f>IF(N120="základní",J120,0)</f>
        <v>0</v>
      </c>
      <c r="BF120" s="130">
        <f>IF(N120="snížená",J120,0)</f>
        <v>0</v>
      </c>
      <c r="BG120" s="130">
        <f>IF(N120="zákl. přenesená",J120,0)</f>
        <v>0</v>
      </c>
      <c r="BH120" s="130">
        <f>IF(N120="sníž. přenesená",J120,0)</f>
        <v>0</v>
      </c>
      <c r="BI120" s="130">
        <f>IF(N120="nulová",J120,0)</f>
        <v>0</v>
      </c>
      <c r="BJ120" s="15" t="s">
        <v>83</v>
      </c>
      <c r="BK120" s="130">
        <f>ROUND(I120*H120,2)</f>
        <v>0</v>
      </c>
      <c r="BL120" s="15" t="s">
        <v>289</v>
      </c>
      <c r="BM120" s="129" t="s">
        <v>493</v>
      </c>
    </row>
    <row r="121" spans="1:65" s="2" customFormat="1">
      <c r="A121" s="27"/>
      <c r="B121" s="28"/>
      <c r="C121" s="27"/>
      <c r="D121" s="131" t="s">
        <v>129</v>
      </c>
      <c r="E121" s="27"/>
      <c r="F121" s="132" t="s">
        <v>492</v>
      </c>
      <c r="G121" s="27"/>
      <c r="H121" s="27"/>
      <c r="I121" s="27"/>
      <c r="J121" s="27"/>
      <c r="K121" s="27"/>
      <c r="L121" s="28"/>
      <c r="M121" s="133"/>
      <c r="N121" s="134"/>
      <c r="O121" s="53"/>
      <c r="P121" s="53"/>
      <c r="Q121" s="53"/>
      <c r="R121" s="53"/>
      <c r="S121" s="53"/>
      <c r="T121" s="54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T121" s="15" t="s">
        <v>129</v>
      </c>
      <c r="AU121" s="15" t="s">
        <v>75</v>
      </c>
    </row>
    <row r="122" spans="1:65" s="2" customFormat="1" ht="19.5">
      <c r="A122" s="27"/>
      <c r="B122" s="28"/>
      <c r="C122" s="27"/>
      <c r="D122" s="131" t="s">
        <v>151</v>
      </c>
      <c r="E122" s="27"/>
      <c r="F122" s="149" t="s">
        <v>490</v>
      </c>
      <c r="G122" s="27"/>
      <c r="H122" s="27"/>
      <c r="I122" s="27"/>
      <c r="J122" s="27"/>
      <c r="K122" s="27"/>
      <c r="L122" s="28"/>
      <c r="M122" s="133"/>
      <c r="N122" s="134"/>
      <c r="O122" s="53"/>
      <c r="P122" s="53"/>
      <c r="Q122" s="53"/>
      <c r="R122" s="53"/>
      <c r="S122" s="53"/>
      <c r="T122" s="54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T122" s="15" t="s">
        <v>151</v>
      </c>
      <c r="AU122" s="15" t="s">
        <v>75</v>
      </c>
    </row>
    <row r="123" spans="1:65" s="2" customFormat="1" ht="24.2" customHeight="1">
      <c r="A123" s="27"/>
      <c r="B123" s="118"/>
      <c r="C123" s="119" t="s">
        <v>139</v>
      </c>
      <c r="D123" s="119" t="s">
        <v>121</v>
      </c>
      <c r="E123" s="120" t="s">
        <v>494</v>
      </c>
      <c r="F123" s="121" t="s">
        <v>495</v>
      </c>
      <c r="G123" s="122" t="s">
        <v>155</v>
      </c>
      <c r="H123" s="123">
        <v>272</v>
      </c>
      <c r="I123" s="124"/>
      <c r="J123" s="124">
        <f>ROUND(I123*H123,2)</f>
        <v>0</v>
      </c>
      <c r="K123" s="121" t="s">
        <v>125</v>
      </c>
      <c r="L123" s="28"/>
      <c r="M123" s="125" t="s">
        <v>1</v>
      </c>
      <c r="N123" s="126" t="s">
        <v>40</v>
      </c>
      <c r="O123" s="127">
        <v>0</v>
      </c>
      <c r="P123" s="127">
        <f>O123*H123</f>
        <v>0</v>
      </c>
      <c r="Q123" s="127">
        <v>0</v>
      </c>
      <c r="R123" s="127">
        <f>Q123*H123</f>
        <v>0</v>
      </c>
      <c r="S123" s="127">
        <v>0</v>
      </c>
      <c r="T123" s="128">
        <f>S123*H123</f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29" t="s">
        <v>289</v>
      </c>
      <c r="AT123" s="129" t="s">
        <v>121</v>
      </c>
      <c r="AU123" s="129" t="s">
        <v>75</v>
      </c>
      <c r="AY123" s="15" t="s">
        <v>127</v>
      </c>
      <c r="BE123" s="130">
        <f>IF(N123="základní",J123,0)</f>
        <v>0</v>
      </c>
      <c r="BF123" s="130">
        <f>IF(N123="snížená",J123,0)</f>
        <v>0</v>
      </c>
      <c r="BG123" s="130">
        <f>IF(N123="zákl. přenesená",J123,0)</f>
        <v>0</v>
      </c>
      <c r="BH123" s="130">
        <f>IF(N123="sníž. přenesená",J123,0)</f>
        <v>0</v>
      </c>
      <c r="BI123" s="130">
        <f>IF(N123="nulová",J123,0)</f>
        <v>0</v>
      </c>
      <c r="BJ123" s="15" t="s">
        <v>83</v>
      </c>
      <c r="BK123" s="130">
        <f>ROUND(I123*H123,2)</f>
        <v>0</v>
      </c>
      <c r="BL123" s="15" t="s">
        <v>289</v>
      </c>
      <c r="BM123" s="129" t="s">
        <v>496</v>
      </c>
    </row>
    <row r="124" spans="1:65" s="2" customFormat="1" ht="19.5">
      <c r="A124" s="27"/>
      <c r="B124" s="28"/>
      <c r="C124" s="27"/>
      <c r="D124" s="131" t="s">
        <v>129</v>
      </c>
      <c r="E124" s="27"/>
      <c r="F124" s="132" t="s">
        <v>495</v>
      </c>
      <c r="G124" s="27"/>
      <c r="H124" s="27"/>
      <c r="I124" s="27"/>
      <c r="J124" s="27"/>
      <c r="K124" s="27"/>
      <c r="L124" s="28"/>
      <c r="M124" s="133"/>
      <c r="N124" s="134"/>
      <c r="O124" s="53"/>
      <c r="P124" s="53"/>
      <c r="Q124" s="53"/>
      <c r="R124" s="53"/>
      <c r="S124" s="53"/>
      <c r="T124" s="54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T124" s="15" t="s">
        <v>129</v>
      </c>
      <c r="AU124" s="15" t="s">
        <v>75</v>
      </c>
    </row>
    <row r="125" spans="1:65" s="2" customFormat="1" ht="19.5">
      <c r="A125" s="27"/>
      <c r="B125" s="28"/>
      <c r="C125" s="27"/>
      <c r="D125" s="131" t="s">
        <v>151</v>
      </c>
      <c r="E125" s="27"/>
      <c r="F125" s="149" t="s">
        <v>490</v>
      </c>
      <c r="G125" s="27"/>
      <c r="H125" s="27"/>
      <c r="I125" s="27"/>
      <c r="J125" s="27"/>
      <c r="K125" s="27"/>
      <c r="L125" s="28"/>
      <c r="M125" s="133"/>
      <c r="N125" s="134"/>
      <c r="O125" s="53"/>
      <c r="P125" s="53"/>
      <c r="Q125" s="53"/>
      <c r="R125" s="53"/>
      <c r="S125" s="53"/>
      <c r="T125" s="54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T125" s="15" t="s">
        <v>151</v>
      </c>
      <c r="AU125" s="15" t="s">
        <v>75</v>
      </c>
    </row>
    <row r="126" spans="1:65" s="2" customFormat="1" ht="37.9" customHeight="1">
      <c r="A126" s="27"/>
      <c r="B126" s="118"/>
      <c r="C126" s="119" t="s">
        <v>126</v>
      </c>
      <c r="D126" s="119" t="s">
        <v>121</v>
      </c>
      <c r="E126" s="120" t="s">
        <v>497</v>
      </c>
      <c r="F126" s="121" t="s">
        <v>498</v>
      </c>
      <c r="G126" s="122" t="s">
        <v>155</v>
      </c>
      <c r="H126" s="123">
        <v>272</v>
      </c>
      <c r="I126" s="124"/>
      <c r="J126" s="124">
        <f>ROUND(I126*H126,2)</f>
        <v>0</v>
      </c>
      <c r="K126" s="121" t="s">
        <v>125</v>
      </c>
      <c r="L126" s="28"/>
      <c r="M126" s="125" t="s">
        <v>1</v>
      </c>
      <c r="N126" s="126" t="s">
        <v>40</v>
      </c>
      <c r="O126" s="127">
        <v>0</v>
      </c>
      <c r="P126" s="127">
        <f>O126*H126</f>
        <v>0</v>
      </c>
      <c r="Q126" s="127">
        <v>0</v>
      </c>
      <c r="R126" s="127">
        <f>Q126*H126</f>
        <v>0</v>
      </c>
      <c r="S126" s="127">
        <v>0</v>
      </c>
      <c r="T126" s="128">
        <f>S126*H126</f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29" t="s">
        <v>289</v>
      </c>
      <c r="AT126" s="129" t="s">
        <v>121</v>
      </c>
      <c r="AU126" s="129" t="s">
        <v>75</v>
      </c>
      <c r="AY126" s="15" t="s">
        <v>127</v>
      </c>
      <c r="BE126" s="130">
        <f>IF(N126="základní",J126,0)</f>
        <v>0</v>
      </c>
      <c r="BF126" s="130">
        <f>IF(N126="snížená",J126,0)</f>
        <v>0</v>
      </c>
      <c r="BG126" s="130">
        <f>IF(N126="zákl. přenesená",J126,0)</f>
        <v>0</v>
      </c>
      <c r="BH126" s="130">
        <f>IF(N126="sníž. přenesená",J126,0)</f>
        <v>0</v>
      </c>
      <c r="BI126" s="130">
        <f>IF(N126="nulová",J126,0)</f>
        <v>0</v>
      </c>
      <c r="BJ126" s="15" t="s">
        <v>83</v>
      </c>
      <c r="BK126" s="130">
        <f>ROUND(I126*H126,2)</f>
        <v>0</v>
      </c>
      <c r="BL126" s="15" t="s">
        <v>289</v>
      </c>
      <c r="BM126" s="129" t="s">
        <v>499</v>
      </c>
    </row>
    <row r="127" spans="1:65" s="2" customFormat="1" ht="39">
      <c r="A127" s="27"/>
      <c r="B127" s="28"/>
      <c r="C127" s="27"/>
      <c r="D127" s="131" t="s">
        <v>129</v>
      </c>
      <c r="E127" s="27"/>
      <c r="F127" s="132" t="s">
        <v>500</v>
      </c>
      <c r="G127" s="27"/>
      <c r="H127" s="27"/>
      <c r="I127" s="27"/>
      <c r="J127" s="27"/>
      <c r="K127" s="27"/>
      <c r="L127" s="28"/>
      <c r="M127" s="133"/>
      <c r="N127" s="134"/>
      <c r="O127" s="53"/>
      <c r="P127" s="53"/>
      <c r="Q127" s="53"/>
      <c r="R127" s="53"/>
      <c r="S127" s="53"/>
      <c r="T127" s="54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T127" s="15" t="s">
        <v>129</v>
      </c>
      <c r="AU127" s="15" t="s">
        <v>75</v>
      </c>
    </row>
    <row r="128" spans="1:65" s="2" customFormat="1" ht="19.5">
      <c r="A128" s="27"/>
      <c r="B128" s="28"/>
      <c r="C128" s="27"/>
      <c r="D128" s="131" t="s">
        <v>151</v>
      </c>
      <c r="E128" s="27"/>
      <c r="F128" s="149" t="s">
        <v>490</v>
      </c>
      <c r="G128" s="27"/>
      <c r="H128" s="27"/>
      <c r="I128" s="27"/>
      <c r="J128" s="27"/>
      <c r="K128" s="27"/>
      <c r="L128" s="28"/>
      <c r="M128" s="166"/>
      <c r="N128" s="167"/>
      <c r="O128" s="168"/>
      <c r="P128" s="168"/>
      <c r="Q128" s="168"/>
      <c r="R128" s="168"/>
      <c r="S128" s="168"/>
      <c r="T128" s="169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T128" s="15" t="s">
        <v>151</v>
      </c>
      <c r="AU128" s="15" t="s">
        <v>75</v>
      </c>
    </row>
    <row r="129" spans="1:31" s="2" customFormat="1" ht="6.95" customHeight="1">
      <c r="A129" s="27"/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28"/>
      <c r="M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</row>
  </sheetData>
  <autoFilter ref="C115:K128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opLeftCell="A129" workbookViewId="0">
      <selection activeCell="I138" sqref="I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5" t="s">
        <v>96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1:46" s="1" customFormat="1" ht="24.95" hidden="1" customHeight="1">
      <c r="B4" s="18"/>
      <c r="D4" s="19" t="s">
        <v>100</v>
      </c>
      <c r="L4" s="18"/>
      <c r="M4" s="89" t="s">
        <v>10</v>
      </c>
      <c r="AT4" s="15" t="s">
        <v>3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4" t="s">
        <v>14</v>
      </c>
      <c r="L6" s="18"/>
    </row>
    <row r="7" spans="1:46" s="1" customFormat="1" ht="16.5" hidden="1" customHeight="1">
      <c r="B7" s="18"/>
      <c r="E7" s="211" t="str">
        <f>'Rekapitulace stavby'!K6</f>
        <v>Zřízení ŽSv v úseku Hájek - Dalovice</v>
      </c>
      <c r="F7" s="212"/>
      <c r="G7" s="212"/>
      <c r="H7" s="212"/>
      <c r="L7" s="18"/>
    </row>
    <row r="8" spans="1:46" s="2" customFormat="1" ht="12" hidden="1" customHeight="1">
      <c r="A8" s="27"/>
      <c r="B8" s="28"/>
      <c r="C8" s="27"/>
      <c r="D8" s="24" t="s">
        <v>101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hidden="1" customHeight="1">
      <c r="A9" s="27"/>
      <c r="B9" s="28"/>
      <c r="C9" s="27"/>
      <c r="D9" s="27"/>
      <c r="E9" s="176" t="s">
        <v>501</v>
      </c>
      <c r="F9" s="210"/>
      <c r="G9" s="210"/>
      <c r="H9" s="210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idden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hidden="1" customHeight="1">
      <c r="A11" s="27"/>
      <c r="B11" s="28"/>
      <c r="C11" s="27"/>
      <c r="D11" s="24" t="s">
        <v>16</v>
      </c>
      <c r="E11" s="27"/>
      <c r="F11" s="22" t="s">
        <v>1</v>
      </c>
      <c r="G11" s="27"/>
      <c r="H11" s="27"/>
      <c r="I11" s="24" t="s">
        <v>17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hidden="1" customHeight="1">
      <c r="A12" s="27"/>
      <c r="B12" s="28"/>
      <c r="C12" s="27"/>
      <c r="D12" s="24" t="s">
        <v>18</v>
      </c>
      <c r="E12" s="27"/>
      <c r="F12" s="22" t="s">
        <v>19</v>
      </c>
      <c r="G12" s="27"/>
      <c r="H12" s="27"/>
      <c r="I12" s="24" t="s">
        <v>20</v>
      </c>
      <c r="J12" s="50" t="str">
        <f>'Rekapitulace stavby'!AN8</f>
        <v>3. 9. 2020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hidden="1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hidden="1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 t="s">
        <v>24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hidden="1" customHeight="1">
      <c r="A15" s="27"/>
      <c r="B15" s="28"/>
      <c r="C15" s="27"/>
      <c r="D15" s="27"/>
      <c r="E15" s="22" t="s">
        <v>25</v>
      </c>
      <c r="F15" s="27"/>
      <c r="G15" s="27"/>
      <c r="H15" s="27"/>
      <c r="I15" s="24" t="s">
        <v>26</v>
      </c>
      <c r="J15" s="22" t="s">
        <v>27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hidden="1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hidden="1" customHeight="1">
      <c r="A17" s="27"/>
      <c r="B17" s="28"/>
      <c r="C17" s="27"/>
      <c r="D17" s="24" t="s">
        <v>28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hidden="1" customHeight="1">
      <c r="A18" s="27"/>
      <c r="B18" s="28"/>
      <c r="C18" s="27"/>
      <c r="D18" s="27"/>
      <c r="E18" s="198" t="str">
        <f>'Rekapitulace stavby'!E14</f>
        <v xml:space="preserve"> </v>
      </c>
      <c r="F18" s="198"/>
      <c r="G18" s="198"/>
      <c r="H18" s="198"/>
      <c r="I18" s="24" t="s">
        <v>26</v>
      </c>
      <c r="J18" s="22" t="str">
        <f>'Rekapitulace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hidden="1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hidden="1" customHeight="1">
      <c r="A20" s="27"/>
      <c r="B20" s="28"/>
      <c r="C20" s="27"/>
      <c r="D20" s="24" t="s">
        <v>30</v>
      </c>
      <c r="E20" s="27"/>
      <c r="F20" s="27"/>
      <c r="G20" s="27"/>
      <c r="H20" s="27"/>
      <c r="I20" s="24" t="s">
        <v>23</v>
      </c>
      <c r="J20" s="22" t="str">
        <f>IF('Rekapitulace stavby'!AN16="","",'Rekapitulace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hidden="1" customHeight="1">
      <c r="A21" s="27"/>
      <c r="B21" s="28"/>
      <c r="C21" s="27"/>
      <c r="D21" s="27"/>
      <c r="E21" s="22" t="str">
        <f>IF('Rekapitulace stavby'!E17="","",'Rekapitulace stavby'!E17)</f>
        <v xml:space="preserve"> </v>
      </c>
      <c r="F21" s="27"/>
      <c r="G21" s="27"/>
      <c r="H21" s="27"/>
      <c r="I21" s="24" t="s">
        <v>26</v>
      </c>
      <c r="J21" s="22" t="str">
        <f>IF('Rekapitulace stavby'!AN17="","",'Rekapitulace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hidden="1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hidden="1" customHeight="1">
      <c r="A23" s="27"/>
      <c r="B23" s="28"/>
      <c r="C23" s="27"/>
      <c r="D23" s="24" t="s">
        <v>32</v>
      </c>
      <c r="E23" s="27"/>
      <c r="F23" s="27"/>
      <c r="G23" s="27"/>
      <c r="H23" s="27"/>
      <c r="I23" s="24" t="s">
        <v>23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hidden="1" customHeight="1">
      <c r="A24" s="27"/>
      <c r="B24" s="28"/>
      <c r="C24" s="27"/>
      <c r="D24" s="27"/>
      <c r="E24" s="22" t="s">
        <v>33</v>
      </c>
      <c r="F24" s="27"/>
      <c r="G24" s="27"/>
      <c r="H24" s="27"/>
      <c r="I24" s="24" t="s">
        <v>26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hidden="1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hidden="1" customHeight="1">
      <c r="A26" s="27"/>
      <c r="B26" s="28"/>
      <c r="C26" s="27"/>
      <c r="D26" s="24" t="s">
        <v>34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hidden="1" customHeight="1">
      <c r="A27" s="90"/>
      <c r="B27" s="91"/>
      <c r="C27" s="90"/>
      <c r="D27" s="90"/>
      <c r="E27" s="201" t="s">
        <v>1</v>
      </c>
      <c r="F27" s="201"/>
      <c r="G27" s="201"/>
      <c r="H27" s="201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hidden="1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hidden="1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hidden="1" customHeight="1">
      <c r="A30" s="27"/>
      <c r="B30" s="28"/>
      <c r="C30" s="27"/>
      <c r="D30" s="93" t="s">
        <v>35</v>
      </c>
      <c r="E30" s="27"/>
      <c r="F30" s="27"/>
      <c r="G30" s="27"/>
      <c r="H30" s="27"/>
      <c r="I30" s="27"/>
      <c r="J30" s="66">
        <f>ROUND(J116,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hidden="1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hidden="1" customHeight="1">
      <c r="A32" s="27"/>
      <c r="B32" s="28"/>
      <c r="C32" s="27"/>
      <c r="D32" s="27"/>
      <c r="E32" s="27"/>
      <c r="F32" s="31" t="s">
        <v>37</v>
      </c>
      <c r="G32" s="27"/>
      <c r="H32" s="27"/>
      <c r="I32" s="31" t="s">
        <v>36</v>
      </c>
      <c r="J32" s="31" t="s">
        <v>38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94" t="s">
        <v>39</v>
      </c>
      <c r="E33" s="24" t="s">
        <v>40</v>
      </c>
      <c r="F33" s="95">
        <f>ROUND((SUM(BE116:BE140)),  2)</f>
        <v>0</v>
      </c>
      <c r="G33" s="27"/>
      <c r="H33" s="27"/>
      <c r="I33" s="96">
        <v>0.21</v>
      </c>
      <c r="J33" s="95">
        <f>ROUND(((SUM(BE116:BE140))*I33),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hidden="1" customHeight="1">
      <c r="A34" s="27"/>
      <c r="B34" s="28"/>
      <c r="C34" s="27"/>
      <c r="D34" s="27"/>
      <c r="E34" s="24" t="s">
        <v>41</v>
      </c>
      <c r="F34" s="95">
        <f>ROUND((SUM(BF116:BF140)),  2)</f>
        <v>0</v>
      </c>
      <c r="G34" s="27"/>
      <c r="H34" s="27"/>
      <c r="I34" s="96">
        <v>0.15</v>
      </c>
      <c r="J34" s="95">
        <f>ROUND(((SUM(BF116:BF140))*I34),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42</v>
      </c>
      <c r="F35" s="95">
        <f>ROUND((SUM(BG116:BG140)),  2)</f>
        <v>0</v>
      </c>
      <c r="G35" s="27"/>
      <c r="H35" s="27"/>
      <c r="I35" s="96">
        <v>0.21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4" t="s">
        <v>43</v>
      </c>
      <c r="F36" s="95">
        <f>ROUND((SUM(BH116:BH140)),  2)</f>
        <v>0</v>
      </c>
      <c r="G36" s="27"/>
      <c r="H36" s="27"/>
      <c r="I36" s="96">
        <v>0.15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4" t="s">
        <v>44</v>
      </c>
      <c r="F37" s="95">
        <f>ROUND((SUM(BI116:BI140)),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hidden="1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hidden="1" customHeight="1">
      <c r="A39" s="27"/>
      <c r="B39" s="28"/>
      <c r="C39" s="97"/>
      <c r="D39" s="98" t="s">
        <v>45</v>
      </c>
      <c r="E39" s="55"/>
      <c r="F39" s="55"/>
      <c r="G39" s="99" t="s">
        <v>46</v>
      </c>
      <c r="H39" s="100" t="s">
        <v>47</v>
      </c>
      <c r="I39" s="55"/>
      <c r="J39" s="101">
        <f>SUM(J30:J37)</f>
        <v>0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hidden="1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37"/>
      <c r="D50" s="38" t="s">
        <v>48</v>
      </c>
      <c r="E50" s="39"/>
      <c r="F50" s="39"/>
      <c r="G50" s="38" t="s">
        <v>49</v>
      </c>
      <c r="H50" s="39"/>
      <c r="I50" s="39"/>
      <c r="J50" s="39"/>
      <c r="K50" s="39"/>
      <c r="L50" s="37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27"/>
      <c r="B61" s="28"/>
      <c r="C61" s="27"/>
      <c r="D61" s="40" t="s">
        <v>50</v>
      </c>
      <c r="E61" s="30"/>
      <c r="F61" s="103" t="s">
        <v>51</v>
      </c>
      <c r="G61" s="40" t="s">
        <v>50</v>
      </c>
      <c r="H61" s="30"/>
      <c r="I61" s="30"/>
      <c r="J61" s="104" t="s">
        <v>51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27"/>
      <c r="B65" s="28"/>
      <c r="C65" s="27"/>
      <c r="D65" s="38" t="s">
        <v>52</v>
      </c>
      <c r="E65" s="41"/>
      <c r="F65" s="41"/>
      <c r="G65" s="38" t="s">
        <v>53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27"/>
      <c r="B76" s="28"/>
      <c r="C76" s="27"/>
      <c r="D76" s="40" t="s">
        <v>50</v>
      </c>
      <c r="E76" s="30"/>
      <c r="F76" s="103" t="s">
        <v>51</v>
      </c>
      <c r="G76" s="40" t="s">
        <v>50</v>
      </c>
      <c r="H76" s="30"/>
      <c r="I76" s="30"/>
      <c r="J76" s="104" t="s">
        <v>51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hidden="1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 hidden="1"/>
    <row r="79" spans="1:31" hidden="1"/>
    <row r="80" spans="1:31" hidden="1"/>
    <row r="81" spans="1:47" s="2" customFormat="1" ht="6.95" hidden="1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hidden="1" customHeight="1">
      <c r="A82" s="27"/>
      <c r="B82" s="28"/>
      <c r="C82" s="19" t="s">
        <v>103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hidden="1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hidden="1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hidden="1" customHeight="1">
      <c r="A85" s="27"/>
      <c r="B85" s="28"/>
      <c r="C85" s="27"/>
      <c r="D85" s="27"/>
      <c r="E85" s="211" t="str">
        <f>E7</f>
        <v>Zřízení ŽSv v úseku Hájek - Dalovice</v>
      </c>
      <c r="F85" s="212"/>
      <c r="G85" s="212"/>
      <c r="H85" s="212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hidden="1" customHeight="1">
      <c r="A86" s="27"/>
      <c r="B86" s="28"/>
      <c r="C86" s="24" t="s">
        <v>101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hidden="1" customHeight="1">
      <c r="A87" s="27"/>
      <c r="B87" s="28"/>
      <c r="C87" s="27"/>
      <c r="D87" s="27"/>
      <c r="E87" s="176" t="str">
        <f>E9</f>
        <v>A.5 - Přeprava (Sborník SŽDC 2020)</v>
      </c>
      <c r="F87" s="210"/>
      <c r="G87" s="210"/>
      <c r="H87" s="210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hidden="1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hidden="1" customHeight="1">
      <c r="A89" s="27"/>
      <c r="B89" s="28"/>
      <c r="C89" s="24" t="s">
        <v>18</v>
      </c>
      <c r="D89" s="27"/>
      <c r="E89" s="27"/>
      <c r="F89" s="22" t="str">
        <f>F12</f>
        <v>Hájek - Dalovice</v>
      </c>
      <c r="G89" s="27"/>
      <c r="H89" s="27"/>
      <c r="I89" s="24" t="s">
        <v>20</v>
      </c>
      <c r="J89" s="50" t="str">
        <f>IF(J12="","",J12)</f>
        <v>3. 9. 2020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hidden="1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hidden="1" customHeight="1">
      <c r="A91" s="27"/>
      <c r="B91" s="28"/>
      <c r="C91" s="24" t="s">
        <v>22</v>
      </c>
      <c r="D91" s="27"/>
      <c r="E91" s="27"/>
      <c r="F91" s="22" t="str">
        <f>E15</f>
        <v>Správa železnic, s.o.;OŘ UNL - ST K. Vary</v>
      </c>
      <c r="G91" s="27"/>
      <c r="H91" s="27"/>
      <c r="I91" s="24" t="s">
        <v>30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hidden="1" customHeight="1">
      <c r="A92" s="27"/>
      <c r="B92" s="28"/>
      <c r="C92" s="24" t="s">
        <v>28</v>
      </c>
      <c r="D92" s="27"/>
      <c r="E92" s="27"/>
      <c r="F92" s="22" t="str">
        <f>IF(E18="","",E18)</f>
        <v xml:space="preserve"> </v>
      </c>
      <c r="G92" s="27"/>
      <c r="H92" s="27"/>
      <c r="I92" s="24" t="s">
        <v>32</v>
      </c>
      <c r="J92" s="25" t="str">
        <f>E24</f>
        <v>Monika Roztočilová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hidden="1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hidden="1" customHeight="1">
      <c r="A94" s="27"/>
      <c r="B94" s="28"/>
      <c r="C94" s="105" t="s">
        <v>104</v>
      </c>
      <c r="D94" s="97"/>
      <c r="E94" s="97"/>
      <c r="F94" s="97"/>
      <c r="G94" s="97"/>
      <c r="H94" s="97"/>
      <c r="I94" s="97"/>
      <c r="J94" s="106" t="s">
        <v>105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hidden="1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hidden="1" customHeight="1">
      <c r="A96" s="27"/>
      <c r="B96" s="28"/>
      <c r="C96" s="107" t="s">
        <v>106</v>
      </c>
      <c r="D96" s="27"/>
      <c r="E96" s="27"/>
      <c r="F96" s="27"/>
      <c r="G96" s="27"/>
      <c r="H96" s="27"/>
      <c r="I96" s="27"/>
      <c r="J96" s="66">
        <f>J116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107</v>
      </c>
    </row>
    <row r="97" spans="1:31" s="2" customFormat="1" ht="21.75" hidden="1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31" s="2" customFormat="1" ht="6.95" hidden="1" customHeight="1">
      <c r="A98" s="27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pans="1:31" hidden="1"/>
    <row r="100" spans="1:31" hidden="1"/>
    <row r="101" spans="1:31" hidden="1"/>
    <row r="102" spans="1:31" s="2" customFormat="1" ht="6.95" customHeight="1">
      <c r="A102" s="27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ht="24.95" customHeight="1">
      <c r="A103" s="27"/>
      <c r="B103" s="28"/>
      <c r="C103" s="19" t="s">
        <v>108</v>
      </c>
      <c r="D103" s="27"/>
      <c r="E103" s="27"/>
      <c r="F103" s="27"/>
      <c r="G103" s="27"/>
      <c r="H103" s="27"/>
      <c r="I103" s="27"/>
      <c r="J103" s="27"/>
      <c r="K103" s="27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1:31" s="2" customFormat="1" ht="6.95" customHeight="1">
      <c r="A104" s="27"/>
      <c r="B104" s="28"/>
      <c r="C104" s="27"/>
      <c r="D104" s="27"/>
      <c r="E104" s="27"/>
      <c r="F104" s="27"/>
      <c r="G104" s="27"/>
      <c r="H104" s="27"/>
      <c r="I104" s="27"/>
      <c r="J104" s="27"/>
      <c r="K104" s="27"/>
      <c r="L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12" customHeight="1">
      <c r="A105" s="27"/>
      <c r="B105" s="28"/>
      <c r="C105" s="24" t="s">
        <v>14</v>
      </c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16.5" customHeight="1">
      <c r="A106" s="27"/>
      <c r="B106" s="28"/>
      <c r="C106" s="27"/>
      <c r="D106" s="27"/>
      <c r="E106" s="211" t="str">
        <f>E7</f>
        <v>Zřízení ŽSv v úseku Hájek - Dalovice</v>
      </c>
      <c r="F106" s="212"/>
      <c r="G106" s="212"/>
      <c r="H106" s="212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4" t="s">
        <v>101</v>
      </c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customHeight="1">
      <c r="A108" s="27"/>
      <c r="B108" s="28"/>
      <c r="C108" s="27"/>
      <c r="D108" s="27"/>
      <c r="E108" s="176" t="str">
        <f>E9</f>
        <v>A.5 - Přeprava (Sborník SŽDC 2020)</v>
      </c>
      <c r="F108" s="210"/>
      <c r="G108" s="210"/>
      <c r="H108" s="210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6.95" customHeigh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2" customHeight="1">
      <c r="A110" s="27"/>
      <c r="B110" s="28"/>
      <c r="C110" s="24" t="s">
        <v>18</v>
      </c>
      <c r="D110" s="27"/>
      <c r="E110" s="27"/>
      <c r="F110" s="22" t="str">
        <f>F12</f>
        <v>Hájek - Dalovice</v>
      </c>
      <c r="G110" s="27"/>
      <c r="H110" s="27"/>
      <c r="I110" s="24" t="s">
        <v>20</v>
      </c>
      <c r="J110" s="50" t="str">
        <f>IF(J12="","",J12)</f>
        <v>3. 9. 2020</v>
      </c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6.95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5.2" customHeight="1">
      <c r="A112" s="27"/>
      <c r="B112" s="28"/>
      <c r="C112" s="24" t="s">
        <v>22</v>
      </c>
      <c r="D112" s="27"/>
      <c r="E112" s="27"/>
      <c r="F112" s="22" t="str">
        <f>E15</f>
        <v>Správa železnic, s.o.;OŘ UNL - ST K. Vary</v>
      </c>
      <c r="G112" s="27"/>
      <c r="H112" s="27"/>
      <c r="I112" s="24" t="s">
        <v>30</v>
      </c>
      <c r="J112" s="25" t="str">
        <f>E21</f>
        <v xml:space="preserve"> </v>
      </c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5.2" customHeight="1">
      <c r="A113" s="27"/>
      <c r="B113" s="28"/>
      <c r="C113" s="24" t="s">
        <v>28</v>
      </c>
      <c r="D113" s="27"/>
      <c r="E113" s="27"/>
      <c r="F113" s="22" t="str">
        <f>IF(E18="","",E18)</f>
        <v xml:space="preserve"> </v>
      </c>
      <c r="G113" s="27"/>
      <c r="H113" s="27"/>
      <c r="I113" s="24" t="s">
        <v>32</v>
      </c>
      <c r="J113" s="25" t="str">
        <f>E24</f>
        <v>Monika Roztočilová</v>
      </c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0.35" customHeigh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9" customFormat="1" ht="29.25" customHeight="1">
      <c r="A115" s="108"/>
      <c r="B115" s="109"/>
      <c r="C115" s="110" t="s">
        <v>109</v>
      </c>
      <c r="D115" s="111" t="s">
        <v>60</v>
      </c>
      <c r="E115" s="111" t="s">
        <v>56</v>
      </c>
      <c r="F115" s="111" t="s">
        <v>57</v>
      </c>
      <c r="G115" s="111" t="s">
        <v>110</v>
      </c>
      <c r="H115" s="111" t="s">
        <v>111</v>
      </c>
      <c r="I115" s="111" t="s">
        <v>112</v>
      </c>
      <c r="J115" s="111" t="s">
        <v>105</v>
      </c>
      <c r="K115" s="112" t="s">
        <v>113</v>
      </c>
      <c r="L115" s="113"/>
      <c r="M115" s="57" t="s">
        <v>1</v>
      </c>
      <c r="N115" s="58" t="s">
        <v>39</v>
      </c>
      <c r="O115" s="58" t="s">
        <v>114</v>
      </c>
      <c r="P115" s="58" t="s">
        <v>115</v>
      </c>
      <c r="Q115" s="58" t="s">
        <v>116</v>
      </c>
      <c r="R115" s="58" t="s">
        <v>117</v>
      </c>
      <c r="S115" s="58" t="s">
        <v>118</v>
      </c>
      <c r="T115" s="59" t="s">
        <v>119</v>
      </c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</row>
    <row r="116" spans="1:65" s="2" customFormat="1" ht="22.9" customHeight="1">
      <c r="A116" s="27"/>
      <c r="B116" s="28"/>
      <c r="C116" s="64" t="s">
        <v>120</v>
      </c>
      <c r="D116" s="27"/>
      <c r="E116" s="27"/>
      <c r="F116" s="27"/>
      <c r="G116" s="27"/>
      <c r="H116" s="27"/>
      <c r="I116" s="27"/>
      <c r="J116" s="114">
        <f>BK116</f>
        <v>0</v>
      </c>
      <c r="K116" s="27"/>
      <c r="L116" s="28"/>
      <c r="M116" s="60"/>
      <c r="N116" s="51"/>
      <c r="O116" s="61"/>
      <c r="P116" s="115">
        <f>SUM(P117:P140)</f>
        <v>0</v>
      </c>
      <c r="Q116" s="61"/>
      <c r="R116" s="115">
        <f>SUM(R117:R140)</f>
        <v>0</v>
      </c>
      <c r="S116" s="61"/>
      <c r="T116" s="116">
        <f>SUM(T117:T140)</f>
        <v>0</v>
      </c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T116" s="15" t="s">
        <v>74</v>
      </c>
      <c r="AU116" s="15" t="s">
        <v>107</v>
      </c>
      <c r="BK116" s="117">
        <f>SUM(BK117:BK140)</f>
        <v>0</v>
      </c>
    </row>
    <row r="117" spans="1:65" s="2" customFormat="1" ht="49.15" customHeight="1">
      <c r="A117" s="27"/>
      <c r="B117" s="118"/>
      <c r="C117" s="119" t="s">
        <v>83</v>
      </c>
      <c r="D117" s="119" t="s">
        <v>121</v>
      </c>
      <c r="E117" s="120" t="s">
        <v>502</v>
      </c>
      <c r="F117" s="121" t="s">
        <v>503</v>
      </c>
      <c r="G117" s="122" t="s">
        <v>288</v>
      </c>
      <c r="H117" s="123">
        <v>2861.5569999999998</v>
      </c>
      <c r="I117" s="124"/>
      <c r="J117" s="124">
        <f>ROUND(I117*H117,2)</f>
        <v>0</v>
      </c>
      <c r="K117" s="121" t="s">
        <v>125</v>
      </c>
      <c r="L117" s="28"/>
      <c r="M117" s="125" t="s">
        <v>1</v>
      </c>
      <c r="N117" s="126" t="s">
        <v>40</v>
      </c>
      <c r="O117" s="127">
        <v>0</v>
      </c>
      <c r="P117" s="127">
        <f>O117*H117</f>
        <v>0</v>
      </c>
      <c r="Q117" s="127">
        <v>0</v>
      </c>
      <c r="R117" s="127">
        <f>Q117*H117</f>
        <v>0</v>
      </c>
      <c r="S117" s="127">
        <v>0</v>
      </c>
      <c r="T117" s="128">
        <f>S117*H117</f>
        <v>0</v>
      </c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R117" s="129" t="s">
        <v>289</v>
      </c>
      <c r="AT117" s="129" t="s">
        <v>121</v>
      </c>
      <c r="AU117" s="129" t="s">
        <v>75</v>
      </c>
      <c r="AY117" s="15" t="s">
        <v>127</v>
      </c>
      <c r="BE117" s="130">
        <f>IF(N117="základní",J117,0)</f>
        <v>0</v>
      </c>
      <c r="BF117" s="130">
        <f>IF(N117="snížená",J117,0)</f>
        <v>0</v>
      </c>
      <c r="BG117" s="130">
        <f>IF(N117="zákl. přenesená",J117,0)</f>
        <v>0</v>
      </c>
      <c r="BH117" s="130">
        <f>IF(N117="sníž. přenesená",J117,0)</f>
        <v>0</v>
      </c>
      <c r="BI117" s="130">
        <f>IF(N117="nulová",J117,0)</f>
        <v>0</v>
      </c>
      <c r="BJ117" s="15" t="s">
        <v>83</v>
      </c>
      <c r="BK117" s="130">
        <f>ROUND(I117*H117,2)</f>
        <v>0</v>
      </c>
      <c r="BL117" s="15" t="s">
        <v>289</v>
      </c>
      <c r="BM117" s="129" t="s">
        <v>504</v>
      </c>
    </row>
    <row r="118" spans="1:65" s="2" customFormat="1" ht="136.5">
      <c r="A118" s="27"/>
      <c r="B118" s="28"/>
      <c r="C118" s="27"/>
      <c r="D118" s="131" t="s">
        <v>129</v>
      </c>
      <c r="E118" s="27"/>
      <c r="F118" s="132" t="s">
        <v>505</v>
      </c>
      <c r="G118" s="27"/>
      <c r="H118" s="27"/>
      <c r="I118" s="27"/>
      <c r="J118" s="27"/>
      <c r="K118" s="27"/>
      <c r="L118" s="28"/>
      <c r="M118" s="133"/>
      <c r="N118" s="134"/>
      <c r="O118" s="53"/>
      <c r="P118" s="53"/>
      <c r="Q118" s="53"/>
      <c r="R118" s="53"/>
      <c r="S118" s="53"/>
      <c r="T118" s="54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5" t="s">
        <v>129</v>
      </c>
      <c r="AU118" s="15" t="s">
        <v>75</v>
      </c>
    </row>
    <row r="119" spans="1:65" s="2" customFormat="1" ht="48.75">
      <c r="A119" s="27"/>
      <c r="B119" s="28"/>
      <c r="C119" s="27"/>
      <c r="D119" s="131" t="s">
        <v>151</v>
      </c>
      <c r="E119" s="27"/>
      <c r="F119" s="149" t="s">
        <v>506</v>
      </c>
      <c r="G119" s="27"/>
      <c r="H119" s="27"/>
      <c r="I119" s="27"/>
      <c r="J119" s="27"/>
      <c r="K119" s="27"/>
      <c r="L119" s="28"/>
      <c r="M119" s="133"/>
      <c r="N119" s="134"/>
      <c r="O119" s="53"/>
      <c r="P119" s="53"/>
      <c r="Q119" s="53"/>
      <c r="R119" s="53"/>
      <c r="S119" s="53"/>
      <c r="T119" s="54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T119" s="15" t="s">
        <v>151</v>
      </c>
      <c r="AU119" s="15" t="s">
        <v>75</v>
      </c>
    </row>
    <row r="120" spans="1:65" s="2" customFormat="1" ht="62.65" customHeight="1">
      <c r="A120" s="27"/>
      <c r="B120" s="118"/>
      <c r="C120" s="119" t="s">
        <v>85</v>
      </c>
      <c r="D120" s="119" t="s">
        <v>121</v>
      </c>
      <c r="E120" s="120" t="s">
        <v>507</v>
      </c>
      <c r="F120" s="121" t="s">
        <v>508</v>
      </c>
      <c r="G120" s="122" t="s">
        <v>288</v>
      </c>
      <c r="H120" s="123">
        <v>486.512</v>
      </c>
      <c r="I120" s="124"/>
      <c r="J120" s="124">
        <f>ROUND(I120*H120,2)</f>
        <v>0</v>
      </c>
      <c r="K120" s="121" t="s">
        <v>125</v>
      </c>
      <c r="L120" s="28"/>
      <c r="M120" s="125" t="s">
        <v>1</v>
      </c>
      <c r="N120" s="126" t="s">
        <v>40</v>
      </c>
      <c r="O120" s="127">
        <v>0</v>
      </c>
      <c r="P120" s="127">
        <f>O120*H120</f>
        <v>0</v>
      </c>
      <c r="Q120" s="127">
        <v>0</v>
      </c>
      <c r="R120" s="127">
        <f>Q120*H120</f>
        <v>0</v>
      </c>
      <c r="S120" s="127">
        <v>0</v>
      </c>
      <c r="T120" s="128">
        <f>S120*H120</f>
        <v>0</v>
      </c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R120" s="129" t="s">
        <v>289</v>
      </c>
      <c r="AT120" s="129" t="s">
        <v>121</v>
      </c>
      <c r="AU120" s="129" t="s">
        <v>75</v>
      </c>
      <c r="AY120" s="15" t="s">
        <v>127</v>
      </c>
      <c r="BE120" s="130">
        <f>IF(N120="základní",J120,0)</f>
        <v>0</v>
      </c>
      <c r="BF120" s="130">
        <f>IF(N120="snížená",J120,0)</f>
        <v>0</v>
      </c>
      <c r="BG120" s="130">
        <f>IF(N120="zákl. přenesená",J120,0)</f>
        <v>0</v>
      </c>
      <c r="BH120" s="130">
        <f>IF(N120="sníž. přenesená",J120,0)</f>
        <v>0</v>
      </c>
      <c r="BI120" s="130">
        <f>IF(N120="nulová",J120,0)</f>
        <v>0</v>
      </c>
      <c r="BJ120" s="15" t="s">
        <v>83</v>
      </c>
      <c r="BK120" s="130">
        <f>ROUND(I120*H120,2)</f>
        <v>0</v>
      </c>
      <c r="BL120" s="15" t="s">
        <v>289</v>
      </c>
      <c r="BM120" s="129" t="s">
        <v>509</v>
      </c>
    </row>
    <row r="121" spans="1:65" s="2" customFormat="1" ht="136.5">
      <c r="A121" s="27"/>
      <c r="B121" s="28"/>
      <c r="C121" s="27"/>
      <c r="D121" s="131" t="s">
        <v>129</v>
      </c>
      <c r="E121" s="27"/>
      <c r="F121" s="132" t="s">
        <v>510</v>
      </c>
      <c r="G121" s="27"/>
      <c r="H121" s="27"/>
      <c r="I121" s="27"/>
      <c r="J121" s="27"/>
      <c r="K121" s="27"/>
      <c r="L121" s="28"/>
      <c r="M121" s="133"/>
      <c r="N121" s="134"/>
      <c r="O121" s="53"/>
      <c r="P121" s="53"/>
      <c r="Q121" s="53"/>
      <c r="R121" s="53"/>
      <c r="S121" s="53"/>
      <c r="T121" s="54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T121" s="15" t="s">
        <v>129</v>
      </c>
      <c r="AU121" s="15" t="s">
        <v>75</v>
      </c>
    </row>
    <row r="122" spans="1:65" s="2" customFormat="1" ht="39">
      <c r="A122" s="27"/>
      <c r="B122" s="28"/>
      <c r="C122" s="27"/>
      <c r="D122" s="131" t="s">
        <v>151</v>
      </c>
      <c r="E122" s="27"/>
      <c r="F122" s="149" t="s">
        <v>511</v>
      </c>
      <c r="G122" s="27"/>
      <c r="H122" s="27"/>
      <c r="I122" s="27"/>
      <c r="J122" s="27"/>
      <c r="K122" s="27"/>
      <c r="L122" s="28"/>
      <c r="M122" s="133"/>
      <c r="N122" s="134"/>
      <c r="O122" s="53"/>
      <c r="P122" s="53"/>
      <c r="Q122" s="53"/>
      <c r="R122" s="53"/>
      <c r="S122" s="53"/>
      <c r="T122" s="54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T122" s="15" t="s">
        <v>151</v>
      </c>
      <c r="AU122" s="15" t="s">
        <v>75</v>
      </c>
    </row>
    <row r="123" spans="1:65" s="2" customFormat="1" ht="49.15" customHeight="1">
      <c r="A123" s="27"/>
      <c r="B123" s="118"/>
      <c r="C123" s="119" t="s">
        <v>139</v>
      </c>
      <c r="D123" s="119" t="s">
        <v>121</v>
      </c>
      <c r="E123" s="120" t="s">
        <v>512</v>
      </c>
      <c r="F123" s="121" t="s">
        <v>513</v>
      </c>
      <c r="G123" s="122" t="s">
        <v>288</v>
      </c>
      <c r="H123" s="123">
        <v>456.24900000000002</v>
      </c>
      <c r="I123" s="124"/>
      <c r="J123" s="124">
        <f>ROUND(I123*H123,2)</f>
        <v>0</v>
      </c>
      <c r="K123" s="121" t="s">
        <v>125</v>
      </c>
      <c r="L123" s="28"/>
      <c r="M123" s="125" t="s">
        <v>1</v>
      </c>
      <c r="N123" s="126" t="s">
        <v>40</v>
      </c>
      <c r="O123" s="127">
        <v>0</v>
      </c>
      <c r="P123" s="127">
        <f>O123*H123</f>
        <v>0</v>
      </c>
      <c r="Q123" s="127">
        <v>0</v>
      </c>
      <c r="R123" s="127">
        <f>Q123*H123</f>
        <v>0</v>
      </c>
      <c r="S123" s="127">
        <v>0</v>
      </c>
      <c r="T123" s="128">
        <f>S123*H123</f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29" t="s">
        <v>289</v>
      </c>
      <c r="AT123" s="129" t="s">
        <v>121</v>
      </c>
      <c r="AU123" s="129" t="s">
        <v>75</v>
      </c>
      <c r="AY123" s="15" t="s">
        <v>127</v>
      </c>
      <c r="BE123" s="130">
        <f>IF(N123="základní",J123,0)</f>
        <v>0</v>
      </c>
      <c r="BF123" s="130">
        <f>IF(N123="snížená",J123,0)</f>
        <v>0</v>
      </c>
      <c r="BG123" s="130">
        <f>IF(N123="zákl. přenesená",J123,0)</f>
        <v>0</v>
      </c>
      <c r="BH123" s="130">
        <f>IF(N123="sníž. přenesená",J123,0)</f>
        <v>0</v>
      </c>
      <c r="BI123" s="130">
        <f>IF(N123="nulová",J123,0)</f>
        <v>0</v>
      </c>
      <c r="BJ123" s="15" t="s">
        <v>83</v>
      </c>
      <c r="BK123" s="130">
        <f>ROUND(I123*H123,2)</f>
        <v>0</v>
      </c>
      <c r="BL123" s="15" t="s">
        <v>289</v>
      </c>
      <c r="BM123" s="129" t="s">
        <v>514</v>
      </c>
    </row>
    <row r="124" spans="1:65" s="2" customFormat="1" ht="136.5">
      <c r="A124" s="27"/>
      <c r="B124" s="28"/>
      <c r="C124" s="27"/>
      <c r="D124" s="131" t="s">
        <v>129</v>
      </c>
      <c r="E124" s="27"/>
      <c r="F124" s="132" t="s">
        <v>515</v>
      </c>
      <c r="G124" s="27"/>
      <c r="H124" s="27"/>
      <c r="I124" s="27"/>
      <c r="J124" s="27"/>
      <c r="K124" s="27"/>
      <c r="L124" s="28"/>
      <c r="M124" s="133"/>
      <c r="N124" s="134"/>
      <c r="O124" s="53"/>
      <c r="P124" s="53"/>
      <c r="Q124" s="53"/>
      <c r="R124" s="53"/>
      <c r="S124" s="53"/>
      <c r="T124" s="54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T124" s="15" t="s">
        <v>129</v>
      </c>
      <c r="AU124" s="15" t="s">
        <v>75</v>
      </c>
    </row>
    <row r="125" spans="1:65" s="2" customFormat="1" ht="78">
      <c r="A125" s="27"/>
      <c r="B125" s="28"/>
      <c r="C125" s="27"/>
      <c r="D125" s="131" t="s">
        <v>151</v>
      </c>
      <c r="E125" s="27"/>
      <c r="F125" s="149" t="s">
        <v>516</v>
      </c>
      <c r="G125" s="27"/>
      <c r="H125" s="27"/>
      <c r="I125" s="27"/>
      <c r="J125" s="27"/>
      <c r="K125" s="27"/>
      <c r="L125" s="28"/>
      <c r="M125" s="133"/>
      <c r="N125" s="134"/>
      <c r="O125" s="53"/>
      <c r="P125" s="53"/>
      <c r="Q125" s="53"/>
      <c r="R125" s="53"/>
      <c r="S125" s="53"/>
      <c r="T125" s="54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T125" s="15" t="s">
        <v>151</v>
      </c>
      <c r="AU125" s="15" t="s">
        <v>75</v>
      </c>
    </row>
    <row r="126" spans="1:65" s="2" customFormat="1" ht="62.65" customHeight="1">
      <c r="A126" s="27"/>
      <c r="B126" s="118"/>
      <c r="C126" s="119" t="s">
        <v>126</v>
      </c>
      <c r="D126" s="119" t="s">
        <v>121</v>
      </c>
      <c r="E126" s="120" t="s">
        <v>517</v>
      </c>
      <c r="F126" s="121" t="s">
        <v>518</v>
      </c>
      <c r="G126" s="122" t="s">
        <v>288</v>
      </c>
      <c r="H126" s="123">
        <v>82.69</v>
      </c>
      <c r="I126" s="124"/>
      <c r="J126" s="124">
        <f>ROUND(I126*H126,2)</f>
        <v>0</v>
      </c>
      <c r="K126" s="121" t="s">
        <v>125</v>
      </c>
      <c r="L126" s="28"/>
      <c r="M126" s="125" t="s">
        <v>1</v>
      </c>
      <c r="N126" s="126" t="s">
        <v>40</v>
      </c>
      <c r="O126" s="127">
        <v>0</v>
      </c>
      <c r="P126" s="127">
        <f>O126*H126</f>
        <v>0</v>
      </c>
      <c r="Q126" s="127">
        <v>0</v>
      </c>
      <c r="R126" s="127">
        <f>Q126*H126</f>
        <v>0</v>
      </c>
      <c r="S126" s="127">
        <v>0</v>
      </c>
      <c r="T126" s="128">
        <f>S126*H126</f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29" t="s">
        <v>289</v>
      </c>
      <c r="AT126" s="129" t="s">
        <v>121</v>
      </c>
      <c r="AU126" s="129" t="s">
        <v>75</v>
      </c>
      <c r="AY126" s="15" t="s">
        <v>127</v>
      </c>
      <c r="BE126" s="130">
        <f>IF(N126="základní",J126,0)</f>
        <v>0</v>
      </c>
      <c r="BF126" s="130">
        <f>IF(N126="snížená",J126,0)</f>
        <v>0</v>
      </c>
      <c r="BG126" s="130">
        <f>IF(N126="zákl. přenesená",J126,0)</f>
        <v>0</v>
      </c>
      <c r="BH126" s="130">
        <f>IF(N126="sníž. přenesená",J126,0)</f>
        <v>0</v>
      </c>
      <c r="BI126" s="130">
        <f>IF(N126="nulová",J126,0)</f>
        <v>0</v>
      </c>
      <c r="BJ126" s="15" t="s">
        <v>83</v>
      </c>
      <c r="BK126" s="130">
        <f>ROUND(I126*H126,2)</f>
        <v>0</v>
      </c>
      <c r="BL126" s="15" t="s">
        <v>289</v>
      </c>
      <c r="BM126" s="129" t="s">
        <v>519</v>
      </c>
    </row>
    <row r="127" spans="1:65" s="2" customFormat="1" ht="136.5">
      <c r="A127" s="27"/>
      <c r="B127" s="28"/>
      <c r="C127" s="27"/>
      <c r="D127" s="131" t="s">
        <v>129</v>
      </c>
      <c r="E127" s="27"/>
      <c r="F127" s="132" t="s">
        <v>520</v>
      </c>
      <c r="G127" s="27"/>
      <c r="H127" s="27"/>
      <c r="I127" s="27"/>
      <c r="J127" s="27"/>
      <c r="K127" s="27"/>
      <c r="L127" s="28"/>
      <c r="M127" s="133"/>
      <c r="N127" s="134"/>
      <c r="O127" s="53"/>
      <c r="P127" s="53"/>
      <c r="Q127" s="53"/>
      <c r="R127" s="53"/>
      <c r="S127" s="53"/>
      <c r="T127" s="54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T127" s="15" t="s">
        <v>129</v>
      </c>
      <c r="AU127" s="15" t="s">
        <v>75</v>
      </c>
    </row>
    <row r="128" spans="1:65" s="2" customFormat="1" ht="87.75">
      <c r="A128" s="27"/>
      <c r="B128" s="28"/>
      <c r="C128" s="27"/>
      <c r="D128" s="131" t="s">
        <v>151</v>
      </c>
      <c r="E128" s="27"/>
      <c r="F128" s="149" t="s">
        <v>521</v>
      </c>
      <c r="G128" s="27"/>
      <c r="H128" s="27"/>
      <c r="I128" s="27"/>
      <c r="J128" s="27"/>
      <c r="K128" s="27"/>
      <c r="L128" s="28"/>
      <c r="M128" s="133"/>
      <c r="N128" s="134"/>
      <c r="O128" s="53"/>
      <c r="P128" s="53"/>
      <c r="Q128" s="53"/>
      <c r="R128" s="53"/>
      <c r="S128" s="53"/>
      <c r="T128" s="54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T128" s="15" t="s">
        <v>151</v>
      </c>
      <c r="AU128" s="15" t="s">
        <v>75</v>
      </c>
    </row>
    <row r="129" spans="1:65" s="2" customFormat="1" ht="62.65" customHeight="1">
      <c r="A129" s="27"/>
      <c r="B129" s="118"/>
      <c r="C129" s="119" t="s">
        <v>182</v>
      </c>
      <c r="D129" s="119" t="s">
        <v>121</v>
      </c>
      <c r="E129" s="120" t="s">
        <v>522</v>
      </c>
      <c r="F129" s="121" t="s">
        <v>523</v>
      </c>
      <c r="G129" s="122" t="s">
        <v>288</v>
      </c>
      <c r="H129" s="123">
        <v>3.15</v>
      </c>
      <c r="I129" s="124"/>
      <c r="J129" s="124">
        <f>ROUND(I129*H129,2)</f>
        <v>0</v>
      </c>
      <c r="K129" s="121" t="s">
        <v>125</v>
      </c>
      <c r="L129" s="28"/>
      <c r="M129" s="125" t="s">
        <v>1</v>
      </c>
      <c r="N129" s="126" t="s">
        <v>40</v>
      </c>
      <c r="O129" s="127">
        <v>0</v>
      </c>
      <c r="P129" s="127">
        <f>O129*H129</f>
        <v>0</v>
      </c>
      <c r="Q129" s="127">
        <v>0</v>
      </c>
      <c r="R129" s="127">
        <f>Q129*H129</f>
        <v>0</v>
      </c>
      <c r="S129" s="127">
        <v>0</v>
      </c>
      <c r="T129" s="128">
        <f>S129*H129</f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29" t="s">
        <v>289</v>
      </c>
      <c r="AT129" s="129" t="s">
        <v>121</v>
      </c>
      <c r="AU129" s="129" t="s">
        <v>75</v>
      </c>
      <c r="AY129" s="15" t="s">
        <v>127</v>
      </c>
      <c r="BE129" s="130">
        <f>IF(N129="základní",J129,0)</f>
        <v>0</v>
      </c>
      <c r="BF129" s="130">
        <f>IF(N129="snížená",J129,0)</f>
        <v>0</v>
      </c>
      <c r="BG129" s="130">
        <f>IF(N129="zákl. přenesená",J129,0)</f>
        <v>0</v>
      </c>
      <c r="BH129" s="130">
        <f>IF(N129="sníž. přenesená",J129,0)</f>
        <v>0</v>
      </c>
      <c r="BI129" s="130">
        <f>IF(N129="nulová",J129,0)</f>
        <v>0</v>
      </c>
      <c r="BJ129" s="15" t="s">
        <v>83</v>
      </c>
      <c r="BK129" s="130">
        <f>ROUND(I129*H129,2)</f>
        <v>0</v>
      </c>
      <c r="BL129" s="15" t="s">
        <v>289</v>
      </c>
      <c r="BM129" s="129" t="s">
        <v>524</v>
      </c>
    </row>
    <row r="130" spans="1:65" s="2" customFormat="1" ht="136.5">
      <c r="A130" s="27"/>
      <c r="B130" s="28"/>
      <c r="C130" s="27"/>
      <c r="D130" s="131" t="s">
        <v>129</v>
      </c>
      <c r="E130" s="27"/>
      <c r="F130" s="132" t="s">
        <v>525</v>
      </c>
      <c r="G130" s="27"/>
      <c r="H130" s="27"/>
      <c r="I130" s="27"/>
      <c r="J130" s="27"/>
      <c r="K130" s="27"/>
      <c r="L130" s="28"/>
      <c r="M130" s="133"/>
      <c r="N130" s="134"/>
      <c r="O130" s="53"/>
      <c r="P130" s="53"/>
      <c r="Q130" s="53"/>
      <c r="R130" s="53"/>
      <c r="S130" s="53"/>
      <c r="T130" s="54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T130" s="15" t="s">
        <v>129</v>
      </c>
      <c r="AU130" s="15" t="s">
        <v>75</v>
      </c>
    </row>
    <row r="131" spans="1:65" s="2" customFormat="1" ht="39">
      <c r="A131" s="27"/>
      <c r="B131" s="28"/>
      <c r="C131" s="27"/>
      <c r="D131" s="131" t="s">
        <v>151</v>
      </c>
      <c r="E131" s="27"/>
      <c r="F131" s="149" t="s">
        <v>526</v>
      </c>
      <c r="G131" s="27"/>
      <c r="H131" s="27"/>
      <c r="I131" s="27"/>
      <c r="J131" s="27"/>
      <c r="K131" s="27"/>
      <c r="L131" s="28"/>
      <c r="M131" s="133"/>
      <c r="N131" s="134"/>
      <c r="O131" s="53"/>
      <c r="P131" s="53"/>
      <c r="Q131" s="53"/>
      <c r="R131" s="53"/>
      <c r="S131" s="53"/>
      <c r="T131" s="54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T131" s="15" t="s">
        <v>151</v>
      </c>
      <c r="AU131" s="15" t="s">
        <v>75</v>
      </c>
    </row>
    <row r="132" spans="1:65" s="2" customFormat="1" ht="62.65" customHeight="1">
      <c r="A132" s="27"/>
      <c r="B132" s="118"/>
      <c r="C132" s="119" t="s">
        <v>202</v>
      </c>
      <c r="D132" s="119" t="s">
        <v>121</v>
      </c>
      <c r="E132" s="120" t="s">
        <v>527</v>
      </c>
      <c r="F132" s="121" t="s">
        <v>528</v>
      </c>
      <c r="G132" s="122" t="s">
        <v>155</v>
      </c>
      <c r="H132" s="123">
        <v>1</v>
      </c>
      <c r="I132" s="124"/>
      <c r="J132" s="124">
        <f>ROUND(I132*H132,2)</f>
        <v>0</v>
      </c>
      <c r="K132" s="121" t="s">
        <v>125</v>
      </c>
      <c r="L132" s="28"/>
      <c r="M132" s="125" t="s">
        <v>1</v>
      </c>
      <c r="N132" s="126" t="s">
        <v>40</v>
      </c>
      <c r="O132" s="127">
        <v>0</v>
      </c>
      <c r="P132" s="127">
        <f>O132*H132</f>
        <v>0</v>
      </c>
      <c r="Q132" s="127">
        <v>0</v>
      </c>
      <c r="R132" s="127">
        <f>Q132*H132</f>
        <v>0</v>
      </c>
      <c r="S132" s="127">
        <v>0</v>
      </c>
      <c r="T132" s="128">
        <f>S132*H132</f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29" t="s">
        <v>289</v>
      </c>
      <c r="AT132" s="129" t="s">
        <v>121</v>
      </c>
      <c r="AU132" s="129" t="s">
        <v>75</v>
      </c>
      <c r="AY132" s="15" t="s">
        <v>127</v>
      </c>
      <c r="BE132" s="130">
        <f>IF(N132="základní",J132,0)</f>
        <v>0</v>
      </c>
      <c r="BF132" s="130">
        <f>IF(N132="snížená",J132,0)</f>
        <v>0</v>
      </c>
      <c r="BG132" s="130">
        <f>IF(N132="zákl. přenesená",J132,0)</f>
        <v>0</v>
      </c>
      <c r="BH132" s="130">
        <f>IF(N132="sníž. přenesená",J132,0)</f>
        <v>0</v>
      </c>
      <c r="BI132" s="130">
        <f>IF(N132="nulová",J132,0)</f>
        <v>0</v>
      </c>
      <c r="BJ132" s="15" t="s">
        <v>83</v>
      </c>
      <c r="BK132" s="130">
        <f>ROUND(I132*H132,2)</f>
        <v>0</v>
      </c>
      <c r="BL132" s="15" t="s">
        <v>289</v>
      </c>
      <c r="BM132" s="129" t="s">
        <v>529</v>
      </c>
    </row>
    <row r="133" spans="1:65" s="2" customFormat="1" ht="136.5">
      <c r="A133" s="27"/>
      <c r="B133" s="28"/>
      <c r="C133" s="27"/>
      <c r="D133" s="131" t="s">
        <v>129</v>
      </c>
      <c r="E133" s="27"/>
      <c r="F133" s="132" t="s">
        <v>530</v>
      </c>
      <c r="G133" s="27"/>
      <c r="H133" s="27"/>
      <c r="I133" s="27"/>
      <c r="J133" s="27"/>
      <c r="K133" s="27"/>
      <c r="L133" s="28"/>
      <c r="M133" s="133"/>
      <c r="N133" s="134"/>
      <c r="O133" s="53"/>
      <c r="P133" s="53"/>
      <c r="Q133" s="53"/>
      <c r="R133" s="53"/>
      <c r="S133" s="53"/>
      <c r="T133" s="54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T133" s="15" t="s">
        <v>129</v>
      </c>
      <c r="AU133" s="15" t="s">
        <v>75</v>
      </c>
    </row>
    <row r="134" spans="1:65" s="2" customFormat="1" ht="29.25">
      <c r="A134" s="27"/>
      <c r="B134" s="28"/>
      <c r="C134" s="27"/>
      <c r="D134" s="131" t="s">
        <v>151</v>
      </c>
      <c r="E134" s="27"/>
      <c r="F134" s="149" t="s">
        <v>531</v>
      </c>
      <c r="G134" s="27"/>
      <c r="H134" s="27"/>
      <c r="I134" s="27"/>
      <c r="J134" s="27"/>
      <c r="K134" s="27"/>
      <c r="L134" s="28"/>
      <c r="M134" s="133"/>
      <c r="N134" s="134"/>
      <c r="O134" s="53"/>
      <c r="P134" s="53"/>
      <c r="Q134" s="53"/>
      <c r="R134" s="53"/>
      <c r="S134" s="53"/>
      <c r="T134" s="54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T134" s="15" t="s">
        <v>151</v>
      </c>
      <c r="AU134" s="15" t="s">
        <v>75</v>
      </c>
    </row>
    <row r="135" spans="1:65" s="2" customFormat="1" ht="49.15" customHeight="1">
      <c r="A135" s="27"/>
      <c r="B135" s="118"/>
      <c r="C135" s="119" t="s">
        <v>430</v>
      </c>
      <c r="D135" s="119" t="s">
        <v>121</v>
      </c>
      <c r="E135" s="120" t="s">
        <v>532</v>
      </c>
      <c r="F135" s="121" t="s">
        <v>533</v>
      </c>
      <c r="G135" s="122" t="s">
        <v>288</v>
      </c>
      <c r="H135" s="123">
        <v>1514.7</v>
      </c>
      <c r="I135" s="124"/>
      <c r="J135" s="124">
        <f>ROUND(I135*H135,2)</f>
        <v>0</v>
      </c>
      <c r="K135" s="121" t="s">
        <v>125</v>
      </c>
      <c r="L135" s="28"/>
      <c r="M135" s="125" t="s">
        <v>1</v>
      </c>
      <c r="N135" s="126" t="s">
        <v>40</v>
      </c>
      <c r="O135" s="127">
        <v>0</v>
      </c>
      <c r="P135" s="127">
        <f>O135*H135</f>
        <v>0</v>
      </c>
      <c r="Q135" s="127">
        <v>0</v>
      </c>
      <c r="R135" s="127">
        <f>Q135*H135</f>
        <v>0</v>
      </c>
      <c r="S135" s="127">
        <v>0</v>
      </c>
      <c r="T135" s="128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29" t="s">
        <v>289</v>
      </c>
      <c r="AT135" s="129" t="s">
        <v>121</v>
      </c>
      <c r="AU135" s="129" t="s">
        <v>75</v>
      </c>
      <c r="AY135" s="15" t="s">
        <v>127</v>
      </c>
      <c r="BE135" s="130">
        <f>IF(N135="základní",J135,0)</f>
        <v>0</v>
      </c>
      <c r="BF135" s="130">
        <f>IF(N135="snížená",J135,0)</f>
        <v>0</v>
      </c>
      <c r="BG135" s="130">
        <f>IF(N135="zákl. přenesená",J135,0)</f>
        <v>0</v>
      </c>
      <c r="BH135" s="130">
        <f>IF(N135="sníž. přenesená",J135,0)</f>
        <v>0</v>
      </c>
      <c r="BI135" s="130">
        <f>IF(N135="nulová",J135,0)</f>
        <v>0</v>
      </c>
      <c r="BJ135" s="15" t="s">
        <v>83</v>
      </c>
      <c r="BK135" s="130">
        <f>ROUND(I135*H135,2)</f>
        <v>0</v>
      </c>
      <c r="BL135" s="15" t="s">
        <v>289</v>
      </c>
      <c r="BM135" s="129" t="s">
        <v>534</v>
      </c>
    </row>
    <row r="136" spans="1:65" s="2" customFormat="1" ht="126.75">
      <c r="A136" s="27"/>
      <c r="B136" s="28"/>
      <c r="C136" s="27"/>
      <c r="D136" s="131" t="s">
        <v>129</v>
      </c>
      <c r="E136" s="27"/>
      <c r="F136" s="132" t="s">
        <v>535</v>
      </c>
      <c r="G136" s="27"/>
      <c r="H136" s="27"/>
      <c r="I136" s="27"/>
      <c r="J136" s="27"/>
      <c r="K136" s="27"/>
      <c r="L136" s="28"/>
      <c r="M136" s="133"/>
      <c r="N136" s="134"/>
      <c r="O136" s="53"/>
      <c r="P136" s="53"/>
      <c r="Q136" s="53"/>
      <c r="R136" s="53"/>
      <c r="S136" s="53"/>
      <c r="T136" s="54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T136" s="15" t="s">
        <v>129</v>
      </c>
      <c r="AU136" s="15" t="s">
        <v>75</v>
      </c>
    </row>
    <row r="137" spans="1:65" s="2" customFormat="1" ht="39">
      <c r="A137" s="27"/>
      <c r="B137" s="28"/>
      <c r="C137" s="27"/>
      <c r="D137" s="131" t="s">
        <v>151</v>
      </c>
      <c r="E137" s="27"/>
      <c r="F137" s="149" t="s">
        <v>536</v>
      </c>
      <c r="G137" s="27"/>
      <c r="H137" s="27"/>
      <c r="I137" s="27"/>
      <c r="J137" s="27"/>
      <c r="K137" s="27"/>
      <c r="L137" s="28"/>
      <c r="M137" s="133"/>
      <c r="N137" s="134"/>
      <c r="O137" s="53"/>
      <c r="P137" s="53"/>
      <c r="Q137" s="53"/>
      <c r="R137" s="53"/>
      <c r="S137" s="53"/>
      <c r="T137" s="54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T137" s="15" t="s">
        <v>151</v>
      </c>
      <c r="AU137" s="15" t="s">
        <v>75</v>
      </c>
    </row>
    <row r="138" spans="1:65" s="2" customFormat="1" ht="24.2" customHeight="1">
      <c r="A138" s="27"/>
      <c r="B138" s="118"/>
      <c r="C138" s="119" t="s">
        <v>207</v>
      </c>
      <c r="D138" s="119" t="s">
        <v>121</v>
      </c>
      <c r="E138" s="120" t="s">
        <v>537</v>
      </c>
      <c r="F138" s="121" t="s">
        <v>538</v>
      </c>
      <c r="G138" s="122" t="s">
        <v>155</v>
      </c>
      <c r="H138" s="123">
        <v>8</v>
      </c>
      <c r="I138" s="124"/>
      <c r="J138" s="124">
        <f>ROUND(I138*H138,2)</f>
        <v>0</v>
      </c>
      <c r="K138" s="121" t="s">
        <v>125</v>
      </c>
      <c r="L138" s="28"/>
      <c r="M138" s="125" t="s">
        <v>1</v>
      </c>
      <c r="N138" s="126" t="s">
        <v>40</v>
      </c>
      <c r="O138" s="127">
        <v>0</v>
      </c>
      <c r="P138" s="127">
        <f>O138*H138</f>
        <v>0</v>
      </c>
      <c r="Q138" s="127">
        <v>0</v>
      </c>
      <c r="R138" s="127">
        <f>Q138*H138</f>
        <v>0</v>
      </c>
      <c r="S138" s="127">
        <v>0</v>
      </c>
      <c r="T138" s="128">
        <f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29" t="s">
        <v>289</v>
      </c>
      <c r="AT138" s="129" t="s">
        <v>121</v>
      </c>
      <c r="AU138" s="129" t="s">
        <v>75</v>
      </c>
      <c r="AY138" s="15" t="s">
        <v>127</v>
      </c>
      <c r="BE138" s="130">
        <f>IF(N138="základní",J138,0)</f>
        <v>0</v>
      </c>
      <c r="BF138" s="130">
        <f>IF(N138="snížená",J138,0)</f>
        <v>0</v>
      </c>
      <c r="BG138" s="130">
        <f>IF(N138="zákl. přenesená",J138,0)</f>
        <v>0</v>
      </c>
      <c r="BH138" s="130">
        <f>IF(N138="sníž. přenesená",J138,0)</f>
        <v>0</v>
      </c>
      <c r="BI138" s="130">
        <f>IF(N138="nulová",J138,0)</f>
        <v>0</v>
      </c>
      <c r="BJ138" s="15" t="s">
        <v>83</v>
      </c>
      <c r="BK138" s="130">
        <f>ROUND(I138*H138,2)</f>
        <v>0</v>
      </c>
      <c r="BL138" s="15" t="s">
        <v>289</v>
      </c>
      <c r="BM138" s="129" t="s">
        <v>539</v>
      </c>
    </row>
    <row r="139" spans="1:65" s="2" customFormat="1" ht="48.75">
      <c r="A139" s="27"/>
      <c r="B139" s="28"/>
      <c r="C139" s="27"/>
      <c r="D139" s="131" t="s">
        <v>129</v>
      </c>
      <c r="E139" s="27"/>
      <c r="F139" s="132" t="s">
        <v>540</v>
      </c>
      <c r="G139" s="27"/>
      <c r="H139" s="27"/>
      <c r="I139" s="27"/>
      <c r="J139" s="27"/>
      <c r="K139" s="27"/>
      <c r="L139" s="28"/>
      <c r="M139" s="133"/>
      <c r="N139" s="134"/>
      <c r="O139" s="53"/>
      <c r="P139" s="53"/>
      <c r="Q139" s="53"/>
      <c r="R139" s="53"/>
      <c r="S139" s="53"/>
      <c r="T139" s="54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T139" s="15" t="s">
        <v>129</v>
      </c>
      <c r="AU139" s="15" t="s">
        <v>75</v>
      </c>
    </row>
    <row r="140" spans="1:65" s="2" customFormat="1" ht="19.5">
      <c r="A140" s="27"/>
      <c r="B140" s="28"/>
      <c r="C140" s="27"/>
      <c r="D140" s="131" t="s">
        <v>151</v>
      </c>
      <c r="E140" s="27"/>
      <c r="F140" s="149" t="s">
        <v>541</v>
      </c>
      <c r="G140" s="27"/>
      <c r="H140" s="27"/>
      <c r="I140" s="27"/>
      <c r="J140" s="27"/>
      <c r="K140" s="27"/>
      <c r="L140" s="28"/>
      <c r="M140" s="166"/>
      <c r="N140" s="167"/>
      <c r="O140" s="168"/>
      <c r="P140" s="168"/>
      <c r="Q140" s="168"/>
      <c r="R140" s="168"/>
      <c r="S140" s="168"/>
      <c r="T140" s="169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T140" s="15" t="s">
        <v>151</v>
      </c>
      <c r="AU140" s="15" t="s">
        <v>75</v>
      </c>
    </row>
    <row r="141" spans="1:65" s="2" customFormat="1" ht="6.95" customHeight="1">
      <c r="A141" s="27"/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28"/>
      <c r="M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</row>
  </sheetData>
  <autoFilter ref="C115:K140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2"/>
  <sheetViews>
    <sheetView showGridLines="0" topLeftCell="A123" workbookViewId="0">
      <selection activeCell="J141" sqref="J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5" t="s">
        <v>99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1:46" s="1" customFormat="1" ht="24.95" hidden="1" customHeight="1">
      <c r="B4" s="18"/>
      <c r="D4" s="19" t="s">
        <v>100</v>
      </c>
      <c r="L4" s="18"/>
      <c r="M4" s="89" t="s">
        <v>10</v>
      </c>
      <c r="AT4" s="15" t="s">
        <v>3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4" t="s">
        <v>14</v>
      </c>
      <c r="L6" s="18"/>
    </row>
    <row r="7" spans="1:46" s="1" customFormat="1" ht="16.5" hidden="1" customHeight="1">
      <c r="B7" s="18"/>
      <c r="E7" s="211" t="str">
        <f>'Rekapitulace stavby'!K6</f>
        <v>Zřízení ŽSv v úseku Hájek - Dalovice</v>
      </c>
      <c r="F7" s="212"/>
      <c r="G7" s="212"/>
      <c r="H7" s="212"/>
      <c r="L7" s="18"/>
    </row>
    <row r="8" spans="1:46" s="2" customFormat="1" ht="12" hidden="1" customHeight="1">
      <c r="A8" s="27"/>
      <c r="B8" s="28"/>
      <c r="C8" s="27"/>
      <c r="D8" s="24" t="s">
        <v>101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hidden="1" customHeight="1">
      <c r="A9" s="27"/>
      <c r="B9" s="28"/>
      <c r="C9" s="27"/>
      <c r="D9" s="27"/>
      <c r="E9" s="176" t="s">
        <v>542</v>
      </c>
      <c r="F9" s="210"/>
      <c r="G9" s="210"/>
      <c r="H9" s="210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idden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hidden="1" customHeight="1">
      <c r="A11" s="27"/>
      <c r="B11" s="28"/>
      <c r="C11" s="27"/>
      <c r="D11" s="24" t="s">
        <v>16</v>
      </c>
      <c r="E11" s="27"/>
      <c r="F11" s="22" t="s">
        <v>1</v>
      </c>
      <c r="G11" s="27"/>
      <c r="H11" s="27"/>
      <c r="I11" s="24" t="s">
        <v>17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hidden="1" customHeight="1">
      <c r="A12" s="27"/>
      <c r="B12" s="28"/>
      <c r="C12" s="27"/>
      <c r="D12" s="24" t="s">
        <v>18</v>
      </c>
      <c r="E12" s="27"/>
      <c r="F12" s="22" t="s">
        <v>19</v>
      </c>
      <c r="G12" s="27"/>
      <c r="H12" s="27"/>
      <c r="I12" s="24" t="s">
        <v>20</v>
      </c>
      <c r="J12" s="50" t="str">
        <f>'Rekapitulace stavby'!AN8</f>
        <v>3. 9. 2020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hidden="1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hidden="1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2" t="s">
        <v>24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hidden="1" customHeight="1">
      <c r="A15" s="27"/>
      <c r="B15" s="28"/>
      <c r="C15" s="27"/>
      <c r="D15" s="27"/>
      <c r="E15" s="22" t="s">
        <v>25</v>
      </c>
      <c r="F15" s="27"/>
      <c r="G15" s="27"/>
      <c r="H15" s="27"/>
      <c r="I15" s="24" t="s">
        <v>26</v>
      </c>
      <c r="J15" s="22" t="s">
        <v>27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hidden="1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hidden="1" customHeight="1">
      <c r="A17" s="27"/>
      <c r="B17" s="28"/>
      <c r="C17" s="27"/>
      <c r="D17" s="24" t="s">
        <v>28</v>
      </c>
      <c r="E17" s="27"/>
      <c r="F17" s="27"/>
      <c r="G17" s="27"/>
      <c r="H17" s="27"/>
      <c r="I17" s="24" t="s">
        <v>23</v>
      </c>
      <c r="J17" s="22" t="str">
        <f>'Rekapitulace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hidden="1" customHeight="1">
      <c r="A18" s="27"/>
      <c r="B18" s="28"/>
      <c r="C18" s="27"/>
      <c r="D18" s="27"/>
      <c r="E18" s="198" t="str">
        <f>'Rekapitulace stavby'!E14</f>
        <v xml:space="preserve"> </v>
      </c>
      <c r="F18" s="198"/>
      <c r="G18" s="198"/>
      <c r="H18" s="198"/>
      <c r="I18" s="24" t="s">
        <v>26</v>
      </c>
      <c r="J18" s="22" t="str">
        <f>'Rekapitulace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hidden="1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hidden="1" customHeight="1">
      <c r="A20" s="27"/>
      <c r="B20" s="28"/>
      <c r="C20" s="27"/>
      <c r="D20" s="24" t="s">
        <v>30</v>
      </c>
      <c r="E20" s="27"/>
      <c r="F20" s="27"/>
      <c r="G20" s="27"/>
      <c r="H20" s="27"/>
      <c r="I20" s="24" t="s">
        <v>23</v>
      </c>
      <c r="J20" s="22" t="str">
        <f>IF('Rekapitulace stavby'!AN16="","",'Rekapitulace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hidden="1" customHeight="1">
      <c r="A21" s="27"/>
      <c r="B21" s="28"/>
      <c r="C21" s="27"/>
      <c r="D21" s="27"/>
      <c r="E21" s="22" t="str">
        <f>IF('Rekapitulace stavby'!E17="","",'Rekapitulace stavby'!E17)</f>
        <v xml:space="preserve"> </v>
      </c>
      <c r="F21" s="27"/>
      <c r="G21" s="27"/>
      <c r="H21" s="27"/>
      <c r="I21" s="24" t="s">
        <v>26</v>
      </c>
      <c r="J21" s="22" t="str">
        <f>IF('Rekapitulace stavby'!AN17="","",'Rekapitulace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hidden="1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hidden="1" customHeight="1">
      <c r="A23" s="27"/>
      <c r="B23" s="28"/>
      <c r="C23" s="27"/>
      <c r="D23" s="24" t="s">
        <v>32</v>
      </c>
      <c r="E23" s="27"/>
      <c r="F23" s="27"/>
      <c r="G23" s="27"/>
      <c r="H23" s="27"/>
      <c r="I23" s="24" t="s">
        <v>23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hidden="1" customHeight="1">
      <c r="A24" s="27"/>
      <c r="B24" s="28"/>
      <c r="C24" s="27"/>
      <c r="D24" s="27"/>
      <c r="E24" s="22" t="s">
        <v>33</v>
      </c>
      <c r="F24" s="27"/>
      <c r="G24" s="27"/>
      <c r="H24" s="27"/>
      <c r="I24" s="24" t="s">
        <v>26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hidden="1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hidden="1" customHeight="1">
      <c r="A26" s="27"/>
      <c r="B26" s="28"/>
      <c r="C26" s="27"/>
      <c r="D26" s="24" t="s">
        <v>34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hidden="1" customHeight="1">
      <c r="A27" s="90"/>
      <c r="B27" s="91"/>
      <c r="C27" s="90"/>
      <c r="D27" s="90"/>
      <c r="E27" s="201" t="s">
        <v>1</v>
      </c>
      <c r="F27" s="201"/>
      <c r="G27" s="201"/>
      <c r="H27" s="201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hidden="1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hidden="1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hidden="1" customHeight="1">
      <c r="A30" s="27"/>
      <c r="B30" s="28"/>
      <c r="C30" s="27"/>
      <c r="D30" s="93" t="s">
        <v>35</v>
      </c>
      <c r="E30" s="27"/>
      <c r="F30" s="27"/>
      <c r="G30" s="27"/>
      <c r="H30" s="27"/>
      <c r="I30" s="27"/>
      <c r="J30" s="66">
        <f>ROUND(J116,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hidden="1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hidden="1" customHeight="1">
      <c r="A32" s="27"/>
      <c r="B32" s="28"/>
      <c r="C32" s="27"/>
      <c r="D32" s="27"/>
      <c r="E32" s="27"/>
      <c r="F32" s="31" t="s">
        <v>37</v>
      </c>
      <c r="G32" s="27"/>
      <c r="H32" s="27"/>
      <c r="I32" s="31" t="s">
        <v>36</v>
      </c>
      <c r="J32" s="31" t="s">
        <v>38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94" t="s">
        <v>39</v>
      </c>
      <c r="E33" s="24" t="s">
        <v>40</v>
      </c>
      <c r="F33" s="95">
        <f>ROUND((SUM(BE116:BE131)),  2)</f>
        <v>0</v>
      </c>
      <c r="G33" s="27"/>
      <c r="H33" s="27"/>
      <c r="I33" s="96">
        <v>0.21</v>
      </c>
      <c r="J33" s="95">
        <f>ROUND(((SUM(BE116:BE131))*I33),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hidden="1" customHeight="1">
      <c r="A34" s="27"/>
      <c r="B34" s="28"/>
      <c r="C34" s="27"/>
      <c r="D34" s="27"/>
      <c r="E34" s="24" t="s">
        <v>41</v>
      </c>
      <c r="F34" s="95">
        <f>ROUND((SUM(BF116:BF131)),  2)</f>
        <v>0</v>
      </c>
      <c r="G34" s="27"/>
      <c r="H34" s="27"/>
      <c r="I34" s="96">
        <v>0.15</v>
      </c>
      <c r="J34" s="95">
        <f>ROUND(((SUM(BF116:BF131))*I34),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42</v>
      </c>
      <c r="F35" s="95">
        <f>ROUND((SUM(BG116:BG131)),  2)</f>
        <v>0</v>
      </c>
      <c r="G35" s="27"/>
      <c r="H35" s="27"/>
      <c r="I35" s="96">
        <v>0.21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4" t="s">
        <v>43</v>
      </c>
      <c r="F36" s="95">
        <f>ROUND((SUM(BH116:BH131)),  2)</f>
        <v>0</v>
      </c>
      <c r="G36" s="27"/>
      <c r="H36" s="27"/>
      <c r="I36" s="96">
        <v>0.15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4" t="s">
        <v>44</v>
      </c>
      <c r="F37" s="95">
        <f>ROUND((SUM(BI116:BI131)),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hidden="1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hidden="1" customHeight="1">
      <c r="A39" s="27"/>
      <c r="B39" s="28"/>
      <c r="C39" s="97"/>
      <c r="D39" s="98" t="s">
        <v>45</v>
      </c>
      <c r="E39" s="55"/>
      <c r="F39" s="55"/>
      <c r="G39" s="99" t="s">
        <v>46</v>
      </c>
      <c r="H39" s="100" t="s">
        <v>47</v>
      </c>
      <c r="I39" s="55"/>
      <c r="J39" s="101">
        <f>SUM(J30:J37)</f>
        <v>0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hidden="1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37"/>
      <c r="D50" s="38" t="s">
        <v>48</v>
      </c>
      <c r="E50" s="39"/>
      <c r="F50" s="39"/>
      <c r="G50" s="38" t="s">
        <v>49</v>
      </c>
      <c r="H50" s="39"/>
      <c r="I50" s="39"/>
      <c r="J50" s="39"/>
      <c r="K50" s="39"/>
      <c r="L50" s="37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27"/>
      <c r="B61" s="28"/>
      <c r="C61" s="27"/>
      <c r="D61" s="40" t="s">
        <v>50</v>
      </c>
      <c r="E61" s="30"/>
      <c r="F61" s="103" t="s">
        <v>51</v>
      </c>
      <c r="G61" s="40" t="s">
        <v>50</v>
      </c>
      <c r="H61" s="30"/>
      <c r="I61" s="30"/>
      <c r="J61" s="104" t="s">
        <v>51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27"/>
      <c r="B65" s="28"/>
      <c r="C65" s="27"/>
      <c r="D65" s="38" t="s">
        <v>52</v>
      </c>
      <c r="E65" s="41"/>
      <c r="F65" s="41"/>
      <c r="G65" s="38" t="s">
        <v>53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27"/>
      <c r="B76" s="28"/>
      <c r="C76" s="27"/>
      <c r="D76" s="40" t="s">
        <v>50</v>
      </c>
      <c r="E76" s="30"/>
      <c r="F76" s="103" t="s">
        <v>51</v>
      </c>
      <c r="G76" s="40" t="s">
        <v>50</v>
      </c>
      <c r="H76" s="30"/>
      <c r="I76" s="30"/>
      <c r="J76" s="104" t="s">
        <v>51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hidden="1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 hidden="1"/>
    <row r="79" spans="1:31" hidden="1"/>
    <row r="80" spans="1:31" hidden="1"/>
    <row r="81" spans="1:47" s="2" customFormat="1" ht="6.95" hidden="1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hidden="1" customHeight="1">
      <c r="A82" s="27"/>
      <c r="B82" s="28"/>
      <c r="C82" s="19" t="s">
        <v>103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hidden="1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hidden="1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hidden="1" customHeight="1">
      <c r="A85" s="27"/>
      <c r="B85" s="28"/>
      <c r="C85" s="27"/>
      <c r="D85" s="27"/>
      <c r="E85" s="211" t="str">
        <f>E7</f>
        <v>Zřízení ŽSv v úseku Hájek - Dalovice</v>
      </c>
      <c r="F85" s="212"/>
      <c r="G85" s="212"/>
      <c r="H85" s="212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hidden="1" customHeight="1">
      <c r="A86" s="27"/>
      <c r="B86" s="28"/>
      <c r="C86" s="24" t="s">
        <v>101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hidden="1" customHeight="1">
      <c r="A87" s="27"/>
      <c r="B87" s="28"/>
      <c r="C87" s="27"/>
      <c r="D87" s="27"/>
      <c r="E87" s="176" t="str">
        <f>E9</f>
        <v>A.6 - VON (Sborník SŽDC 2020)</v>
      </c>
      <c r="F87" s="210"/>
      <c r="G87" s="210"/>
      <c r="H87" s="210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hidden="1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hidden="1" customHeight="1">
      <c r="A89" s="27"/>
      <c r="B89" s="28"/>
      <c r="C89" s="24" t="s">
        <v>18</v>
      </c>
      <c r="D89" s="27"/>
      <c r="E89" s="27"/>
      <c r="F89" s="22" t="str">
        <f>F12</f>
        <v>Hájek - Dalovice</v>
      </c>
      <c r="G89" s="27"/>
      <c r="H89" s="27"/>
      <c r="I89" s="24" t="s">
        <v>20</v>
      </c>
      <c r="J89" s="50" t="str">
        <f>IF(J12="","",J12)</f>
        <v>3. 9. 2020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hidden="1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hidden="1" customHeight="1">
      <c r="A91" s="27"/>
      <c r="B91" s="28"/>
      <c r="C91" s="24" t="s">
        <v>22</v>
      </c>
      <c r="D91" s="27"/>
      <c r="E91" s="27"/>
      <c r="F91" s="22" t="str">
        <f>E15</f>
        <v>Správa železnic, s.o.;OŘ UNL - ST K. Vary</v>
      </c>
      <c r="G91" s="27"/>
      <c r="H91" s="27"/>
      <c r="I91" s="24" t="s">
        <v>30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hidden="1" customHeight="1">
      <c r="A92" s="27"/>
      <c r="B92" s="28"/>
      <c r="C92" s="24" t="s">
        <v>28</v>
      </c>
      <c r="D92" s="27"/>
      <c r="E92" s="27"/>
      <c r="F92" s="22" t="str">
        <f>IF(E18="","",E18)</f>
        <v xml:space="preserve"> </v>
      </c>
      <c r="G92" s="27"/>
      <c r="H92" s="27"/>
      <c r="I92" s="24" t="s">
        <v>32</v>
      </c>
      <c r="J92" s="25" t="str">
        <f>E24</f>
        <v>Monika Roztočilová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hidden="1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hidden="1" customHeight="1">
      <c r="A94" s="27"/>
      <c r="B94" s="28"/>
      <c r="C94" s="105" t="s">
        <v>104</v>
      </c>
      <c r="D94" s="97"/>
      <c r="E94" s="97"/>
      <c r="F94" s="97"/>
      <c r="G94" s="97"/>
      <c r="H94" s="97"/>
      <c r="I94" s="97"/>
      <c r="J94" s="106" t="s">
        <v>105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hidden="1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hidden="1" customHeight="1">
      <c r="A96" s="27"/>
      <c r="B96" s="28"/>
      <c r="C96" s="107" t="s">
        <v>106</v>
      </c>
      <c r="D96" s="27"/>
      <c r="E96" s="27"/>
      <c r="F96" s="27"/>
      <c r="G96" s="27"/>
      <c r="H96" s="27"/>
      <c r="I96" s="27"/>
      <c r="J96" s="66">
        <f>J116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107</v>
      </c>
    </row>
    <row r="97" spans="1:31" s="2" customFormat="1" ht="21.75" hidden="1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31" s="2" customFormat="1" ht="6.95" hidden="1" customHeight="1">
      <c r="A98" s="27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pans="1:31" hidden="1"/>
    <row r="100" spans="1:31" hidden="1"/>
    <row r="101" spans="1:31" hidden="1"/>
    <row r="102" spans="1:31" s="2" customFormat="1" ht="6.95" customHeight="1">
      <c r="A102" s="27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ht="24.95" customHeight="1">
      <c r="A103" s="27"/>
      <c r="B103" s="28"/>
      <c r="C103" s="19" t="s">
        <v>108</v>
      </c>
      <c r="D103" s="27"/>
      <c r="E103" s="27"/>
      <c r="F103" s="27"/>
      <c r="G103" s="27"/>
      <c r="H103" s="27"/>
      <c r="I103" s="27"/>
      <c r="J103" s="27"/>
      <c r="K103" s="27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1:31" s="2" customFormat="1" ht="6.95" customHeight="1">
      <c r="A104" s="27"/>
      <c r="B104" s="28"/>
      <c r="C104" s="27"/>
      <c r="D104" s="27"/>
      <c r="E104" s="27"/>
      <c r="F104" s="27"/>
      <c r="G104" s="27"/>
      <c r="H104" s="27"/>
      <c r="I104" s="27"/>
      <c r="J104" s="27"/>
      <c r="K104" s="27"/>
      <c r="L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12" customHeight="1">
      <c r="A105" s="27"/>
      <c r="B105" s="28"/>
      <c r="C105" s="24" t="s">
        <v>14</v>
      </c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16.5" customHeight="1">
      <c r="A106" s="27"/>
      <c r="B106" s="28"/>
      <c r="C106" s="27"/>
      <c r="D106" s="27"/>
      <c r="E106" s="211" t="str">
        <f>E7</f>
        <v>Zřízení ŽSv v úseku Hájek - Dalovice</v>
      </c>
      <c r="F106" s="212"/>
      <c r="G106" s="212"/>
      <c r="H106" s="212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4" t="s">
        <v>101</v>
      </c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customHeight="1">
      <c r="A108" s="27"/>
      <c r="B108" s="28"/>
      <c r="C108" s="27"/>
      <c r="D108" s="27"/>
      <c r="E108" s="176" t="str">
        <f>E9</f>
        <v>A.6 - VON (Sborník SŽDC 2020)</v>
      </c>
      <c r="F108" s="210"/>
      <c r="G108" s="210"/>
      <c r="H108" s="210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6.95" customHeigh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2" customHeight="1">
      <c r="A110" s="27"/>
      <c r="B110" s="28"/>
      <c r="C110" s="24" t="s">
        <v>18</v>
      </c>
      <c r="D110" s="27"/>
      <c r="E110" s="27"/>
      <c r="F110" s="22" t="str">
        <f>F12</f>
        <v>Hájek - Dalovice</v>
      </c>
      <c r="G110" s="27"/>
      <c r="H110" s="27"/>
      <c r="I110" s="24" t="s">
        <v>20</v>
      </c>
      <c r="J110" s="50" t="str">
        <f>IF(J12="","",J12)</f>
        <v>3. 9. 2020</v>
      </c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6.95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5.2" customHeight="1">
      <c r="A112" s="27"/>
      <c r="B112" s="28"/>
      <c r="C112" s="24" t="s">
        <v>22</v>
      </c>
      <c r="D112" s="27"/>
      <c r="E112" s="27"/>
      <c r="F112" s="22" t="str">
        <f>E15</f>
        <v>Správa železnic, s.o.;OŘ UNL - ST K. Vary</v>
      </c>
      <c r="G112" s="27"/>
      <c r="H112" s="27"/>
      <c r="I112" s="24" t="s">
        <v>30</v>
      </c>
      <c r="J112" s="25" t="str">
        <f>E21</f>
        <v xml:space="preserve"> </v>
      </c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5.2" customHeight="1">
      <c r="A113" s="27"/>
      <c r="B113" s="28"/>
      <c r="C113" s="24" t="s">
        <v>28</v>
      </c>
      <c r="D113" s="27"/>
      <c r="E113" s="27"/>
      <c r="F113" s="22" t="str">
        <f>IF(E18="","",E18)</f>
        <v xml:space="preserve"> </v>
      </c>
      <c r="G113" s="27"/>
      <c r="H113" s="27"/>
      <c r="I113" s="24" t="s">
        <v>32</v>
      </c>
      <c r="J113" s="25" t="str">
        <f>E24</f>
        <v>Monika Roztočilová</v>
      </c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0.35" customHeigh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9" customFormat="1" ht="29.25" customHeight="1">
      <c r="A115" s="108"/>
      <c r="B115" s="109"/>
      <c r="C115" s="110" t="s">
        <v>109</v>
      </c>
      <c r="D115" s="111" t="s">
        <v>60</v>
      </c>
      <c r="E115" s="111" t="s">
        <v>56</v>
      </c>
      <c r="F115" s="111" t="s">
        <v>57</v>
      </c>
      <c r="G115" s="111" t="s">
        <v>110</v>
      </c>
      <c r="H115" s="111" t="s">
        <v>111</v>
      </c>
      <c r="I115" s="111" t="s">
        <v>112</v>
      </c>
      <c r="J115" s="111" t="s">
        <v>105</v>
      </c>
      <c r="K115" s="112" t="s">
        <v>113</v>
      </c>
      <c r="L115" s="113"/>
      <c r="M115" s="57" t="s">
        <v>1</v>
      </c>
      <c r="N115" s="58" t="s">
        <v>39</v>
      </c>
      <c r="O115" s="58" t="s">
        <v>114</v>
      </c>
      <c r="P115" s="58" t="s">
        <v>115</v>
      </c>
      <c r="Q115" s="58" t="s">
        <v>116</v>
      </c>
      <c r="R115" s="58" t="s">
        <v>117</v>
      </c>
      <c r="S115" s="58" t="s">
        <v>118</v>
      </c>
      <c r="T115" s="59" t="s">
        <v>119</v>
      </c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</row>
    <row r="116" spans="1:65" s="2" customFormat="1" ht="22.9" customHeight="1">
      <c r="A116" s="27"/>
      <c r="B116" s="28"/>
      <c r="C116" s="64" t="s">
        <v>120</v>
      </c>
      <c r="D116" s="27"/>
      <c r="E116" s="27"/>
      <c r="F116" s="27"/>
      <c r="G116" s="27"/>
      <c r="H116" s="27"/>
      <c r="I116" s="27"/>
      <c r="J116" s="114">
        <f>BK116</f>
        <v>0</v>
      </c>
      <c r="K116" s="27"/>
      <c r="L116" s="28"/>
      <c r="M116" s="60"/>
      <c r="N116" s="51"/>
      <c r="O116" s="61"/>
      <c r="P116" s="115">
        <f>SUM(P117:P131)</f>
        <v>0</v>
      </c>
      <c r="Q116" s="61"/>
      <c r="R116" s="115">
        <f>SUM(R117:R131)</f>
        <v>0</v>
      </c>
      <c r="S116" s="61"/>
      <c r="T116" s="116">
        <f>SUM(T117:T131)</f>
        <v>0</v>
      </c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T116" s="15" t="s">
        <v>74</v>
      </c>
      <c r="AU116" s="15" t="s">
        <v>107</v>
      </c>
      <c r="BK116" s="117">
        <f>SUM(BK117:BK131)</f>
        <v>0</v>
      </c>
    </row>
    <row r="117" spans="1:65" s="2" customFormat="1" ht="62.65" customHeight="1">
      <c r="A117" s="27"/>
      <c r="B117" s="118"/>
      <c r="C117" s="119" t="s">
        <v>83</v>
      </c>
      <c r="D117" s="119" t="s">
        <v>121</v>
      </c>
      <c r="E117" s="120" t="s">
        <v>543</v>
      </c>
      <c r="F117" s="121" t="s">
        <v>544</v>
      </c>
      <c r="G117" s="122" t="s">
        <v>545</v>
      </c>
      <c r="H117" s="123">
        <v>1.3</v>
      </c>
      <c r="I117" s="124"/>
      <c r="J117" s="124">
        <f>ROUND(I117*H117,2)</f>
        <v>0</v>
      </c>
      <c r="K117" s="121" t="s">
        <v>125</v>
      </c>
      <c r="L117" s="28"/>
      <c r="M117" s="125" t="s">
        <v>1</v>
      </c>
      <c r="N117" s="126" t="s">
        <v>40</v>
      </c>
      <c r="O117" s="127">
        <v>0</v>
      </c>
      <c r="P117" s="127">
        <f>O117*H117</f>
        <v>0</v>
      </c>
      <c r="Q117" s="127">
        <v>0</v>
      </c>
      <c r="R117" s="127">
        <f>Q117*H117</f>
        <v>0</v>
      </c>
      <c r="S117" s="127">
        <v>0</v>
      </c>
      <c r="T117" s="128">
        <f>S117*H117</f>
        <v>0</v>
      </c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R117" s="129" t="s">
        <v>126</v>
      </c>
      <c r="AT117" s="129" t="s">
        <v>121</v>
      </c>
      <c r="AU117" s="129" t="s">
        <v>75</v>
      </c>
      <c r="AY117" s="15" t="s">
        <v>127</v>
      </c>
      <c r="BE117" s="130">
        <f>IF(N117="základní",J117,0)</f>
        <v>0</v>
      </c>
      <c r="BF117" s="130">
        <f>IF(N117="snížená",J117,0)</f>
        <v>0</v>
      </c>
      <c r="BG117" s="130">
        <f>IF(N117="zákl. přenesená",J117,0)</f>
        <v>0</v>
      </c>
      <c r="BH117" s="130">
        <f>IF(N117="sníž. přenesená",J117,0)</f>
        <v>0</v>
      </c>
      <c r="BI117" s="130">
        <f>IF(N117="nulová",J117,0)</f>
        <v>0</v>
      </c>
      <c r="BJ117" s="15" t="s">
        <v>83</v>
      </c>
      <c r="BK117" s="130">
        <f>ROUND(I117*H117,2)</f>
        <v>0</v>
      </c>
      <c r="BL117" s="15" t="s">
        <v>126</v>
      </c>
      <c r="BM117" s="129" t="s">
        <v>546</v>
      </c>
    </row>
    <row r="118" spans="1:65" s="2" customFormat="1" ht="39">
      <c r="A118" s="27"/>
      <c r="B118" s="28"/>
      <c r="C118" s="27"/>
      <c r="D118" s="131" t="s">
        <v>129</v>
      </c>
      <c r="E118" s="27"/>
      <c r="F118" s="132" t="s">
        <v>544</v>
      </c>
      <c r="G118" s="27"/>
      <c r="H118" s="27"/>
      <c r="I118" s="27"/>
      <c r="J118" s="27"/>
      <c r="K118" s="27"/>
      <c r="L118" s="28"/>
      <c r="M118" s="133"/>
      <c r="N118" s="134"/>
      <c r="O118" s="53"/>
      <c r="P118" s="53"/>
      <c r="Q118" s="53"/>
      <c r="R118" s="53"/>
      <c r="S118" s="53"/>
      <c r="T118" s="54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5" t="s">
        <v>129</v>
      </c>
      <c r="AU118" s="15" t="s">
        <v>75</v>
      </c>
    </row>
    <row r="119" spans="1:65" s="2" customFormat="1" ht="39">
      <c r="A119" s="27"/>
      <c r="B119" s="28"/>
      <c r="C119" s="27"/>
      <c r="D119" s="131" t="s">
        <v>151</v>
      </c>
      <c r="E119" s="27"/>
      <c r="F119" s="149" t="s">
        <v>547</v>
      </c>
      <c r="G119" s="27"/>
      <c r="H119" s="27"/>
      <c r="I119" s="27"/>
      <c r="J119" s="27"/>
      <c r="K119" s="27"/>
      <c r="L119" s="28"/>
      <c r="M119" s="133"/>
      <c r="N119" s="134"/>
      <c r="O119" s="53"/>
      <c r="P119" s="53"/>
      <c r="Q119" s="53"/>
      <c r="R119" s="53"/>
      <c r="S119" s="53"/>
      <c r="T119" s="54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T119" s="15" t="s">
        <v>151</v>
      </c>
      <c r="AU119" s="15" t="s">
        <v>75</v>
      </c>
    </row>
    <row r="120" spans="1:65" s="2" customFormat="1" ht="24.2" customHeight="1">
      <c r="A120" s="27"/>
      <c r="B120" s="118"/>
      <c r="C120" s="119" t="s">
        <v>139</v>
      </c>
      <c r="D120" s="119" t="s">
        <v>121</v>
      </c>
      <c r="E120" s="120" t="s">
        <v>548</v>
      </c>
      <c r="F120" s="121" t="s">
        <v>549</v>
      </c>
      <c r="G120" s="122" t="s">
        <v>148</v>
      </c>
      <c r="H120" s="123">
        <v>1.52</v>
      </c>
      <c r="I120" s="124"/>
      <c r="J120" s="124">
        <f>ROUND(I120*H120,2)</f>
        <v>0</v>
      </c>
      <c r="K120" s="121" t="s">
        <v>125</v>
      </c>
      <c r="L120" s="28"/>
      <c r="M120" s="125" t="s">
        <v>1</v>
      </c>
      <c r="N120" s="126" t="s">
        <v>40</v>
      </c>
      <c r="O120" s="127">
        <v>0</v>
      </c>
      <c r="P120" s="127">
        <f>O120*H120</f>
        <v>0</v>
      </c>
      <c r="Q120" s="127">
        <v>0</v>
      </c>
      <c r="R120" s="127">
        <f>Q120*H120</f>
        <v>0</v>
      </c>
      <c r="S120" s="127">
        <v>0</v>
      </c>
      <c r="T120" s="128">
        <f>S120*H120</f>
        <v>0</v>
      </c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R120" s="129" t="s">
        <v>126</v>
      </c>
      <c r="AT120" s="129" t="s">
        <v>121</v>
      </c>
      <c r="AU120" s="129" t="s">
        <v>75</v>
      </c>
      <c r="AY120" s="15" t="s">
        <v>127</v>
      </c>
      <c r="BE120" s="130">
        <f>IF(N120="základní",J120,0)</f>
        <v>0</v>
      </c>
      <c r="BF120" s="130">
        <f>IF(N120="snížená",J120,0)</f>
        <v>0</v>
      </c>
      <c r="BG120" s="130">
        <f>IF(N120="zákl. přenesená",J120,0)</f>
        <v>0</v>
      </c>
      <c r="BH120" s="130">
        <f>IF(N120="sníž. přenesená",J120,0)</f>
        <v>0</v>
      </c>
      <c r="BI120" s="130">
        <f>IF(N120="nulová",J120,0)</f>
        <v>0</v>
      </c>
      <c r="BJ120" s="15" t="s">
        <v>83</v>
      </c>
      <c r="BK120" s="130">
        <f>ROUND(I120*H120,2)</f>
        <v>0</v>
      </c>
      <c r="BL120" s="15" t="s">
        <v>126</v>
      </c>
      <c r="BM120" s="129" t="s">
        <v>550</v>
      </c>
    </row>
    <row r="121" spans="1:65" s="2" customFormat="1" ht="68.25">
      <c r="A121" s="27"/>
      <c r="B121" s="28"/>
      <c r="C121" s="27"/>
      <c r="D121" s="131" t="s">
        <v>129</v>
      </c>
      <c r="E121" s="27"/>
      <c r="F121" s="132" t="s">
        <v>551</v>
      </c>
      <c r="G121" s="27"/>
      <c r="H121" s="27"/>
      <c r="I121" s="27"/>
      <c r="J121" s="27"/>
      <c r="K121" s="27"/>
      <c r="L121" s="28"/>
      <c r="M121" s="133"/>
      <c r="N121" s="134"/>
      <c r="O121" s="53"/>
      <c r="P121" s="53"/>
      <c r="Q121" s="53"/>
      <c r="R121" s="53"/>
      <c r="S121" s="53"/>
      <c r="T121" s="54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T121" s="15" t="s">
        <v>129</v>
      </c>
      <c r="AU121" s="15" t="s">
        <v>75</v>
      </c>
    </row>
    <row r="122" spans="1:65" s="2" customFormat="1" ht="68.25">
      <c r="A122" s="27"/>
      <c r="B122" s="28"/>
      <c r="C122" s="27"/>
      <c r="D122" s="131" t="s">
        <v>151</v>
      </c>
      <c r="E122" s="27"/>
      <c r="F122" s="149" t="s">
        <v>552</v>
      </c>
      <c r="G122" s="27"/>
      <c r="H122" s="27"/>
      <c r="I122" s="27"/>
      <c r="J122" s="27"/>
      <c r="K122" s="27"/>
      <c r="L122" s="28"/>
      <c r="M122" s="133"/>
      <c r="N122" s="134"/>
      <c r="O122" s="53"/>
      <c r="P122" s="53"/>
      <c r="Q122" s="53"/>
      <c r="R122" s="53"/>
      <c r="S122" s="53"/>
      <c r="T122" s="54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T122" s="15" t="s">
        <v>151</v>
      </c>
      <c r="AU122" s="15" t="s">
        <v>75</v>
      </c>
    </row>
    <row r="123" spans="1:65" s="2" customFormat="1" ht="24.2" customHeight="1">
      <c r="A123" s="27"/>
      <c r="B123" s="118"/>
      <c r="C123" s="119" t="s">
        <v>126</v>
      </c>
      <c r="D123" s="119" t="s">
        <v>121</v>
      </c>
      <c r="E123" s="120" t="s">
        <v>553</v>
      </c>
      <c r="F123" s="121" t="s">
        <v>554</v>
      </c>
      <c r="G123" s="122" t="s">
        <v>545</v>
      </c>
      <c r="H123" s="123">
        <v>1</v>
      </c>
      <c r="I123" s="124"/>
      <c r="J123" s="124">
        <f>ROUND(I123*H123,2)</f>
        <v>0</v>
      </c>
      <c r="K123" s="121" t="s">
        <v>125</v>
      </c>
      <c r="L123" s="28"/>
      <c r="M123" s="125" t="s">
        <v>1</v>
      </c>
      <c r="N123" s="126" t="s">
        <v>40</v>
      </c>
      <c r="O123" s="127">
        <v>0</v>
      </c>
      <c r="P123" s="127">
        <f>O123*H123</f>
        <v>0</v>
      </c>
      <c r="Q123" s="127">
        <v>0</v>
      </c>
      <c r="R123" s="127">
        <f>Q123*H123</f>
        <v>0</v>
      </c>
      <c r="S123" s="127">
        <v>0</v>
      </c>
      <c r="T123" s="128">
        <f>S123*H123</f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29" t="s">
        <v>126</v>
      </c>
      <c r="AT123" s="129" t="s">
        <v>121</v>
      </c>
      <c r="AU123" s="129" t="s">
        <v>75</v>
      </c>
      <c r="AY123" s="15" t="s">
        <v>127</v>
      </c>
      <c r="BE123" s="130">
        <f>IF(N123="základní",J123,0)</f>
        <v>0</v>
      </c>
      <c r="BF123" s="130">
        <f>IF(N123="snížená",J123,0)</f>
        <v>0</v>
      </c>
      <c r="BG123" s="130">
        <f>IF(N123="zákl. přenesená",J123,0)</f>
        <v>0</v>
      </c>
      <c r="BH123" s="130">
        <f>IF(N123="sníž. přenesená",J123,0)</f>
        <v>0</v>
      </c>
      <c r="BI123" s="130">
        <f>IF(N123="nulová",J123,0)</f>
        <v>0</v>
      </c>
      <c r="BJ123" s="15" t="s">
        <v>83</v>
      </c>
      <c r="BK123" s="130">
        <f>ROUND(I123*H123,2)</f>
        <v>0</v>
      </c>
      <c r="BL123" s="15" t="s">
        <v>126</v>
      </c>
      <c r="BM123" s="129" t="s">
        <v>555</v>
      </c>
    </row>
    <row r="124" spans="1:65" s="2" customFormat="1">
      <c r="A124" s="27"/>
      <c r="B124" s="28"/>
      <c r="C124" s="27"/>
      <c r="D124" s="131" t="s">
        <v>129</v>
      </c>
      <c r="E124" s="27"/>
      <c r="F124" s="132" t="s">
        <v>554</v>
      </c>
      <c r="G124" s="27"/>
      <c r="H124" s="27"/>
      <c r="I124" s="27"/>
      <c r="J124" s="27"/>
      <c r="K124" s="27"/>
      <c r="L124" s="28"/>
      <c r="M124" s="133"/>
      <c r="N124" s="134"/>
      <c r="O124" s="53"/>
      <c r="P124" s="53"/>
      <c r="Q124" s="53"/>
      <c r="R124" s="53"/>
      <c r="S124" s="53"/>
      <c r="T124" s="54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T124" s="15" t="s">
        <v>129</v>
      </c>
      <c r="AU124" s="15" t="s">
        <v>75</v>
      </c>
    </row>
    <row r="125" spans="1:65" s="2" customFormat="1" ht="58.5">
      <c r="A125" s="27"/>
      <c r="B125" s="28"/>
      <c r="C125" s="27"/>
      <c r="D125" s="131" t="s">
        <v>151</v>
      </c>
      <c r="E125" s="27"/>
      <c r="F125" s="149" t="s">
        <v>556</v>
      </c>
      <c r="G125" s="27"/>
      <c r="H125" s="27"/>
      <c r="I125" s="27"/>
      <c r="J125" s="27"/>
      <c r="K125" s="27"/>
      <c r="L125" s="28"/>
      <c r="M125" s="133"/>
      <c r="N125" s="134"/>
      <c r="O125" s="53"/>
      <c r="P125" s="53"/>
      <c r="Q125" s="53"/>
      <c r="R125" s="53"/>
      <c r="S125" s="53"/>
      <c r="T125" s="54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T125" s="15" t="s">
        <v>151</v>
      </c>
      <c r="AU125" s="15" t="s">
        <v>75</v>
      </c>
    </row>
    <row r="126" spans="1:65" s="2" customFormat="1" ht="24.2" customHeight="1">
      <c r="A126" s="27"/>
      <c r="B126" s="118"/>
      <c r="C126" s="119" t="s">
        <v>85</v>
      </c>
      <c r="D126" s="119" t="s">
        <v>121</v>
      </c>
      <c r="E126" s="120" t="s">
        <v>557</v>
      </c>
      <c r="F126" s="121" t="s">
        <v>558</v>
      </c>
      <c r="G126" s="122" t="s">
        <v>167</v>
      </c>
      <c r="H126" s="123">
        <v>1320</v>
      </c>
      <c r="I126" s="124"/>
      <c r="J126" s="124">
        <f>ROUND(I126*H126,2)</f>
        <v>0</v>
      </c>
      <c r="K126" s="121" t="s">
        <v>125</v>
      </c>
      <c r="L126" s="28"/>
      <c r="M126" s="125" t="s">
        <v>1</v>
      </c>
      <c r="N126" s="126" t="s">
        <v>40</v>
      </c>
      <c r="O126" s="127">
        <v>0</v>
      </c>
      <c r="P126" s="127">
        <f>O126*H126</f>
        <v>0</v>
      </c>
      <c r="Q126" s="127">
        <v>0</v>
      </c>
      <c r="R126" s="127">
        <f>Q126*H126</f>
        <v>0</v>
      </c>
      <c r="S126" s="127">
        <v>0</v>
      </c>
      <c r="T126" s="128">
        <f>S126*H126</f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29" t="s">
        <v>126</v>
      </c>
      <c r="AT126" s="129" t="s">
        <v>121</v>
      </c>
      <c r="AU126" s="129" t="s">
        <v>75</v>
      </c>
      <c r="AY126" s="15" t="s">
        <v>127</v>
      </c>
      <c r="BE126" s="130">
        <f>IF(N126="základní",J126,0)</f>
        <v>0</v>
      </c>
      <c r="BF126" s="130">
        <f>IF(N126="snížená",J126,0)</f>
        <v>0</v>
      </c>
      <c r="BG126" s="130">
        <f>IF(N126="zákl. přenesená",J126,0)</f>
        <v>0</v>
      </c>
      <c r="BH126" s="130">
        <f>IF(N126="sníž. přenesená",J126,0)</f>
        <v>0</v>
      </c>
      <c r="BI126" s="130">
        <f>IF(N126="nulová",J126,0)</f>
        <v>0</v>
      </c>
      <c r="BJ126" s="15" t="s">
        <v>83</v>
      </c>
      <c r="BK126" s="130">
        <f>ROUND(I126*H126,2)</f>
        <v>0</v>
      </c>
      <c r="BL126" s="15" t="s">
        <v>126</v>
      </c>
      <c r="BM126" s="129" t="s">
        <v>559</v>
      </c>
    </row>
    <row r="127" spans="1:65" s="2" customFormat="1" ht="58.5">
      <c r="A127" s="27"/>
      <c r="B127" s="28"/>
      <c r="C127" s="27"/>
      <c r="D127" s="131" t="s">
        <v>129</v>
      </c>
      <c r="E127" s="27"/>
      <c r="F127" s="132" t="s">
        <v>560</v>
      </c>
      <c r="G127" s="27"/>
      <c r="H127" s="27"/>
      <c r="I127" s="27"/>
      <c r="J127" s="27"/>
      <c r="K127" s="27"/>
      <c r="L127" s="28"/>
      <c r="M127" s="133"/>
      <c r="N127" s="134"/>
      <c r="O127" s="53"/>
      <c r="P127" s="53"/>
      <c r="Q127" s="53"/>
      <c r="R127" s="53"/>
      <c r="S127" s="53"/>
      <c r="T127" s="54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T127" s="15" t="s">
        <v>129</v>
      </c>
      <c r="AU127" s="15" t="s">
        <v>75</v>
      </c>
    </row>
    <row r="128" spans="1:65" s="2" customFormat="1" ht="37.9" customHeight="1">
      <c r="A128" s="27"/>
      <c r="B128" s="118"/>
      <c r="C128" s="119" t="s">
        <v>182</v>
      </c>
      <c r="D128" s="119" t="s">
        <v>121</v>
      </c>
      <c r="E128" s="120" t="s">
        <v>561</v>
      </c>
      <c r="F128" s="121" t="s">
        <v>562</v>
      </c>
      <c r="G128" s="122" t="s">
        <v>148</v>
      </c>
      <c r="H128" s="123">
        <v>0.73399999999999999</v>
      </c>
      <c r="I128" s="124"/>
      <c r="J128" s="124">
        <f>ROUND(I128*H128,2)</f>
        <v>0</v>
      </c>
      <c r="K128" s="121" t="s">
        <v>125</v>
      </c>
      <c r="L128" s="28"/>
      <c r="M128" s="125" t="s">
        <v>1</v>
      </c>
      <c r="N128" s="126" t="s">
        <v>40</v>
      </c>
      <c r="O128" s="127">
        <v>0</v>
      </c>
      <c r="P128" s="127">
        <f>O128*H128</f>
        <v>0</v>
      </c>
      <c r="Q128" s="127">
        <v>0</v>
      </c>
      <c r="R128" s="127">
        <f>Q128*H128</f>
        <v>0</v>
      </c>
      <c r="S128" s="127">
        <v>0</v>
      </c>
      <c r="T128" s="128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29" t="s">
        <v>126</v>
      </c>
      <c r="AT128" s="129" t="s">
        <v>121</v>
      </c>
      <c r="AU128" s="129" t="s">
        <v>75</v>
      </c>
      <c r="AY128" s="15" t="s">
        <v>127</v>
      </c>
      <c r="BE128" s="130">
        <f>IF(N128="základní",J128,0)</f>
        <v>0</v>
      </c>
      <c r="BF128" s="130">
        <f>IF(N128="snížená",J128,0)</f>
        <v>0</v>
      </c>
      <c r="BG128" s="130">
        <f>IF(N128="zákl. přenesená",J128,0)</f>
        <v>0</v>
      </c>
      <c r="BH128" s="130">
        <f>IF(N128="sníž. přenesená",J128,0)</f>
        <v>0</v>
      </c>
      <c r="BI128" s="130">
        <f>IF(N128="nulová",J128,0)</f>
        <v>0</v>
      </c>
      <c r="BJ128" s="15" t="s">
        <v>83</v>
      </c>
      <c r="BK128" s="130">
        <f>ROUND(I128*H128,2)</f>
        <v>0</v>
      </c>
      <c r="BL128" s="15" t="s">
        <v>126</v>
      </c>
      <c r="BM128" s="129" t="s">
        <v>563</v>
      </c>
    </row>
    <row r="129" spans="1:65" s="2" customFormat="1" ht="58.5">
      <c r="A129" s="27"/>
      <c r="B129" s="28"/>
      <c r="C129" s="27"/>
      <c r="D129" s="131" t="s">
        <v>129</v>
      </c>
      <c r="E129" s="27"/>
      <c r="F129" s="132" t="s">
        <v>564</v>
      </c>
      <c r="G129" s="27"/>
      <c r="H129" s="27"/>
      <c r="I129" s="27"/>
      <c r="J129" s="27"/>
      <c r="K129" s="27"/>
      <c r="L129" s="28"/>
      <c r="M129" s="133"/>
      <c r="N129" s="134"/>
      <c r="O129" s="53"/>
      <c r="P129" s="53"/>
      <c r="Q129" s="53"/>
      <c r="R129" s="53"/>
      <c r="S129" s="53"/>
      <c r="T129" s="54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T129" s="15" t="s">
        <v>129</v>
      </c>
      <c r="AU129" s="15" t="s">
        <v>75</v>
      </c>
    </row>
    <row r="130" spans="1:65" s="2" customFormat="1" ht="37.9" customHeight="1">
      <c r="A130" s="27"/>
      <c r="B130" s="118"/>
      <c r="C130" s="119" t="s">
        <v>202</v>
      </c>
      <c r="D130" s="119" t="s">
        <v>121</v>
      </c>
      <c r="E130" s="120" t="s">
        <v>565</v>
      </c>
      <c r="F130" s="121" t="s">
        <v>566</v>
      </c>
      <c r="G130" s="122" t="s">
        <v>148</v>
      </c>
      <c r="H130" s="123">
        <v>0.73399999999999999</v>
      </c>
      <c r="I130" s="124"/>
      <c r="J130" s="124">
        <f>ROUND(I130*H130,2)</f>
        <v>0</v>
      </c>
      <c r="K130" s="121" t="s">
        <v>125</v>
      </c>
      <c r="L130" s="28"/>
      <c r="M130" s="125" t="s">
        <v>1</v>
      </c>
      <c r="N130" s="126" t="s">
        <v>40</v>
      </c>
      <c r="O130" s="127">
        <v>0</v>
      </c>
      <c r="P130" s="127">
        <f>O130*H130</f>
        <v>0</v>
      </c>
      <c r="Q130" s="127">
        <v>0</v>
      </c>
      <c r="R130" s="127">
        <f>Q130*H130</f>
        <v>0</v>
      </c>
      <c r="S130" s="127">
        <v>0</v>
      </c>
      <c r="T130" s="128">
        <f>S130*H130</f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R130" s="129" t="s">
        <v>126</v>
      </c>
      <c r="AT130" s="129" t="s">
        <v>121</v>
      </c>
      <c r="AU130" s="129" t="s">
        <v>75</v>
      </c>
      <c r="AY130" s="15" t="s">
        <v>127</v>
      </c>
      <c r="BE130" s="130">
        <f>IF(N130="základní",J130,0)</f>
        <v>0</v>
      </c>
      <c r="BF130" s="130">
        <f>IF(N130="snížená",J130,0)</f>
        <v>0</v>
      </c>
      <c r="BG130" s="130">
        <f>IF(N130="zákl. přenesená",J130,0)</f>
        <v>0</v>
      </c>
      <c r="BH130" s="130">
        <f>IF(N130="sníž. přenesená",J130,0)</f>
        <v>0</v>
      </c>
      <c r="BI130" s="130">
        <f>IF(N130="nulová",J130,0)</f>
        <v>0</v>
      </c>
      <c r="BJ130" s="15" t="s">
        <v>83</v>
      </c>
      <c r="BK130" s="130">
        <f>ROUND(I130*H130,2)</f>
        <v>0</v>
      </c>
      <c r="BL130" s="15" t="s">
        <v>126</v>
      </c>
      <c r="BM130" s="129" t="s">
        <v>567</v>
      </c>
    </row>
    <row r="131" spans="1:65" s="2" customFormat="1" ht="58.5">
      <c r="A131" s="27"/>
      <c r="B131" s="28"/>
      <c r="C131" s="27"/>
      <c r="D131" s="131" t="s">
        <v>129</v>
      </c>
      <c r="E131" s="27"/>
      <c r="F131" s="132" t="s">
        <v>568</v>
      </c>
      <c r="G131" s="27"/>
      <c r="H131" s="27"/>
      <c r="I131" s="27"/>
      <c r="J131" s="27"/>
      <c r="K131" s="27"/>
      <c r="L131" s="28"/>
      <c r="M131" s="166"/>
      <c r="N131" s="167"/>
      <c r="O131" s="168"/>
      <c r="P131" s="168"/>
      <c r="Q131" s="168"/>
      <c r="R131" s="168"/>
      <c r="S131" s="168"/>
      <c r="T131" s="169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T131" s="15" t="s">
        <v>129</v>
      </c>
      <c r="AU131" s="15" t="s">
        <v>75</v>
      </c>
    </row>
    <row r="132" spans="1:65" s="2" customFormat="1" ht="6.95" customHeight="1">
      <c r="A132" s="27"/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28"/>
      <c r="M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</row>
  </sheetData>
  <autoFilter ref="C115:K131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A.1 - Práce na ŽSv (Sborn...</vt:lpstr>
      <vt:lpstr>A.2 - Materiál zajištěný ...</vt:lpstr>
      <vt:lpstr>A.3 - Práce na přejezdu v...</vt:lpstr>
      <vt:lpstr>A.4 - Práce SSZT a SEE (S...</vt:lpstr>
      <vt:lpstr>A.5 - Přeprava (Sborník S...</vt:lpstr>
      <vt:lpstr>A.6 - VON (Sborník SŽDC 2...</vt:lpstr>
      <vt:lpstr>'A.1 - Práce na ŽSv (Sborn...'!Názvy_tisku</vt:lpstr>
      <vt:lpstr>'A.2 - Materiál zajištěný ...'!Názvy_tisku</vt:lpstr>
      <vt:lpstr>'A.3 - Práce na přejezdu v...'!Názvy_tisku</vt:lpstr>
      <vt:lpstr>'A.4 - Práce SSZT a SEE (S...'!Názvy_tisku</vt:lpstr>
      <vt:lpstr>'A.5 - Přeprava (Sborník S...'!Názvy_tisku</vt:lpstr>
      <vt:lpstr>'A.6 - VON (Sborník SŽDC 2...'!Názvy_tisku</vt:lpstr>
      <vt:lpstr>'Rekapitulace stavby'!Názvy_tisku</vt:lpstr>
      <vt:lpstr>'A.1 - Práce na ŽSv (Sborn...'!Oblast_tisku</vt:lpstr>
      <vt:lpstr>'A.2 - Materiál zajištěný ...'!Oblast_tisku</vt:lpstr>
      <vt:lpstr>'A.3 - Práce na přejezdu v...'!Oblast_tisku</vt:lpstr>
      <vt:lpstr>'A.4 - Práce SSZT a SEE (S...'!Oblast_tisku</vt:lpstr>
      <vt:lpstr>'A.5 - Přeprava (Sborník S...'!Oblast_tisku</vt:lpstr>
      <vt:lpstr>'A.6 - VON (Sborník SŽDC 2...'!Oblast_tisku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Liprtová Pavlína</dc:creator>
  <cp:lastModifiedBy>Helcl Tomáš, DiS.</cp:lastModifiedBy>
  <dcterms:created xsi:type="dcterms:W3CDTF">2020-10-01T08:43:07Z</dcterms:created>
  <dcterms:modified xsi:type="dcterms:W3CDTF">2020-10-13T08:17:10Z</dcterms:modified>
</cp:coreProperties>
</file>