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ko" reservationPassword="0"/>
  <workbookPr/>
  <bookViews>
    <workbookView xWindow="240" yWindow="120" windowWidth="14940" windowHeight="9225" activeTab="0"/>
  </bookViews>
  <sheets>
    <sheet name="Rekapitulace" sheetId="1" r:id="rId1"/>
    <sheet name="SO 98-98" sheetId="2" r:id="rId2"/>
    <sheet name="SO01" sheetId="3" r:id="rId3"/>
    <sheet name="SO02" sheetId="4" r:id="rId4"/>
  </sheets>
  <definedNames/>
  <calcPr/>
  <webPublishing/>
</workbook>
</file>

<file path=xl/sharedStrings.xml><?xml version="1.0" encoding="utf-8"?>
<sst xmlns="http://schemas.openxmlformats.org/spreadsheetml/2006/main" count="2564" uniqueCount="718">
  <si>
    <t>Aspe</t>
  </si>
  <si>
    <t>Rekapitulace ceny</t>
  </si>
  <si>
    <t>S631500273</t>
  </si>
  <si>
    <t>Odkanalizování haly oprav MEO Mladá Boleslav - Debř</t>
  </si>
  <si>
    <t>ZŘ</t>
  </si>
  <si>
    <t>20200519</t>
  </si>
  <si>
    <t>Celková cena bez DPH:</t>
  </si>
  <si>
    <t>Celková cena s DPH:</t>
  </si>
  <si>
    <t>Objekt</t>
  </si>
  <si>
    <t>Popis</t>
  </si>
  <si>
    <t>Cena bez DPH</t>
  </si>
  <si>
    <t>DPH</t>
  </si>
  <si>
    <t>Cena s DPH</t>
  </si>
  <si>
    <t>Počet neoceněných položek</t>
  </si>
  <si>
    <t>D.4</t>
  </si>
  <si>
    <t>Ostatní technologická zařízení</t>
  </si>
  <si>
    <t xml:space="preserve">  SO 98-98</t>
  </si>
  <si>
    <t>Všeobecný objekt</t>
  </si>
  <si>
    <t>SŽDC05</t>
  </si>
  <si>
    <t>S</t>
  </si>
  <si>
    <t>O</t>
  </si>
  <si>
    <t>Soupis prací objektu</t>
  </si>
  <si>
    <t xml:space="preserve">Stavba: </t>
  </si>
  <si>
    <t>0,00</t>
  </si>
  <si>
    <t>3</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</si>
  <si>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</si>
  <si>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</si>
  <si>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</si>
  <si>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</si>
  <si>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</si>
  <si>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</si>
  <si>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</si>
  <si>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</si>
  <si>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</si>
  <si>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</si>
  <si>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</si>
  <si>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</si>
  <si>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</si>
  <si>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</si>
  <si>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</si>
  <si>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</si>
  <si>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</si>
  <si>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</si>
  <si>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SO 98-98</t>
  </si>
  <si>
    <t>SD</t>
  </si>
  <si>
    <t>1</t>
  </si>
  <si>
    <t>Dokumentace stavby</t>
  </si>
  <si>
    <t>P</t>
  </si>
  <si>
    <t>VSEOB001</t>
  </si>
  <si>
    <t/>
  </si>
  <si>
    <t>Geodetická dokumentace skutečného provedení stavby</t>
  </si>
  <si>
    <t>KPL</t>
  </si>
  <si>
    <t>R-položka</t>
  </si>
  <si>
    <t>PP</t>
  </si>
  <si>
    <t>Vypracování geodetické části dokumentace skutečného provedení</t>
  </si>
  <si>
    <t>VV</t>
  </si>
  <si>
    <t>v předepsaném rozsahu a počtu dle VTP a ZTP</t>
  </si>
  <si>
    <t>TS</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</si>
  <si>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t>
  </si>
  <si>
    <t>VSEOB002</t>
  </si>
  <si>
    <t>Dokumentace skutečného provedení v listinné formě</t>
  </si>
  <si>
    <t>Vypracování technické části dokumentace skutečného provedení</t>
  </si>
  <si>
    <t>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která mimo jiné zahrnuje , zapracování všech změn během výstavby, výsledné měřící protokoly, aktuální údaje a dokumenty k zařízení (vlastní SW, knihy kabelových plánů s měřícími protokoly a protokoly o jejich uložení, předpisy pro obsluhu, doklady ověřovacího provozu apod.), závěrečnou zprávu o nakládání s odpady apod</t>
  </si>
  <si>
    <t>VSEOB003</t>
  </si>
  <si>
    <t>Dokumentace skutečného provedení v elektronické formě</t>
  </si>
  <si>
    <t>Vypracování kompletní dokumentace skutečného provedení v elektronické formě.</t>
  </si>
  <si>
    <t>Položka zahrnuje veškeré činnosti nezbytné k vypracování kompletní elketroniké dokumentace skutečného provedení dle SOD na zhotovení stavby a v rozsahu vyhlášky č. 499/2006 Sb. v platném znění a dle požadavků VTP a ZTP.</t>
  </si>
  <si>
    <t>Ostatní</t>
  </si>
  <si>
    <t>4</t>
  </si>
  <si>
    <t>VSEOB004</t>
  </si>
  <si>
    <t>Osvědčení o shodě notifikovanou osobou</t>
  </si>
  <si>
    <t>Zajištění vydání osvědčení o shodě notifikovanou osobou</t>
  </si>
  <si>
    <t>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</si>
  <si>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E.1.6</t>
  </si>
  <si>
    <t>Potrubní vedení</t>
  </si>
  <si>
    <t xml:space="preserve">  SO01</t>
  </si>
  <si>
    <t>Kanalizační přípojka</t>
  </si>
  <si>
    <t>SO01</t>
  </si>
  <si>
    <t>Zemní práce</t>
  </si>
  <si>
    <t>111201101</t>
  </si>
  <si>
    <t>Odstranění křovin a stromů průměru kmene do 100 mm i s kořeny z celkové plochy do 1000 m2</t>
  </si>
  <si>
    <t>M2</t>
  </si>
  <si>
    <t>CS ÚRS 2019 02</t>
  </si>
  <si>
    <t>Odstranění křovin a stromů s odstraněním kořenů  průměru kmene do 100 mm do sklonu terénu 1 : 5, při celkové ploše do 1 000 m2</t>
  </si>
  <si>
    <t>1. Cenu -1104 lze použít jestliže se odstranění stromů a křovin neprovádí na holo.    
2. Cena -1101 je určena i pro:    
a) odstraňování křovin a stromů o průměru kmene do 100 mm z ploch, jejichž celková výměra je větší než 1 000 m2 při sklonu terénu strmějším než 1 : 5;    
b) LTM při jakékoliv celkové ploše jednotlivě přes 30 m2.    
3. V ceně jsou započteny i náklady na případné nutné odklizení křovin a stromů na hromady na vzdálenost do 50 m nebo naložení na dopravní prostředek.    
4. Průměr kmenů stromů (křovin) se měří 0,15 m nad přilehlým terénem.    
5. Množství jednotek se určí samostatně za každý objekt v m2 plochy rovné součtu půdorysných ploch omezených obalovými křivkami korun jednotlivých stromů a křovin, popř. skupin stromů a křovin, jejichž koruny se půdorysně překrývají. Jestliže by byl zmíněný součet ploch větší než půdorysná plocha staveniště, počítá se pouze s plochou staveniště.</t>
  </si>
  <si>
    <t>113154232</t>
  </si>
  <si>
    <t>Frézování živičného krytu tl 40 mm pruh š 2 m pl do 1000 m2 bez překážek v trase</t>
  </si>
  <si>
    <t>Frézování živičného podkladu nebo krytu s naložením na dopravní prostředek plochy přes 500 do 1 000 m2 bez překážek v trase pruhu šířky přes 1 m do 2 m, tloušťky vrstvy 40 mm</t>
  </si>
  <si>
    <t>délka * šířka druhá vrstva  
10*(1,1+0,25+0,25)</t>
  </si>
  <si>
    <t>113154234</t>
  </si>
  <si>
    <t>Frézování živičného krytu tl 100 mm pruh š 2 m pl do 1000 m2 bez překážek v trase</t>
  </si>
  <si>
    <t>Frézování živičného podkladu nebo krytu  s naložením na dopravní prostředek plochy přes 500 do 1 000 m2 bez překážek v trase pruhu šířky přes 1 m do 2 m, tloušťky vrstvy 100 mm</t>
  </si>
  <si>
    <t>délka * šířka první vrstva  
10*(1,1+0,5+0,5)</t>
  </si>
  <si>
    <t>1. V cenách jsou započteny i náklady na:    
a) vodu pro chlazení zubů frézy,    
b) opotřebování frézovacích nástrojů,    
c) naložení odfrézovaného materiálu na dopravní prostředek.    
2. V cenách nejsou započteny náklady na:    
a) nutné ruční odstranění (vybourání) živičného krytu kolem překážek, které se oceňují cenami souboru cen 113 10-7 Odstranění podkladů nebo krytů této části katalogu,    
b) očištění povrchu odfrézované plochy, které se oceňují cenami souboru cen 938 90-9 Odstranění bláta, prachu z povrchu podkladu nebo krytu části C01 tohoto katalogu.    
3. Množství měrných jednotek pro rozpočet určí projekt. Drobné překážky, např. vpusti, uzávěry, sloupy (plochy do 2 m2) se z celkové frézované plochy neodečítají.    
4. Tloušťku frézované vrstvy určí projekt a měří se tloušťka jednotlivých záběrů v mm.    
5. Cena s překážkami je určena v případech, kdy:    
a) na 200 m2 frézované plochy se vyskytne v průměru více než jedna vpusť nebo vstup inženýrských sítí, popř. stožár, vstupní ostrůvek apod.,    
b) jsou-li podél frézované plochy osazeny obrubníky s výškovým rozdílem horní plochy obrubníku od frézované plochy větší než 250 mm.    
6. Překážkami se rozumějí obrubníky nebo krajníky, pokud výškový rozdíl horní plochy obrubníku od frézované plochy je větší než 250 mm, vpusti nebo vstupy inženýrských sítí, stožáry, nástupní a ochranné ostrůvky apod.</t>
  </si>
  <si>
    <t>113202111</t>
  </si>
  <si>
    <t>Vytrhání obrub krajníků obrubníků stojatých</t>
  </si>
  <si>
    <t>M</t>
  </si>
  <si>
    <t>Vytrhání obrub  s vybouráním lože, s přemístěním hmot na skládku na vzdálenost do 3 m nebo s naložením na dopravní prostředek z krajníků nebo obrubníků stojatých</t>
  </si>
  <si>
    <t>6+6"u silnice+u plochy ČS"</t>
  </si>
  <si>
    <t>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t>
  </si>
  <si>
    <t>5</t>
  </si>
  <si>
    <t>121101101</t>
  </si>
  <si>
    <t>Sejmutí ornice s přemístěním na vzdálenost do 50 m</t>
  </si>
  <si>
    <t>M3</t>
  </si>
  <si>
    <t>Sejmutí ornice nebo lesní půdy  s vodorovným přemístěním na hromady v místě upotřebení nebo na dočasné či trvalé skládky se složením, na vzdálenost do 50 m</t>
  </si>
  <si>
    <t>154*2*0,15</t>
  </si>
  <si>
    <t>1. V cenách jsou započteny i náklady na příp. nutné naložení sejmuté ornice na dopravní prostředek.    
2. V cenách nejsou započteny náklady na odstranění nevhodných přimísenin (kamenů, kořenů apod.); tyto práce se ocení individuálně.    
3. Množství ornice odebírané ze skládek se do objemu vykopávek pro volbu cen podle množství nezapočítává. Ceny souboru cen 122 . 0-11 Odkopávky a prokopávky nezapažené, se volí pro ornici odebíranou z projektovaných dočasných skládek;    
a) na staveništi podle součtu objemu ze všech skládek,    
b) mimo staveniště podle objemu každé skládky zvlášť.    
4. Uložení ornice na skládky se oceňuje podle ustanovení v poznámkách č. 1 a 2 k ceně 171 20-1201 Uložení sypaniny na skládky. Složení ornice na hromady v místě upotřebení se neoceňuje.    
5. Odebírá-li se ornice z projektované dočasné skládky, oceňuje se její naložení a přemístění podle čl. 3172 Všeobecných podmínek tohoto katalogu.    
6. Přemísťuje-li se ornice na vzdálenost větší něž 250 m, vzdálenost 50 m se pro určení vzdálenosti vodorovného přemístění neodečítá a ocení se sejmutí a přemístění bez ohledu na ustanovení pozn. č. 1 takto:    
a) sejmutí ornice na vzdálenost 50m cenou 121 10-1101;    
b) naložení příslušnou cenou souboru cen 167 10- . .    
c) vodorovné přemístění cenami souboru cen 162 . 0- . . Vodorovné přemístění výkopku.    
7. Sejmutí podorničí se oceňuje cenami odkopávek s přihlédnutím k ustanovení čl. 3112 Všeobecných podmínek tohoto katalogu.</t>
  </si>
  <si>
    <t>6</t>
  </si>
  <si>
    <t>130001101</t>
  </si>
  <si>
    <t>Příplatek za ztížení vykopávky v blízkosti podzemního vedení</t>
  </si>
  <si>
    <t>Příplatek k cenám hloubených vykopávek za ztížení vykopávky v blízkosti podzemního vedení nebo výbušnin pro jakoukoliv třídu horniny</t>
  </si>
  <si>
    <t>2*2*1*3</t>
  </si>
  <si>
    <t>7</t>
  </si>
  <si>
    <t>132201202</t>
  </si>
  <si>
    <t>Hloubení rýh š do 2000 mm v hornině tř. 3 objemu do 1000 m3</t>
  </si>
  <si>
    <t>Hloubení zapažených i nezapažených rýh šířky přes 600 do 2 000 mm s urovnáním dna do předepsaného profilu a spádu v hornině tř. 3 přes 100 do 1 000 m3</t>
  </si>
  <si>
    <t>délka * průměrná hloubka * šířka * procento výkopu  
154*2,0*1,1*0,5</t>
  </si>
  <si>
    <t>8</t>
  </si>
  <si>
    <t>132201209</t>
  </si>
  <si>
    <t>Příplatek za lepivost k hloubení rýh š do 2000 mm v hornině tř. 3</t>
  </si>
  <si>
    <t>Hloubení zapažených i nezapažených rýh šířky přes 600 do 2 000 mm s urovnáním dna do předepsaného profilu a spádu v hornině tř. 3 Příplatek k cenám za lepivost horniny tř. 3</t>
  </si>
  <si>
    <t>výkop pro horninu tř.3 * 30%  
154*2,0*1,1*0,5*0,3</t>
  </si>
  <si>
    <t>9</t>
  </si>
  <si>
    <t>132301202</t>
  </si>
  <si>
    <t>Hloubení rýh š do 2000 mm v hornině tř. 4 objemu do 1000 m3</t>
  </si>
  <si>
    <t>Hloubení zapažených i nezapažených rýh šířky přes 600 do 2 000 mm s urovnáním dna do předepsaného profilu a spádu v hornině tř. 4 přes 100 do 1 000 m3</t>
  </si>
  <si>
    <t>154*2,0*1,1*0,5</t>
  </si>
  <si>
    <t>10</t>
  </si>
  <si>
    <t>132301209</t>
  </si>
  <si>
    <t>Příplatek za lepivost k hloubení rýh š do 2000 mm v hornině tř. 4</t>
  </si>
  <si>
    <t>Hloubení zapažených i nezapažených rýh šířky přes 600 do 2 000 mm s urovnáním dna do předepsaného profilu a spádu v hornině tř. 4 Příplatek k cenám za lepivost horniny tř. 4</t>
  </si>
  <si>
    <t>154*2,0*1,1*0,5*0,3</t>
  </si>
  <si>
    <t>11</t>
  </si>
  <si>
    <t>174101101</t>
  </si>
  <si>
    <t>Zásyp jam, šachet rýh nebo kolem objektů sypaninou se zhutněním</t>
  </si>
  <si>
    <t>Zásyp sypaninou z jakékoliv horniny s uložením výkopku ve vrstvách se zhutněním jam, šachet, rýh nebo kolem objektů v těchto vykopávkách</t>
  </si>
  <si>
    <t>objem výkopu-podsyp-obsyp  
154*2,0*1,1-154*0,1*1,1-154*0,4*1,1</t>
  </si>
  <si>
    <t>12</t>
  </si>
  <si>
    <t>175111101</t>
  </si>
  <si>
    <t>Obsypání potrubí ručně sypaninou bez prohození, uloženou do 3 m</t>
  </si>
  <si>
    <t>Obsypání potrubí ručně sypaninou z vhodných hornin tř. 1 až 4 nebo materiálem připraveným podél výkopu ve vzdálenosti do 3 m od jeho kraje, pro jakoukoliv hloubku výkopu a míru zhutnění bez prohození sypaniny</t>
  </si>
  <si>
    <t>délka* výška * šířka výkopu  
154*0,4*1,1</t>
  </si>
  <si>
    <t>13</t>
  </si>
  <si>
    <t>58331351</t>
  </si>
  <si>
    <t>kamenivo těžené drobné frakce 0/4</t>
  </si>
  <si>
    <t>T</t>
  </si>
  <si>
    <t>154*0,4*1,1*2,8</t>
  </si>
  <si>
    <t>14</t>
  </si>
  <si>
    <t>181006112</t>
  </si>
  <si>
    <t>Rozprostření zemint l vrstvy do 0,15 m schopných zúrodnění v rovině a sklonu do 1:5</t>
  </si>
  <si>
    <t>Rozprostření zemin schopných zúrodnění  v rovině a ve sklonu do 1:5, tloušťka vrstvy přes 0,10 do 0,15 m</t>
  </si>
  <si>
    <t>154*2"ornice nad výkopem potrubí"  
0,6*4"ornice z náhradní výsadby"  
Součet 310,4</t>
  </si>
  <si>
    <t>15</t>
  </si>
  <si>
    <t>181411121</t>
  </si>
  <si>
    <t>Založení lučního trávníku výsevem plochy do 1000 m2 v rovině a ve svahu do 1:5</t>
  </si>
  <si>
    <t>Založení trávníku na půdě předem připravené plochy do 1000 m2 výsevem včetně utažení lučního v rovině nebo na svahu do 1:5</t>
  </si>
  <si>
    <t>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t>
  </si>
  <si>
    <t>16</t>
  </si>
  <si>
    <t>00572470</t>
  </si>
  <si>
    <t>osivo směs travní univerzál</t>
  </si>
  <si>
    <t>KG</t>
  </si>
  <si>
    <t>308 * 0,015  Přepočtené koeficientem množství</t>
  </si>
  <si>
    <t>17</t>
  </si>
  <si>
    <t>181951102</t>
  </si>
  <si>
    <t>Úprava pláně v hornině tř. 1 až 4 se zhutněním</t>
  </si>
  <si>
    <t>CS ÚRS 2019 01</t>
  </si>
  <si>
    <t>Úprava pláně vyrovnáním výškových rozdílů  v hornině tř. 1 až 4 se zhutněním</t>
  </si>
  <si>
    <t>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t>
  </si>
  <si>
    <t>18</t>
  </si>
  <si>
    <t>R01</t>
  </si>
  <si>
    <t>Vodorovné přemístění výkopku po suchu na zvolenou skládku dle možností zhotovitele bez ohledu na dopravní vzdálenost vč. naložení v místě stavby, ulož</t>
  </si>
  <si>
    <t>[bez vazby na CS]</t>
  </si>
  <si>
    <t>obsyp: obsyp potrubí   
Součet: 67,76 m3  
podsyp: podsyp pod potrubí   
délka * šířka výkopu * tloušťka podsypu  
154*1,1*0,1  
Součet 16,94  
Součet: 16,94 m3  
obsyp+podsyp</t>
  </si>
  <si>
    <t>19</t>
  </si>
  <si>
    <t>R02</t>
  </si>
  <si>
    <t>Vodorovné přemístění vyfrézovaného asfaltu po suchu na zvolenou skládku dle možností zhotovitele bez ohledu na dopravní vzdálenost vč. naložení v míst</t>
  </si>
  <si>
    <t>délka * šířka první vrstva*tl.+délka * šířka druhá vrstva*tl  
10*(1,1+0,5+0,5)*0,04+10*(1,1+0,25+0,25)*0,07</t>
  </si>
  <si>
    <t>20</t>
  </si>
  <si>
    <t>R03</t>
  </si>
  <si>
    <t>Vodorovné přemístění vybouraných hmot po suchu na zvolenou skládku dle možností zhotovitele bez ohledu na dopravní vzdálenost vč. naložení v místě sta</t>
  </si>
  <si>
    <t>1,23+(6*0,15) "obrubníky+beton plocha"</t>
  </si>
  <si>
    <t>21</t>
  </si>
  <si>
    <t>R04</t>
  </si>
  <si>
    <t>Vodorovné přemístění výkopku po suchu na zvolenou mezideponii a zpět k uložení a zásypu dle možností zhotovitele bez ohledu na dopravní vzdálenost vč.</t>
  </si>
  <si>
    <t>Vodorovné přemístění výkopku po suchu na zvolenou mezideponii a zpět k uložení a zásypu dle možností zhotovitele bez ohledu na dopravní vzdálenost vč. naložení a složení v místě stavby a v místě mezideponie, uložení na mezideponii a poplatku za mezideponii.</t>
  </si>
  <si>
    <t>obsyp: obsyp potrubí   
Součet: 67,76 m3  
podsyp: podsyp pod potrubí   
délka * šířka výkopu * tloušťka podsypu  
154*1,1*0,1  
Součet 16,94  
Součet: 16,94 m3  
V3: výkop v tr3   
154*2,0*1,1*0,5  
Součet: 169,40 m3  
V4: výkop pro třídu těžitelnosti 4   
154*2,0*1,1*0,5  
Součet: 169,40 m3  
V3+V4-obsyp-podsyp</t>
  </si>
  <si>
    <t>22</t>
  </si>
  <si>
    <t>R05</t>
  </si>
  <si>
    <t>Předání pokácené dřevní hmoty a rozřezání na 2m kusy jejím vlastníkům včetně srovnání do měřitelných figur, přiblížení na místo předání, nezbytné mani</t>
  </si>
  <si>
    <t>SOUBOR</t>
  </si>
  <si>
    <t>23</t>
  </si>
  <si>
    <t>R162301-1</t>
  </si>
  <si>
    <t>Likvidace nevyužitelné dřevní hmoty dle technologických možností zhotovitele</t>
  </si>
  <si>
    <t>Kompletní likvidace veškeré nezneužitkovatelné dřevní hmoty v souladu s platnou legislativou, způsobem dle technologických možností zhotovitele a předložení dokladu o likvidaci</t>
  </si>
  <si>
    <t>24</t>
  </si>
  <si>
    <t>183101221</t>
  </si>
  <si>
    <t>Jamky pro výsadbu s výměnou 50 % půdy zeminy tř 1 až 4 objem do 1 m3 v rovině a svahu do 1:5</t>
  </si>
  <si>
    <t>KUS</t>
  </si>
  <si>
    <t>Hloubení jamek pro vysazování rostlin v zemině tř.1 až 4 s výměnou půdy z 50% v rovině nebo na svahu do 1:5, objemu přes 0,40 do 1,00 m3</t>
  </si>
  <si>
    <t>25</t>
  </si>
  <si>
    <t>103211000</t>
  </si>
  <si>
    <t>zahradní substrát pro výsadbu VL</t>
  </si>
  <si>
    <t>4*0,6</t>
  </si>
  <si>
    <t>26</t>
  </si>
  <si>
    <t>184102114</t>
  </si>
  <si>
    <t>Výsadba dřeviny s balem D do 0,5 m do jamky se zalitím v rovině a svahu do 1:5</t>
  </si>
  <si>
    <t>Výsadba dřeviny s balem do předem vyhloubené jamky se zalitím  v rovině nebo na svahu do 1:5, při průměru balu přes 400 do 500 mm</t>
  </si>
  <si>
    <t>27</t>
  </si>
  <si>
    <t>026R4</t>
  </si>
  <si>
    <t>Javor babyka /Acer campestre/, OK 10-12 cm, 250 - 300 cm, bal</t>
  </si>
  <si>
    <t>sazenice stromu s balem, obvod kmene 10-12 cm, výška 2,5 - 3,0 m</t>
  </si>
  <si>
    <t>4  
počet kusů dle PD</t>
  </si>
  <si>
    <t>28</t>
  </si>
  <si>
    <t>184215133</t>
  </si>
  <si>
    <t>Ukotvení kmene dřevin třemi kůly D do 0,1 m délky do 3 m</t>
  </si>
  <si>
    <t>Ukotvení dřeviny kůly třemi kůly, délky přes 2 do 3 m</t>
  </si>
  <si>
    <t>stromy:    
4  
Součet: 4,00   
stromy</t>
  </si>
  <si>
    <t>29</t>
  </si>
  <si>
    <t>605912550</t>
  </si>
  <si>
    <t>kůl vyvazovací dřevěný impregnovaný D 8cm dl 2,5m</t>
  </si>
  <si>
    <t>stromy:    
4  
Součet: 4,00   
stromy*3</t>
  </si>
  <si>
    <t>30</t>
  </si>
  <si>
    <t>605912550-1</t>
  </si>
  <si>
    <t>Vyvazovací příčka, půlkuláč</t>
  </si>
  <si>
    <t>31</t>
  </si>
  <si>
    <t>605912550-2</t>
  </si>
  <si>
    <t>Vyvazovací popruh</t>
  </si>
  <si>
    <t>32</t>
  </si>
  <si>
    <t>184813121</t>
  </si>
  <si>
    <t>Ochrana dřevin před okusem mechanicky pletivem v rovině a svahu do 1:5</t>
  </si>
  <si>
    <t>Ochrana dřevin před okusem zvěří mechanicky v rovině nebo ve svahu do 1:5, pletivem, výšky do 2 m</t>
  </si>
  <si>
    <t>33</t>
  </si>
  <si>
    <t>184911432</t>
  </si>
  <si>
    <t>Mulčování rostlin kůrou tl. do 0,15 m ve svahu do 1:2</t>
  </si>
  <si>
    <t>Mulčování vysazených rostlin mulčovací kůrou, tl. přes 100 do 150 mm na svahu přes 1:5 do 1:2</t>
  </si>
  <si>
    <t>stromy:    
4  
Součet: 4,00   
stromy*1</t>
  </si>
  <si>
    <t>34</t>
  </si>
  <si>
    <t>103911000</t>
  </si>
  <si>
    <t>kůra mulčovací VL</t>
  </si>
  <si>
    <t>stromy:    
4  
Součet: 4,00   
stromy*0,15</t>
  </si>
  <si>
    <t>35</t>
  </si>
  <si>
    <t>185804311</t>
  </si>
  <si>
    <t>Zalití rostlin vodou plocha do 20 m2</t>
  </si>
  <si>
    <t>Zalití rostlin vodou plochy záhonů jednotlivě do 20 m2</t>
  </si>
  <si>
    <t>stromy:    
4  
Součet: 4,00   
stromy*0,1</t>
  </si>
  <si>
    <t>36</t>
  </si>
  <si>
    <t>185851121</t>
  </si>
  <si>
    <t>Dovoz vody pro zálivku rostlin za vzdálenost do 1000 m</t>
  </si>
  <si>
    <t>Dovoz vody pro zálivku rostlin  na vzdálenost do 1000 m</t>
  </si>
  <si>
    <t>voda:    
stromy*0,1  
Součet: 0,40   
voda</t>
  </si>
  <si>
    <t>37</t>
  </si>
  <si>
    <t>185851129</t>
  </si>
  <si>
    <t>Příplatek k dovozu vody pro zálivku rostlin do 1000 m ZKD 1000 m</t>
  </si>
  <si>
    <t>Dovoz vody pro zálivku rostlin  Příplatek k ceně za každých dalších i započatých 1000 m</t>
  </si>
  <si>
    <t>voda:    
stromy*0,1  
Součet: 0,40   
voda*3  
příplatek k dovozu vody za další 3 km</t>
  </si>
  <si>
    <t>38</t>
  </si>
  <si>
    <t>1848R</t>
  </si>
  <si>
    <t>Ošetřování vysazených dřevin soliterních - následné péče o nově vysazené dřeviny po dobu pěti let</t>
  </si>
  <si>
    <t>1. V cenách jsou započteny i náklady na odplevelení s nakypřením nebo vypletí, odstranění poškozených částí dřeviny s případným složením odpadu na hromady, naložením na dopravní prostředek a odvozem do 20 km a s jeho složením.    
2. Ceny jsou určeny pouze pro jednorázové ošetření.    
3. V cenách nejsou započteny náklady na:    
a) zalití rostlin; zalití se oceňuje cenami části C02 souboru cen 185 80-43 Zalití rostlin vodou,    
b) chemické odplevelení; tyto práce se oceňují cenami části A02 souboru cen 184 80-26 Chemické odplevelení po založení kultury,    
c) hnojení; tyto práce se oceňují cenami části A02 souboru cen 184 85-11 Hnojení roztokem hnojiva nebo 185 80-21 Hnojení,    
d) řez; tyto práce se oceňují cenami části C02 souboru cen 184 80-61 Řez stromů nebo keřů.    
4. V cenách o sklonu svahu přes 1:1 jsou uvažovány podmínky pro svahy běžně schůdné; bez použití lezeckých technik. V případě použití lezeckých technik se tyto náklady oceňují individuálně.</t>
  </si>
  <si>
    <t>Zakládání</t>
  </si>
  <si>
    <t>39</t>
  </si>
  <si>
    <t>271532213</t>
  </si>
  <si>
    <t>Podsyp pod základové konstrukce se zhutněním z hrubého kameniva frakce 8 až 16 mm</t>
  </si>
  <si>
    <t>Podsyp pod základové konstrukce se zhutněním a urovnáním povrchu z kameniva hrubého, frakce 8 - 16 mm</t>
  </si>
  <si>
    <t>5,5*0,1  
0,55 * 1,1  Přepočtené koeficientem množství</t>
  </si>
  <si>
    <t>1. Ceny slouží pro ocenění násypů pod základové konstrukce tloušťky vrstvy do 300 mm.    
2. Násypy s tloušťkou vrstvy přesahující 300 mm se ocení cenami souboru cen 213 31-…. Polštáře zhutněné pod základy v katalogu 800-2 Zvláštní zakládání objektů.</t>
  </si>
  <si>
    <t>23-M</t>
  </si>
  <si>
    <t>Montáže potrubí</t>
  </si>
  <si>
    <t>40</t>
  </si>
  <si>
    <t>230170012</t>
  </si>
  <si>
    <t>Tlakové zkoušky těsnosti potrubí - zkouška DN do 80</t>
  </si>
  <si>
    <t>Zkouška těsnosti potrubí  DN přes 40 do 80</t>
  </si>
  <si>
    <t>154+7</t>
  </si>
  <si>
    <t>35-M</t>
  </si>
  <si>
    <t>Montáž čerpadel, kompr.a vodoh.zař.</t>
  </si>
  <si>
    <t>41</t>
  </si>
  <si>
    <t>891215321</t>
  </si>
  <si>
    <t>Montáž zpětných klapek DN 50</t>
  </si>
  <si>
    <t>Montáž vodovodních armatur na potrubí zpětných klapek DN 50</t>
  </si>
  <si>
    <t>42</t>
  </si>
  <si>
    <t>R2214500</t>
  </si>
  <si>
    <t>ventil zpětný kulový samočinný DN 50</t>
  </si>
  <si>
    <t>ventil zpětný kulový samočinný DN 50 s rozebiratelnými spoji</t>
  </si>
  <si>
    <t>Vodorovné konstrukce</t>
  </si>
  <si>
    <t>43</t>
  </si>
  <si>
    <t>451573111</t>
  </si>
  <si>
    <t>Lože pod potrubí otevřený výkop ze štěrkopísku</t>
  </si>
  <si>
    <t>Lože pod potrubí, stoky a drobné objekty v otevřeném výkopu z písku a štěrkopísku do 63 mm</t>
  </si>
  <si>
    <t>délka * šířka výkopu * tloušťka podsypu  
154*1,1*0,1  
Součet 16,94</t>
  </si>
  <si>
    <t>44</t>
  </si>
  <si>
    <t>457311118</t>
  </si>
  <si>
    <t>Vyrovnávací nebo spádový beton C 30/37 včetně úpravy povrchu</t>
  </si>
  <si>
    <t>Vyrovnávací nebo spádový beton včetně úpravy povrchu  C 30/37</t>
  </si>
  <si>
    <t>1. V cenách jsou započteny náklady na kontrolu bednění, vlastní betonáž zejména čerpadlem betonu, rozhrnutí a hutnění betonu vibrační lištou, uhlazení horního povrchu betonu vyrovnávací nebo spádové konstrukce v tloušťce větší než 60 mm, v případě železobetonu přes 100 mm, ošetření a ochranu čerstvě uloženého certifikovaného betonu požadované konzistence. Rovinnost povrchu - třída 9 až 10.    
2. Příplatek za rovinnost povrchu platí pro všechny ceny ukládaného konstrukčního betonu pod celoplošnou izolaci mostovky v požadovaném příčném nebo podélném minimálním sklonu 0,5 %. Rovinnost je daná normou 8 mm pod 2 m lati a třídou 8 přesnosti.    
3. V cenách nejsou započteny náklady na:    
a) železobetonovou desku nebo spřahující desku ze železobetonu tloušťky přes 100 mm,    
b) bednění vyrovnávacího a spádového betonu,    
c) vyrovnávací vrstvy ze sanační reprofilační malty, tyto se oceňují souborem cen 628 63-21 Úprava příčných spár u montovaných mostů,    
d) dobroušení povrchu na požadovanou třídu 6 přesnosti.</t>
  </si>
  <si>
    <t>45</t>
  </si>
  <si>
    <t>457311191</t>
  </si>
  <si>
    <t>Příplatek k vyrovnávacímu nebo spádovému betonu za rovinnost</t>
  </si>
  <si>
    <t>Vyrovnávací nebo spádový beton včetně úpravy povrchu  Příplatek k ceně za rovinnost</t>
  </si>
  <si>
    <t>Komunikace pozemní</t>
  </si>
  <si>
    <t>46</t>
  </si>
  <si>
    <t>56108NOV</t>
  </si>
  <si>
    <t>Zásyp nezámrznou zeminou pro aktivní zónu komunikace tl do 500 mm plochy do 5000 m2</t>
  </si>
  <si>
    <t>Zřízení podkladu z nezámrzné zeminy (štěrkopískem/drcené kamenivo) s předepsaným modelem přetvárnosti na pláni komunikace Edef2 = 45 MPa (ČSN 72 1006)</t>
  </si>
  <si>
    <t>délka * šířka výkopu  
10*1,1</t>
  </si>
  <si>
    <t>47</t>
  </si>
  <si>
    <t>583312010</t>
  </si>
  <si>
    <t>štěrkopísek netříděný stabilizační zemina</t>
  </si>
  <si>
    <t>kamenivo přírodní těžené pro stavební účely  PTK  (drobné, hrubé, štěrkopísky) kamenivo mimo normu štěrkopísek netříděný (stabilizační zemina)</t>
  </si>
  <si>
    <t>(10*1,1*0,5)*2"(délka*šířka výkopu*hloubka)*obj.hm</t>
  </si>
  <si>
    <t>48</t>
  </si>
  <si>
    <t>564751111</t>
  </si>
  <si>
    <t>Podklad z kameniva hrubého drceného vel. 32-63 mm tl 150 mm</t>
  </si>
  <si>
    <t>Podklad nebo kryt z kameniva hrubého drceného vel. 32-63 mm s rozprostřením a zhutněním, po zhutnění tl. 150 mm</t>
  </si>
  <si>
    <t>10*1,1</t>
  </si>
  <si>
    <t>49</t>
  </si>
  <si>
    <t>564851111</t>
  </si>
  <si>
    <t>Podklad ze štěrkodrtě ŠD tl 150 mm</t>
  </si>
  <si>
    <t>Podklad ze štěrkodrti ŠD s rozprostřením a zhutněním, po zhutnění tl. 150 mm</t>
  </si>
  <si>
    <t>50</t>
  </si>
  <si>
    <t>565155111</t>
  </si>
  <si>
    <t>Asfaltový beton vrstva podkladní ACP 16 (obalované kamenivo OKS) tl 70 mm š do 3 m</t>
  </si>
  <si>
    <t>Asfaltový beton vrstva podkladní ACP 16 (obalované kamenivo střednězrnné - OKS) s rozprostřením a zhutněním v pruhu šířky do 3 m, po zhutnění tl. 70 mm</t>
  </si>
  <si>
    <t>10*(1,1+0,25+0,25)"délka*(šířka výkopu+rozšíření zavázání na obě strany)</t>
  </si>
  <si>
    <t>51</t>
  </si>
  <si>
    <t>573111111</t>
  </si>
  <si>
    <t>Postřik živičný infiltrační s posypem z asfaltu množství 0,60 kg/m2</t>
  </si>
  <si>
    <t>Postřik živičný infiltrační z asfaltu silničního s posypem kamenivem, v množství 0,60 kg/m2</t>
  </si>
  <si>
    <t>52</t>
  </si>
  <si>
    <t>573231111</t>
  </si>
  <si>
    <t>Postřik živičný spojovací ze silniční emulze v množství do 0,7 kg/m2</t>
  </si>
  <si>
    <t>Postřik živičný spojovací bez posypu kamenivem ze silniční emulze, v množství od 0,50 do 0,80 kg/m2</t>
  </si>
  <si>
    <t>10*(1,1+0,25+0,25)*2</t>
  </si>
  <si>
    <t>53</t>
  </si>
  <si>
    <t>577134131</t>
  </si>
  <si>
    <t>Asfaltový beton vrstva obrusná ACO 11 (ABS) tř. I tl 40 mm š do 3 m z modifikovaného asfaltu</t>
  </si>
  <si>
    <t>Asfaltový beton vrstva obrusná ACO 11 (ABS) s rozprostřením a se zhutněním z modifikovaného asfaltu v pruhu šířky do 3 m, po zhutnění tl. 40 mm</t>
  </si>
  <si>
    <t>10*(1,1+0,5+0,5)</t>
  </si>
  <si>
    <t>Úpravy povrchů, podlahy a osazování výplní</t>
  </si>
  <si>
    <t>54</t>
  </si>
  <si>
    <t>621211011</t>
  </si>
  <si>
    <t>Montáž kontaktního zateplení vnějších podhledů z polystyrénových desek tl do 80 mm</t>
  </si>
  <si>
    <t>Montáž kontaktního zateplení  z polystyrenových desek nebo z kombinovaných desek na vnější podhledy, tloušťky desek přes 40 do 80 mm</t>
  </si>
  <si>
    <t>0,5*1,5"zateplení potrubí u ČS"</t>
  </si>
  <si>
    <t>1. V cenách jsou započteny náklady na:    
a) upevnění desek lepením a talířovými hmoždinkami,    
b) přestěrkování izolačních desek,    
c) vložení sklovláknité výztužné tkaniny,    
d) uzavření otvorů po kotvách lešení.    
2. V cenách nejsou započteny náklady na:    
a) dodávku desek tepelné izolace; tyto se ocení ve specifikaci, ztratné lze stanovit ve výši 2%,    
b) provedení konečné povrchové úpravy:    
- vrchní tenkovrstvou omítkou, tyto se ocení příslušnými cenami této části katalogu    
- nátěrem; tyto se ocení příslušnými cenami části A07 katalogu 800-783    
- keramickým obkladem; tyto se ocení příslušnými cenami souboru cen části A01 katalogu 800-781 Obklady keramické,    
c) osazení lišt; tyto se ocení příslušnými cenami této části katalogu.    
3. V cenách 621 25-1101 a -1105 jsou započteny náklady na osazení a dodávku tepelněizolačních zátek v počtu 9 ks/m2 pro podhledy.    
4. V cenách 622 25-1101 a -1105 jsou započteny náklady na osazení a dodávku tepelněizolačních zátek v počtu a 6 ks/m2 pro stěny.    
5. Kombinovaná deska je např. sendvičově uspořádaná deska tvořena izolačním jádrem z grafitového polystyrenu a krycí deskou z minerální vlny.</t>
  </si>
  <si>
    <t>55</t>
  </si>
  <si>
    <t>28376370</t>
  </si>
  <si>
    <t>deska z polystyrénu XPS, hrana rovná, polo či pero drážka a hladký povrch tl 60mm</t>
  </si>
  <si>
    <t>56</t>
  </si>
  <si>
    <t>631311135</t>
  </si>
  <si>
    <t>Mazanina tl do 240 mm z betonu prostého bez zvýšených nároků na prostředí tř. C 20/25</t>
  </si>
  <si>
    <t>Mazanina z betonu  prostého bez zvýšených nároků na prostředí tl. přes 120 do 240 mm tř. C 20/25</t>
  </si>
  <si>
    <t>5,5*0,15*1,2"půdorysná plocha*tl.*koef.urovnání podloží</t>
  </si>
  <si>
    <t>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t>
  </si>
  <si>
    <t>57</t>
  </si>
  <si>
    <t>631319013</t>
  </si>
  <si>
    <t>Příplatek k mazanině tl do 240 mm za přehlazení povrchu</t>
  </si>
  <si>
    <t>Příplatek k cenám mazanin  za úpravu povrchu mazaniny přehlazením, mazanina tl. přes 120 do 240 mm</t>
  </si>
  <si>
    <t>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</si>
  <si>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58</t>
  </si>
  <si>
    <t>631319197</t>
  </si>
  <si>
    <t>Příplatek k mazanině tl do 240 mm za plochu do 5 m2</t>
  </si>
  <si>
    <t>Příplatek k cenám mazanin  za malou plochu do 5 m2 jednotlivě mazanina tl. přes 120 do 240 mm</t>
  </si>
  <si>
    <t>59</t>
  </si>
  <si>
    <t>631351101</t>
  </si>
  <si>
    <t>Zřízení bednění rýh a hran v podlahách</t>
  </si>
  <si>
    <t>Bednění v podlahách  rýh a hran zřízení</t>
  </si>
  <si>
    <t>0,3*(1,2+1+1,1+2,4)"výška*(součet délek)</t>
  </si>
  <si>
    <t>60</t>
  </si>
  <si>
    <t>631351102</t>
  </si>
  <si>
    <t>Odstranění bednění rýh a hran v podlahách</t>
  </si>
  <si>
    <t>Bednění v podlahách  rýh a hran odstranění</t>
  </si>
  <si>
    <t>61</t>
  </si>
  <si>
    <t>631362021</t>
  </si>
  <si>
    <t>Výztuž mazanin svařovanými sítěmi Kari</t>
  </si>
  <si>
    <t>Výztuž mazanin  ze svařovaných sítí z drátů typu KARI</t>
  </si>
  <si>
    <t>Trubní vedení</t>
  </si>
  <si>
    <t>62</t>
  </si>
  <si>
    <t>871225201</t>
  </si>
  <si>
    <t>Montáž kanalizačního potrubí z PE SDR11 otevřený výkop svařovaných elektrotvarovkou D 63 x 5,8 mm</t>
  </si>
  <si>
    <t>Montáž kanalizačního potrubí z plastů z polyetylenu PE 100 svařovaných elektrotvarovkou v otevřeném výkopu ve sklonu do 20 % SDR 11/PN16 D 63 x 5,8 mm</t>
  </si>
  <si>
    <t>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t>
  </si>
  <si>
    <t>63</t>
  </si>
  <si>
    <t>28613382</t>
  </si>
  <si>
    <t>potrubí kanalizační tlakové PE100 SDR 11, návin se signalizační vrstvou 63 x 5,8 mm</t>
  </si>
  <si>
    <t>64</t>
  </si>
  <si>
    <t>28615972</t>
  </si>
  <si>
    <t>elektrospojka SDR 11 PE 100 PN 16 D 63mm</t>
  </si>
  <si>
    <t>65</t>
  </si>
  <si>
    <t>R08</t>
  </si>
  <si>
    <t>Těsnění prostupu přípojky skruží - segmentové těsnění EPDP</t>
  </si>
  <si>
    <t>66</t>
  </si>
  <si>
    <t>R877211101</t>
  </si>
  <si>
    <t>Montáž spojek na vodovodním potrubí z PE trub d 63</t>
  </si>
  <si>
    <t>Montáž tvarovek na vodovodním plastovém potrubí z polyetylenu PE 100 tvarovek SDR 11/PN16 spojek, oblouků nebo redukcí d 63</t>
  </si>
  <si>
    <t>1. V cenách montáže tvarovek nejsou započteny náklady na dodání tvarovek. Tyto náklady se oceňují ve specifikaci.</t>
  </si>
  <si>
    <t>67</t>
  </si>
  <si>
    <t>R86159721</t>
  </si>
  <si>
    <t>spojka d 63mm na potrubí tlakové kanalizace d63x5,8 a vnitřního potrubí v šachtě</t>
  </si>
  <si>
    <t>68</t>
  </si>
  <si>
    <t>R877211112</t>
  </si>
  <si>
    <t>Montáž kolen 90° na vodovodním potrubí z PE trub d 63</t>
  </si>
  <si>
    <t>Montáž tvarovek na vodovodním plastovém potrubí SDR 11/PN16 kolen 90° d 63</t>
  </si>
  <si>
    <t>69</t>
  </si>
  <si>
    <t>R8614813</t>
  </si>
  <si>
    <t>koleno 90° D 63mm PP šroubový spoj</t>
  </si>
  <si>
    <t>70</t>
  </si>
  <si>
    <t>R877211113</t>
  </si>
  <si>
    <t>Montáž T-kusů na vodovodním potrubí z PE trub d 63</t>
  </si>
  <si>
    <t>Montáž tvarovek na vodovodním plastovém potrubí z polyetylenu PE 100  T-kusů d 63</t>
  </si>
  <si>
    <t>71</t>
  </si>
  <si>
    <t>R8614958</t>
  </si>
  <si>
    <t>tvarovka T-kus rovnoramenný D 63mm šroubovací spoje</t>
  </si>
  <si>
    <t>72</t>
  </si>
  <si>
    <t>891211222</t>
  </si>
  <si>
    <t>Montáž vodovodních šoupátek s ručním kolečkem v šachtách DN 50</t>
  </si>
  <si>
    <t>Montáž vodovodních armatur na potrubí šoupátek nebo klapek uzavíracích v šachtách s ručním kolečkem DN 50</t>
  </si>
  <si>
    <t>1. V cenách jsou započteny i náklady:    
a) u šoupátek ceny -1112 na vytvoření otvorů ve stropech šachet pro prostup zemních souprav šoupátek,    
b) u hlavních ventilů ceny -3111 na osazení zemních souprav,    
c) u navrtávacích pasů ceny -9111 na výkop montážních jamek, opravu izolace ocelových trubek a na osazení zemních souprav.    
2. V cenách nejsou započteny náklady na:    
a) dodání vodoměrů, šoupátek, uzavíracích klapek, ventilů, montážních vložek, kompenzátorů, koncových nebo zpětných klapek, hydrantů, zemních souprav, šoupátkových koleček, šoupátkových a hydrantových klíčů, navrtávacích pasů, tvarovek a kompenzačních nástavců; tyto armatury se oceňují ve specifikaci,    
b) podkladní bloky pod armatury; bloky se oceňují příslušnými cenami souborů cen 452 2 . - . 1 Podkladní a zajišťovací konstrukce zděné na maltu cementovou, 452 3*- . 1 Podkladní a zajišťovací konstrukce z betonu, 452 35- . 1 Bednění podkladních a zajišťovacích konstrukcí části A 01 tohoto ceníku,    
c) obsyp odvodňovacího zařízení hydrantů ze štěrku nebo štěrkopísku; obsyp se oceňuje příslušnými cenami souboru cen 451 5 . - . 1 Lože pod potrubí, stoky a drobné objekty části A 01 tohoto katalogu,    
d) osazení hydrantových, šoupátkových a ventilových poklopů; osazení poklopů se oceňuje příslušnými cenami souboru cen 899 40-11 Osazení poklopů litinových části A 01 tohoto katalogu.    
3. V cenách 891 52-4121 a -5211 nejsou započteny náklady na dodání těsnících pryžových kroužků. Tyto se oceňují ve specifikaci, nejsou-li zahrnuty v ceně trub.    
4. V cenách 891 ..-5313 nejsou započteny náklady na dodání potrubní spojky. Tyto jsou zahrnuty v ceně trub.</t>
  </si>
  <si>
    <t>73</t>
  </si>
  <si>
    <t>R8654292</t>
  </si>
  <si>
    <t>kohout kulový PP D 63mm se svěrnými spoji</t>
  </si>
  <si>
    <t>74</t>
  </si>
  <si>
    <t>R894502101</t>
  </si>
  <si>
    <t>Bednění stěn šachet pravoúhlých nebo vícehranných jednostranné</t>
  </si>
  <si>
    <t>Bednění a odbednění konstrukcí na trubním vedení stěn šachet pravoúhlých nebo čtyř a vícehranných jednostranné</t>
  </si>
  <si>
    <t>75</t>
  </si>
  <si>
    <t>R899103112</t>
  </si>
  <si>
    <t>Osazení poklopů kompozitových, litinových a ocelových včetně rámů pro třídu zatížení B125, C250</t>
  </si>
  <si>
    <t>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t>
  </si>
  <si>
    <t>76</t>
  </si>
  <si>
    <t>R5241010</t>
  </si>
  <si>
    <t>poklop kompozitový třída B 125, kruhový rám, vstup 600 mm s ventilací</t>
  </si>
  <si>
    <t>77</t>
  </si>
  <si>
    <t>899721111</t>
  </si>
  <si>
    <t>Signalizační vodič DN do 150 mm na potrubí PVC</t>
  </si>
  <si>
    <t>Signalizační vodič na potrubí PVC DN do 150 mm</t>
  </si>
  <si>
    <t>154+7"ve výkopu+v šachtě</t>
  </si>
  <si>
    <t>78</t>
  </si>
  <si>
    <t>899722114</t>
  </si>
  <si>
    <t>Krytí potrubí z plastů výstražnou fólií z PVC 40 cm</t>
  </si>
  <si>
    <t>Krytí potrubí z plastů výstražnou fólií z PVC šířky 40 cm</t>
  </si>
  <si>
    <t>154</t>
  </si>
  <si>
    <t>79</t>
  </si>
  <si>
    <t>R06</t>
  </si>
  <si>
    <t>Napojení na stávající potrubí, včetně veškerého spojovacího materiálu, přechodů, redukcí</t>
  </si>
  <si>
    <t>80</t>
  </si>
  <si>
    <t>R07</t>
  </si>
  <si>
    <t>Vyčištění stávajícího potrubí a proplach vodou před napojením</t>
  </si>
  <si>
    <t>Ostatní konstrukce a práce, bourání</t>
  </si>
  <si>
    <t>81</t>
  </si>
  <si>
    <t>916131213</t>
  </si>
  <si>
    <t>Osazení silničního obrubníku betonového stojatého s boční opěrou do lože z betonu prostého</t>
  </si>
  <si>
    <t>Osazení silničního obrubníku betonového se zřízením lože, s vyplněním a zatřením spár cementovou maltou stojatého s boční opěrou z betonu prostého, do lože z betonu prostého</t>
  </si>
  <si>
    <t>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t>
  </si>
  <si>
    <t>82</t>
  </si>
  <si>
    <t>59217034</t>
  </si>
  <si>
    <t>obrubník betonový silniční 1000x150x300mm</t>
  </si>
  <si>
    <t>83</t>
  </si>
  <si>
    <t>916231213</t>
  </si>
  <si>
    <t>Osazení chodníkového obrubníku betonového stojatého s boční opěrou do lože z betonu prostého</t>
  </si>
  <si>
    <t>Osazení chodníkového obrubníku betonového se zřízením lože, s vyplněním a zatřením spár cementovou maltou stojatého s boční opěrou z betonu prostého, do lože z betonu prostého</t>
  </si>
  <si>
    <t>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t>
  </si>
  <si>
    <t>84</t>
  </si>
  <si>
    <t>59217017</t>
  </si>
  <si>
    <t>obrubník betonový chodníkový 1000x100x250mm</t>
  </si>
  <si>
    <t>85</t>
  </si>
  <si>
    <t>919112233</t>
  </si>
  <si>
    <t>Řezání spár pro vytvoření komůrky š 20 mm hl 40 mm pro těsnící zálivku v živičném krytu</t>
  </si>
  <si>
    <t>Řezání dilatačních spár v živičném krytu vytvoření komůrky pro těsnící zálivku šířky 20 mm, hloubky 40 mm</t>
  </si>
  <si>
    <t>10*2</t>
  </si>
  <si>
    <t>86</t>
  </si>
  <si>
    <t>919122132</t>
  </si>
  <si>
    <t>Těsnění spár zálivkou za tepla pro komůrky š 20 mm hl 40 mm s těsnicím profilem</t>
  </si>
  <si>
    <t>Utěsnění dilatačních spár zálivkou za tepla v cementobetonovém nebo živičném krytu včetně adhezního nátěru s těsnicím profilem pod zálivkou, pro komůrky šířky 20 mm, hloubky 40 mm</t>
  </si>
  <si>
    <t>10*2+1+1"podélná spára+čelní+čelní</t>
  </si>
  <si>
    <t>87</t>
  </si>
  <si>
    <t>919735112</t>
  </si>
  <si>
    <t>Řezání stávajícího živičného krytu hl do 100 mm</t>
  </si>
  <si>
    <t>Řezání stávajícího živičného krytu nebo podkladu hloubky přes 50 do 100 mm</t>
  </si>
  <si>
    <t>10*2+10*2"oboustrané řezání 1 a 2 vrstvy</t>
  </si>
  <si>
    <t>88</t>
  </si>
  <si>
    <t>965042241</t>
  </si>
  <si>
    <t>Bourání podkladů pod dlažby nebo mazanin betonových nebo z litého asfaltu tl přes 100 mm pl pře 4 m2</t>
  </si>
  <si>
    <t>Bourání mazanin betonových nebo z litého asfaltu tl. přes 100 mm, plochy přes 4 m2</t>
  </si>
  <si>
    <t>6*0,15 "plocha*tloušťka"</t>
  </si>
  <si>
    <t>89</t>
  </si>
  <si>
    <t>977151121</t>
  </si>
  <si>
    <t>Jádrové vrty diamantovými korunkami do D 120 mm do stavebních materiálů</t>
  </si>
  <si>
    <t>Jádrové vrty diamantovými korunkami do stavebních materiálů (železobetonu, betonu, cihel, obkladů, dlažeb, kamene) průměru přes 110 do 120 mm</t>
  </si>
  <si>
    <t>1. V cenách jsou započteny i náklady na rozměření, ukotvení vrtacího stroje, vrtání, opotřebení diamantových vrtacích korunek a spotřebu vody.    
2. V cenách -1211 až -1233 pro dovrchní vrty jsou započteny i náklady na odsátí výplachové vody z vrtu.</t>
  </si>
  <si>
    <t>997</t>
  </si>
  <si>
    <t>Přesun sutě</t>
  </si>
  <si>
    <t>998</t>
  </si>
  <si>
    <t>Přesun hmot</t>
  </si>
  <si>
    <t>90</t>
  </si>
  <si>
    <t>998021021</t>
  </si>
  <si>
    <t>Přesun hmot pro haly s nosnou kcí zděnou nebo monolitickou v do 20 m</t>
  </si>
  <si>
    <t>Přesun hmot pro haly občanské výstavby, výrobu a služby  s nosnou svislou konstrukcí zděnou nebo betonovou monolitickou vodorovná dopravní vzdálenost do 100 m, pro haly výšky do 20 m</t>
  </si>
  <si>
    <t>1. Přesun hmot s omezením mechanizace lze ocenit cenami 998 01-7001 až -7006 a ruční přesun hmot cenami 998 01-8001 až -8011 souboru cen 998 01-Přesun hmot po budovy.</t>
  </si>
  <si>
    <t>91</t>
  </si>
  <si>
    <t>998276101</t>
  </si>
  <si>
    <t>Přesun hmot pro trubní vedení z trub z plastických hmot otevřený výkop</t>
  </si>
  <si>
    <t>Přesun hmot pro trubní vedení hloubené z trub z plastických hmot nebo sklolaminátových pro vodovody nebo kanalizace v otevřeném výkopu dopravní vzdálenost do 15 m</t>
  </si>
  <si>
    <t>92</t>
  </si>
  <si>
    <t>998231311</t>
  </si>
  <si>
    <t>Přesun hmot pro sadovnické a krajinářské úpravy vodorovně do 5000 m</t>
  </si>
  <si>
    <t>Přesun hmot pro sadovnické a krajinářské úpravy - strojně dopravní vzdálenost do 5000 m</t>
  </si>
  <si>
    <t>E.3.6</t>
  </si>
  <si>
    <t>Rozvody vn, nn, osvětlení a dálkové ovládání odpojovačů</t>
  </si>
  <si>
    <t xml:space="preserve">  SO02</t>
  </si>
  <si>
    <t>Přípojka NN a čerpadlo</t>
  </si>
  <si>
    <t>SO02</t>
  </si>
  <si>
    <t>21-M</t>
  </si>
  <si>
    <t>Elektromontáže</t>
  </si>
  <si>
    <t>210021063</t>
  </si>
  <si>
    <t>Osazení výstražné fólie z PVC</t>
  </si>
  <si>
    <t>Ostatní elektromontážní doplňkové práce  osazení výstražné fólie z PVC</t>
  </si>
  <si>
    <t>69311310</t>
  </si>
  <si>
    <t>pás varovný plný PE š 330mm</t>
  </si>
  <si>
    <t>210220020</t>
  </si>
  <si>
    <t>Montáž uzemňovacího vedení vodičů FeZn pomocí svorek v zemi páskou do 120 mm2 ve městské zástavbě</t>
  </si>
  <si>
    <t>Montáž uzemňovacího vedení s upevněním, propojením a připojením pomocí svorek  v zemi s izolací spojů vodičů FeZn páskou průřezu do 120 mm2 v městské zástavbě</t>
  </si>
  <si>
    <t>35442062</t>
  </si>
  <si>
    <t>pás zemnící 30x4mm FeZn</t>
  </si>
  <si>
    <t>210220302</t>
  </si>
  <si>
    <t>Montáž svorek hromosvodných se 3 a více šrouby</t>
  </si>
  <si>
    <t>Montáž hromosvodného vedení  svorek se 3 a vícešrouby</t>
  </si>
  <si>
    <t>210220452</t>
  </si>
  <si>
    <t>Montáž vedení hromosvodné - ochranného pospojování pevně</t>
  </si>
  <si>
    <t>Montáž hromosvodného vedení  ochranných prvků a doplňků ochranného pospojování pevně</t>
  </si>
  <si>
    <t>34141356</t>
  </si>
  <si>
    <t>vodič ohebný s Cu jádrem propojovací pro 450/750V 4mm2</t>
  </si>
  <si>
    <t>34141358</t>
  </si>
  <si>
    <t>vodič ohebný s Cu jádrem propojovací pro 450/750V 10mm2</t>
  </si>
  <si>
    <t>210812011</t>
  </si>
  <si>
    <t>Montáž kabel Cu plný kulatý do 1 kV 3x1,5 až 6 mm2 uložený volně nebo v liště (CYKY)</t>
  </si>
  <si>
    <t>Montáž izolovaných kabelů měděných do 1 kV bez ukončení plných a kulatých (CYKY, CHKE-R,...) uložených volně nebo v liště počtu a průřezu žil 3x1,5 až 6 mm2</t>
  </si>
  <si>
    <t>PKB.711018</t>
  </si>
  <si>
    <t>CYKY-J 3x1,5</t>
  </si>
  <si>
    <t>KM</t>
  </si>
  <si>
    <t>0,075 * 1,15 ' Přepočtené koeficientem množství</t>
  </si>
  <si>
    <t>210812063</t>
  </si>
  <si>
    <t>Montáž kabel Cu plný kulatý do 1 kV 5x4 až 6 mm2 uložený volně nebo v liště (CYKY)</t>
  </si>
  <si>
    <t>Montáž izolovaných kabelů měděných do 1 kV bez ukončení plných a kulatých (CYKY, CHKE-R,...) uložených volně nebo v liště počtu a průřezu žil 5x4 až 6 mm2</t>
  </si>
  <si>
    <t>34111098</t>
  </si>
  <si>
    <t>kabel silový s Cu jádrem 1 kV 5x4mm2</t>
  </si>
  <si>
    <t>28 * 1,15 ' Přepočtené koeficientem množství</t>
  </si>
  <si>
    <t>210812071</t>
  </si>
  <si>
    <t>Montáž kabel Cu plný kulatý do 1 kV 7x1,5až 2,5 mm2 uložený volně nebo v liště (CYKY)</t>
  </si>
  <si>
    <t>Montáž izolovaných kabelů měděných do 1 kV bez ukončení plných a kulatých (CYKY, CHKE-R,...) uložených volně nebo v liště počtu a průřezu žil 7x1,5 až 2,5 mm2</t>
  </si>
  <si>
    <t>34111110</t>
  </si>
  <si>
    <t>kabel silový s Cu jádrem 1 kV 7x1,5mm2</t>
  </si>
  <si>
    <t>20 * 1,15 ' Přepočtené koeficientem množství</t>
  </si>
  <si>
    <t>R09</t>
  </si>
  <si>
    <t>Podružný materiál</t>
  </si>
  <si>
    <t>Svislé a kompletní konstrukce</t>
  </si>
  <si>
    <t>388995212</t>
  </si>
  <si>
    <t>Chránička kabelů z trub HDPE v římse DN 110</t>
  </si>
  <si>
    <t>Chránička kabelů v římse z trub HDPE  přes DN 80 do DN 110</t>
  </si>
  <si>
    <t>1. V cenách jsou započteny náklady na osazení a dodání trubek a jejich spojkování na potřebnou délku v konstrukci římsy vyvázaně do výztuže římsy nebo do rýhy za opěrou, napojení trubních chrániček na případnou kabelovou komoru nebo přes dilataci na chráničku uloženou v zemní konstrukci za opěrou.  
2. Cena nelze použít pro tvarovky HDPE chráničky multikanálu nebo žlabu s víkem, které se oceňují souborem cen 388 99-51 Tvarovka kabelovodu HDPE do konstrukce římsy.  
3. V cenách nejsou započteny náklady na:  
a) prostup bedněním římsy, prostup se oceňuje souborem cen 334 35-91 Výřez bednění pro prostup betonovou konstrukcí,  
b) výkop rýhy pro chráničku za opěrou, výkop se oceňuje cenami katalogu 800-1 Zemní práce,  
c) pískové lože chráničky, lože se oceňuje souborem cen 451 57- . 1 Podkladní a výplňová vrstva z kameniva,  
d) obsyp chráničky a výstražnou fólii, protažení protahovacího lanka a kabelu trubní chráničkou.</t>
  </si>
  <si>
    <t>R13</t>
  </si>
  <si>
    <t>Těsnění prostupu kabelů skruží - kabelové těsnění EPDP</t>
  </si>
  <si>
    <t>350150001R</t>
  </si>
  <si>
    <t>Montáž čerpadlo ponorné</t>
  </si>
  <si>
    <t>Montáž čerpadel ponorných</t>
  </si>
  <si>
    <t>Ponorné kalové čerpadlo pro čerpání surové splaškové vody s výstupem pro potrubí DN50</t>
  </si>
  <si>
    <t>KS</t>
  </si>
  <si>
    <t>Ponorné kalové čerpadlo pro čerpání surové splaškové vody s výstupem pro potrubí DN50 P= 1,1 kW, H=65m Q&gt;0,65l/s, ponorný kabel 10 m</t>
  </si>
  <si>
    <t>36-M</t>
  </si>
  <si>
    <t>Montáž prov.,měř. a regul. zařízení</t>
  </si>
  <si>
    <t>R360410182</t>
  </si>
  <si>
    <t>Montáž čidel-montáž hladinové elektrody</t>
  </si>
  <si>
    <t>R361410231</t>
  </si>
  <si>
    <t>Montáž plovákového spínače hladiny</t>
  </si>
  <si>
    <t>Montáž čidel - 1. dodatek Montáž plovákového spínače hladiny</t>
  </si>
  <si>
    <t>46-M</t>
  </si>
  <si>
    <t>Zemní práce při extr.mont.pracích</t>
  </si>
  <si>
    <t>460030001</t>
  </si>
  <si>
    <t>Sejmutí ornice ručně v hornině třídy 1, vrstva tloušťky do 15 cm</t>
  </si>
  <si>
    <t>Přípravné terénní práce  sejmutí ornice ručně včetně rozpojení a odhozu ornice do vzdálenosti 3 m nebo naložení na dopravní prostředek v hornině třídy 1 s vrstvou ornice do 15 cm</t>
  </si>
  <si>
    <t>8*0,15*0,4</t>
  </si>
  <si>
    <t>1. V cenách -0001 až -0007 nejsou zahrnuty náklady na odstranění kamenů, kořenů a ostatních nevhodných přimísenin, tyto práce se oceňují individuálně.  
2. U cen -0021 až -0025 se u středně hustého porostu uvažuje hustota do 3 ks/m2, u hustého porostu přes 3 ks/m2.  
3. U ceny -0092 se počítá první vytržený obrubník trojnásobnou délkou.</t>
  </si>
  <si>
    <t>460201611</t>
  </si>
  <si>
    <t>Zarovnání kabelových rýh š do 50 cm po výkopu strojně</t>
  </si>
  <si>
    <t>Hloubení nezapažených kabelových rýh strojně  zarovnání kabelových rýh po výkopu strojně, šířka rýhy do 50 cm</t>
  </si>
  <si>
    <t>1. Ceny hloubení rýh strojně v hornině třídy 6 a 7 jsou stanoveny za použití trhaviny.</t>
  </si>
  <si>
    <t>460202063</t>
  </si>
  <si>
    <t>Hloubení kabelových nezapažených rýh strojně š 40 cm, hl 80 cm, v hornině tř 3</t>
  </si>
  <si>
    <t>Hloubení nezapažených kabelových rýh strojně  zarovnání kabelových rýh po výkopu strojně, šířka rýhy bez zarovnání rýh šířky 40 cm, hloubky 80 cm, v hornině třídy 3</t>
  </si>
  <si>
    <t>460421182</t>
  </si>
  <si>
    <t>Lože kabelů z písku nebo štěrkopísku tl 10 cm nad kabel, kryté plastovou folií, š lože do 50 cm</t>
  </si>
  <si>
    <t>Kabelové lože včetně podsypu, zhutnění a urovnání povrchu  z písku nebo štěrkopísku tloušťky 10 cm nad kabel zakryté plastovou fólií, šířky lože přes 25 do 50 cm</t>
  </si>
  <si>
    <t>1. V cenách -1021 až -1072, -1121 až -1172 a -1221 až -1272 nejsou započteny náklady na dodávku betonových a plastových desek. Tato dodávka se oceňuje ve specifikaci.</t>
  </si>
  <si>
    <t>460510054</t>
  </si>
  <si>
    <t>Kabelové prostupy z trub plastových do rýhy bez obsypu, průměru do 10 cm</t>
  </si>
  <si>
    <t>Kabelové prostupy, kanály a multikanály  kabelové prostupy z trub plastových včetně osazení, utěsnění a spárování do rýhy, bez výkopových prací bez obsypu, vnitřního průměru do 10 cm</t>
  </si>
  <si>
    <t>1. V cenách -0004 až -0156 nejsou obsaženy náklady na dodávku trub. Tato dodávka se oceňuje ve specifikaci.  
2. V cenách -0258 až -0274 nejsou obsaženy náklady na dodávku žlabů. Tato dodávka se oceňuje ve specifikaci.  
3. V cenách -0301 až -0353 nejsou obsaženy náklady na dodávku multikanálů. Tato dodávka se oceňuje ve specifikaci.</t>
  </si>
  <si>
    <t>34571355</t>
  </si>
  <si>
    <t>trubka elektroinstalační ohebná dvouplášťová korugovaná D 94/110 mm, HDPE+LDPE</t>
  </si>
  <si>
    <t>460561811</t>
  </si>
  <si>
    <t>Zásyp rýh strojně včetně zhutnění a urovnání povrchu - ve volném terénu</t>
  </si>
  <si>
    <t>Zásyp kabelových rýh strojně  s uložením výkopku ve vrstvách včetně zhutnění a urovnání povrchu ve volném terénu</t>
  </si>
  <si>
    <t>8*0,4*0,7</t>
  </si>
  <si>
    <t>1. Ceny 460 56-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V cenách je započteno přemístění sypaniny ze vzdálenosti 10 m od kraje výkopu nebo zasypávaného prostoru, měřeno k těžišti skládky.  
4. Míru zhutnění předepisuje projekt.</t>
  </si>
  <si>
    <t>460620007</t>
  </si>
  <si>
    <t>Zatravnění včetně zalití vodou na rovině</t>
  </si>
  <si>
    <t>Úprava terénu  zatravnění, včetně dodání osiva a zalití vodou na rovině</t>
  </si>
  <si>
    <t>8*0,4</t>
  </si>
  <si>
    <t>1. V cenách -0002 až -0003 nejsou zahrnuty dodávku drnů. Tato se oceňuje ve specifikaci.  
2. V cenách -0022 až -0028 nejsou zahrnuty náklady na dodávku obrubníků. Tato dodávka se oceňuje ve specifikaci.</t>
  </si>
  <si>
    <t>460680244</t>
  </si>
  <si>
    <t>Vybourání otvorů ve zdivu železobetonovém plochy do 0,25 m2, tloušťky do 60 cm</t>
  </si>
  <si>
    <t>Prorážení otvorů a ostatní bourací práce  vybourání otvoru ve zdivu železobetonovém plochy přes 0,09 do 0,25 m2 a tloušťky přes 45 do 60 cm</t>
  </si>
  <si>
    <t>1. V cenách -0011 až -0013 nejsou započteny náklady na dodávku tvárnic. Tato dodávka se oceňuje ve specifikaci.</t>
  </si>
  <si>
    <t>R14</t>
  </si>
  <si>
    <t>Zednická přípomoc</t>
  </si>
  <si>
    <t>741</t>
  </si>
  <si>
    <t>Elektroinstalace - silnoproud</t>
  </si>
  <si>
    <t>741110511</t>
  </si>
  <si>
    <t>Montáž lišta a kanálek vkládací šířky do 60 mm s víčkem</t>
  </si>
  <si>
    <t>Montáž lišt a kanálků elektroinstalačních se spojkami, ohyby a rohy a s nasunutím do krabic vkládacích s víčkem, šířky do 60 mm</t>
  </si>
  <si>
    <t>34571007</t>
  </si>
  <si>
    <t>lišta elektroinstalační hranatá bílá 40 x 20</t>
  </si>
  <si>
    <t>741130001</t>
  </si>
  <si>
    <t>Ukončení vodič izolovaný do 2,5mm2 v rozváděči nebo na přístroji</t>
  </si>
  <si>
    <t>Ukončení vodičů izolovaných s označením a zapojením v rozváděči nebo na přístroji, průřezu žíly do 2,5 mm2</t>
  </si>
  <si>
    <t>741130003</t>
  </si>
  <si>
    <t>Ukončení vodič izolovaný do 4 mm2 v rozváděči nebo na přístroji</t>
  </si>
  <si>
    <t>Ukončení vodičů izolovaných s označením a zapojením v rozváděči nebo na přístroji, průřezu žíly do 4 mm2</t>
  </si>
  <si>
    <t>741132103</t>
  </si>
  <si>
    <t>Ukončení kabelů 3x1,5 až 4 mm2 smršťovací záklopkou nebo páskem bez letování</t>
  </si>
  <si>
    <t>Ukončení kabelů smršťovací záklopkou nebo páskou se zapojením bez letování, počtu a průřezu žil 3x1,5 až 4 mm2</t>
  </si>
  <si>
    <t>741132145</t>
  </si>
  <si>
    <t>Ukončení kabelů 5x1,5 až 4 mm2 smršťovací záklopkou nebo páskem bez letování</t>
  </si>
  <si>
    <t>Ukončení kabelů smršťovací záklopkou nebo páskou se zapojením bez letování, počtu a průřezu žil 5x1,5 až 4 mm2</t>
  </si>
  <si>
    <t>741132151</t>
  </si>
  <si>
    <t>Ukončení kabelů 7x1,5 až 4 mm2 smršťovací záklopkou nebo páskem bez letování</t>
  </si>
  <si>
    <t>Ukončení kabelů smršťovací záklopkou nebo páskou se zapojením bez letování, počtu a průřezu žil 7x1,5 až 4 mm2</t>
  </si>
  <si>
    <t>741210002</t>
  </si>
  <si>
    <t>Montáž rozvodnice oceloplechová nebo plastová běžná do 50 kg</t>
  </si>
  <si>
    <t>Montáž rozvodnic oceloplechových nebo plastových bez zapojení vodičů běžných, hmotnosti do 50 kg</t>
  </si>
  <si>
    <t>R5718100</t>
  </si>
  <si>
    <t>plastový rozváděč s vn. dveřmi šxvxh 500x500x320</t>
  </si>
  <si>
    <t>741320162</t>
  </si>
  <si>
    <t>Montáž jistič třípólový nn do 25 A bez krytu se signálním kontaktem</t>
  </si>
  <si>
    <t>Montáž jističů se zapojením vodičů třípólových nn do 25 A bez krytu, se signálním kontaktem</t>
  </si>
  <si>
    <t>35822403</t>
  </si>
  <si>
    <t>jistič 3pólový-charakteristika B 25A</t>
  </si>
  <si>
    <t>741370032</t>
  </si>
  <si>
    <t>Montáž svítidlo žárovkové bytové nástěnné přisazené 1 zdroj se sklem</t>
  </si>
  <si>
    <t>Montáž svítidel žárovkových se zapojením vodičů bytových nebo společenských místností nástěnných přisazených 1 zdroj se sklem</t>
  </si>
  <si>
    <t>R4833100</t>
  </si>
  <si>
    <t>svítidlo nástěnné LED průmyslové prachotěsné IP54, 1x12W</t>
  </si>
  <si>
    <t>741810002</t>
  </si>
  <si>
    <t>Celková prohlídka elektrického rozvodu a zařízení do 500 000,- Kč</t>
  </si>
  <si>
    <t>Zkoušky a prohlídky elektrických rozvodů a zařízení celková prohlídka a vyhotovení revizní zprávy pro objem montážních prací přes 100 do 500 tis. Kč</t>
  </si>
  <si>
    <t>1. Ceny -0001 až -0011 jsou určeny pro objem montážních prací včetně všech nákladů.</t>
  </si>
  <si>
    <t>741811001</t>
  </si>
  <si>
    <t>Kontrola rozvaděč nn manipulační, ovládací nebo reléový</t>
  </si>
  <si>
    <t>Zkoušky a prohlídky rozvodných zařízení kontrola rozváděčů nn, (1 pole) manipulačních, ovládacích nebo reléových</t>
  </si>
  <si>
    <t>R741370171</t>
  </si>
  <si>
    <t>dodávka a montáž signálního zábleskového světla</t>
  </si>
  <si>
    <t>R5442026</t>
  </si>
  <si>
    <t>svorka uzemnění Cu pro zemnící pásku</t>
  </si>
  <si>
    <t>R741811021</t>
  </si>
  <si>
    <t>Oživení a programování řídícího systému</t>
  </si>
  <si>
    <t>Zkoušky a prohlídky rozvodných zařízení oživení jednoho pole rozváděče zhotoveného subdodavatelem v podmínkách externí montáže se složitou výstrojí</t>
  </si>
  <si>
    <t>1. V cenách jsou započteny i náklady na rozměření, ukotvení vrtacího stroje, vrtání, opotřebení diamantových vrtacích korunek a spotřebu vody.  
2. V cenách -1211 až -1233 pro dovrchní vrty jsou započteny i náklady na odsátí výplachové vody z vrtu.</t>
  </si>
  <si>
    <t>HZS</t>
  </si>
  <si>
    <t>Hodinové zúčtovací sazby</t>
  </si>
  <si>
    <t>HZS2491</t>
  </si>
  <si>
    <t>Hodinová zúčtovací sazba dělník zednických výpomocí</t>
  </si>
  <si>
    <t>HOD</t>
  </si>
  <si>
    <t>Hodinové zúčtovací sazby profesí PSV  zednické výpomoci a pomocné práce PSV dělník zednických výpomocí</t>
  </si>
  <si>
    <t>HZS2492</t>
  </si>
  <si>
    <t>Hodinová zúčtovací sazba pomocný dělník PSV</t>
  </si>
  <si>
    <t>Hodinové zúčtovací sazby profesí PSV  zednické výpomoci a pomocné práce PSV pomocný dělník PSV</t>
  </si>
  <si>
    <t>RSK</t>
  </si>
  <si>
    <t>OVLÁDACÍ SKŘÍŇKA RSK</t>
  </si>
  <si>
    <t>R - D-0003-0</t>
  </si>
  <si>
    <t>vystřižení otvoru</t>
  </si>
  <si>
    <t>R - D-1624-1</t>
  </si>
  <si>
    <t>Dodávka a montáž - zásuvka dvoupólová s ochranným kolíkem 16 A</t>
  </si>
  <si>
    <t>R - D-1635-1</t>
  </si>
  <si>
    <t>Dodávk a montáž - zásuvka třípólová s ochr. a nul. kolíkem  16 A</t>
  </si>
  <si>
    <t>R - F-0230-1</t>
  </si>
  <si>
    <t>Dodávka a montáž - stykač do 25 A</t>
  </si>
  <si>
    <t>Dodávka a montáž -stykač do 25 A</t>
  </si>
  <si>
    <t>R - G-0020-1</t>
  </si>
  <si>
    <t>Dodávka a montáž - otočný ovládač 1/1</t>
  </si>
  <si>
    <t>R - G-1100-1</t>
  </si>
  <si>
    <t>Dodávka a montáž - ovládací jednotka 1/1</t>
  </si>
  <si>
    <t>R - G-5130-1</t>
  </si>
  <si>
    <t>Dodávka a montáž - signálka</t>
  </si>
  <si>
    <t>R - H-3232-1</t>
  </si>
  <si>
    <t>Dodávka a montáž - pomocné relé</t>
  </si>
  <si>
    <t>R - P-0196-1</t>
  </si>
  <si>
    <t>DOdávka a montáž - řadová svornice do 25 A</t>
  </si>
  <si>
    <t>R - P-2100-1</t>
  </si>
  <si>
    <t>Dodávka a montáž - svorka s pojistkou</t>
  </si>
  <si>
    <t>R - R-1140-1</t>
  </si>
  <si>
    <t>Dodávka a montáž - svítidlo do rozváděče</t>
  </si>
  <si>
    <t>R - R-6000-1</t>
  </si>
  <si>
    <t>Dodávka a montáž - hladinové relé</t>
  </si>
  <si>
    <t>R12</t>
  </si>
  <si>
    <t>Dodávka a montáž - čtyřpólový proudový chránič</t>
  </si>
  <si>
    <t>R11</t>
  </si>
  <si>
    <t>Dodávka a montáž - programovatelné relé</t>
  </si>
  <si>
    <t>R10</t>
  </si>
  <si>
    <t>podružný materiál</t>
  </si>
  <si>
    <t>R-C-1011-1</t>
  </si>
  <si>
    <t>Dodávka a montáž - vypínač 25 A</t>
  </si>
  <si>
    <t>R - E-2000-1</t>
  </si>
  <si>
    <t>Dodávka a montáž - jednopólový jistič do 25 A</t>
  </si>
  <si>
    <t>R - E-2010-1</t>
  </si>
  <si>
    <t>Dodávka a montáž - motorový spouštěč 4 A</t>
  </si>
  <si>
    <t>R - E-2010-12</t>
  </si>
  <si>
    <t>Dodávka a montáž - trojpólový jistič do 25 A</t>
  </si>
  <si>
    <t>R - E-3010-1</t>
  </si>
  <si>
    <t>Dodávka a montáž - pomocný kontakt spouštěče</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</si>
</sst>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2">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styles" Target="styles.xml" /><Relationship Id="rId6" Type="http://schemas.openxmlformats.org/officeDocument/2006/relationships/sharedStrings" Target="sharedStrings.xml" /><Relationship Id="rId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sheet1.xml><?xml version="1.0" encoding="utf-8"?>
<worksheet xmlns="http://schemas.openxmlformats.org/spreadsheetml/2006/main" xmlns:r="http://schemas.openxmlformats.org/officeDocument/2006/relationships">
  <dimension ref="A1:F1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f>
      </c>
    </row>
    <row r="7" spans="2:3" ht="12.75" customHeight="1">
      <c r="B7" s="8" t="s">
        <v>7</v>
      </c>
      <c s="10">
        <f>0+E10+E12+E14</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'SO 98-98'!K8+'SO 98-98'!M8</f>
      </c>
      <c s="14">
        <f>C11*0.21</f>
      </c>
      <c s="14">
        <f>C11+D11</f>
      </c>
      <c s="13">
        <f>'SO 98-98'!T7</f>
      </c>
    </row>
    <row r="12" spans="1:6" ht="12.75">
      <c r="A12" s="11" t="s">
        <v>73</v>
      </c>
      <c s="12" t="s">
        <v>74</v>
      </c>
      <c s="14">
        <f>0+C13</f>
      </c>
      <c s="14">
        <f>C12*0.21</f>
      </c>
      <c s="14">
        <f>0+E13</f>
      </c>
      <c s="13">
        <f>0+F13</f>
      </c>
    </row>
    <row r="13" spans="1:6" ht="12.75">
      <c r="A13" s="11" t="s">
        <v>75</v>
      </c>
      <c s="12" t="s">
        <v>76</v>
      </c>
      <c s="14">
        <f>SO01!K8+SO01!M8</f>
      </c>
      <c s="14">
        <f>C13*0.21</f>
      </c>
      <c s="14">
        <f>C13+D13</f>
      </c>
      <c s="13">
        <f>SO01!T7</f>
      </c>
    </row>
    <row r="14" spans="1:6" ht="12.75">
      <c r="A14" s="11" t="s">
        <v>506</v>
      </c>
      <c s="12" t="s">
        <v>507</v>
      </c>
      <c s="14">
        <f>0+C15</f>
      </c>
      <c s="14">
        <f>C14*0.21</f>
      </c>
      <c s="14">
        <f>0+E15</f>
      </c>
      <c s="13">
        <f>0+F15</f>
      </c>
    </row>
    <row r="15" spans="1:6" ht="12.75">
      <c r="A15" s="11" t="s">
        <v>508</v>
      </c>
      <c s="12" t="s">
        <v>509</v>
      </c>
      <c s="14">
        <f>SO02!K8+SO02!M8</f>
      </c>
      <c s="14">
        <f>C15*0.21</f>
      </c>
      <c s="14">
        <f>C15+D15</f>
      </c>
      <c s="13">
        <f>SO02!T7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24</v>
      </c>
    </row>
    <row r="2" spans="1:16" ht="20" customHeight="1">
      <c r="A2" s="16"/>
      <c s="2"/>
      <c r="D2" s="2"/>
      <c s="2"/>
      <c s="2"/>
      <c s="2"/>
      <c s="2"/>
      <c s="2"/>
      <c s="2"/>
      <c s="2"/>
      <c s="18"/>
      <c s="18"/>
      <c s="2"/>
      <c r="P2" t="s">
        <v>24</v>
      </c>
    </row>
    <row r="3" spans="1:16" ht="32" customHeight="1">
      <c r="A3" s="16" t="s">
        <v>19</v>
      </c>
      <c s="21" t="s">
        <v>22</v>
      </c>
      <c s="27" t="s">
        <v>2</v>
      </c>
      <c r="E3" s="22" t="s">
        <v>3</v>
      </c>
      <c r="L3" s="17" t="s">
        <v>14</v>
      </c>
      <c s="41">
        <f>Rekapitulace!C10</f>
      </c>
      <c s="20" t="s">
        <v>0</v>
      </c>
      <c t="s">
        <v>23</v>
      </c>
      <c t="s">
        <v>25</v>
      </c>
    </row>
    <row r="4" spans="1:16" ht="32" customHeight="1">
      <c r="A4" s="24" t="s">
        <v>20</v>
      </c>
      <c s="25" t="s">
        <v>26</v>
      </c>
      <c s="27" t="s">
        <v>14</v>
      </c>
      <c r="E4" s="26" t="s">
        <v>15</v>
      </c>
      <c r="O4" t="s">
        <v>23</v>
      </c>
      <c t="s">
        <v>25</v>
      </c>
    </row>
    <row r="5" spans="1:16" ht="12.75" customHeight="1">
      <c r="A5" s="23" t="s">
        <v>27</v>
      </c>
      <c s="23" t="s">
        <v>28</v>
      </c>
      <c s="23" t="s">
        <v>29</v>
      </c>
      <c s="23" t="s">
        <v>30</v>
      </c>
      <c s="23" t="s">
        <v>31</v>
      </c>
      <c s="23" t="s">
        <v>32</v>
      </c>
      <c s="23" t="s">
        <v>33</v>
      </c>
      <c s="23" t="s">
        <v>34</v>
      </c>
      <c s="23" t="s">
        <v>35</v>
      </c>
      <c s="23"/>
      <c s="23"/>
      <c s="23" t="s">
        <v>36</v>
      </c>
      <c s="23"/>
      <c s="23" t="s">
        <v>40</v>
      </c>
      <c t="s">
        <v>23</v>
      </c>
      <c t="s">
        <v>25</v>
      </c>
    </row>
    <row r="6" spans="1:14" ht="12.75" customHeight="1">
      <c r="A6" s="23"/>
      <c s="23"/>
      <c s="23"/>
      <c s="23"/>
      <c s="23"/>
      <c s="23"/>
      <c s="23"/>
      <c s="23"/>
      <c s="23"/>
      <c s="23" t="s">
        <v>37</v>
      </c>
      <c s="23"/>
      <c s="23"/>
      <c s="23"/>
      <c s="23"/>
    </row>
    <row r="7" spans="1:20" ht="12.75" customHeight="1">
      <c r="A7" s="23"/>
      <c s="23"/>
      <c s="23"/>
      <c s="23"/>
      <c s="23"/>
      <c s="23"/>
      <c s="23"/>
      <c s="23"/>
      <c s="23"/>
      <c s="23" t="s">
        <v>38</v>
      </c>
      <c s="23" t="s">
        <v>39</v>
      </c>
      <c s="23" t="s">
        <v>38</v>
      </c>
      <c s="23" t="s">
        <v>39</v>
      </c>
      <c s="23"/>
      <c r="S7" t="s">
        <v>41</v>
      </c>
      <c>
        <f>COUNTIFS(L8:L23,"=0",A8:A23,"P")+COUNTIFS(L8:L23,"",A8:A23,"P")+SUM(Q8:Q23)</f>
      </c>
    </row>
    <row r="8" spans="1:13" ht="12.75">
      <c r="A8" t="s">
        <v>42</v>
      </c>
      <c r="C8" s="28" t="s">
        <v>43</v>
      </c>
      <c r="E8" s="30" t="s">
        <v>17</v>
      </c>
      <c r="J8" s="29">
        <f>0+J9+J22</f>
      </c>
      <c s="29">
        <f>0+K9+K22</f>
      </c>
      <c s="29">
        <f>0+L9+L22</f>
      </c>
      <c s="29">
        <f>0+M9+M22</f>
      </c>
    </row>
    <row r="9" spans="1:13" ht="12.75">
      <c r="A9" t="s">
        <v>44</v>
      </c>
      <c r="C9" s="31" t="s">
        <v>45</v>
      </c>
      <c r="E9" s="33" t="s">
        <v>46</v>
      </c>
      <c r="J9" s="32">
        <f>0</f>
      </c>
      <c s="32">
        <f>0</f>
      </c>
      <c s="32">
        <f>0+L10+L14+L18</f>
      </c>
      <c s="32">
        <f>0+M10+M14+M18</f>
      </c>
    </row>
    <row r="10" spans="1:16" ht="12.75">
      <c r="A10" t="s">
        <v>47</v>
      </c>
      <c s="34" t="s">
        <v>45</v>
      </c>
      <c s="34" t="s">
        <v>48</v>
      </c>
      <c s="35" t="s">
        <v>49</v>
      </c>
      <c s="6" t="s">
        <v>50</v>
      </c>
      <c s="36" t="s">
        <v>51</v>
      </c>
      <c s="37">
        <v>1</v>
      </c>
      <c s="36">
        <v>0</v>
      </c>
      <c s="36">
        <f>ROUND(G10*H10,6)</f>
      </c>
      <c r="L10" s="38">
        <v>0</v>
      </c>
      <c s="32">
        <f>ROUND(ROUND(L10,2)*ROUND(G10,3),2)</f>
      </c>
      <c s="36" t="s">
        <v>52</v>
      </c>
      <c>
        <f>(M10*0)/100</f>
      </c>
      <c t="s">
        <v>25</v>
      </c>
    </row>
    <row r="11" spans="1:5" ht="12.75">
      <c r="A11" s="35" t="s">
        <v>53</v>
      </c>
      <c r="E11" s="39" t="s">
        <v>54</v>
      </c>
    </row>
    <row r="12" spans="1:5" ht="12.75">
      <c r="A12" s="35" t="s">
        <v>55</v>
      </c>
      <c r="E12" s="40" t="s">
        <v>56</v>
      </c>
    </row>
    <row r="13" spans="1:5" ht="89.25">
      <c r="A13" t="s">
        <v>57</v>
      </c>
      <c r="E13" s="39" t="s">
        <v>58</v>
      </c>
    </row>
    <row r="14" spans="1:16" ht="12.75">
      <c r="A14" t="s">
        <v>47</v>
      </c>
      <c s="34" t="s">
        <v>25</v>
      </c>
      <c s="34" t="s">
        <v>59</v>
      </c>
      <c s="35" t="s">
        <v>49</v>
      </c>
      <c s="6" t="s">
        <v>60</v>
      </c>
      <c s="36" t="s">
        <v>51</v>
      </c>
      <c s="37">
        <v>1</v>
      </c>
      <c s="36">
        <v>0</v>
      </c>
      <c s="36">
        <f>ROUND(G14*H14,6)</f>
      </c>
      <c r="L14" s="38">
        <v>0</v>
      </c>
      <c s="32">
        <f>ROUND(ROUND(L14,2)*ROUND(G14,3),2)</f>
      </c>
      <c s="36" t="s">
        <v>52</v>
      </c>
      <c>
        <f>(M14*0)/100</f>
      </c>
      <c t="s">
        <v>25</v>
      </c>
    </row>
    <row r="15" spans="1:5" ht="12.75">
      <c r="A15" s="35" t="s">
        <v>53</v>
      </c>
      <c r="E15" s="39" t="s">
        <v>61</v>
      </c>
    </row>
    <row r="16" spans="1:5" ht="12.75">
      <c r="A16" s="35" t="s">
        <v>55</v>
      </c>
      <c r="E16" s="40" t="s">
        <v>56</v>
      </c>
    </row>
    <row r="17" spans="1:5" ht="102">
      <c r="A17" t="s">
        <v>57</v>
      </c>
      <c r="E17" s="39" t="s">
        <v>62</v>
      </c>
    </row>
    <row r="18" spans="1:16" ht="12.75">
      <c r="A18" t="s">
        <v>47</v>
      </c>
      <c s="34" t="s">
        <v>24</v>
      </c>
      <c s="34" t="s">
        <v>63</v>
      </c>
      <c s="35" t="s">
        <v>49</v>
      </c>
      <c s="6" t="s">
        <v>64</v>
      </c>
      <c s="36" t="s">
        <v>51</v>
      </c>
      <c s="37">
        <v>1</v>
      </c>
      <c s="36">
        <v>0</v>
      </c>
      <c s="36">
        <f>ROUND(G18*H18,6)</f>
      </c>
      <c r="L18" s="38">
        <v>0</v>
      </c>
      <c s="32">
        <f>ROUND(ROUND(L18,2)*ROUND(G18,3),2)</f>
      </c>
      <c s="36" t="s">
        <v>52</v>
      </c>
      <c>
        <f>(M18*0)/100</f>
      </c>
      <c t="s">
        <v>25</v>
      </c>
    </row>
    <row r="19" spans="1:5" ht="12.75">
      <c r="A19" s="35" t="s">
        <v>53</v>
      </c>
      <c r="E19" s="39" t="s">
        <v>65</v>
      </c>
    </row>
    <row r="20" spans="1:5" ht="12.75">
      <c r="A20" s="35" t="s">
        <v>55</v>
      </c>
      <c r="E20" s="40" t="s">
        <v>56</v>
      </c>
    </row>
    <row r="21" spans="1:5" ht="38.25">
      <c r="A21" t="s">
        <v>57</v>
      </c>
      <c r="E21" s="39" t="s">
        <v>66</v>
      </c>
    </row>
    <row r="22" spans="1:13" ht="12.75">
      <c r="A22" t="s">
        <v>44</v>
      </c>
      <c r="C22" s="31" t="s">
        <v>25</v>
      </c>
      <c r="E22" s="33" t="s">
        <v>67</v>
      </c>
      <c r="J22" s="32">
        <f>0</f>
      </c>
      <c s="32">
        <f>0</f>
      </c>
      <c s="32">
        <f>0+L23</f>
      </c>
      <c s="32">
        <f>0+M23</f>
      </c>
    </row>
    <row r="23" spans="1:16" ht="12.75">
      <c r="A23" t="s">
        <v>47</v>
      </c>
      <c s="34" t="s">
        <v>68</v>
      </c>
      <c s="34" t="s">
        <v>69</v>
      </c>
      <c s="35" t="s">
        <v>49</v>
      </c>
      <c s="6" t="s">
        <v>70</v>
      </c>
      <c s="36" t="s">
        <v>51</v>
      </c>
      <c s="37">
        <v>1</v>
      </c>
      <c s="36">
        <v>0</v>
      </c>
      <c s="36">
        <f>ROUND(G23*H23,6)</f>
      </c>
      <c r="L23" s="38">
        <v>0</v>
      </c>
      <c s="32">
        <f>ROUND(ROUND(L23,2)*ROUND(G23,3),2)</f>
      </c>
      <c s="36" t="s">
        <v>52</v>
      </c>
      <c>
        <f>(M23*0)/100</f>
      </c>
      <c t="s">
        <v>25</v>
      </c>
    </row>
    <row r="24" spans="1:5" ht="12.75">
      <c r="A24" s="35" t="s">
        <v>53</v>
      </c>
      <c r="E24" s="39" t="s">
        <v>71</v>
      </c>
    </row>
    <row r="25" spans="1:5" ht="12.75">
      <c r="A25" s="35" t="s">
        <v>55</v>
      </c>
      <c r="E25" s="40" t="s">
        <v>56</v>
      </c>
    </row>
    <row r="26" spans="1:5" ht="89.25">
      <c r="A26" t="s">
        <v>57</v>
      </c>
      <c r="E26" s="39" t="s">
        <v>72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38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24</v>
      </c>
    </row>
    <row r="2" spans="1:16" ht="20" customHeight="1">
      <c r="A2" s="16"/>
      <c s="2"/>
      <c r="D2" s="2"/>
      <c s="2"/>
      <c s="2"/>
      <c s="2"/>
      <c s="2"/>
      <c s="2"/>
      <c s="2"/>
      <c s="2"/>
      <c s="18"/>
      <c s="18"/>
      <c s="2"/>
      <c r="P2" t="s">
        <v>24</v>
      </c>
    </row>
    <row r="3" spans="1:16" ht="32" customHeight="1">
      <c r="A3" s="16" t="s">
        <v>19</v>
      </c>
      <c s="21" t="s">
        <v>22</v>
      </c>
      <c s="27" t="s">
        <v>2</v>
      </c>
      <c r="E3" s="22" t="s">
        <v>3</v>
      </c>
      <c r="L3" s="17" t="s">
        <v>73</v>
      </c>
      <c s="41">
        <f>Rekapitulace!C12</f>
      </c>
      <c s="20" t="s">
        <v>0</v>
      </c>
      <c t="s">
        <v>23</v>
      </c>
      <c t="s">
        <v>25</v>
      </c>
    </row>
    <row r="4" spans="1:16" ht="32" customHeight="1">
      <c r="A4" s="24" t="s">
        <v>20</v>
      </c>
      <c s="25" t="s">
        <v>26</v>
      </c>
      <c s="27" t="s">
        <v>73</v>
      </c>
      <c r="E4" s="26" t="s">
        <v>74</v>
      </c>
      <c r="O4" t="s">
        <v>23</v>
      </c>
      <c t="s">
        <v>25</v>
      </c>
    </row>
    <row r="5" spans="1:16" ht="12.75" customHeight="1">
      <c r="A5" s="23" t="s">
        <v>27</v>
      </c>
      <c s="23" t="s">
        <v>28</v>
      </c>
      <c s="23" t="s">
        <v>29</v>
      </c>
      <c s="23" t="s">
        <v>30</v>
      </c>
      <c s="23" t="s">
        <v>31</v>
      </c>
      <c s="23" t="s">
        <v>32</v>
      </c>
      <c s="23" t="s">
        <v>33</v>
      </c>
      <c s="23" t="s">
        <v>34</v>
      </c>
      <c s="23" t="s">
        <v>35</v>
      </c>
      <c s="23"/>
      <c s="23"/>
      <c s="23" t="s">
        <v>36</v>
      </c>
      <c s="23"/>
      <c s="23" t="s">
        <v>40</v>
      </c>
      <c t="s">
        <v>23</v>
      </c>
      <c t="s">
        <v>25</v>
      </c>
    </row>
    <row r="6" spans="1:14" ht="12.75" customHeight="1">
      <c r="A6" s="23"/>
      <c s="23"/>
      <c s="23"/>
      <c s="23"/>
      <c s="23"/>
      <c s="23"/>
      <c s="23"/>
      <c s="23"/>
      <c s="23"/>
      <c s="23" t="s">
        <v>37</v>
      </c>
      <c s="23"/>
      <c s="23"/>
      <c s="23"/>
      <c s="23"/>
    </row>
    <row r="7" spans="1:20" ht="12.75" customHeight="1">
      <c r="A7" s="23"/>
      <c s="23"/>
      <c s="23"/>
      <c s="23"/>
      <c s="23"/>
      <c s="23"/>
      <c s="23"/>
      <c s="23"/>
      <c s="23"/>
      <c s="23" t="s">
        <v>38</v>
      </c>
      <c s="23" t="s">
        <v>39</v>
      </c>
      <c s="23" t="s">
        <v>38</v>
      </c>
      <c s="23" t="s">
        <v>39</v>
      </c>
      <c s="23"/>
      <c r="S7" t="s">
        <v>41</v>
      </c>
      <c>
        <f>COUNTIFS(L8:L384,"=0",A8:A384,"P")+COUNTIFS(L8:L384,"",A8:A384,"P")+SUM(Q8:Q384)</f>
      </c>
    </row>
    <row r="8" spans="1:13" ht="12.75">
      <c r="A8" t="s">
        <v>42</v>
      </c>
      <c r="C8" s="28" t="s">
        <v>77</v>
      </c>
      <c r="E8" s="30" t="s">
        <v>76</v>
      </c>
      <c r="J8" s="29">
        <f>0+J9+J162+J167+J172+J181+J194+J227+J260+J337+J374+J375</f>
      </c>
      <c s="29">
        <f>0+K9+K162+K167+K172+K181+K194+K227+K260+K337+K374+K375</f>
      </c>
      <c s="29">
        <f>0+L9+L162+L167+L172+L181+L194+L227+L260+L337+L374+L375</f>
      </c>
      <c s="29">
        <f>0+M9+M162+M167+M172+M181+M194+M227+M260+M337+M374+M375</f>
      </c>
    </row>
    <row r="9" spans="1:13" ht="12.75">
      <c r="A9" t="s">
        <v>44</v>
      </c>
      <c r="C9" s="31" t="s">
        <v>45</v>
      </c>
      <c r="E9" s="33" t="s">
        <v>78</v>
      </c>
      <c r="J9" s="32">
        <f>0</f>
      </c>
      <c s="32">
        <f>0</f>
      </c>
      <c s="32">
        <f>0+L10+L14+L18+L22+L26+L30+L34+L38+L42+L46+L50+L54+L58+L62+L66+L70+L74+L78+L82+L86+L90+L94+L98+L102+L106+L110+L114+L118+L122+L126+L130+L134+L138+L142+L146+L150+L154+L158</f>
      </c>
      <c s="32">
        <f>0+M10+M14+M18+M22+M26+M30+M34+M38+M42+M46+M50+M54+M58+M62+M66+M70+M74+M78+M82+M86+M90+M94+M98+M102+M106+M110+M114+M118+M122+M126+M130+M134+M138+M142+M146+M150+M154+M158</f>
      </c>
    </row>
    <row r="10" spans="1:16" ht="25.5">
      <c r="A10" t="s">
        <v>47</v>
      </c>
      <c s="34" t="s">
        <v>45</v>
      </c>
      <c s="34" t="s">
        <v>79</v>
      </c>
      <c s="35" t="s">
        <v>49</v>
      </c>
      <c s="6" t="s">
        <v>80</v>
      </c>
      <c s="36" t="s">
        <v>81</v>
      </c>
      <c s="37">
        <v>100</v>
      </c>
      <c s="36">
        <v>0</v>
      </c>
      <c s="36">
        <f>ROUND(G10*H10,6)</f>
      </c>
      <c r="L10" s="38">
        <v>0</v>
      </c>
      <c s="32">
        <f>ROUND(ROUND(L10,2)*ROUND(G10,3),2)</f>
      </c>
      <c s="36" t="s">
        <v>82</v>
      </c>
      <c>
        <f>(M10*0)/100</f>
      </c>
      <c t="s">
        <v>25</v>
      </c>
    </row>
    <row r="11" spans="1:5" ht="25.5">
      <c r="A11" s="35" t="s">
        <v>53</v>
      </c>
      <c r="E11" s="39" t="s">
        <v>83</v>
      </c>
    </row>
    <row r="12" spans="1:5" ht="12.75">
      <c r="A12" s="35" t="s">
        <v>55</v>
      </c>
      <c r="E12" s="40" t="s">
        <v>49</v>
      </c>
    </row>
    <row r="13" spans="1:5" ht="165.75">
      <c r="A13" t="s">
        <v>57</v>
      </c>
      <c r="E13" s="39" t="s">
        <v>84</v>
      </c>
    </row>
    <row r="14" spans="1:16" ht="12.75">
      <c r="A14" t="s">
        <v>47</v>
      </c>
      <c s="34" t="s">
        <v>25</v>
      </c>
      <c s="34" t="s">
        <v>85</v>
      </c>
      <c s="35" t="s">
        <v>49</v>
      </c>
      <c s="6" t="s">
        <v>86</v>
      </c>
      <c s="36" t="s">
        <v>81</v>
      </c>
      <c s="37">
        <v>16</v>
      </c>
      <c s="36">
        <v>5.6E-05</v>
      </c>
      <c s="36">
        <f>ROUND(G14*H14,6)</f>
      </c>
      <c r="L14" s="38">
        <v>0</v>
      </c>
      <c s="32">
        <f>ROUND(ROUND(L14,2)*ROUND(G14,3),2)</f>
      </c>
      <c s="36" t="s">
        <v>82</v>
      </c>
      <c>
        <f>(M14*0)/100</f>
      </c>
      <c t="s">
        <v>25</v>
      </c>
    </row>
    <row r="15" spans="1:5" ht="38.25">
      <c r="A15" s="35" t="s">
        <v>53</v>
      </c>
      <c r="E15" s="39" t="s">
        <v>87</v>
      </c>
    </row>
    <row r="16" spans="1:5" ht="25.5">
      <c r="A16" s="35" t="s">
        <v>55</v>
      </c>
      <c r="E16" s="40" t="s">
        <v>88</v>
      </c>
    </row>
    <row r="17" spans="1:5" ht="12.75">
      <c r="A17" t="s">
        <v>57</v>
      </c>
      <c r="E17" s="39" t="s">
        <v>49</v>
      </c>
    </row>
    <row r="18" spans="1:16" ht="12.75">
      <c r="A18" t="s">
        <v>47</v>
      </c>
      <c s="34" t="s">
        <v>24</v>
      </c>
      <c s="34" t="s">
        <v>89</v>
      </c>
      <c s="35" t="s">
        <v>49</v>
      </c>
      <c s="6" t="s">
        <v>90</v>
      </c>
      <c s="36" t="s">
        <v>81</v>
      </c>
      <c s="37">
        <v>21</v>
      </c>
      <c s="36">
        <v>0.000125</v>
      </c>
      <c s="36">
        <f>ROUND(G18*H18,6)</f>
      </c>
      <c r="L18" s="38">
        <v>0</v>
      </c>
      <c s="32">
        <f>ROUND(ROUND(L18,2)*ROUND(G18,3),2)</f>
      </c>
      <c s="36" t="s">
        <v>82</v>
      </c>
      <c>
        <f>(M18*0)/100</f>
      </c>
      <c t="s">
        <v>25</v>
      </c>
    </row>
    <row r="19" spans="1:5" ht="38.25">
      <c r="A19" s="35" t="s">
        <v>53</v>
      </c>
      <c r="E19" s="39" t="s">
        <v>91</v>
      </c>
    </row>
    <row r="20" spans="1:5" ht="25.5">
      <c r="A20" s="35" t="s">
        <v>55</v>
      </c>
      <c r="E20" s="40" t="s">
        <v>92</v>
      </c>
    </row>
    <row r="21" spans="1:5" ht="306">
      <c r="A21" t="s">
        <v>57</v>
      </c>
      <c r="E21" s="39" t="s">
        <v>93</v>
      </c>
    </row>
    <row r="22" spans="1:16" ht="12.75">
      <c r="A22" t="s">
        <v>47</v>
      </c>
      <c s="34" t="s">
        <v>68</v>
      </c>
      <c s="34" t="s">
        <v>94</v>
      </c>
      <c s="35" t="s">
        <v>49</v>
      </c>
      <c s="6" t="s">
        <v>95</v>
      </c>
      <c s="36" t="s">
        <v>96</v>
      </c>
      <c s="37">
        <v>12</v>
      </c>
      <c s="36">
        <v>0</v>
      </c>
      <c s="36">
        <f>ROUND(G22*H22,6)</f>
      </c>
      <c r="L22" s="38">
        <v>0</v>
      </c>
      <c s="32">
        <f>ROUND(ROUND(L22,2)*ROUND(G22,3),2)</f>
      </c>
      <c s="36" t="s">
        <v>82</v>
      </c>
      <c>
        <f>(M22*0)/100</f>
      </c>
      <c t="s">
        <v>25</v>
      </c>
    </row>
    <row r="23" spans="1:5" ht="25.5">
      <c r="A23" s="35" t="s">
        <v>53</v>
      </c>
      <c r="E23" s="39" t="s">
        <v>97</v>
      </c>
    </row>
    <row r="24" spans="1:5" ht="12.75">
      <c r="A24" s="35" t="s">
        <v>55</v>
      </c>
      <c r="E24" s="40" t="s">
        <v>98</v>
      </c>
    </row>
    <row r="25" spans="1:5" ht="191.25">
      <c r="A25" t="s">
        <v>57</v>
      </c>
      <c r="E25" s="39" t="s">
        <v>99</v>
      </c>
    </row>
    <row r="26" spans="1:16" ht="12.75">
      <c r="A26" t="s">
        <v>47</v>
      </c>
      <c s="34" t="s">
        <v>100</v>
      </c>
      <c s="34" t="s">
        <v>101</v>
      </c>
      <c s="35" t="s">
        <v>49</v>
      </c>
      <c s="6" t="s">
        <v>102</v>
      </c>
      <c s="36" t="s">
        <v>103</v>
      </c>
      <c s="37">
        <v>46.2</v>
      </c>
      <c s="36">
        <v>0</v>
      </c>
      <c s="36">
        <f>ROUND(G26*H26,6)</f>
      </c>
      <c r="L26" s="38">
        <v>0</v>
      </c>
      <c s="32">
        <f>ROUND(ROUND(L26,2)*ROUND(G26,3),2)</f>
      </c>
      <c s="36" t="s">
        <v>82</v>
      </c>
      <c>
        <f>(M26*0)/100</f>
      </c>
      <c t="s">
        <v>25</v>
      </c>
    </row>
    <row r="27" spans="1:5" ht="25.5">
      <c r="A27" s="35" t="s">
        <v>53</v>
      </c>
      <c r="E27" s="39" t="s">
        <v>104</v>
      </c>
    </row>
    <row r="28" spans="1:5" ht="12.75">
      <c r="A28" s="35" t="s">
        <v>55</v>
      </c>
      <c r="E28" s="40" t="s">
        <v>105</v>
      </c>
    </row>
    <row r="29" spans="1:5" ht="293.25">
      <c r="A29" t="s">
        <v>57</v>
      </c>
      <c r="E29" s="39" t="s">
        <v>106</v>
      </c>
    </row>
    <row r="30" spans="1:16" ht="12.75">
      <c r="A30" t="s">
        <v>47</v>
      </c>
      <c s="34" t="s">
        <v>107</v>
      </c>
      <c s="34" t="s">
        <v>108</v>
      </c>
      <c s="35" t="s">
        <v>49</v>
      </c>
      <c s="6" t="s">
        <v>109</v>
      </c>
      <c s="36" t="s">
        <v>103</v>
      </c>
      <c s="37">
        <v>12</v>
      </c>
      <c s="36">
        <v>0</v>
      </c>
      <c s="36">
        <f>ROUND(G30*H30,6)</f>
      </c>
      <c r="L30" s="38">
        <v>0</v>
      </c>
      <c s="32">
        <f>ROUND(ROUND(L30,2)*ROUND(G30,3),2)</f>
      </c>
      <c s="36" t="s">
        <v>82</v>
      </c>
      <c>
        <f>(M30*0)/100</f>
      </c>
      <c t="s">
        <v>25</v>
      </c>
    </row>
    <row r="31" spans="1:5" ht="25.5">
      <c r="A31" s="35" t="s">
        <v>53</v>
      </c>
      <c r="E31" s="39" t="s">
        <v>110</v>
      </c>
    </row>
    <row r="32" spans="1:5" ht="12.75">
      <c r="A32" s="35" t="s">
        <v>55</v>
      </c>
      <c r="E32" s="40" t="s">
        <v>111</v>
      </c>
    </row>
    <row r="33" spans="1:5" ht="12.75">
      <c r="A33" t="s">
        <v>57</v>
      </c>
      <c r="E33" s="39" t="s">
        <v>49</v>
      </c>
    </row>
    <row r="34" spans="1:16" ht="12.75">
      <c r="A34" t="s">
        <v>47</v>
      </c>
      <c s="34" t="s">
        <v>112</v>
      </c>
      <c s="34" t="s">
        <v>113</v>
      </c>
      <c s="35" t="s">
        <v>49</v>
      </c>
      <c s="6" t="s">
        <v>114</v>
      </c>
      <c s="36" t="s">
        <v>103</v>
      </c>
      <c s="37">
        <v>169.4</v>
      </c>
      <c s="36">
        <v>0</v>
      </c>
      <c s="36">
        <f>ROUND(G34*H34,6)</f>
      </c>
      <c r="L34" s="38">
        <v>0</v>
      </c>
      <c s="32">
        <f>ROUND(ROUND(L34,2)*ROUND(G34,3),2)</f>
      </c>
      <c s="36" t="s">
        <v>82</v>
      </c>
      <c>
        <f>(M34*0)/100</f>
      </c>
      <c t="s">
        <v>25</v>
      </c>
    </row>
    <row r="35" spans="1:5" ht="25.5">
      <c r="A35" s="35" t="s">
        <v>53</v>
      </c>
      <c r="E35" s="39" t="s">
        <v>115</v>
      </c>
    </row>
    <row r="36" spans="1:5" ht="25.5">
      <c r="A36" s="35" t="s">
        <v>55</v>
      </c>
      <c r="E36" s="40" t="s">
        <v>116</v>
      </c>
    </row>
    <row r="37" spans="1:5" ht="12.75">
      <c r="A37" t="s">
        <v>57</v>
      </c>
      <c r="E37" s="39" t="s">
        <v>49</v>
      </c>
    </row>
    <row r="38" spans="1:16" ht="12.75">
      <c r="A38" t="s">
        <v>47</v>
      </c>
      <c s="34" t="s">
        <v>117</v>
      </c>
      <c s="34" t="s">
        <v>118</v>
      </c>
      <c s="35" t="s">
        <v>49</v>
      </c>
      <c s="6" t="s">
        <v>119</v>
      </c>
      <c s="36" t="s">
        <v>103</v>
      </c>
      <c s="37">
        <v>50.82</v>
      </c>
      <c s="36">
        <v>0</v>
      </c>
      <c s="36">
        <f>ROUND(G38*H38,6)</f>
      </c>
      <c r="L38" s="38">
        <v>0</v>
      </c>
      <c s="32">
        <f>ROUND(ROUND(L38,2)*ROUND(G38,3),2)</f>
      </c>
      <c s="36" t="s">
        <v>82</v>
      </c>
      <c>
        <f>(M38*0)/100</f>
      </c>
      <c t="s">
        <v>25</v>
      </c>
    </row>
    <row r="39" spans="1:5" ht="38.25">
      <c r="A39" s="35" t="s">
        <v>53</v>
      </c>
      <c r="E39" s="39" t="s">
        <v>120</v>
      </c>
    </row>
    <row r="40" spans="1:5" ht="25.5">
      <c r="A40" s="35" t="s">
        <v>55</v>
      </c>
      <c r="E40" s="40" t="s">
        <v>121</v>
      </c>
    </row>
    <row r="41" spans="1:5" ht="12.75">
      <c r="A41" t="s">
        <v>57</v>
      </c>
      <c r="E41" s="39" t="s">
        <v>49</v>
      </c>
    </row>
    <row r="42" spans="1:16" ht="12.75">
      <c r="A42" t="s">
        <v>47</v>
      </c>
      <c s="34" t="s">
        <v>122</v>
      </c>
      <c s="34" t="s">
        <v>123</v>
      </c>
      <c s="35" t="s">
        <v>49</v>
      </c>
      <c s="6" t="s">
        <v>124</v>
      </c>
      <c s="36" t="s">
        <v>103</v>
      </c>
      <c s="37">
        <v>169.4</v>
      </c>
      <c s="36">
        <v>0</v>
      </c>
      <c s="36">
        <f>ROUND(G42*H42,6)</f>
      </c>
      <c r="L42" s="38">
        <v>0</v>
      </c>
      <c s="32">
        <f>ROUND(ROUND(L42,2)*ROUND(G42,3),2)</f>
      </c>
      <c s="36" t="s">
        <v>82</v>
      </c>
      <c>
        <f>(M42*0)/100</f>
      </c>
      <c t="s">
        <v>25</v>
      </c>
    </row>
    <row r="43" spans="1:5" ht="25.5">
      <c r="A43" s="35" t="s">
        <v>53</v>
      </c>
      <c r="E43" s="39" t="s">
        <v>125</v>
      </c>
    </row>
    <row r="44" spans="1:5" ht="12.75">
      <c r="A44" s="35" t="s">
        <v>55</v>
      </c>
      <c r="E44" s="40" t="s">
        <v>126</v>
      </c>
    </row>
    <row r="45" spans="1:5" ht="12.75">
      <c r="A45" t="s">
        <v>57</v>
      </c>
      <c r="E45" s="39" t="s">
        <v>49</v>
      </c>
    </row>
    <row r="46" spans="1:16" ht="12.75">
      <c r="A46" t="s">
        <v>47</v>
      </c>
      <c s="34" t="s">
        <v>127</v>
      </c>
      <c s="34" t="s">
        <v>128</v>
      </c>
      <c s="35" t="s">
        <v>49</v>
      </c>
      <c s="6" t="s">
        <v>129</v>
      </c>
      <c s="36" t="s">
        <v>103</v>
      </c>
      <c s="37">
        <v>50.82</v>
      </c>
      <c s="36">
        <v>0</v>
      </c>
      <c s="36">
        <f>ROUND(G46*H46,6)</f>
      </c>
      <c r="L46" s="38">
        <v>0</v>
      </c>
      <c s="32">
        <f>ROUND(ROUND(L46,2)*ROUND(G46,3),2)</f>
      </c>
      <c s="36" t="s">
        <v>82</v>
      </c>
      <c>
        <f>(M46*0)/100</f>
      </c>
      <c t="s">
        <v>25</v>
      </c>
    </row>
    <row r="47" spans="1:5" ht="38.25">
      <c r="A47" s="35" t="s">
        <v>53</v>
      </c>
      <c r="E47" s="39" t="s">
        <v>130</v>
      </c>
    </row>
    <row r="48" spans="1:5" ht="12.75">
      <c r="A48" s="35" t="s">
        <v>55</v>
      </c>
      <c r="E48" s="40" t="s">
        <v>131</v>
      </c>
    </row>
    <row r="49" spans="1:5" ht="12.75">
      <c r="A49" t="s">
        <v>57</v>
      </c>
      <c r="E49" s="39" t="s">
        <v>49</v>
      </c>
    </row>
    <row r="50" spans="1:16" ht="12.75">
      <c r="A50" t="s">
        <v>47</v>
      </c>
      <c s="34" t="s">
        <v>132</v>
      </c>
      <c s="34" t="s">
        <v>133</v>
      </c>
      <c s="35" t="s">
        <v>49</v>
      </c>
      <c s="6" t="s">
        <v>134</v>
      </c>
      <c s="36" t="s">
        <v>103</v>
      </c>
      <c s="37">
        <v>254.1</v>
      </c>
      <c s="36">
        <v>0</v>
      </c>
      <c s="36">
        <f>ROUND(G50*H50,6)</f>
      </c>
      <c r="L50" s="38">
        <v>0</v>
      </c>
      <c s="32">
        <f>ROUND(ROUND(L50,2)*ROUND(G50,3),2)</f>
      </c>
      <c s="36" t="s">
        <v>82</v>
      </c>
      <c>
        <f>(M50*0)/100</f>
      </c>
      <c t="s">
        <v>25</v>
      </c>
    </row>
    <row r="51" spans="1:5" ht="25.5">
      <c r="A51" s="35" t="s">
        <v>53</v>
      </c>
      <c r="E51" s="39" t="s">
        <v>135</v>
      </c>
    </row>
    <row r="52" spans="1:5" ht="25.5">
      <c r="A52" s="35" t="s">
        <v>55</v>
      </c>
      <c r="E52" s="40" t="s">
        <v>136</v>
      </c>
    </row>
    <row r="53" spans="1:5" ht="12.75">
      <c r="A53" t="s">
        <v>57</v>
      </c>
      <c r="E53" s="39" t="s">
        <v>49</v>
      </c>
    </row>
    <row r="54" spans="1:16" ht="12.75">
      <c r="A54" t="s">
        <v>47</v>
      </c>
      <c s="34" t="s">
        <v>137</v>
      </c>
      <c s="34" t="s">
        <v>138</v>
      </c>
      <c s="35" t="s">
        <v>49</v>
      </c>
      <c s="6" t="s">
        <v>139</v>
      </c>
      <c s="36" t="s">
        <v>103</v>
      </c>
      <c s="37">
        <v>67.76</v>
      </c>
      <c s="36">
        <v>0</v>
      </c>
      <c s="36">
        <f>ROUND(G54*H54,6)</f>
      </c>
      <c r="L54" s="38">
        <v>0</v>
      </c>
      <c s="32">
        <f>ROUND(ROUND(L54,2)*ROUND(G54,3),2)</f>
      </c>
      <c s="36" t="s">
        <v>82</v>
      </c>
      <c>
        <f>(M54*0)/100</f>
      </c>
      <c t="s">
        <v>25</v>
      </c>
    </row>
    <row r="55" spans="1:5" ht="38.25">
      <c r="A55" s="35" t="s">
        <v>53</v>
      </c>
      <c r="E55" s="39" t="s">
        <v>140</v>
      </c>
    </row>
    <row r="56" spans="1:5" ht="25.5">
      <c r="A56" s="35" t="s">
        <v>55</v>
      </c>
      <c r="E56" s="40" t="s">
        <v>141</v>
      </c>
    </row>
    <row r="57" spans="1:5" ht="12.75">
      <c r="A57" t="s">
        <v>57</v>
      </c>
      <c r="E57" s="39" t="s">
        <v>49</v>
      </c>
    </row>
    <row r="58" spans="1:16" ht="12.75">
      <c r="A58" t="s">
        <v>47</v>
      </c>
      <c s="34" t="s">
        <v>142</v>
      </c>
      <c s="34" t="s">
        <v>143</v>
      </c>
      <c s="35" t="s">
        <v>49</v>
      </c>
      <c s="6" t="s">
        <v>144</v>
      </c>
      <c s="36" t="s">
        <v>145</v>
      </c>
      <c s="37">
        <v>189.728</v>
      </c>
      <c s="36">
        <v>1</v>
      </c>
      <c s="36">
        <f>ROUND(G58*H58,6)</f>
      </c>
      <c r="L58" s="38">
        <v>0</v>
      </c>
      <c s="32">
        <f>ROUND(ROUND(L58,2)*ROUND(G58,3),2)</f>
      </c>
      <c s="36" t="s">
        <v>82</v>
      </c>
      <c>
        <f>(M58*0)/100</f>
      </c>
      <c t="s">
        <v>25</v>
      </c>
    </row>
    <row r="59" spans="1:5" ht="12.75">
      <c r="A59" s="35" t="s">
        <v>53</v>
      </c>
      <c r="E59" s="39" t="s">
        <v>49</v>
      </c>
    </row>
    <row r="60" spans="1:5" ht="12.75">
      <c r="A60" s="35" t="s">
        <v>55</v>
      </c>
      <c r="E60" s="40" t="s">
        <v>146</v>
      </c>
    </row>
    <row r="61" spans="1:5" ht="12.75">
      <c r="A61" t="s">
        <v>57</v>
      </c>
      <c r="E61" s="39" t="s">
        <v>49</v>
      </c>
    </row>
    <row r="62" spans="1:16" ht="12.75">
      <c r="A62" t="s">
        <v>47</v>
      </c>
      <c s="34" t="s">
        <v>147</v>
      </c>
      <c s="34" t="s">
        <v>148</v>
      </c>
      <c s="35" t="s">
        <v>49</v>
      </c>
      <c s="6" t="s">
        <v>149</v>
      </c>
      <c s="36" t="s">
        <v>81</v>
      </c>
      <c s="37">
        <v>310.4</v>
      </c>
      <c s="36">
        <v>0</v>
      </c>
      <c s="36">
        <f>ROUND(G62*H62,6)</f>
      </c>
      <c r="L62" s="38">
        <v>0</v>
      </c>
      <c s="32">
        <f>ROUND(ROUND(L62,2)*ROUND(G62,3),2)</f>
      </c>
      <c s="36" t="s">
        <v>82</v>
      </c>
      <c>
        <f>(M62*0)/100</f>
      </c>
      <c t="s">
        <v>25</v>
      </c>
    </row>
    <row r="63" spans="1:5" ht="25.5">
      <c r="A63" s="35" t="s">
        <v>53</v>
      </c>
      <c r="E63" s="39" t="s">
        <v>150</v>
      </c>
    </row>
    <row r="64" spans="1:5" ht="38.25">
      <c r="A64" s="35" t="s">
        <v>55</v>
      </c>
      <c r="E64" s="40" t="s">
        <v>151</v>
      </c>
    </row>
    <row r="65" spans="1:5" ht="12.75">
      <c r="A65" t="s">
        <v>57</v>
      </c>
      <c r="E65" s="39" t="s">
        <v>49</v>
      </c>
    </row>
    <row r="66" spans="1:16" ht="12.75">
      <c r="A66" t="s">
        <v>47</v>
      </c>
      <c s="34" t="s">
        <v>152</v>
      </c>
      <c s="34" t="s">
        <v>153</v>
      </c>
      <c s="35" t="s">
        <v>49</v>
      </c>
      <c s="6" t="s">
        <v>154</v>
      </c>
      <c s="36" t="s">
        <v>81</v>
      </c>
      <c s="37">
        <v>308</v>
      </c>
      <c s="36">
        <v>0</v>
      </c>
      <c s="36">
        <f>ROUND(G66*H66,6)</f>
      </c>
      <c r="L66" s="38">
        <v>0</v>
      </c>
      <c s="32">
        <f>ROUND(ROUND(L66,2)*ROUND(G66,3),2)</f>
      </c>
      <c s="36" t="s">
        <v>82</v>
      </c>
      <c>
        <f>(M66*0)/100</f>
      </c>
      <c t="s">
        <v>25</v>
      </c>
    </row>
    <row r="67" spans="1:5" ht="25.5">
      <c r="A67" s="35" t="s">
        <v>53</v>
      </c>
      <c r="E67" s="39" t="s">
        <v>155</v>
      </c>
    </row>
    <row r="68" spans="1:5" ht="12.75">
      <c r="A68" s="35" t="s">
        <v>55</v>
      </c>
      <c r="E68" s="40" t="s">
        <v>49</v>
      </c>
    </row>
    <row r="69" spans="1:5" ht="165.75">
      <c r="A69" t="s">
        <v>57</v>
      </c>
      <c r="E69" s="39" t="s">
        <v>156</v>
      </c>
    </row>
    <row r="70" spans="1:16" ht="12.75">
      <c r="A70" t="s">
        <v>47</v>
      </c>
      <c s="34" t="s">
        <v>157</v>
      </c>
      <c s="34" t="s">
        <v>158</v>
      </c>
      <c s="35" t="s">
        <v>49</v>
      </c>
      <c s="6" t="s">
        <v>159</v>
      </c>
      <c s="36" t="s">
        <v>160</v>
      </c>
      <c s="37">
        <v>4.62</v>
      </c>
      <c s="36">
        <v>0.001</v>
      </c>
      <c s="36">
        <f>ROUND(G70*H70,6)</f>
      </c>
      <c r="L70" s="38">
        <v>0</v>
      </c>
      <c s="32">
        <f>ROUND(ROUND(L70,2)*ROUND(G70,3),2)</f>
      </c>
      <c s="36" t="s">
        <v>82</v>
      </c>
      <c>
        <f>(M70*0)/100</f>
      </c>
      <c t="s">
        <v>25</v>
      </c>
    </row>
    <row r="71" spans="1:5" ht="12.75">
      <c r="A71" s="35" t="s">
        <v>53</v>
      </c>
      <c r="E71" s="39" t="s">
        <v>49</v>
      </c>
    </row>
    <row r="72" spans="1:5" ht="12.75">
      <c r="A72" s="35" t="s">
        <v>55</v>
      </c>
      <c r="E72" s="40" t="s">
        <v>161</v>
      </c>
    </row>
    <row r="73" spans="1:5" ht="12.75">
      <c r="A73" t="s">
        <v>57</v>
      </c>
      <c r="E73" s="39" t="s">
        <v>49</v>
      </c>
    </row>
    <row r="74" spans="1:16" ht="12.75">
      <c r="A74" t="s">
        <v>47</v>
      </c>
      <c s="34" t="s">
        <v>162</v>
      </c>
      <c s="34" t="s">
        <v>163</v>
      </c>
      <c s="35" t="s">
        <v>49</v>
      </c>
      <c s="6" t="s">
        <v>164</v>
      </c>
      <c s="36" t="s">
        <v>81</v>
      </c>
      <c s="37">
        <v>6</v>
      </c>
      <c s="36">
        <v>0</v>
      </c>
      <c s="36">
        <f>ROUND(G74*H74,6)</f>
      </c>
      <c r="L74" s="38">
        <v>0</v>
      </c>
      <c s="32">
        <f>ROUND(ROUND(L74,2)*ROUND(G74,3),2)</f>
      </c>
      <c s="36" t="s">
        <v>165</v>
      </c>
      <c>
        <f>(M74*0)/100</f>
      </c>
      <c t="s">
        <v>25</v>
      </c>
    </row>
    <row r="75" spans="1:5" ht="12.75">
      <c r="A75" s="35" t="s">
        <v>53</v>
      </c>
      <c r="E75" s="39" t="s">
        <v>166</v>
      </c>
    </row>
    <row r="76" spans="1:5" ht="12.75">
      <c r="A76" s="35" t="s">
        <v>55</v>
      </c>
      <c r="E76" s="40" t="s">
        <v>49</v>
      </c>
    </row>
    <row r="77" spans="1:5" ht="178.5">
      <c r="A77" t="s">
        <v>57</v>
      </c>
      <c r="E77" s="39" t="s">
        <v>167</v>
      </c>
    </row>
    <row r="78" spans="1:16" ht="25.5">
      <c r="A78" t="s">
        <v>47</v>
      </c>
      <c s="34" t="s">
        <v>168</v>
      </c>
      <c s="34" t="s">
        <v>169</v>
      </c>
      <c s="35" t="s">
        <v>49</v>
      </c>
      <c s="6" t="s">
        <v>170</v>
      </c>
      <c s="36" t="s">
        <v>103</v>
      </c>
      <c s="37">
        <v>84.7</v>
      </c>
      <c s="36">
        <v>0</v>
      </c>
      <c s="36">
        <f>ROUND(G78*H78,6)</f>
      </c>
      <c r="L78" s="38">
        <v>0</v>
      </c>
      <c s="32">
        <f>ROUND(ROUND(L78,2)*ROUND(G78,3),2)</f>
      </c>
      <c s="36" t="s">
        <v>171</v>
      </c>
      <c>
        <f>(M78*0)/100</f>
      </c>
      <c t="s">
        <v>25</v>
      </c>
    </row>
    <row r="79" spans="1:5" ht="12.75">
      <c r="A79" s="35" t="s">
        <v>53</v>
      </c>
      <c r="E79" s="39" t="s">
        <v>49</v>
      </c>
    </row>
    <row r="80" spans="1:5" ht="102">
      <c r="A80" s="35" t="s">
        <v>55</v>
      </c>
      <c r="E80" s="40" t="s">
        <v>172</v>
      </c>
    </row>
    <row r="81" spans="1:5" ht="12.75">
      <c r="A81" t="s">
        <v>57</v>
      </c>
      <c r="E81" s="39" t="s">
        <v>49</v>
      </c>
    </row>
    <row r="82" spans="1:16" ht="25.5">
      <c r="A82" t="s">
        <v>47</v>
      </c>
      <c s="34" t="s">
        <v>173</v>
      </c>
      <c s="34" t="s">
        <v>174</v>
      </c>
      <c s="35" t="s">
        <v>49</v>
      </c>
      <c s="6" t="s">
        <v>175</v>
      </c>
      <c s="36" t="s">
        <v>103</v>
      </c>
      <c s="37">
        <v>1.96</v>
      </c>
      <c s="36">
        <v>0</v>
      </c>
      <c s="36">
        <f>ROUND(G82*H82,6)</f>
      </c>
      <c r="L82" s="38">
        <v>0</v>
      </c>
      <c s="32">
        <f>ROUND(ROUND(L82,2)*ROUND(G82,3),2)</f>
      </c>
      <c s="36" t="s">
        <v>171</v>
      </c>
      <c>
        <f>(M82*0)/100</f>
      </c>
      <c t="s">
        <v>25</v>
      </c>
    </row>
    <row r="83" spans="1:5" ht="12.75">
      <c r="A83" s="35" t="s">
        <v>53</v>
      </c>
      <c r="E83" s="39" t="s">
        <v>49</v>
      </c>
    </row>
    <row r="84" spans="1:5" ht="25.5">
      <c r="A84" s="35" t="s">
        <v>55</v>
      </c>
      <c r="E84" s="40" t="s">
        <v>176</v>
      </c>
    </row>
    <row r="85" spans="1:5" ht="12.75">
      <c r="A85" t="s">
        <v>57</v>
      </c>
      <c r="E85" s="39" t="s">
        <v>49</v>
      </c>
    </row>
    <row r="86" spans="1:16" ht="25.5">
      <c r="A86" t="s">
        <v>47</v>
      </c>
      <c s="34" t="s">
        <v>177</v>
      </c>
      <c s="34" t="s">
        <v>178</v>
      </c>
      <c s="35" t="s">
        <v>49</v>
      </c>
      <c s="6" t="s">
        <v>179</v>
      </c>
      <c s="36" t="s">
        <v>103</v>
      </c>
      <c s="37">
        <v>2.13</v>
      </c>
      <c s="36">
        <v>0</v>
      </c>
      <c s="36">
        <f>ROUND(G86*H86,6)</f>
      </c>
      <c r="L86" s="38">
        <v>0</v>
      </c>
      <c s="32">
        <f>ROUND(ROUND(L86,2)*ROUND(G86,3),2)</f>
      </c>
      <c s="36" t="s">
        <v>171</v>
      </c>
      <c>
        <f>(M86*0)/100</f>
      </c>
      <c t="s">
        <v>25</v>
      </c>
    </row>
    <row r="87" spans="1:5" ht="12.75">
      <c r="A87" s="35" t="s">
        <v>53</v>
      </c>
      <c r="E87" s="39" t="s">
        <v>49</v>
      </c>
    </row>
    <row r="88" spans="1:5" ht="12.75">
      <c r="A88" s="35" t="s">
        <v>55</v>
      </c>
      <c r="E88" s="40" t="s">
        <v>180</v>
      </c>
    </row>
    <row r="89" spans="1:5" ht="12.75">
      <c r="A89" t="s">
        <v>57</v>
      </c>
      <c r="E89" s="39" t="s">
        <v>49</v>
      </c>
    </row>
    <row r="90" spans="1:16" ht="25.5">
      <c r="A90" t="s">
        <v>47</v>
      </c>
      <c s="34" t="s">
        <v>181</v>
      </c>
      <c s="34" t="s">
        <v>182</v>
      </c>
      <c s="35" t="s">
        <v>49</v>
      </c>
      <c s="6" t="s">
        <v>183</v>
      </c>
      <c s="36" t="s">
        <v>103</v>
      </c>
      <c s="37">
        <v>254.1</v>
      </c>
      <c s="36">
        <v>0</v>
      </c>
      <c s="36">
        <f>ROUND(G90*H90,6)</f>
      </c>
      <c r="L90" s="38">
        <v>0</v>
      </c>
      <c s="32">
        <f>ROUND(ROUND(L90,2)*ROUND(G90,3),2)</f>
      </c>
      <c s="36" t="s">
        <v>171</v>
      </c>
      <c>
        <f>(M90*0)/100</f>
      </c>
      <c t="s">
        <v>25</v>
      </c>
    </row>
    <row r="91" spans="1:5" ht="51">
      <c r="A91" s="35" t="s">
        <v>53</v>
      </c>
      <c r="E91" s="39" t="s">
        <v>184</v>
      </c>
    </row>
    <row r="92" spans="1:5" ht="178.5">
      <c r="A92" s="35" t="s">
        <v>55</v>
      </c>
      <c r="E92" s="40" t="s">
        <v>185</v>
      </c>
    </row>
    <row r="93" spans="1:5" ht="12.75">
      <c r="A93" t="s">
        <v>57</v>
      </c>
      <c r="E93" s="39" t="s">
        <v>49</v>
      </c>
    </row>
    <row r="94" spans="1:16" ht="25.5">
      <c r="A94" t="s">
        <v>47</v>
      </c>
      <c s="34" t="s">
        <v>186</v>
      </c>
      <c s="34" t="s">
        <v>187</v>
      </c>
      <c s="35" t="s">
        <v>49</v>
      </c>
      <c s="6" t="s">
        <v>188</v>
      </c>
      <c s="36" t="s">
        <v>189</v>
      </c>
      <c s="37">
        <v>1</v>
      </c>
      <c s="36">
        <v>0</v>
      </c>
      <c s="36">
        <f>ROUND(G94*H94,6)</f>
      </c>
      <c r="L94" s="38">
        <v>0</v>
      </c>
      <c s="32">
        <f>ROUND(ROUND(L94,2)*ROUND(G94,3),2)</f>
      </c>
      <c s="36" t="s">
        <v>171</v>
      </c>
      <c>
        <f>(M94*0)/100</f>
      </c>
      <c t="s">
        <v>25</v>
      </c>
    </row>
    <row r="95" spans="1:5" ht="12.75">
      <c r="A95" s="35" t="s">
        <v>53</v>
      </c>
      <c r="E95" s="39" t="s">
        <v>49</v>
      </c>
    </row>
    <row r="96" spans="1:5" ht="12.75">
      <c r="A96" s="35" t="s">
        <v>55</v>
      </c>
      <c r="E96" s="40" t="s">
        <v>49</v>
      </c>
    </row>
    <row r="97" spans="1:5" ht="12.75">
      <c r="A97" t="s">
        <v>57</v>
      </c>
      <c r="E97" s="39" t="s">
        <v>49</v>
      </c>
    </row>
    <row r="98" spans="1:16" ht="12.75">
      <c r="A98" t="s">
        <v>47</v>
      </c>
      <c s="34" t="s">
        <v>190</v>
      </c>
      <c s="34" t="s">
        <v>191</v>
      </c>
      <c s="35" t="s">
        <v>49</v>
      </c>
      <c s="6" t="s">
        <v>192</v>
      </c>
      <c s="36" t="s">
        <v>189</v>
      </c>
      <c s="37">
        <v>1</v>
      </c>
      <c s="36">
        <v>0</v>
      </c>
      <c s="36">
        <f>ROUND(G98*H98,6)</f>
      </c>
      <c r="L98" s="38">
        <v>0</v>
      </c>
      <c s="32">
        <f>ROUND(ROUND(L98,2)*ROUND(G98,3),2)</f>
      </c>
      <c s="36" t="s">
        <v>171</v>
      </c>
      <c>
        <f>(M98*0)/100</f>
      </c>
      <c t="s">
        <v>25</v>
      </c>
    </row>
    <row r="99" spans="1:5" ht="38.25">
      <c r="A99" s="35" t="s">
        <v>53</v>
      </c>
      <c r="E99" s="39" t="s">
        <v>193</v>
      </c>
    </row>
    <row r="100" spans="1:5" ht="12.75">
      <c r="A100" s="35" t="s">
        <v>55</v>
      </c>
      <c r="E100" s="40" t="s">
        <v>49</v>
      </c>
    </row>
    <row r="101" spans="1:5" ht="12.75">
      <c r="A101" t="s">
        <v>57</v>
      </c>
      <c r="E101" s="39" t="s">
        <v>49</v>
      </c>
    </row>
    <row r="102" spans="1:16" ht="25.5">
      <c r="A102" t="s">
        <v>47</v>
      </c>
      <c s="34" t="s">
        <v>194</v>
      </c>
      <c s="34" t="s">
        <v>195</v>
      </c>
      <c s="35" t="s">
        <v>49</v>
      </c>
      <c s="6" t="s">
        <v>196</v>
      </c>
      <c s="36" t="s">
        <v>197</v>
      </c>
      <c s="37">
        <v>4</v>
      </c>
      <c s="36">
        <v>0</v>
      </c>
      <c s="36">
        <f>ROUND(G102*H102,6)</f>
      </c>
      <c r="L102" s="38">
        <v>0</v>
      </c>
      <c s="32">
        <f>ROUND(ROUND(L102,2)*ROUND(G102,3),2)</f>
      </c>
      <c s="36" t="s">
        <v>82</v>
      </c>
      <c>
        <f>(M102*0)/100</f>
      </c>
      <c t="s">
        <v>25</v>
      </c>
    </row>
    <row r="103" spans="1:5" ht="25.5">
      <c r="A103" s="35" t="s">
        <v>53</v>
      </c>
      <c r="E103" s="39" t="s">
        <v>198</v>
      </c>
    </row>
    <row r="104" spans="1:5" ht="12.75">
      <c r="A104" s="35" t="s">
        <v>55</v>
      </c>
      <c r="E104" s="40" t="s">
        <v>49</v>
      </c>
    </row>
    <row r="105" spans="1:5" ht="12.75">
      <c r="A105" t="s">
        <v>57</v>
      </c>
      <c r="E105" s="39" t="s">
        <v>49</v>
      </c>
    </row>
    <row r="106" spans="1:16" ht="12.75">
      <c r="A106" t="s">
        <v>47</v>
      </c>
      <c s="34" t="s">
        <v>199</v>
      </c>
      <c s="34" t="s">
        <v>200</v>
      </c>
      <c s="35" t="s">
        <v>49</v>
      </c>
      <c s="6" t="s">
        <v>201</v>
      </c>
      <c s="36" t="s">
        <v>103</v>
      </c>
      <c s="37">
        <v>2.4</v>
      </c>
      <c s="36">
        <v>0.22</v>
      </c>
      <c s="36">
        <f>ROUND(G106*H106,6)</f>
      </c>
      <c r="L106" s="38">
        <v>0</v>
      </c>
      <c s="32">
        <f>ROUND(ROUND(L106,2)*ROUND(G106,3),2)</f>
      </c>
      <c s="36" t="s">
        <v>82</v>
      </c>
      <c>
        <f>(M106*0)/100</f>
      </c>
      <c t="s">
        <v>25</v>
      </c>
    </row>
    <row r="107" spans="1:5" ht="12.75">
      <c r="A107" s="35" t="s">
        <v>53</v>
      </c>
      <c r="E107" s="39" t="s">
        <v>49</v>
      </c>
    </row>
    <row r="108" spans="1:5" ht="12.75">
      <c r="A108" s="35" t="s">
        <v>55</v>
      </c>
      <c r="E108" s="40" t="s">
        <v>202</v>
      </c>
    </row>
    <row r="109" spans="1:5" ht="12.75">
      <c r="A109" t="s">
        <v>57</v>
      </c>
      <c r="E109" s="39" t="s">
        <v>49</v>
      </c>
    </row>
    <row r="110" spans="1:16" ht="12.75">
      <c r="A110" t="s">
        <v>47</v>
      </c>
      <c s="34" t="s">
        <v>203</v>
      </c>
      <c s="34" t="s">
        <v>204</v>
      </c>
      <c s="35" t="s">
        <v>49</v>
      </c>
      <c s="6" t="s">
        <v>205</v>
      </c>
      <c s="36" t="s">
        <v>197</v>
      </c>
      <c s="37">
        <v>4</v>
      </c>
      <c s="36">
        <v>0</v>
      </c>
      <c s="36">
        <f>ROUND(G110*H110,6)</f>
      </c>
      <c r="L110" s="38">
        <v>0</v>
      </c>
      <c s="32">
        <f>ROUND(ROUND(L110,2)*ROUND(G110,3),2)</f>
      </c>
      <c s="36" t="s">
        <v>82</v>
      </c>
      <c>
        <f>(M110*0)/100</f>
      </c>
      <c t="s">
        <v>25</v>
      </c>
    </row>
    <row r="111" spans="1:5" ht="25.5">
      <c r="A111" s="35" t="s">
        <v>53</v>
      </c>
      <c r="E111" s="39" t="s">
        <v>206</v>
      </c>
    </row>
    <row r="112" spans="1:5" ht="12.75">
      <c r="A112" s="35" t="s">
        <v>55</v>
      </c>
      <c r="E112" s="40" t="s">
        <v>49</v>
      </c>
    </row>
    <row r="113" spans="1:5" ht="12.75">
      <c r="A113" t="s">
        <v>57</v>
      </c>
      <c r="E113" s="39" t="s">
        <v>49</v>
      </c>
    </row>
    <row r="114" spans="1:16" ht="12.75">
      <c r="A114" t="s">
        <v>47</v>
      </c>
      <c s="34" t="s">
        <v>207</v>
      </c>
      <c s="34" t="s">
        <v>208</v>
      </c>
      <c s="35" t="s">
        <v>49</v>
      </c>
      <c s="6" t="s">
        <v>209</v>
      </c>
      <c s="36" t="s">
        <v>197</v>
      </c>
      <c s="37">
        <v>4</v>
      </c>
      <c s="36">
        <v>0.004</v>
      </c>
      <c s="36">
        <f>ROUND(G114*H114,6)</f>
      </c>
      <c r="L114" s="38">
        <v>0</v>
      </c>
      <c s="32">
        <f>ROUND(ROUND(L114,2)*ROUND(G114,3),2)</f>
      </c>
      <c s="36" t="s">
        <v>171</v>
      </c>
      <c>
        <f>(M114*0)/100</f>
      </c>
      <c t="s">
        <v>25</v>
      </c>
    </row>
    <row r="115" spans="1:5" ht="12.75">
      <c r="A115" s="35" t="s">
        <v>53</v>
      </c>
      <c r="E115" s="39" t="s">
        <v>210</v>
      </c>
    </row>
    <row r="116" spans="1:5" ht="25.5">
      <c r="A116" s="35" t="s">
        <v>55</v>
      </c>
      <c r="E116" s="40" t="s">
        <v>211</v>
      </c>
    </row>
    <row r="117" spans="1:5" ht="12.75">
      <c r="A117" t="s">
        <v>57</v>
      </c>
      <c r="E117" s="39" t="s">
        <v>49</v>
      </c>
    </row>
    <row r="118" spans="1:16" ht="12.75">
      <c r="A118" t="s">
        <v>47</v>
      </c>
      <c s="34" t="s">
        <v>212</v>
      </c>
      <c s="34" t="s">
        <v>213</v>
      </c>
      <c s="35" t="s">
        <v>49</v>
      </c>
      <c s="6" t="s">
        <v>214</v>
      </c>
      <c s="36" t="s">
        <v>197</v>
      </c>
      <c s="37">
        <v>4</v>
      </c>
      <c s="36">
        <v>5.8E-05</v>
      </c>
      <c s="36">
        <f>ROUND(G118*H118,6)</f>
      </c>
      <c r="L118" s="38">
        <v>0</v>
      </c>
      <c s="32">
        <f>ROUND(ROUND(L118,2)*ROUND(G118,3),2)</f>
      </c>
      <c s="36" t="s">
        <v>82</v>
      </c>
      <c>
        <f>(M118*0)/100</f>
      </c>
      <c t="s">
        <v>25</v>
      </c>
    </row>
    <row r="119" spans="1:5" ht="12.75">
      <c r="A119" s="35" t="s">
        <v>53</v>
      </c>
      <c r="E119" s="39" t="s">
        <v>215</v>
      </c>
    </row>
    <row r="120" spans="1:5" ht="51">
      <c r="A120" s="35" t="s">
        <v>55</v>
      </c>
      <c r="E120" s="40" t="s">
        <v>216</v>
      </c>
    </row>
    <row r="121" spans="1:5" ht="12.75">
      <c r="A121" t="s">
        <v>57</v>
      </c>
      <c r="E121" s="39" t="s">
        <v>49</v>
      </c>
    </row>
    <row r="122" spans="1:16" ht="12.75">
      <c r="A122" t="s">
        <v>47</v>
      </c>
      <c s="34" t="s">
        <v>217</v>
      </c>
      <c s="34" t="s">
        <v>218</v>
      </c>
      <c s="35" t="s">
        <v>49</v>
      </c>
      <c s="6" t="s">
        <v>219</v>
      </c>
      <c s="36" t="s">
        <v>197</v>
      </c>
      <c s="37">
        <v>12</v>
      </c>
      <c s="36">
        <v>0.0059</v>
      </c>
      <c s="36">
        <f>ROUND(G122*H122,6)</f>
      </c>
      <c r="L122" s="38">
        <v>0</v>
      </c>
      <c s="32">
        <f>ROUND(ROUND(L122,2)*ROUND(G122,3),2)</f>
      </c>
      <c s="36" t="s">
        <v>82</v>
      </c>
      <c>
        <f>(M122*0)/100</f>
      </c>
      <c t="s">
        <v>25</v>
      </c>
    </row>
    <row r="123" spans="1:5" ht="12.75">
      <c r="A123" s="35" t="s">
        <v>53</v>
      </c>
      <c r="E123" s="39" t="s">
        <v>49</v>
      </c>
    </row>
    <row r="124" spans="1:5" ht="51">
      <c r="A124" s="35" t="s">
        <v>55</v>
      </c>
      <c r="E124" s="40" t="s">
        <v>220</v>
      </c>
    </row>
    <row r="125" spans="1:5" ht="12.75">
      <c r="A125" t="s">
        <v>57</v>
      </c>
      <c r="E125" s="39" t="s">
        <v>49</v>
      </c>
    </row>
    <row r="126" spans="1:16" ht="12.75">
      <c r="A126" t="s">
        <v>47</v>
      </c>
      <c s="34" t="s">
        <v>221</v>
      </c>
      <c s="34" t="s">
        <v>222</v>
      </c>
      <c s="35" t="s">
        <v>49</v>
      </c>
      <c s="6" t="s">
        <v>223</v>
      </c>
      <c s="36" t="s">
        <v>197</v>
      </c>
      <c s="37">
        <v>12</v>
      </c>
      <c s="36">
        <v>0.00591</v>
      </c>
      <c s="36">
        <f>ROUND(G126*H126,6)</f>
      </c>
      <c r="L126" s="38">
        <v>0</v>
      </c>
      <c s="32">
        <f>ROUND(ROUND(L126,2)*ROUND(G126,3),2)</f>
      </c>
      <c s="36" t="s">
        <v>171</v>
      </c>
      <c>
        <f>(M126*0)/100</f>
      </c>
      <c t="s">
        <v>25</v>
      </c>
    </row>
    <row r="127" spans="1:5" ht="12.75">
      <c r="A127" s="35" t="s">
        <v>53</v>
      </c>
      <c r="E127" s="39" t="s">
        <v>49</v>
      </c>
    </row>
    <row r="128" spans="1:5" ht="51">
      <c r="A128" s="35" t="s">
        <v>55</v>
      </c>
      <c r="E128" s="40" t="s">
        <v>220</v>
      </c>
    </row>
    <row r="129" spans="1:5" ht="12.75">
      <c r="A129" t="s">
        <v>57</v>
      </c>
      <c r="E129" s="39" t="s">
        <v>49</v>
      </c>
    </row>
    <row r="130" spans="1:16" ht="12.75">
      <c r="A130" t="s">
        <v>47</v>
      </c>
      <c s="34" t="s">
        <v>224</v>
      </c>
      <c s="34" t="s">
        <v>225</v>
      </c>
      <c s="35" t="s">
        <v>49</v>
      </c>
      <c s="6" t="s">
        <v>226</v>
      </c>
      <c s="36" t="s">
        <v>197</v>
      </c>
      <c s="37">
        <v>12</v>
      </c>
      <c s="36">
        <v>0.00591</v>
      </c>
      <c s="36">
        <f>ROUND(G130*H130,6)</f>
      </c>
      <c r="L130" s="38">
        <v>0</v>
      </c>
      <c s="32">
        <f>ROUND(ROUND(L130,2)*ROUND(G130,3),2)</f>
      </c>
      <c s="36" t="s">
        <v>171</v>
      </c>
      <c>
        <f>(M130*0)/100</f>
      </c>
      <c t="s">
        <v>25</v>
      </c>
    </row>
    <row r="131" spans="1:5" ht="12.75">
      <c r="A131" s="35" t="s">
        <v>53</v>
      </c>
      <c r="E131" s="39" t="s">
        <v>49</v>
      </c>
    </row>
    <row r="132" spans="1:5" ht="51">
      <c r="A132" s="35" t="s">
        <v>55</v>
      </c>
      <c r="E132" s="40" t="s">
        <v>220</v>
      </c>
    </row>
    <row r="133" spans="1:5" ht="12.75">
      <c r="A133" t="s">
        <v>57</v>
      </c>
      <c r="E133" s="39" t="s">
        <v>49</v>
      </c>
    </row>
    <row r="134" spans="1:16" ht="12.75">
      <c r="A134" t="s">
        <v>47</v>
      </c>
      <c s="34" t="s">
        <v>227</v>
      </c>
      <c s="34" t="s">
        <v>228</v>
      </c>
      <c s="35" t="s">
        <v>49</v>
      </c>
      <c s="6" t="s">
        <v>229</v>
      </c>
      <c s="36" t="s">
        <v>197</v>
      </c>
      <c s="37">
        <v>4</v>
      </c>
      <c s="36">
        <v>0.002082</v>
      </c>
      <c s="36">
        <f>ROUND(G134*H134,6)</f>
      </c>
      <c r="L134" s="38">
        <v>0</v>
      </c>
      <c s="32">
        <f>ROUND(ROUND(L134,2)*ROUND(G134,3),2)</f>
      </c>
      <c s="36" t="s">
        <v>82</v>
      </c>
      <c>
        <f>(M134*0)/100</f>
      </c>
      <c t="s">
        <v>25</v>
      </c>
    </row>
    <row r="135" spans="1:5" ht="25.5">
      <c r="A135" s="35" t="s">
        <v>53</v>
      </c>
      <c r="E135" s="39" t="s">
        <v>230</v>
      </c>
    </row>
    <row r="136" spans="1:5" ht="51">
      <c r="A136" s="35" t="s">
        <v>55</v>
      </c>
      <c r="E136" s="40" t="s">
        <v>216</v>
      </c>
    </row>
    <row r="137" spans="1:5" ht="12.75">
      <c r="A137" t="s">
        <v>57</v>
      </c>
      <c r="E137" s="39" t="s">
        <v>49</v>
      </c>
    </row>
    <row r="138" spans="1:16" ht="12.75">
      <c r="A138" t="s">
        <v>47</v>
      </c>
      <c s="34" t="s">
        <v>231</v>
      </c>
      <c s="34" t="s">
        <v>232</v>
      </c>
      <c s="35" t="s">
        <v>49</v>
      </c>
      <c s="6" t="s">
        <v>233</v>
      </c>
      <c s="36" t="s">
        <v>81</v>
      </c>
      <c s="37">
        <v>4</v>
      </c>
      <c s="36">
        <v>0</v>
      </c>
      <c s="36">
        <f>ROUND(G138*H138,6)</f>
      </c>
      <c r="L138" s="38">
        <v>0</v>
      </c>
      <c s="32">
        <f>ROUND(ROUND(L138,2)*ROUND(G138,3),2)</f>
      </c>
      <c s="36" t="s">
        <v>82</v>
      </c>
      <c>
        <f>(M138*0)/100</f>
      </c>
      <c t="s">
        <v>25</v>
      </c>
    </row>
    <row r="139" spans="1:5" ht="25.5">
      <c r="A139" s="35" t="s">
        <v>53</v>
      </c>
      <c r="E139" s="39" t="s">
        <v>234</v>
      </c>
    </row>
    <row r="140" spans="1:5" ht="51">
      <c r="A140" s="35" t="s">
        <v>55</v>
      </c>
      <c r="E140" s="40" t="s">
        <v>235</v>
      </c>
    </row>
    <row r="141" spans="1:5" ht="12.75">
      <c r="A141" t="s">
        <v>57</v>
      </c>
      <c r="E141" s="39" t="s">
        <v>49</v>
      </c>
    </row>
    <row r="142" spans="1:16" ht="12.75">
      <c r="A142" t="s">
        <v>47</v>
      </c>
      <c s="34" t="s">
        <v>236</v>
      </c>
      <c s="34" t="s">
        <v>237</v>
      </c>
      <c s="35" t="s">
        <v>49</v>
      </c>
      <c s="6" t="s">
        <v>238</v>
      </c>
      <c s="36" t="s">
        <v>103</v>
      </c>
      <c s="37">
        <v>0.6</v>
      </c>
      <c s="36">
        <v>0.2</v>
      </c>
      <c s="36">
        <f>ROUND(G142*H142,6)</f>
      </c>
      <c r="L142" s="38">
        <v>0</v>
      </c>
      <c s="32">
        <f>ROUND(ROUND(L142,2)*ROUND(G142,3),2)</f>
      </c>
      <c s="36" t="s">
        <v>82</v>
      </c>
      <c>
        <f>(M142*0)/100</f>
      </c>
      <c t="s">
        <v>25</v>
      </c>
    </row>
    <row r="143" spans="1:5" ht="12.75">
      <c r="A143" s="35" t="s">
        <v>53</v>
      </c>
      <c r="E143" s="39" t="s">
        <v>49</v>
      </c>
    </row>
    <row r="144" spans="1:5" ht="51">
      <c r="A144" s="35" t="s">
        <v>55</v>
      </c>
      <c r="E144" s="40" t="s">
        <v>239</v>
      </c>
    </row>
    <row r="145" spans="1:5" ht="12.75">
      <c r="A145" t="s">
        <v>57</v>
      </c>
      <c r="E145" s="39" t="s">
        <v>49</v>
      </c>
    </row>
    <row r="146" spans="1:16" ht="12.75">
      <c r="A146" t="s">
        <v>47</v>
      </c>
      <c s="34" t="s">
        <v>240</v>
      </c>
      <c s="34" t="s">
        <v>241</v>
      </c>
      <c s="35" t="s">
        <v>49</v>
      </c>
      <c s="6" t="s">
        <v>242</v>
      </c>
      <c s="36" t="s">
        <v>103</v>
      </c>
      <c s="37">
        <v>0.4</v>
      </c>
      <c s="36">
        <v>0</v>
      </c>
      <c s="36">
        <f>ROUND(G146*H146,6)</f>
      </c>
      <c r="L146" s="38">
        <v>0</v>
      </c>
      <c s="32">
        <f>ROUND(ROUND(L146,2)*ROUND(G146,3),2)</f>
      </c>
      <c s="36" t="s">
        <v>82</v>
      </c>
      <c>
        <f>(M146*0)/100</f>
      </c>
      <c t="s">
        <v>25</v>
      </c>
    </row>
    <row r="147" spans="1:5" ht="12.75">
      <c r="A147" s="35" t="s">
        <v>53</v>
      </c>
      <c r="E147" s="39" t="s">
        <v>243</v>
      </c>
    </row>
    <row r="148" spans="1:5" ht="51">
      <c r="A148" s="35" t="s">
        <v>55</v>
      </c>
      <c r="E148" s="40" t="s">
        <v>244</v>
      </c>
    </row>
    <row r="149" spans="1:5" ht="12.75">
      <c r="A149" t="s">
        <v>57</v>
      </c>
      <c r="E149" s="39" t="s">
        <v>49</v>
      </c>
    </row>
    <row r="150" spans="1:16" ht="12.75">
      <c r="A150" t="s">
        <v>47</v>
      </c>
      <c s="34" t="s">
        <v>245</v>
      </c>
      <c s="34" t="s">
        <v>246</v>
      </c>
      <c s="35" t="s">
        <v>49</v>
      </c>
      <c s="6" t="s">
        <v>247</v>
      </c>
      <c s="36" t="s">
        <v>103</v>
      </c>
      <c s="37">
        <v>0.4</v>
      </c>
      <c s="36">
        <v>0</v>
      </c>
      <c s="36">
        <f>ROUND(G150*H150,6)</f>
      </c>
      <c r="L150" s="38">
        <v>0</v>
      </c>
      <c s="32">
        <f>ROUND(ROUND(L150,2)*ROUND(G150,3),2)</f>
      </c>
      <c s="36" t="s">
        <v>82</v>
      </c>
      <c>
        <f>(M150*0)/100</f>
      </c>
      <c t="s">
        <v>25</v>
      </c>
    </row>
    <row r="151" spans="1:5" ht="12.75">
      <c r="A151" s="35" t="s">
        <v>53</v>
      </c>
      <c r="E151" s="39" t="s">
        <v>248</v>
      </c>
    </row>
    <row r="152" spans="1:5" ht="51">
      <c r="A152" s="35" t="s">
        <v>55</v>
      </c>
      <c r="E152" s="40" t="s">
        <v>249</v>
      </c>
    </row>
    <row r="153" spans="1:5" ht="12.75">
      <c r="A153" t="s">
        <v>57</v>
      </c>
      <c r="E153" s="39" t="s">
        <v>49</v>
      </c>
    </row>
    <row r="154" spans="1:16" ht="12.75">
      <c r="A154" t="s">
        <v>47</v>
      </c>
      <c s="34" t="s">
        <v>250</v>
      </c>
      <c s="34" t="s">
        <v>251</v>
      </c>
      <c s="35" t="s">
        <v>49</v>
      </c>
      <c s="6" t="s">
        <v>252</v>
      </c>
      <c s="36" t="s">
        <v>103</v>
      </c>
      <c s="37">
        <v>1.2</v>
      </c>
      <c s="36">
        <v>0</v>
      </c>
      <c s="36">
        <f>ROUND(G154*H154,6)</f>
      </c>
      <c r="L154" s="38">
        <v>0</v>
      </c>
      <c s="32">
        <f>ROUND(ROUND(L154,2)*ROUND(G154,3),2)</f>
      </c>
      <c s="36" t="s">
        <v>82</v>
      </c>
      <c>
        <f>(M154*0)/100</f>
      </c>
      <c t="s">
        <v>25</v>
      </c>
    </row>
    <row r="155" spans="1:5" ht="25.5">
      <c r="A155" s="35" t="s">
        <v>53</v>
      </c>
      <c r="E155" s="39" t="s">
        <v>253</v>
      </c>
    </row>
    <row r="156" spans="1:5" ht="63.75">
      <c r="A156" s="35" t="s">
        <v>55</v>
      </c>
      <c r="E156" s="40" t="s">
        <v>254</v>
      </c>
    </row>
    <row r="157" spans="1:5" ht="12.75">
      <c r="A157" t="s">
        <v>57</v>
      </c>
      <c r="E157" s="39" t="s">
        <v>49</v>
      </c>
    </row>
    <row r="158" spans="1:16" ht="25.5">
      <c r="A158" t="s">
        <v>47</v>
      </c>
      <c s="34" t="s">
        <v>255</v>
      </c>
      <c s="34" t="s">
        <v>256</v>
      </c>
      <c s="35" t="s">
        <v>49</v>
      </c>
      <c s="6" t="s">
        <v>257</v>
      </c>
      <c s="36" t="s">
        <v>197</v>
      </c>
      <c s="37">
        <v>4</v>
      </c>
      <c s="36">
        <v>0</v>
      </c>
      <c s="36">
        <f>ROUND(G158*H158,6)</f>
      </c>
      <c r="L158" s="38">
        <v>0</v>
      </c>
      <c s="32">
        <f>ROUND(ROUND(L158,2)*ROUND(G158,3),2)</f>
      </c>
      <c s="36" t="s">
        <v>171</v>
      </c>
      <c>
        <f>(M158*0)/100</f>
      </c>
      <c t="s">
        <v>25</v>
      </c>
    </row>
    <row r="159" spans="1:5" ht="12.75">
      <c r="A159" s="35" t="s">
        <v>53</v>
      </c>
      <c r="E159" s="39" t="s">
        <v>49</v>
      </c>
    </row>
    <row r="160" spans="1:5" ht="12.75">
      <c r="A160" s="35" t="s">
        <v>55</v>
      </c>
      <c r="E160" s="40" t="s">
        <v>49</v>
      </c>
    </row>
    <row r="161" spans="1:5" ht="204">
      <c r="A161" t="s">
        <v>57</v>
      </c>
      <c r="E161" s="39" t="s">
        <v>258</v>
      </c>
    </row>
    <row r="162" spans="1:13" ht="12.75">
      <c r="A162" t="s">
        <v>44</v>
      </c>
      <c r="C162" s="31" t="s">
        <v>25</v>
      </c>
      <c r="E162" s="33" t="s">
        <v>259</v>
      </c>
      <c r="J162" s="32">
        <f>0</f>
      </c>
      <c s="32">
        <f>0</f>
      </c>
      <c s="32">
        <f>0+L163</f>
      </c>
      <c s="32">
        <f>0+M163</f>
      </c>
    </row>
    <row r="163" spans="1:16" ht="25.5">
      <c r="A163" t="s">
        <v>47</v>
      </c>
      <c s="34" t="s">
        <v>260</v>
      </c>
      <c s="34" t="s">
        <v>261</v>
      </c>
      <c s="35" t="s">
        <v>49</v>
      </c>
      <c s="6" t="s">
        <v>262</v>
      </c>
      <c s="36" t="s">
        <v>103</v>
      </c>
      <c s="37">
        <v>0.605</v>
      </c>
      <c s="36">
        <v>2.16</v>
      </c>
      <c s="36">
        <f>ROUND(G163*H163,6)</f>
      </c>
      <c r="L163" s="38">
        <v>0</v>
      </c>
      <c s="32">
        <f>ROUND(ROUND(L163,2)*ROUND(G163,3),2)</f>
      </c>
      <c s="36" t="s">
        <v>82</v>
      </c>
      <c>
        <f>(M163*0)/100</f>
      </c>
      <c t="s">
        <v>25</v>
      </c>
    </row>
    <row r="164" spans="1:5" ht="25.5">
      <c r="A164" s="35" t="s">
        <v>53</v>
      </c>
      <c r="E164" s="39" t="s">
        <v>263</v>
      </c>
    </row>
    <row r="165" spans="1:5" ht="25.5">
      <c r="A165" s="35" t="s">
        <v>55</v>
      </c>
      <c r="E165" s="40" t="s">
        <v>264</v>
      </c>
    </row>
    <row r="166" spans="1:5" ht="51">
      <c r="A166" t="s">
        <v>57</v>
      </c>
      <c r="E166" s="39" t="s">
        <v>265</v>
      </c>
    </row>
    <row r="167" spans="1:13" ht="12.75">
      <c r="A167" t="s">
        <v>44</v>
      </c>
      <c r="C167" s="31" t="s">
        <v>266</v>
      </c>
      <c r="E167" s="33" t="s">
        <v>267</v>
      </c>
      <c r="J167" s="32">
        <f>0</f>
      </c>
      <c s="32">
        <f>0</f>
      </c>
      <c s="32">
        <f>0+L168</f>
      </c>
      <c s="32">
        <f>0+M168</f>
      </c>
    </row>
    <row r="168" spans="1:16" ht="12.75">
      <c r="A168" t="s">
        <v>47</v>
      </c>
      <c s="34" t="s">
        <v>268</v>
      </c>
      <c s="34" t="s">
        <v>269</v>
      </c>
      <c s="35" t="s">
        <v>49</v>
      </c>
      <c s="6" t="s">
        <v>270</v>
      </c>
      <c s="36" t="s">
        <v>96</v>
      </c>
      <c s="37">
        <v>161</v>
      </c>
      <c s="36">
        <v>0</v>
      </c>
      <c s="36">
        <f>ROUND(G168*H168,6)</f>
      </c>
      <c r="L168" s="38">
        <v>0</v>
      </c>
      <c s="32">
        <f>ROUND(ROUND(L168,2)*ROUND(G168,3),2)</f>
      </c>
      <c s="36" t="s">
        <v>82</v>
      </c>
      <c>
        <f>(M168*0)/100</f>
      </c>
      <c t="s">
        <v>25</v>
      </c>
    </row>
    <row r="169" spans="1:5" ht="12.75">
      <c r="A169" s="35" t="s">
        <v>53</v>
      </c>
      <c r="E169" s="39" t="s">
        <v>271</v>
      </c>
    </row>
    <row r="170" spans="1:5" ht="12.75">
      <c r="A170" s="35" t="s">
        <v>55</v>
      </c>
      <c r="E170" s="40" t="s">
        <v>272</v>
      </c>
    </row>
    <row r="171" spans="1:5" ht="12.75">
      <c r="A171" t="s">
        <v>57</v>
      </c>
      <c r="E171" s="39" t="s">
        <v>49</v>
      </c>
    </row>
    <row r="172" spans="1:13" ht="12.75">
      <c r="A172" t="s">
        <v>44</v>
      </c>
      <c r="C172" s="31" t="s">
        <v>273</v>
      </c>
      <c r="E172" s="33" t="s">
        <v>274</v>
      </c>
      <c r="J172" s="32">
        <f>0</f>
      </c>
      <c s="32">
        <f>0</f>
      </c>
      <c s="32">
        <f>0+L173+L177</f>
      </c>
      <c s="32">
        <f>0+M173+M177</f>
      </c>
    </row>
    <row r="173" spans="1:16" ht="12.75">
      <c r="A173" t="s">
        <v>47</v>
      </c>
      <c s="34" t="s">
        <v>275</v>
      </c>
      <c s="34" t="s">
        <v>276</v>
      </c>
      <c s="35" t="s">
        <v>49</v>
      </c>
      <c s="6" t="s">
        <v>277</v>
      </c>
      <c s="36" t="s">
        <v>197</v>
      </c>
      <c s="37">
        <v>1</v>
      </c>
      <c s="36">
        <v>0.00069</v>
      </c>
      <c s="36">
        <f>ROUND(G173*H173,6)</f>
      </c>
      <c r="L173" s="38">
        <v>0</v>
      </c>
      <c s="32">
        <f>ROUND(ROUND(L173,2)*ROUND(G173,3),2)</f>
      </c>
      <c s="36" t="s">
        <v>82</v>
      </c>
      <c>
        <f>(M173*0)/100</f>
      </c>
      <c t="s">
        <v>25</v>
      </c>
    </row>
    <row r="174" spans="1:5" ht="12.75">
      <c r="A174" s="35" t="s">
        <v>53</v>
      </c>
      <c r="E174" s="39" t="s">
        <v>278</v>
      </c>
    </row>
    <row r="175" spans="1:5" ht="12.75">
      <c r="A175" s="35" t="s">
        <v>55</v>
      </c>
      <c r="E175" s="40" t="s">
        <v>49</v>
      </c>
    </row>
    <row r="176" spans="1:5" ht="12.75">
      <c r="A176" t="s">
        <v>57</v>
      </c>
      <c r="E176" s="39" t="s">
        <v>49</v>
      </c>
    </row>
    <row r="177" spans="1:16" ht="12.75">
      <c r="A177" t="s">
        <v>47</v>
      </c>
      <c s="34" t="s">
        <v>279</v>
      </c>
      <c s="34" t="s">
        <v>280</v>
      </c>
      <c s="35" t="s">
        <v>49</v>
      </c>
      <c s="6" t="s">
        <v>281</v>
      </c>
      <c s="36" t="s">
        <v>197</v>
      </c>
      <c s="37">
        <v>1</v>
      </c>
      <c s="36">
        <v>0.0095</v>
      </c>
      <c s="36">
        <f>ROUND(G177*H177,6)</f>
      </c>
      <c r="L177" s="38">
        <v>0</v>
      </c>
      <c s="32">
        <f>ROUND(ROUND(L177,2)*ROUND(G177,3),2)</f>
      </c>
      <c s="36" t="s">
        <v>171</v>
      </c>
      <c>
        <f>(M177*0)/100</f>
      </c>
      <c t="s">
        <v>25</v>
      </c>
    </row>
    <row r="178" spans="1:5" ht="12.75">
      <c r="A178" s="35" t="s">
        <v>53</v>
      </c>
      <c r="E178" s="39" t="s">
        <v>282</v>
      </c>
    </row>
    <row r="179" spans="1:5" ht="12.75">
      <c r="A179" s="35" t="s">
        <v>55</v>
      </c>
      <c r="E179" s="40" t="s">
        <v>49</v>
      </c>
    </row>
    <row r="180" spans="1:5" ht="12.75">
      <c r="A180" t="s">
        <v>57</v>
      </c>
      <c r="E180" s="39" t="s">
        <v>49</v>
      </c>
    </row>
    <row r="181" spans="1:13" ht="12.75">
      <c r="A181" t="s">
        <v>44</v>
      </c>
      <c r="C181" s="31" t="s">
        <v>68</v>
      </c>
      <c r="E181" s="33" t="s">
        <v>283</v>
      </c>
      <c r="J181" s="32">
        <f>0</f>
      </c>
      <c s="32">
        <f>0</f>
      </c>
      <c s="32">
        <f>0+L182+L186+L190</f>
      </c>
      <c s="32">
        <f>0+M182+M186+M190</f>
      </c>
    </row>
    <row r="182" spans="1:16" ht="12.75">
      <c r="A182" t="s">
        <v>47</v>
      </c>
      <c s="34" t="s">
        <v>284</v>
      </c>
      <c s="34" t="s">
        <v>285</v>
      </c>
      <c s="35" t="s">
        <v>49</v>
      </c>
      <c s="6" t="s">
        <v>286</v>
      </c>
      <c s="36" t="s">
        <v>103</v>
      </c>
      <c s="37">
        <v>16.94</v>
      </c>
      <c s="36">
        <v>0</v>
      </c>
      <c s="36">
        <f>ROUND(G182*H182,6)</f>
      </c>
      <c r="L182" s="38">
        <v>0</v>
      </c>
      <c s="32">
        <f>ROUND(ROUND(L182,2)*ROUND(G182,3),2)</f>
      </c>
      <c s="36" t="s">
        <v>82</v>
      </c>
      <c>
        <f>(M182*0)/100</f>
      </c>
      <c t="s">
        <v>25</v>
      </c>
    </row>
    <row r="183" spans="1:5" ht="25.5">
      <c r="A183" s="35" t="s">
        <v>53</v>
      </c>
      <c r="E183" s="39" t="s">
        <v>287</v>
      </c>
    </row>
    <row r="184" spans="1:5" ht="38.25">
      <c r="A184" s="35" t="s">
        <v>55</v>
      </c>
      <c r="E184" s="40" t="s">
        <v>288</v>
      </c>
    </row>
    <row r="185" spans="1:5" ht="12.75">
      <c r="A185" t="s">
        <v>57</v>
      </c>
      <c r="E185" s="39" t="s">
        <v>49</v>
      </c>
    </row>
    <row r="186" spans="1:16" ht="12.75">
      <c r="A186" t="s">
        <v>47</v>
      </c>
      <c s="34" t="s">
        <v>289</v>
      </c>
      <c s="34" t="s">
        <v>290</v>
      </c>
      <c s="35" t="s">
        <v>49</v>
      </c>
      <c s="6" t="s">
        <v>291</v>
      </c>
      <c s="36" t="s">
        <v>103</v>
      </c>
      <c s="37">
        <v>2.5</v>
      </c>
      <c s="36">
        <v>0</v>
      </c>
      <c s="36">
        <f>ROUND(G186*H186,6)</f>
      </c>
      <c r="L186" s="38">
        <v>0</v>
      </c>
      <c s="32">
        <f>ROUND(ROUND(L186,2)*ROUND(G186,3),2)</f>
      </c>
      <c s="36" t="s">
        <v>82</v>
      </c>
      <c>
        <f>(M186*0)/100</f>
      </c>
      <c t="s">
        <v>25</v>
      </c>
    </row>
    <row r="187" spans="1:5" ht="12.75">
      <c r="A187" s="35" t="s">
        <v>53</v>
      </c>
      <c r="E187" s="39" t="s">
        <v>292</v>
      </c>
    </row>
    <row r="188" spans="1:5" ht="12.75">
      <c r="A188" s="35" t="s">
        <v>55</v>
      </c>
      <c r="E188" s="40" t="s">
        <v>49</v>
      </c>
    </row>
    <row r="189" spans="1:5" ht="204">
      <c r="A189" t="s">
        <v>57</v>
      </c>
      <c r="E189" s="39" t="s">
        <v>293</v>
      </c>
    </row>
    <row r="190" spans="1:16" ht="12.75">
      <c r="A190" t="s">
        <v>47</v>
      </c>
      <c s="34" t="s">
        <v>294</v>
      </c>
      <c s="34" t="s">
        <v>295</v>
      </c>
      <c s="35" t="s">
        <v>49</v>
      </c>
      <c s="6" t="s">
        <v>296</v>
      </c>
      <c s="36" t="s">
        <v>81</v>
      </c>
      <c s="37">
        <v>11</v>
      </c>
      <c s="36">
        <v>0</v>
      </c>
      <c s="36">
        <f>ROUND(G190*H190,6)</f>
      </c>
      <c r="L190" s="38">
        <v>0</v>
      </c>
      <c s="32">
        <f>ROUND(ROUND(L190,2)*ROUND(G190,3),2)</f>
      </c>
      <c s="36" t="s">
        <v>82</v>
      </c>
      <c>
        <f>(M190*0)/100</f>
      </c>
      <c t="s">
        <v>25</v>
      </c>
    </row>
    <row r="191" spans="1:5" ht="25.5">
      <c r="A191" s="35" t="s">
        <v>53</v>
      </c>
      <c r="E191" s="39" t="s">
        <v>297</v>
      </c>
    </row>
    <row r="192" spans="1:5" ht="12.75">
      <c r="A192" s="35" t="s">
        <v>55</v>
      </c>
      <c r="E192" s="40" t="s">
        <v>49</v>
      </c>
    </row>
    <row r="193" spans="1:5" ht="204">
      <c r="A193" t="s">
        <v>57</v>
      </c>
      <c r="E193" s="39" t="s">
        <v>293</v>
      </c>
    </row>
    <row r="194" spans="1:13" ht="12.75">
      <c r="A194" t="s">
        <v>44</v>
      </c>
      <c r="C194" s="31" t="s">
        <v>100</v>
      </c>
      <c r="E194" s="33" t="s">
        <v>298</v>
      </c>
      <c r="J194" s="32">
        <f>0</f>
      </c>
      <c s="32">
        <f>0</f>
      </c>
      <c s="32">
        <f>0+L195+L199+L203+L207+L211+L215+L219+L223</f>
      </c>
      <c s="32">
        <f>0+M195+M199+M203+M207+M211+M215+M219+M223</f>
      </c>
    </row>
    <row r="195" spans="1:16" ht="25.5">
      <c r="A195" t="s">
        <v>47</v>
      </c>
      <c s="34" t="s">
        <v>299</v>
      </c>
      <c s="34" t="s">
        <v>300</v>
      </c>
      <c s="35" t="s">
        <v>49</v>
      </c>
      <c s="6" t="s">
        <v>301</v>
      </c>
      <c s="36" t="s">
        <v>81</v>
      </c>
      <c s="37">
        <v>11</v>
      </c>
      <c s="36">
        <v>0</v>
      </c>
      <c s="36">
        <f>ROUND(G195*H195,6)</f>
      </c>
      <c r="L195" s="38">
        <v>0</v>
      </c>
      <c s="32">
        <f>ROUND(ROUND(L195,2)*ROUND(G195,3),2)</f>
      </c>
      <c s="36" t="s">
        <v>171</v>
      </c>
      <c>
        <f>(M195*0)/100</f>
      </c>
      <c t="s">
        <v>25</v>
      </c>
    </row>
    <row r="196" spans="1:5" ht="38.25">
      <c r="A196" s="35" t="s">
        <v>53</v>
      </c>
      <c r="E196" s="39" t="s">
        <v>302</v>
      </c>
    </row>
    <row r="197" spans="1:5" ht="25.5">
      <c r="A197" s="35" t="s">
        <v>55</v>
      </c>
      <c r="E197" s="40" t="s">
        <v>303</v>
      </c>
    </row>
    <row r="198" spans="1:5" ht="12.75">
      <c r="A198" t="s">
        <v>57</v>
      </c>
      <c r="E198" s="39" t="s">
        <v>49</v>
      </c>
    </row>
    <row r="199" spans="1:16" ht="12.75">
      <c r="A199" t="s">
        <v>47</v>
      </c>
      <c s="34" t="s">
        <v>304</v>
      </c>
      <c s="34" t="s">
        <v>305</v>
      </c>
      <c s="35" t="s">
        <v>49</v>
      </c>
      <c s="6" t="s">
        <v>306</v>
      </c>
      <c s="36" t="s">
        <v>145</v>
      </c>
      <c s="37">
        <v>11</v>
      </c>
      <c s="36">
        <v>1</v>
      </c>
      <c s="36">
        <f>ROUND(G199*H199,6)</f>
      </c>
      <c r="L199" s="38">
        <v>0</v>
      </c>
      <c s="32">
        <f>ROUND(ROUND(L199,2)*ROUND(G199,3),2)</f>
      </c>
      <c s="36" t="s">
        <v>82</v>
      </c>
      <c>
        <f>(M199*0)/100</f>
      </c>
      <c t="s">
        <v>25</v>
      </c>
    </row>
    <row r="200" spans="1:5" ht="25.5">
      <c r="A200" s="35" t="s">
        <v>53</v>
      </c>
      <c r="E200" s="39" t="s">
        <v>307</v>
      </c>
    </row>
    <row r="201" spans="1:5" ht="12.75">
      <c r="A201" s="35" t="s">
        <v>55</v>
      </c>
      <c r="E201" s="40" t="s">
        <v>308</v>
      </c>
    </row>
    <row r="202" spans="1:5" ht="12.75">
      <c r="A202" t="s">
        <v>57</v>
      </c>
      <c r="E202" s="39" t="s">
        <v>49</v>
      </c>
    </row>
    <row r="203" spans="1:16" ht="12.75">
      <c r="A203" t="s">
        <v>47</v>
      </c>
      <c s="34" t="s">
        <v>309</v>
      </c>
      <c s="34" t="s">
        <v>310</v>
      </c>
      <c s="35" t="s">
        <v>49</v>
      </c>
      <c s="6" t="s">
        <v>311</v>
      </c>
      <c s="36" t="s">
        <v>81</v>
      </c>
      <c s="37">
        <v>11</v>
      </c>
      <c s="36">
        <v>0</v>
      </c>
      <c s="36">
        <f>ROUND(G203*H203,6)</f>
      </c>
      <c r="L203" s="38">
        <v>0</v>
      </c>
      <c s="32">
        <f>ROUND(ROUND(L203,2)*ROUND(G203,3),2)</f>
      </c>
      <c s="36" t="s">
        <v>82</v>
      </c>
      <c>
        <f>(M203*0)/100</f>
      </c>
      <c t="s">
        <v>25</v>
      </c>
    </row>
    <row r="204" spans="1:5" ht="25.5">
      <c r="A204" s="35" t="s">
        <v>53</v>
      </c>
      <c r="E204" s="39" t="s">
        <v>312</v>
      </c>
    </row>
    <row r="205" spans="1:5" ht="12.75">
      <c r="A205" s="35" t="s">
        <v>55</v>
      </c>
      <c r="E205" s="40" t="s">
        <v>313</v>
      </c>
    </row>
    <row r="206" spans="1:5" ht="12.75">
      <c r="A206" t="s">
        <v>57</v>
      </c>
      <c r="E206" s="39" t="s">
        <v>49</v>
      </c>
    </row>
    <row r="207" spans="1:16" ht="12.75">
      <c r="A207" t="s">
        <v>47</v>
      </c>
      <c s="34" t="s">
        <v>314</v>
      </c>
      <c s="34" t="s">
        <v>315</v>
      </c>
      <c s="35" t="s">
        <v>49</v>
      </c>
      <c s="6" t="s">
        <v>316</v>
      </c>
      <c s="36" t="s">
        <v>81</v>
      </c>
      <c s="37">
        <v>11</v>
      </c>
      <c s="36">
        <v>0</v>
      </c>
      <c s="36">
        <f>ROUND(G207*H207,6)</f>
      </c>
      <c r="L207" s="38">
        <v>0</v>
      </c>
      <c s="32">
        <f>ROUND(ROUND(L207,2)*ROUND(G207,3),2)</f>
      </c>
      <c s="36" t="s">
        <v>82</v>
      </c>
      <c>
        <f>(M207*0)/100</f>
      </c>
      <c t="s">
        <v>25</v>
      </c>
    </row>
    <row r="208" spans="1:5" ht="12.75">
      <c r="A208" s="35" t="s">
        <v>53</v>
      </c>
      <c r="E208" s="39" t="s">
        <v>317</v>
      </c>
    </row>
    <row r="209" spans="1:5" ht="12.75">
      <c r="A209" s="35" t="s">
        <v>55</v>
      </c>
      <c r="E209" s="40" t="s">
        <v>313</v>
      </c>
    </row>
    <row r="210" spans="1:5" ht="12.75">
      <c r="A210" t="s">
        <v>57</v>
      </c>
      <c r="E210" s="39" t="s">
        <v>49</v>
      </c>
    </row>
    <row r="211" spans="1:16" ht="25.5">
      <c r="A211" t="s">
        <v>47</v>
      </c>
      <c s="34" t="s">
        <v>318</v>
      </c>
      <c s="34" t="s">
        <v>319</v>
      </c>
      <c s="35" t="s">
        <v>49</v>
      </c>
      <c s="6" t="s">
        <v>320</v>
      </c>
      <c s="36" t="s">
        <v>81</v>
      </c>
      <c s="37">
        <v>16</v>
      </c>
      <c s="36">
        <v>0</v>
      </c>
      <c s="36">
        <f>ROUND(G211*H211,6)</f>
      </c>
      <c r="L211" s="38">
        <v>0</v>
      </c>
      <c s="32">
        <f>ROUND(ROUND(L211,2)*ROUND(G211,3),2)</f>
      </c>
      <c s="36" t="s">
        <v>82</v>
      </c>
      <c>
        <f>(M211*0)/100</f>
      </c>
      <c t="s">
        <v>25</v>
      </c>
    </row>
    <row r="212" spans="1:5" ht="25.5">
      <c r="A212" s="35" t="s">
        <v>53</v>
      </c>
      <c r="E212" s="39" t="s">
        <v>321</v>
      </c>
    </row>
    <row r="213" spans="1:5" ht="12.75">
      <c r="A213" s="35" t="s">
        <v>55</v>
      </c>
      <c r="E213" s="40" t="s">
        <v>322</v>
      </c>
    </row>
    <row r="214" spans="1:5" ht="12.75">
      <c r="A214" t="s">
        <v>57</v>
      </c>
      <c r="E214" s="39" t="s">
        <v>49</v>
      </c>
    </row>
    <row r="215" spans="1:16" ht="12.75">
      <c r="A215" t="s">
        <v>47</v>
      </c>
      <c s="34" t="s">
        <v>323</v>
      </c>
      <c s="34" t="s">
        <v>324</v>
      </c>
      <c s="35" t="s">
        <v>49</v>
      </c>
      <c s="6" t="s">
        <v>325</v>
      </c>
      <c s="36" t="s">
        <v>81</v>
      </c>
      <c s="37">
        <v>11</v>
      </c>
      <c s="36">
        <v>0.00561</v>
      </c>
      <c s="36">
        <f>ROUND(G215*H215,6)</f>
      </c>
      <c r="L215" s="38">
        <v>0</v>
      </c>
      <c s="32">
        <f>ROUND(ROUND(L215,2)*ROUND(G215,3),2)</f>
      </c>
      <c s="36" t="s">
        <v>82</v>
      </c>
      <c>
        <f>(M215*0)/100</f>
      </c>
      <c t="s">
        <v>25</v>
      </c>
    </row>
    <row r="216" spans="1:5" ht="25.5">
      <c r="A216" s="35" t="s">
        <v>53</v>
      </c>
      <c r="E216" s="39" t="s">
        <v>326</v>
      </c>
    </row>
    <row r="217" spans="1:5" ht="12.75">
      <c r="A217" s="35" t="s">
        <v>55</v>
      </c>
      <c r="E217" s="40" t="s">
        <v>313</v>
      </c>
    </row>
    <row r="218" spans="1:5" ht="12.75">
      <c r="A218" t="s">
        <v>57</v>
      </c>
      <c r="E218" s="39" t="s">
        <v>49</v>
      </c>
    </row>
    <row r="219" spans="1:16" ht="12.75">
      <c r="A219" t="s">
        <v>47</v>
      </c>
      <c s="34" t="s">
        <v>327</v>
      </c>
      <c s="34" t="s">
        <v>328</v>
      </c>
      <c s="35" t="s">
        <v>49</v>
      </c>
      <c s="6" t="s">
        <v>329</v>
      </c>
      <c s="36" t="s">
        <v>81</v>
      </c>
      <c s="37">
        <v>32</v>
      </c>
      <c s="36">
        <v>0.00071</v>
      </c>
      <c s="36">
        <f>ROUND(G219*H219,6)</f>
      </c>
      <c r="L219" s="38">
        <v>0</v>
      </c>
      <c s="32">
        <f>ROUND(ROUND(L219,2)*ROUND(G219,3),2)</f>
      </c>
      <c s="36" t="s">
        <v>82</v>
      </c>
      <c>
        <f>(M219*0)/100</f>
      </c>
      <c t="s">
        <v>25</v>
      </c>
    </row>
    <row r="220" spans="1:5" ht="25.5">
      <c r="A220" s="35" t="s">
        <v>53</v>
      </c>
      <c r="E220" s="39" t="s">
        <v>330</v>
      </c>
    </row>
    <row r="221" spans="1:5" ht="12.75">
      <c r="A221" s="35" t="s">
        <v>55</v>
      </c>
      <c r="E221" s="40" t="s">
        <v>331</v>
      </c>
    </row>
    <row r="222" spans="1:5" ht="12.75">
      <c r="A222" t="s">
        <v>57</v>
      </c>
      <c r="E222" s="39" t="s">
        <v>49</v>
      </c>
    </row>
    <row r="223" spans="1:16" ht="25.5">
      <c r="A223" t="s">
        <v>47</v>
      </c>
      <c s="34" t="s">
        <v>332</v>
      </c>
      <c s="34" t="s">
        <v>333</v>
      </c>
      <c s="35" t="s">
        <v>49</v>
      </c>
      <c s="6" t="s">
        <v>334</v>
      </c>
      <c s="36" t="s">
        <v>81</v>
      </c>
      <c s="37">
        <v>21</v>
      </c>
      <c s="36">
        <v>0</v>
      </c>
      <c s="36">
        <f>ROUND(G223*H223,6)</f>
      </c>
      <c r="L223" s="38">
        <v>0</v>
      </c>
      <c s="32">
        <f>ROUND(ROUND(L223,2)*ROUND(G223,3),2)</f>
      </c>
      <c s="36" t="s">
        <v>82</v>
      </c>
      <c>
        <f>(M223*0)/100</f>
      </c>
      <c t="s">
        <v>25</v>
      </c>
    </row>
    <row r="224" spans="1:5" ht="25.5">
      <c r="A224" s="35" t="s">
        <v>53</v>
      </c>
      <c r="E224" s="39" t="s">
        <v>335</v>
      </c>
    </row>
    <row r="225" spans="1:5" ht="12.75">
      <c r="A225" s="35" t="s">
        <v>55</v>
      </c>
      <c r="E225" s="40" t="s">
        <v>336</v>
      </c>
    </row>
    <row r="226" spans="1:5" ht="12.75">
      <c r="A226" t="s">
        <v>57</v>
      </c>
      <c r="E226" s="39" t="s">
        <v>49</v>
      </c>
    </row>
    <row r="227" spans="1:13" ht="12.75">
      <c r="A227" t="s">
        <v>44</v>
      </c>
      <c r="C227" s="31" t="s">
        <v>107</v>
      </c>
      <c r="E227" s="33" t="s">
        <v>337</v>
      </c>
      <c r="J227" s="32">
        <f>0</f>
      </c>
      <c s="32">
        <f>0</f>
      </c>
      <c s="32">
        <f>0+L228+L232+L236+L240+L244+L248+L252+L256</f>
      </c>
      <c s="32">
        <f>0+M228+M232+M236+M240+M244+M248+M252+M256</f>
      </c>
    </row>
    <row r="228" spans="1:16" ht="25.5">
      <c r="A228" t="s">
        <v>47</v>
      </c>
      <c s="34" t="s">
        <v>338</v>
      </c>
      <c s="34" t="s">
        <v>339</v>
      </c>
      <c s="35" t="s">
        <v>49</v>
      </c>
      <c s="6" t="s">
        <v>340</v>
      </c>
      <c s="36" t="s">
        <v>81</v>
      </c>
      <c s="37">
        <v>0.75</v>
      </c>
      <c s="36">
        <v>0.00828</v>
      </c>
      <c s="36">
        <f>ROUND(G228*H228,6)</f>
      </c>
      <c r="L228" s="38">
        <v>0</v>
      </c>
      <c s="32">
        <f>ROUND(ROUND(L228,2)*ROUND(G228,3),2)</f>
      </c>
      <c s="36" t="s">
        <v>165</v>
      </c>
      <c>
        <f>(M228*0)/100</f>
      </c>
      <c t="s">
        <v>25</v>
      </c>
    </row>
    <row r="229" spans="1:5" ht="25.5">
      <c r="A229" s="35" t="s">
        <v>53</v>
      </c>
      <c r="E229" s="39" t="s">
        <v>341</v>
      </c>
    </row>
    <row r="230" spans="1:5" ht="12.75">
      <c r="A230" s="35" t="s">
        <v>55</v>
      </c>
      <c r="E230" s="40" t="s">
        <v>342</v>
      </c>
    </row>
    <row r="231" spans="1:5" ht="267.75">
      <c r="A231" t="s">
        <v>57</v>
      </c>
      <c r="E231" s="39" t="s">
        <v>343</v>
      </c>
    </row>
    <row r="232" spans="1:16" ht="12.75">
      <c r="A232" t="s">
        <v>47</v>
      </c>
      <c s="34" t="s">
        <v>344</v>
      </c>
      <c s="34" t="s">
        <v>345</v>
      </c>
      <c s="35" t="s">
        <v>49</v>
      </c>
      <c s="6" t="s">
        <v>346</v>
      </c>
      <c s="36" t="s">
        <v>81</v>
      </c>
      <c s="37">
        <v>0.75</v>
      </c>
      <c s="36">
        <v>0.0018</v>
      </c>
      <c s="36">
        <f>ROUND(G232*H232,6)</f>
      </c>
      <c r="L232" s="38">
        <v>0</v>
      </c>
      <c s="32">
        <f>ROUND(ROUND(L232,2)*ROUND(G232,3),2)</f>
      </c>
      <c s="36" t="s">
        <v>165</v>
      </c>
      <c>
        <f>(M232*0)/100</f>
      </c>
      <c t="s">
        <v>25</v>
      </c>
    </row>
    <row r="233" spans="1:5" ht="12.75">
      <c r="A233" s="35" t="s">
        <v>53</v>
      </c>
      <c r="E233" s="39" t="s">
        <v>49</v>
      </c>
    </row>
    <row r="234" spans="1:5" ht="12.75">
      <c r="A234" s="35" t="s">
        <v>55</v>
      </c>
      <c r="E234" s="40" t="s">
        <v>49</v>
      </c>
    </row>
    <row r="235" spans="1:5" ht="12.75">
      <c r="A235" t="s">
        <v>57</v>
      </c>
      <c r="E235" s="39" t="s">
        <v>49</v>
      </c>
    </row>
    <row r="236" spans="1:16" ht="25.5">
      <c r="A236" t="s">
        <v>47</v>
      </c>
      <c s="34" t="s">
        <v>347</v>
      </c>
      <c s="34" t="s">
        <v>348</v>
      </c>
      <c s="35" t="s">
        <v>49</v>
      </c>
      <c s="6" t="s">
        <v>349</v>
      </c>
      <c s="36" t="s">
        <v>103</v>
      </c>
      <c s="37">
        <v>0.99</v>
      </c>
      <c s="36">
        <v>2.45329</v>
      </c>
      <c s="36">
        <f>ROUND(G236*H236,6)</f>
      </c>
      <c r="L236" s="38">
        <v>0</v>
      </c>
      <c s="32">
        <f>ROUND(ROUND(L236,2)*ROUND(G236,3),2)</f>
      </c>
      <c s="36" t="s">
        <v>82</v>
      </c>
      <c>
        <f>(M236*0)/100</f>
      </c>
      <c t="s">
        <v>25</v>
      </c>
    </row>
    <row r="237" spans="1:5" ht="25.5">
      <c r="A237" s="35" t="s">
        <v>53</v>
      </c>
      <c r="E237" s="39" t="s">
        <v>350</v>
      </c>
    </row>
    <row r="238" spans="1:5" ht="12.75">
      <c r="A238" s="35" t="s">
        <v>55</v>
      </c>
      <c r="E238" s="40" t="s">
        <v>351</v>
      </c>
    </row>
    <row r="239" spans="1:5" ht="229.5">
      <c r="A239" t="s">
        <v>57</v>
      </c>
      <c r="E239" s="39" t="s">
        <v>352</v>
      </c>
    </row>
    <row r="240" spans="1:16" ht="12.75">
      <c r="A240" t="s">
        <v>47</v>
      </c>
      <c s="34" t="s">
        <v>353</v>
      </c>
      <c s="34" t="s">
        <v>354</v>
      </c>
      <c s="35" t="s">
        <v>49</v>
      </c>
      <c s="6" t="s">
        <v>355</v>
      </c>
      <c s="36" t="s">
        <v>103</v>
      </c>
      <c s="37">
        <v>0.99</v>
      </c>
      <c s="36">
        <v>0</v>
      </c>
      <c s="36">
        <f>ROUND(G240*H240,6)</f>
      </c>
      <c r="L240" s="38">
        <v>0</v>
      </c>
      <c s="32">
        <f>ROUND(ROUND(L240,2)*ROUND(G240,3),2)</f>
      </c>
      <c s="36" t="s">
        <v>82</v>
      </c>
      <c>
        <f>(M240*0)/100</f>
      </c>
      <c t="s">
        <v>25</v>
      </c>
    </row>
    <row r="241" spans="1:5" ht="25.5">
      <c r="A241" s="35" t="s">
        <v>53</v>
      </c>
      <c r="E241" s="39" t="s">
        <v>356</v>
      </c>
    </row>
    <row r="242" spans="1:5" ht="12.75">
      <c r="A242" s="35" t="s">
        <v>55</v>
      </c>
      <c r="E242" s="40" t="s">
        <v>49</v>
      </c>
    </row>
    <row r="243" spans="1:5" ht="76.5">
      <c r="A243" t="s">
        <v>57</v>
      </c>
      <c r="E243" s="39" t="s">
        <v>357</v>
      </c>
    </row>
    <row r="244" spans="1:16" ht="12.75">
      <c r="A244" t="s">
        <v>47</v>
      </c>
      <c s="34" t="s">
        <v>358</v>
      </c>
      <c s="34" t="s">
        <v>359</v>
      </c>
      <c s="35" t="s">
        <v>49</v>
      </c>
      <c s="6" t="s">
        <v>360</v>
      </c>
      <c s="36" t="s">
        <v>103</v>
      </c>
      <c s="37">
        <v>0.99</v>
      </c>
      <c s="36">
        <v>0</v>
      </c>
      <c s="36">
        <f>ROUND(G244*H244,6)</f>
      </c>
      <c r="L244" s="38">
        <v>0</v>
      </c>
      <c s="32">
        <f>ROUND(ROUND(L244,2)*ROUND(G244,3),2)</f>
      </c>
      <c s="36" t="s">
        <v>82</v>
      </c>
      <c>
        <f>(M244*0)/100</f>
      </c>
      <c t="s">
        <v>25</v>
      </c>
    </row>
    <row r="245" spans="1:5" ht="25.5">
      <c r="A245" s="35" t="s">
        <v>53</v>
      </c>
      <c r="E245" s="39" t="s">
        <v>361</v>
      </c>
    </row>
    <row r="246" spans="1:5" ht="12.75">
      <c r="A246" s="35" t="s">
        <v>55</v>
      </c>
      <c r="E246" s="40" t="s">
        <v>49</v>
      </c>
    </row>
    <row r="247" spans="1:5" ht="76.5">
      <c r="A247" t="s">
        <v>57</v>
      </c>
      <c r="E247" s="39" t="s">
        <v>357</v>
      </c>
    </row>
    <row r="248" spans="1:16" ht="12.75">
      <c r="A248" t="s">
        <v>47</v>
      </c>
      <c s="34" t="s">
        <v>362</v>
      </c>
      <c s="34" t="s">
        <v>363</v>
      </c>
      <c s="35" t="s">
        <v>49</v>
      </c>
      <c s="6" t="s">
        <v>364</v>
      </c>
      <c s="36" t="s">
        <v>81</v>
      </c>
      <c s="37">
        <v>1.71</v>
      </c>
      <c s="36">
        <v>0.013525</v>
      </c>
      <c s="36">
        <f>ROUND(G248*H248,6)</f>
      </c>
      <c r="L248" s="38">
        <v>0</v>
      </c>
      <c s="32">
        <f>ROUND(ROUND(L248,2)*ROUND(G248,3),2)</f>
      </c>
      <c s="36" t="s">
        <v>82</v>
      </c>
      <c>
        <f>(M248*0)/100</f>
      </c>
      <c t="s">
        <v>25</v>
      </c>
    </row>
    <row r="249" spans="1:5" ht="12.75">
      <c r="A249" s="35" t="s">
        <v>53</v>
      </c>
      <c r="E249" s="39" t="s">
        <v>365</v>
      </c>
    </row>
    <row r="250" spans="1:5" ht="12.75">
      <c r="A250" s="35" t="s">
        <v>55</v>
      </c>
      <c r="E250" s="40" t="s">
        <v>366</v>
      </c>
    </row>
    <row r="251" spans="1:5" ht="12.75">
      <c r="A251" t="s">
        <v>57</v>
      </c>
      <c r="E251" s="39" t="s">
        <v>49</v>
      </c>
    </row>
    <row r="252" spans="1:16" ht="12.75">
      <c r="A252" t="s">
        <v>47</v>
      </c>
      <c s="34" t="s">
        <v>367</v>
      </c>
      <c s="34" t="s">
        <v>368</v>
      </c>
      <c s="35" t="s">
        <v>49</v>
      </c>
      <c s="6" t="s">
        <v>369</v>
      </c>
      <c s="36" t="s">
        <v>81</v>
      </c>
      <c s="37">
        <v>1.71</v>
      </c>
      <c s="36">
        <v>0</v>
      </c>
      <c s="36">
        <f>ROUND(G252*H252,6)</f>
      </c>
      <c r="L252" s="38">
        <v>0</v>
      </c>
      <c s="32">
        <f>ROUND(ROUND(L252,2)*ROUND(G252,3),2)</f>
      </c>
      <c s="36" t="s">
        <v>82</v>
      </c>
      <c>
        <f>(M252*0)/100</f>
      </c>
      <c t="s">
        <v>25</v>
      </c>
    </row>
    <row r="253" spans="1:5" ht="12.75">
      <c r="A253" s="35" t="s">
        <v>53</v>
      </c>
      <c r="E253" s="39" t="s">
        <v>370</v>
      </c>
    </row>
    <row r="254" spans="1:5" ht="12.75">
      <c r="A254" s="35" t="s">
        <v>55</v>
      </c>
      <c r="E254" s="40" t="s">
        <v>49</v>
      </c>
    </row>
    <row r="255" spans="1:5" ht="12.75">
      <c r="A255" t="s">
        <v>57</v>
      </c>
      <c r="E255" s="39" t="s">
        <v>49</v>
      </c>
    </row>
    <row r="256" spans="1:16" ht="12.75">
      <c r="A256" t="s">
        <v>47</v>
      </c>
      <c s="34" t="s">
        <v>371</v>
      </c>
      <c s="34" t="s">
        <v>372</v>
      </c>
      <c s="35" t="s">
        <v>49</v>
      </c>
      <c s="6" t="s">
        <v>373</v>
      </c>
      <c s="36" t="s">
        <v>145</v>
      </c>
      <c s="37">
        <v>0.06</v>
      </c>
      <c s="36">
        <v>1.062773</v>
      </c>
      <c s="36">
        <f>ROUND(G256*H256,6)</f>
      </c>
      <c r="L256" s="38">
        <v>0</v>
      </c>
      <c s="32">
        <f>ROUND(ROUND(L256,2)*ROUND(G256,3),2)</f>
      </c>
      <c s="36" t="s">
        <v>82</v>
      </c>
      <c>
        <f>(M256*0)/100</f>
      </c>
      <c t="s">
        <v>25</v>
      </c>
    </row>
    <row r="257" spans="1:5" ht="12.75">
      <c r="A257" s="35" t="s">
        <v>53</v>
      </c>
      <c r="E257" s="39" t="s">
        <v>374</v>
      </c>
    </row>
    <row r="258" spans="1:5" ht="12.75">
      <c r="A258" s="35" t="s">
        <v>55</v>
      </c>
      <c r="E258" s="40" t="s">
        <v>49</v>
      </c>
    </row>
    <row r="259" spans="1:5" ht="12.75">
      <c r="A259" t="s">
        <v>57</v>
      </c>
      <c r="E259" s="39" t="s">
        <v>49</v>
      </c>
    </row>
    <row r="260" spans="1:13" ht="12.75">
      <c r="A260" t="s">
        <v>44</v>
      </c>
      <c r="C260" s="31" t="s">
        <v>117</v>
      </c>
      <c r="E260" s="33" t="s">
        <v>375</v>
      </c>
      <c r="J260" s="32">
        <f>0</f>
      </c>
      <c s="32">
        <f>0</f>
      </c>
      <c s="32">
        <f>0+L261+L265+L269+L273+L277+L281+L285+L289+L293+L297+L301+L305+L309+L313+L317+L321+L325+L329+L333</f>
      </c>
      <c s="32">
        <f>0+M261+M265+M269+M273+M277+M281+M285+M289+M293+M297+M301+M305+M309+M313+M317+M321+M325+M329+M333</f>
      </c>
    </row>
    <row r="261" spans="1:16" ht="25.5">
      <c r="A261" t="s">
        <v>47</v>
      </c>
      <c s="34" t="s">
        <v>376</v>
      </c>
      <c s="34" t="s">
        <v>377</v>
      </c>
      <c s="35" t="s">
        <v>49</v>
      </c>
      <c s="6" t="s">
        <v>378</v>
      </c>
      <c s="36" t="s">
        <v>96</v>
      </c>
      <c s="37">
        <v>154</v>
      </c>
      <c s="36">
        <v>0</v>
      </c>
      <c s="36">
        <f>ROUND(G261*H261,6)</f>
      </c>
      <c r="L261" s="38">
        <v>0</v>
      </c>
      <c s="32">
        <f>ROUND(ROUND(L261,2)*ROUND(G261,3),2)</f>
      </c>
      <c s="36" t="s">
        <v>82</v>
      </c>
      <c>
        <f>(M261*0)/100</f>
      </c>
      <c t="s">
        <v>25</v>
      </c>
    </row>
    <row r="262" spans="1:5" ht="38.25">
      <c r="A262" s="35" t="s">
        <v>53</v>
      </c>
      <c r="E262" s="39" t="s">
        <v>379</v>
      </c>
    </row>
    <row r="263" spans="1:5" ht="12.75">
      <c r="A263" s="35" t="s">
        <v>55</v>
      </c>
      <c r="E263" s="40" t="s">
        <v>49</v>
      </c>
    </row>
    <row r="264" spans="1:5" ht="114.75">
      <c r="A264" t="s">
        <v>57</v>
      </c>
      <c r="E264" s="39" t="s">
        <v>380</v>
      </c>
    </row>
    <row r="265" spans="1:16" ht="25.5">
      <c r="A265" t="s">
        <v>47</v>
      </c>
      <c s="34" t="s">
        <v>381</v>
      </c>
      <c s="34" t="s">
        <v>382</v>
      </c>
      <c s="35" t="s">
        <v>49</v>
      </c>
      <c s="6" t="s">
        <v>383</v>
      </c>
      <c s="36" t="s">
        <v>96</v>
      </c>
      <c s="37">
        <v>161</v>
      </c>
      <c s="36">
        <v>0.00105</v>
      </c>
      <c s="36">
        <f>ROUND(G265*H265,6)</f>
      </c>
      <c r="L265" s="38">
        <v>0</v>
      </c>
      <c s="32">
        <f>ROUND(ROUND(L265,2)*ROUND(G265,3),2)</f>
      </c>
      <c s="36" t="s">
        <v>82</v>
      </c>
      <c>
        <f>(M265*0)/100</f>
      </c>
      <c t="s">
        <v>25</v>
      </c>
    </row>
    <row r="266" spans="1:5" ht="12.75">
      <c r="A266" s="35" t="s">
        <v>53</v>
      </c>
      <c r="E266" s="39" t="s">
        <v>49</v>
      </c>
    </row>
    <row r="267" spans="1:5" ht="12.75">
      <c r="A267" s="35" t="s">
        <v>55</v>
      </c>
      <c r="E267" s="40" t="s">
        <v>272</v>
      </c>
    </row>
    <row r="268" spans="1:5" ht="12.75">
      <c r="A268" t="s">
        <v>57</v>
      </c>
      <c r="E268" s="39" t="s">
        <v>49</v>
      </c>
    </row>
    <row r="269" spans="1:16" ht="12.75">
      <c r="A269" t="s">
        <v>47</v>
      </c>
      <c s="34" t="s">
        <v>384</v>
      </c>
      <c s="34" t="s">
        <v>385</v>
      </c>
      <c s="35" t="s">
        <v>49</v>
      </c>
      <c s="6" t="s">
        <v>386</v>
      </c>
      <c s="36" t="s">
        <v>197</v>
      </c>
      <c s="37">
        <v>13</v>
      </c>
      <c s="36">
        <v>0.00017</v>
      </c>
      <c s="36">
        <f>ROUND(G269*H269,6)</f>
      </c>
      <c r="L269" s="38">
        <v>0</v>
      </c>
      <c s="32">
        <f>ROUND(ROUND(L269,2)*ROUND(G269,3),2)</f>
      </c>
      <c s="36" t="s">
        <v>82</v>
      </c>
      <c>
        <f>(M269*0)/100</f>
      </c>
      <c t="s">
        <v>25</v>
      </c>
    </row>
    <row r="270" spans="1:5" ht="12.75">
      <c r="A270" s="35" t="s">
        <v>53</v>
      </c>
      <c r="E270" s="39" t="s">
        <v>49</v>
      </c>
    </row>
    <row r="271" spans="1:5" ht="12.75">
      <c r="A271" s="35" t="s">
        <v>55</v>
      </c>
      <c r="E271" s="40" t="s">
        <v>49</v>
      </c>
    </row>
    <row r="272" spans="1:5" ht="12.75">
      <c r="A272" t="s">
        <v>57</v>
      </c>
      <c r="E272" s="39" t="s">
        <v>49</v>
      </c>
    </row>
    <row r="273" spans="1:16" ht="12.75">
      <c r="A273" t="s">
        <v>47</v>
      </c>
      <c s="34" t="s">
        <v>387</v>
      </c>
      <c s="34" t="s">
        <v>388</v>
      </c>
      <c s="35" t="s">
        <v>49</v>
      </c>
      <c s="6" t="s">
        <v>389</v>
      </c>
      <c s="36" t="s">
        <v>197</v>
      </c>
      <c s="37">
        <v>1</v>
      </c>
      <c s="36">
        <v>0</v>
      </c>
      <c s="36">
        <f>ROUND(G273*H273,6)</f>
      </c>
      <c r="L273" s="38">
        <v>0</v>
      </c>
      <c s="32">
        <f>ROUND(ROUND(L273,2)*ROUND(G273,3),2)</f>
      </c>
      <c s="36" t="s">
        <v>171</v>
      </c>
      <c>
        <f>(M273*0)/100</f>
      </c>
      <c t="s">
        <v>25</v>
      </c>
    </row>
    <row r="274" spans="1:5" ht="12.75">
      <c r="A274" s="35" t="s">
        <v>53</v>
      </c>
      <c r="E274" s="39" t="s">
        <v>49</v>
      </c>
    </row>
    <row r="275" spans="1:5" ht="12.75">
      <c r="A275" s="35" t="s">
        <v>55</v>
      </c>
      <c r="E275" s="40" t="s">
        <v>49</v>
      </c>
    </row>
    <row r="276" spans="1:5" ht="12.75">
      <c r="A276" t="s">
        <v>57</v>
      </c>
      <c r="E276" s="39" t="s">
        <v>49</v>
      </c>
    </row>
    <row r="277" spans="1:16" ht="12.75">
      <c r="A277" t="s">
        <v>47</v>
      </c>
      <c s="34" t="s">
        <v>390</v>
      </c>
      <c s="34" t="s">
        <v>391</v>
      </c>
      <c s="35" t="s">
        <v>49</v>
      </c>
      <c s="6" t="s">
        <v>392</v>
      </c>
      <c s="36" t="s">
        <v>197</v>
      </c>
      <c s="37">
        <v>1</v>
      </c>
      <c s="36">
        <v>0</v>
      </c>
      <c s="36">
        <f>ROUND(G277*H277,6)</f>
      </c>
      <c r="L277" s="38">
        <v>0</v>
      </c>
      <c s="32">
        <f>ROUND(ROUND(L277,2)*ROUND(G277,3),2)</f>
      </c>
      <c s="36" t="s">
        <v>171</v>
      </c>
      <c>
        <f>(M277*0)/100</f>
      </c>
      <c t="s">
        <v>25</v>
      </c>
    </row>
    <row r="278" spans="1:5" ht="25.5">
      <c r="A278" s="35" t="s">
        <v>53</v>
      </c>
      <c r="E278" s="39" t="s">
        <v>393</v>
      </c>
    </row>
    <row r="279" spans="1:5" ht="12.75">
      <c r="A279" s="35" t="s">
        <v>55</v>
      </c>
      <c r="E279" s="40" t="s">
        <v>49</v>
      </c>
    </row>
    <row r="280" spans="1:5" ht="25.5">
      <c r="A280" t="s">
        <v>57</v>
      </c>
      <c r="E280" s="39" t="s">
        <v>394</v>
      </c>
    </row>
    <row r="281" spans="1:16" ht="12.75">
      <c r="A281" t="s">
        <v>47</v>
      </c>
      <c s="34" t="s">
        <v>395</v>
      </c>
      <c s="34" t="s">
        <v>396</v>
      </c>
      <c s="35" t="s">
        <v>49</v>
      </c>
      <c s="6" t="s">
        <v>397</v>
      </c>
      <c s="36" t="s">
        <v>197</v>
      </c>
      <c s="37">
        <v>1</v>
      </c>
      <c s="36">
        <v>0.00017</v>
      </c>
      <c s="36">
        <f>ROUND(G281*H281,6)</f>
      </c>
      <c r="L281" s="38">
        <v>0</v>
      </c>
      <c s="32">
        <f>ROUND(ROUND(L281,2)*ROUND(G281,3),2)</f>
      </c>
      <c s="36" t="s">
        <v>171</v>
      </c>
      <c>
        <f>(M281*0)/100</f>
      </c>
      <c t="s">
        <v>25</v>
      </c>
    </row>
    <row r="282" spans="1:5" ht="12.75">
      <c r="A282" s="35" t="s">
        <v>53</v>
      </c>
      <c r="E282" s="39" t="s">
        <v>49</v>
      </c>
    </row>
    <row r="283" spans="1:5" ht="12.75">
      <c r="A283" s="35" t="s">
        <v>55</v>
      </c>
      <c r="E283" s="40" t="s">
        <v>49</v>
      </c>
    </row>
    <row r="284" spans="1:5" ht="12.75">
      <c r="A284" t="s">
        <v>57</v>
      </c>
      <c r="E284" s="39" t="s">
        <v>49</v>
      </c>
    </row>
    <row r="285" spans="1:16" ht="12.75">
      <c r="A285" t="s">
        <v>47</v>
      </c>
      <c s="34" t="s">
        <v>398</v>
      </c>
      <c s="34" t="s">
        <v>399</v>
      </c>
      <c s="35" t="s">
        <v>49</v>
      </c>
      <c s="6" t="s">
        <v>400</v>
      </c>
      <c s="36" t="s">
        <v>197</v>
      </c>
      <c s="37">
        <v>3</v>
      </c>
      <c s="36">
        <v>0</v>
      </c>
      <c s="36">
        <f>ROUND(G285*H285,6)</f>
      </c>
      <c r="L285" s="38">
        <v>0</v>
      </c>
      <c s="32">
        <f>ROUND(ROUND(L285,2)*ROUND(G285,3),2)</f>
      </c>
      <c s="36" t="s">
        <v>171</v>
      </c>
      <c>
        <f>(M285*0)/100</f>
      </c>
      <c t="s">
        <v>25</v>
      </c>
    </row>
    <row r="286" spans="1:5" ht="12.75">
      <c r="A286" s="35" t="s">
        <v>53</v>
      </c>
      <c r="E286" s="39" t="s">
        <v>401</v>
      </c>
    </row>
    <row r="287" spans="1:5" ht="12.75">
      <c r="A287" s="35" t="s">
        <v>55</v>
      </c>
      <c r="E287" s="40" t="s">
        <v>49</v>
      </c>
    </row>
    <row r="288" spans="1:5" ht="25.5">
      <c r="A288" t="s">
        <v>57</v>
      </c>
      <c r="E288" s="39" t="s">
        <v>394</v>
      </c>
    </row>
    <row r="289" spans="1:16" ht="12.75">
      <c r="A289" t="s">
        <v>47</v>
      </c>
      <c s="34" t="s">
        <v>402</v>
      </c>
      <c s="34" t="s">
        <v>403</v>
      </c>
      <c s="35" t="s">
        <v>49</v>
      </c>
      <c s="6" t="s">
        <v>404</v>
      </c>
      <c s="36" t="s">
        <v>197</v>
      </c>
      <c s="37">
        <v>3</v>
      </c>
      <c s="36">
        <v>0.00028</v>
      </c>
      <c s="36">
        <f>ROUND(G289*H289,6)</f>
      </c>
      <c r="L289" s="38">
        <v>0</v>
      </c>
      <c s="32">
        <f>ROUND(ROUND(L289,2)*ROUND(G289,3),2)</f>
      </c>
      <c s="36" t="s">
        <v>171</v>
      </c>
      <c>
        <f>(M289*0)/100</f>
      </c>
      <c t="s">
        <v>25</v>
      </c>
    </row>
    <row r="290" spans="1:5" ht="12.75">
      <c r="A290" s="35" t="s">
        <v>53</v>
      </c>
      <c r="E290" s="39" t="s">
        <v>49</v>
      </c>
    </row>
    <row r="291" spans="1:5" ht="12.75">
      <c r="A291" s="35" t="s">
        <v>55</v>
      </c>
      <c r="E291" s="40" t="s">
        <v>49</v>
      </c>
    </row>
    <row r="292" spans="1:5" ht="12.75">
      <c r="A292" t="s">
        <v>57</v>
      </c>
      <c r="E292" s="39" t="s">
        <v>49</v>
      </c>
    </row>
    <row r="293" spans="1:16" ht="12.75">
      <c r="A293" t="s">
        <v>47</v>
      </c>
      <c s="34" t="s">
        <v>405</v>
      </c>
      <c s="34" t="s">
        <v>406</v>
      </c>
      <c s="35" t="s">
        <v>49</v>
      </c>
      <c s="6" t="s">
        <v>407</v>
      </c>
      <c s="36" t="s">
        <v>197</v>
      </c>
      <c s="37">
        <v>1</v>
      </c>
      <c s="36">
        <v>0</v>
      </c>
      <c s="36">
        <f>ROUND(G293*H293,6)</f>
      </c>
      <c r="L293" s="38">
        <v>0</v>
      </c>
      <c s="32">
        <f>ROUND(ROUND(L293,2)*ROUND(G293,3),2)</f>
      </c>
      <c s="36" t="s">
        <v>171</v>
      </c>
      <c>
        <f>(M293*0)/100</f>
      </c>
      <c t="s">
        <v>25</v>
      </c>
    </row>
    <row r="294" spans="1:5" ht="12.75">
      <c r="A294" s="35" t="s">
        <v>53</v>
      </c>
      <c r="E294" s="39" t="s">
        <v>408</v>
      </c>
    </row>
    <row r="295" spans="1:5" ht="12.75">
      <c r="A295" s="35" t="s">
        <v>55</v>
      </c>
      <c r="E295" s="40" t="s">
        <v>49</v>
      </c>
    </row>
    <row r="296" spans="1:5" ht="25.5">
      <c r="A296" t="s">
        <v>57</v>
      </c>
      <c r="E296" s="39" t="s">
        <v>394</v>
      </c>
    </row>
    <row r="297" spans="1:16" ht="12.75">
      <c r="A297" t="s">
        <v>47</v>
      </c>
      <c s="34" t="s">
        <v>409</v>
      </c>
      <c s="34" t="s">
        <v>410</v>
      </c>
      <c s="35" t="s">
        <v>49</v>
      </c>
      <c s="6" t="s">
        <v>411</v>
      </c>
      <c s="36" t="s">
        <v>197</v>
      </c>
      <c s="37">
        <v>1</v>
      </c>
      <c s="36">
        <v>0.00041</v>
      </c>
      <c s="36">
        <f>ROUND(G297*H297,6)</f>
      </c>
      <c r="L297" s="38">
        <v>0</v>
      </c>
      <c s="32">
        <f>ROUND(ROUND(L297,2)*ROUND(G297,3),2)</f>
      </c>
      <c s="36" t="s">
        <v>171</v>
      </c>
      <c>
        <f>(M297*0)/100</f>
      </c>
      <c t="s">
        <v>25</v>
      </c>
    </row>
    <row r="298" spans="1:5" ht="12.75">
      <c r="A298" s="35" t="s">
        <v>53</v>
      </c>
      <c r="E298" s="39" t="s">
        <v>49</v>
      </c>
    </row>
    <row r="299" spans="1:5" ht="12.75">
      <c r="A299" s="35" t="s">
        <v>55</v>
      </c>
      <c r="E299" s="40" t="s">
        <v>49</v>
      </c>
    </row>
    <row r="300" spans="1:5" ht="12.75">
      <c r="A300" t="s">
        <v>57</v>
      </c>
      <c r="E300" s="39" t="s">
        <v>49</v>
      </c>
    </row>
    <row r="301" spans="1:16" ht="12.75">
      <c r="A301" t="s">
        <v>47</v>
      </c>
      <c s="34" t="s">
        <v>412</v>
      </c>
      <c s="34" t="s">
        <v>413</v>
      </c>
      <c s="35" t="s">
        <v>49</v>
      </c>
      <c s="6" t="s">
        <v>414</v>
      </c>
      <c s="36" t="s">
        <v>197</v>
      </c>
      <c s="37">
        <v>2</v>
      </c>
      <c s="36">
        <v>0.000719</v>
      </c>
      <c s="36">
        <f>ROUND(G301*H301,6)</f>
      </c>
      <c r="L301" s="38">
        <v>0</v>
      </c>
      <c s="32">
        <f>ROUND(ROUND(L301,2)*ROUND(G301,3),2)</f>
      </c>
      <c s="36" t="s">
        <v>82</v>
      </c>
      <c>
        <f>(M301*0)/100</f>
      </c>
      <c t="s">
        <v>25</v>
      </c>
    </row>
    <row r="302" spans="1:5" ht="25.5">
      <c r="A302" s="35" t="s">
        <v>53</v>
      </c>
      <c r="E302" s="39" t="s">
        <v>415</v>
      </c>
    </row>
    <row r="303" spans="1:5" ht="12.75">
      <c r="A303" s="35" t="s">
        <v>55</v>
      </c>
      <c r="E303" s="40" t="s">
        <v>49</v>
      </c>
    </row>
    <row r="304" spans="1:5" ht="318.75">
      <c r="A304" t="s">
        <v>57</v>
      </c>
      <c r="E304" s="39" t="s">
        <v>416</v>
      </c>
    </row>
    <row r="305" spans="1:16" ht="12.75">
      <c r="A305" t="s">
        <v>47</v>
      </c>
      <c s="34" t="s">
        <v>417</v>
      </c>
      <c s="34" t="s">
        <v>418</v>
      </c>
      <c s="35" t="s">
        <v>49</v>
      </c>
      <c s="6" t="s">
        <v>419</v>
      </c>
      <c s="36" t="s">
        <v>197</v>
      </c>
      <c s="37">
        <v>2</v>
      </c>
      <c s="36">
        <v>0.00183</v>
      </c>
      <c s="36">
        <f>ROUND(G305*H305,6)</f>
      </c>
      <c r="L305" s="38">
        <v>0</v>
      </c>
      <c s="32">
        <f>ROUND(ROUND(L305,2)*ROUND(G305,3),2)</f>
      </c>
      <c s="36" t="s">
        <v>171</v>
      </c>
      <c>
        <f>(M305*0)/100</f>
      </c>
      <c t="s">
        <v>25</v>
      </c>
    </row>
    <row r="306" spans="1:5" ht="12.75">
      <c r="A306" s="35" t="s">
        <v>53</v>
      </c>
      <c r="E306" s="39" t="s">
        <v>49</v>
      </c>
    </row>
    <row r="307" spans="1:5" ht="12.75">
      <c r="A307" s="35" t="s">
        <v>55</v>
      </c>
      <c r="E307" s="40" t="s">
        <v>49</v>
      </c>
    </row>
    <row r="308" spans="1:5" ht="12.75">
      <c r="A308" t="s">
        <v>57</v>
      </c>
      <c r="E308" s="39" t="s">
        <v>49</v>
      </c>
    </row>
    <row r="309" spans="1:16" ht="12.75">
      <c r="A309" t="s">
        <v>47</v>
      </c>
      <c s="34" t="s">
        <v>420</v>
      </c>
      <c s="34" t="s">
        <v>421</v>
      </c>
      <c s="35" t="s">
        <v>49</v>
      </c>
      <c s="6" t="s">
        <v>422</v>
      </c>
      <c s="36" t="s">
        <v>81</v>
      </c>
      <c s="37">
        <v>2</v>
      </c>
      <c s="36">
        <v>0.002321</v>
      </c>
      <c s="36">
        <f>ROUND(G309*H309,6)</f>
      </c>
      <c r="L309" s="38">
        <v>0</v>
      </c>
      <c s="32">
        <f>ROUND(ROUND(L309,2)*ROUND(G309,3),2)</f>
      </c>
      <c s="36" t="s">
        <v>82</v>
      </c>
      <c>
        <f>(M309*0)/100</f>
      </c>
      <c t="s">
        <v>25</v>
      </c>
    </row>
    <row r="310" spans="1:5" ht="25.5">
      <c r="A310" s="35" t="s">
        <v>53</v>
      </c>
      <c r="E310" s="39" t="s">
        <v>423</v>
      </c>
    </row>
    <row r="311" spans="1:5" ht="12.75">
      <c r="A311" s="35" t="s">
        <v>55</v>
      </c>
      <c r="E311" s="40" t="s">
        <v>49</v>
      </c>
    </row>
    <row r="312" spans="1:5" ht="12.75">
      <c r="A312" t="s">
        <v>57</v>
      </c>
      <c r="E312" s="39" t="s">
        <v>49</v>
      </c>
    </row>
    <row r="313" spans="1:16" ht="25.5">
      <c r="A313" t="s">
        <v>47</v>
      </c>
      <c s="34" t="s">
        <v>424</v>
      </c>
      <c s="34" t="s">
        <v>425</v>
      </c>
      <c s="35" t="s">
        <v>49</v>
      </c>
      <c s="6" t="s">
        <v>426</v>
      </c>
      <c s="36" t="s">
        <v>197</v>
      </c>
      <c s="37">
        <v>1</v>
      </c>
      <c s="36">
        <v>0.21734</v>
      </c>
      <c s="36">
        <f>ROUND(G313*H313,6)</f>
      </c>
      <c r="L313" s="38">
        <v>0</v>
      </c>
      <c s="32">
        <f>ROUND(ROUND(L313,2)*ROUND(G313,3),2)</f>
      </c>
      <c s="36" t="s">
        <v>171</v>
      </c>
      <c>
        <f>(M313*0)/100</f>
      </c>
      <c t="s">
        <v>25</v>
      </c>
    </row>
    <row r="314" spans="1:5" ht="12.75">
      <c r="A314" s="35" t="s">
        <v>53</v>
      </c>
      <c r="E314" s="39" t="s">
        <v>49</v>
      </c>
    </row>
    <row r="315" spans="1:5" ht="12.75">
      <c r="A315" s="35" t="s">
        <v>55</v>
      </c>
      <c r="E315" s="40" t="s">
        <v>49</v>
      </c>
    </row>
    <row r="316" spans="1:5" ht="204">
      <c r="A316" t="s">
        <v>57</v>
      </c>
      <c r="E316" s="39" t="s">
        <v>427</v>
      </c>
    </row>
    <row r="317" spans="1:16" ht="12.75">
      <c r="A317" t="s">
        <v>47</v>
      </c>
      <c s="34" t="s">
        <v>428</v>
      </c>
      <c s="34" t="s">
        <v>429</v>
      </c>
      <c s="35" t="s">
        <v>49</v>
      </c>
      <c s="6" t="s">
        <v>430</v>
      </c>
      <c s="36" t="s">
        <v>197</v>
      </c>
      <c s="37">
        <v>1</v>
      </c>
      <c s="36">
        <v>0.046</v>
      </c>
      <c s="36">
        <f>ROUND(G317*H317,6)</f>
      </c>
      <c r="L317" s="38">
        <v>0</v>
      </c>
      <c s="32">
        <f>ROUND(ROUND(L317,2)*ROUND(G317,3),2)</f>
      </c>
      <c s="36" t="s">
        <v>171</v>
      </c>
      <c>
        <f>(M317*0)/100</f>
      </c>
      <c t="s">
        <v>25</v>
      </c>
    </row>
    <row r="318" spans="1:5" ht="12.75">
      <c r="A318" s="35" t="s">
        <v>53</v>
      </c>
      <c r="E318" s="39" t="s">
        <v>49</v>
      </c>
    </row>
    <row r="319" spans="1:5" ht="12.75">
      <c r="A319" s="35" t="s">
        <v>55</v>
      </c>
      <c r="E319" s="40" t="s">
        <v>49</v>
      </c>
    </row>
    <row r="320" spans="1:5" ht="12.75">
      <c r="A320" t="s">
        <v>57</v>
      </c>
      <c r="E320" s="39" t="s">
        <v>49</v>
      </c>
    </row>
    <row r="321" spans="1:16" ht="12.75">
      <c r="A321" t="s">
        <v>47</v>
      </c>
      <c s="34" t="s">
        <v>431</v>
      </c>
      <c s="34" t="s">
        <v>432</v>
      </c>
      <c s="35" t="s">
        <v>49</v>
      </c>
      <c s="6" t="s">
        <v>433</v>
      </c>
      <c s="36" t="s">
        <v>96</v>
      </c>
      <c s="37">
        <v>161</v>
      </c>
      <c s="36">
        <v>0.000192</v>
      </c>
      <c s="36">
        <f>ROUND(G321*H321,6)</f>
      </c>
      <c r="L321" s="38">
        <v>0</v>
      </c>
      <c s="32">
        <f>ROUND(ROUND(L321,2)*ROUND(G321,3),2)</f>
      </c>
      <c s="36" t="s">
        <v>82</v>
      </c>
      <c>
        <f>(M321*0)/100</f>
      </c>
      <c t="s">
        <v>25</v>
      </c>
    </row>
    <row r="322" spans="1:5" ht="12.75">
      <c r="A322" s="35" t="s">
        <v>53</v>
      </c>
      <c r="E322" s="39" t="s">
        <v>434</v>
      </c>
    </row>
    <row r="323" spans="1:5" ht="12.75">
      <c r="A323" s="35" t="s">
        <v>55</v>
      </c>
      <c r="E323" s="40" t="s">
        <v>435</v>
      </c>
    </row>
    <row r="324" spans="1:5" ht="12.75">
      <c r="A324" t="s">
        <v>57</v>
      </c>
      <c r="E324" s="39" t="s">
        <v>49</v>
      </c>
    </row>
    <row r="325" spans="1:16" ht="12.75">
      <c r="A325" t="s">
        <v>47</v>
      </c>
      <c s="34" t="s">
        <v>436</v>
      </c>
      <c s="34" t="s">
        <v>437</v>
      </c>
      <c s="35" t="s">
        <v>49</v>
      </c>
      <c s="6" t="s">
        <v>438</v>
      </c>
      <c s="36" t="s">
        <v>96</v>
      </c>
      <c s="37">
        <v>154</v>
      </c>
      <c s="36">
        <v>0.000126</v>
      </c>
      <c s="36">
        <f>ROUND(G325*H325,6)</f>
      </c>
      <c r="L325" s="38">
        <v>0</v>
      </c>
      <c s="32">
        <f>ROUND(ROUND(L325,2)*ROUND(G325,3),2)</f>
      </c>
      <c s="36" t="s">
        <v>82</v>
      </c>
      <c>
        <f>(M325*0)/100</f>
      </c>
      <c t="s">
        <v>25</v>
      </c>
    </row>
    <row r="326" spans="1:5" ht="12.75">
      <c r="A326" s="35" t="s">
        <v>53</v>
      </c>
      <c r="E326" s="39" t="s">
        <v>439</v>
      </c>
    </row>
    <row r="327" spans="1:5" ht="12.75">
      <c r="A327" s="35" t="s">
        <v>55</v>
      </c>
      <c r="E327" s="40" t="s">
        <v>440</v>
      </c>
    </row>
    <row r="328" spans="1:5" ht="12.75">
      <c r="A328" t="s">
        <v>57</v>
      </c>
      <c r="E328" s="39" t="s">
        <v>49</v>
      </c>
    </row>
    <row r="329" spans="1:16" ht="25.5">
      <c r="A329" t="s">
        <v>47</v>
      </c>
      <c s="34" t="s">
        <v>441</v>
      </c>
      <c s="34" t="s">
        <v>442</v>
      </c>
      <c s="35" t="s">
        <v>49</v>
      </c>
      <c s="6" t="s">
        <v>443</v>
      </c>
      <c s="36" t="s">
        <v>197</v>
      </c>
      <c s="37">
        <v>1</v>
      </c>
      <c s="36">
        <v>0</v>
      </c>
      <c s="36">
        <f>ROUND(G329*H329,6)</f>
      </c>
      <c r="L329" s="38">
        <v>0</v>
      </c>
      <c s="32">
        <f>ROUND(ROUND(L329,2)*ROUND(G329,3),2)</f>
      </c>
      <c s="36" t="s">
        <v>171</v>
      </c>
      <c>
        <f>(M329*0)/100</f>
      </c>
      <c t="s">
        <v>25</v>
      </c>
    </row>
    <row r="330" spans="1:5" ht="12.75">
      <c r="A330" s="35" t="s">
        <v>53</v>
      </c>
      <c r="E330" s="39" t="s">
        <v>49</v>
      </c>
    </row>
    <row r="331" spans="1:5" ht="12.75">
      <c r="A331" s="35" t="s">
        <v>55</v>
      </c>
      <c r="E331" s="40" t="s">
        <v>49</v>
      </c>
    </row>
    <row r="332" spans="1:5" ht="12.75">
      <c r="A332" t="s">
        <v>57</v>
      </c>
      <c r="E332" s="39" t="s">
        <v>49</v>
      </c>
    </row>
    <row r="333" spans="1:16" ht="12.75">
      <c r="A333" t="s">
        <v>47</v>
      </c>
      <c s="34" t="s">
        <v>444</v>
      </c>
      <c s="34" t="s">
        <v>445</v>
      </c>
      <c s="35" t="s">
        <v>49</v>
      </c>
      <c s="6" t="s">
        <v>446</v>
      </c>
      <c s="36" t="s">
        <v>189</v>
      </c>
      <c s="37">
        <v>1</v>
      </c>
      <c s="36">
        <v>0</v>
      </c>
      <c s="36">
        <f>ROUND(G333*H333,6)</f>
      </c>
      <c r="L333" s="38">
        <v>0</v>
      </c>
      <c s="32">
        <f>ROUND(ROUND(L333,2)*ROUND(G333,3),2)</f>
      </c>
      <c s="36" t="s">
        <v>171</v>
      </c>
      <c>
        <f>(M333*0)/100</f>
      </c>
      <c t="s">
        <v>25</v>
      </c>
    </row>
    <row r="334" spans="1:5" ht="12.75">
      <c r="A334" s="35" t="s">
        <v>53</v>
      </c>
      <c r="E334" s="39" t="s">
        <v>49</v>
      </c>
    </row>
    <row r="335" spans="1:5" ht="12.75">
      <c r="A335" s="35" t="s">
        <v>55</v>
      </c>
      <c r="E335" s="40" t="s">
        <v>49</v>
      </c>
    </row>
    <row r="336" spans="1:5" ht="12.75">
      <c r="A336" t="s">
        <v>57</v>
      </c>
      <c r="E336" s="39" t="s">
        <v>49</v>
      </c>
    </row>
    <row r="337" spans="1:13" ht="12.75">
      <c r="A337" t="s">
        <v>44</v>
      </c>
      <c r="C337" s="31" t="s">
        <v>122</v>
      </c>
      <c r="E337" s="33" t="s">
        <v>447</v>
      </c>
      <c r="J337" s="32">
        <f>0</f>
      </c>
      <c s="32">
        <f>0</f>
      </c>
      <c s="32">
        <f>0+L338+L342+L346+L350+L354+L358+L362+L366+L370</f>
      </c>
      <c s="32">
        <f>0+M338+M342+M346+M350+M354+M358+M362+M366+M370</f>
      </c>
    </row>
    <row r="338" spans="1:16" ht="25.5">
      <c r="A338" t="s">
        <v>47</v>
      </c>
      <c s="34" t="s">
        <v>448</v>
      </c>
      <c s="34" t="s">
        <v>449</v>
      </c>
      <c s="35" t="s">
        <v>49</v>
      </c>
      <c s="6" t="s">
        <v>450</v>
      </c>
      <c s="36" t="s">
        <v>96</v>
      </c>
      <c s="37">
        <v>6</v>
      </c>
      <c s="36">
        <v>0.1554</v>
      </c>
      <c s="36">
        <f>ROUND(G338*H338,6)</f>
      </c>
      <c r="L338" s="38">
        <v>0</v>
      </c>
      <c s="32">
        <f>ROUND(ROUND(L338,2)*ROUND(G338,3),2)</f>
      </c>
      <c s="36" t="s">
        <v>82</v>
      </c>
      <c>
        <f>(M338*0)/100</f>
      </c>
      <c t="s">
        <v>25</v>
      </c>
    </row>
    <row r="339" spans="1:5" ht="38.25">
      <c r="A339" s="35" t="s">
        <v>53</v>
      </c>
      <c r="E339" s="39" t="s">
        <v>451</v>
      </c>
    </row>
    <row r="340" spans="1:5" ht="12.75">
      <c r="A340" s="35" t="s">
        <v>55</v>
      </c>
      <c r="E340" s="40" t="s">
        <v>49</v>
      </c>
    </row>
    <row r="341" spans="1:5" ht="114.75">
      <c r="A341" t="s">
        <v>57</v>
      </c>
      <c r="E341" s="39" t="s">
        <v>452</v>
      </c>
    </row>
    <row r="342" spans="1:16" ht="12.75">
      <c r="A342" t="s">
        <v>47</v>
      </c>
      <c s="34" t="s">
        <v>453</v>
      </c>
      <c s="34" t="s">
        <v>454</v>
      </c>
      <c s="35" t="s">
        <v>49</v>
      </c>
      <c s="6" t="s">
        <v>455</v>
      </c>
      <c s="36" t="s">
        <v>96</v>
      </c>
      <c s="37">
        <v>6</v>
      </c>
      <c s="36">
        <v>0.102</v>
      </c>
      <c s="36">
        <f>ROUND(G342*H342,6)</f>
      </c>
      <c r="L342" s="38">
        <v>0</v>
      </c>
      <c s="32">
        <f>ROUND(ROUND(L342,2)*ROUND(G342,3),2)</f>
      </c>
      <c s="36" t="s">
        <v>82</v>
      </c>
      <c>
        <f>(M342*0)/100</f>
      </c>
      <c t="s">
        <v>25</v>
      </c>
    </row>
    <row r="343" spans="1:5" ht="12.75">
      <c r="A343" s="35" t="s">
        <v>53</v>
      </c>
      <c r="E343" s="39" t="s">
        <v>49</v>
      </c>
    </row>
    <row r="344" spans="1:5" ht="12.75">
      <c r="A344" s="35" t="s">
        <v>55</v>
      </c>
      <c r="E344" s="40" t="s">
        <v>49</v>
      </c>
    </row>
    <row r="345" spans="1:5" ht="12.75">
      <c r="A345" t="s">
        <v>57</v>
      </c>
      <c r="E345" s="39" t="s">
        <v>49</v>
      </c>
    </row>
    <row r="346" spans="1:16" ht="25.5">
      <c r="A346" t="s">
        <v>47</v>
      </c>
      <c s="34" t="s">
        <v>456</v>
      </c>
      <c s="34" t="s">
        <v>457</v>
      </c>
      <c s="35" t="s">
        <v>49</v>
      </c>
      <c s="6" t="s">
        <v>458</v>
      </c>
      <c s="36" t="s">
        <v>96</v>
      </c>
      <c s="37">
        <v>6</v>
      </c>
      <c s="36">
        <v>0.1295</v>
      </c>
      <c s="36">
        <f>ROUND(G346*H346,6)</f>
      </c>
      <c r="L346" s="38">
        <v>0</v>
      </c>
      <c s="32">
        <f>ROUND(ROUND(L346,2)*ROUND(G346,3),2)</f>
      </c>
      <c s="36" t="s">
        <v>82</v>
      </c>
      <c>
        <f>(M346*0)/100</f>
      </c>
      <c t="s">
        <v>25</v>
      </c>
    </row>
    <row r="347" spans="1:5" ht="38.25">
      <c r="A347" s="35" t="s">
        <v>53</v>
      </c>
      <c r="E347" s="39" t="s">
        <v>459</v>
      </c>
    </row>
    <row r="348" spans="1:5" ht="12.75">
      <c r="A348" s="35" t="s">
        <v>55</v>
      </c>
      <c r="E348" s="40" t="s">
        <v>49</v>
      </c>
    </row>
    <row r="349" spans="1:5" ht="127.5">
      <c r="A349" t="s">
        <v>57</v>
      </c>
      <c r="E349" s="39" t="s">
        <v>460</v>
      </c>
    </row>
    <row r="350" spans="1:16" ht="12.75">
      <c r="A350" t="s">
        <v>47</v>
      </c>
      <c s="34" t="s">
        <v>461</v>
      </c>
      <c s="34" t="s">
        <v>462</v>
      </c>
      <c s="35" t="s">
        <v>49</v>
      </c>
      <c s="6" t="s">
        <v>463</v>
      </c>
      <c s="36" t="s">
        <v>96</v>
      </c>
      <c s="37">
        <v>6</v>
      </c>
      <c s="36">
        <v>0.055</v>
      </c>
      <c s="36">
        <f>ROUND(G350*H350,6)</f>
      </c>
      <c r="L350" s="38">
        <v>0</v>
      </c>
      <c s="32">
        <f>ROUND(ROUND(L350,2)*ROUND(G350,3),2)</f>
      </c>
      <c s="36" t="s">
        <v>82</v>
      </c>
      <c>
        <f>(M350*0)/100</f>
      </c>
      <c t="s">
        <v>25</v>
      </c>
    </row>
    <row r="351" spans="1:5" ht="12.75">
      <c r="A351" s="35" t="s">
        <v>53</v>
      </c>
      <c r="E351" s="39" t="s">
        <v>49</v>
      </c>
    </row>
    <row r="352" spans="1:5" ht="12.75">
      <c r="A352" s="35" t="s">
        <v>55</v>
      </c>
      <c r="E352" s="40" t="s">
        <v>49</v>
      </c>
    </row>
    <row r="353" spans="1:5" ht="12.75">
      <c r="A353" t="s">
        <v>57</v>
      </c>
      <c r="E353" s="39" t="s">
        <v>49</v>
      </c>
    </row>
    <row r="354" spans="1:16" ht="25.5">
      <c r="A354" t="s">
        <v>47</v>
      </c>
      <c s="34" t="s">
        <v>464</v>
      </c>
      <c s="34" t="s">
        <v>465</v>
      </c>
      <c s="35" t="s">
        <v>49</v>
      </c>
      <c s="6" t="s">
        <v>466</v>
      </c>
      <c s="36" t="s">
        <v>96</v>
      </c>
      <c s="37">
        <v>20</v>
      </c>
      <c s="36">
        <v>8E-06</v>
      </c>
      <c s="36">
        <f>ROUND(G354*H354,6)</f>
      </c>
      <c r="L354" s="38">
        <v>0</v>
      </c>
      <c s="32">
        <f>ROUND(ROUND(L354,2)*ROUND(G354,3),2)</f>
      </c>
      <c s="36" t="s">
        <v>82</v>
      </c>
      <c>
        <f>(M354*0)/100</f>
      </c>
      <c t="s">
        <v>25</v>
      </c>
    </row>
    <row r="355" spans="1:5" ht="25.5">
      <c r="A355" s="35" t="s">
        <v>53</v>
      </c>
      <c r="E355" s="39" t="s">
        <v>467</v>
      </c>
    </row>
    <row r="356" spans="1:5" ht="12.75">
      <c r="A356" s="35" t="s">
        <v>55</v>
      </c>
      <c r="E356" s="40" t="s">
        <v>468</v>
      </c>
    </row>
    <row r="357" spans="1:5" ht="12.75">
      <c r="A357" t="s">
        <v>57</v>
      </c>
      <c r="E357" s="39" t="s">
        <v>49</v>
      </c>
    </row>
    <row r="358" spans="1:16" ht="12.75">
      <c r="A358" t="s">
        <v>47</v>
      </c>
      <c s="34" t="s">
        <v>469</v>
      </c>
      <c s="34" t="s">
        <v>470</v>
      </c>
      <c s="35" t="s">
        <v>49</v>
      </c>
      <c s="6" t="s">
        <v>471</v>
      </c>
      <c s="36" t="s">
        <v>96</v>
      </c>
      <c s="37">
        <v>22</v>
      </c>
      <c s="36">
        <v>0.00034</v>
      </c>
      <c s="36">
        <f>ROUND(G358*H358,6)</f>
      </c>
      <c r="L358" s="38">
        <v>0</v>
      </c>
      <c s="32">
        <f>ROUND(ROUND(L358,2)*ROUND(G358,3),2)</f>
      </c>
      <c s="36" t="s">
        <v>82</v>
      </c>
      <c>
        <f>(M358*0)/100</f>
      </c>
      <c t="s">
        <v>25</v>
      </c>
    </row>
    <row r="359" spans="1:5" ht="38.25">
      <c r="A359" s="35" t="s">
        <v>53</v>
      </c>
      <c r="E359" s="39" t="s">
        <v>472</v>
      </c>
    </row>
    <row r="360" spans="1:5" ht="12.75">
      <c r="A360" s="35" t="s">
        <v>55</v>
      </c>
      <c r="E360" s="40" t="s">
        <v>473</v>
      </c>
    </row>
    <row r="361" spans="1:5" ht="12.75">
      <c r="A361" t="s">
        <v>57</v>
      </c>
      <c r="E361" s="39" t="s">
        <v>49</v>
      </c>
    </row>
    <row r="362" spans="1:16" ht="12.75">
      <c r="A362" t="s">
        <v>47</v>
      </c>
      <c s="34" t="s">
        <v>474</v>
      </c>
      <c s="34" t="s">
        <v>475</v>
      </c>
      <c s="35" t="s">
        <v>49</v>
      </c>
      <c s="6" t="s">
        <v>476</v>
      </c>
      <c s="36" t="s">
        <v>96</v>
      </c>
      <c s="37">
        <v>40</v>
      </c>
      <c s="36">
        <v>2E-06</v>
      </c>
      <c s="36">
        <f>ROUND(G362*H362,6)</f>
      </c>
      <c r="L362" s="38">
        <v>0</v>
      </c>
      <c s="32">
        <f>ROUND(ROUND(L362,2)*ROUND(G362,3),2)</f>
      </c>
      <c s="36" t="s">
        <v>82</v>
      </c>
      <c>
        <f>(M362*0)/100</f>
      </c>
      <c t="s">
        <v>25</v>
      </c>
    </row>
    <row r="363" spans="1:5" ht="12.75">
      <c r="A363" s="35" t="s">
        <v>53</v>
      </c>
      <c r="E363" s="39" t="s">
        <v>477</v>
      </c>
    </row>
    <row r="364" spans="1:5" ht="12.75">
      <c r="A364" s="35" t="s">
        <v>55</v>
      </c>
      <c r="E364" s="40" t="s">
        <v>478</v>
      </c>
    </row>
    <row r="365" spans="1:5" ht="12.75">
      <c r="A365" t="s">
        <v>57</v>
      </c>
      <c r="E365" s="39" t="s">
        <v>49</v>
      </c>
    </row>
    <row r="366" spans="1:16" ht="25.5">
      <c r="A366" t="s">
        <v>47</v>
      </c>
      <c s="34" t="s">
        <v>479</v>
      </c>
      <c s="34" t="s">
        <v>480</v>
      </c>
      <c s="35" t="s">
        <v>49</v>
      </c>
      <c s="6" t="s">
        <v>481</v>
      </c>
      <c s="36" t="s">
        <v>103</v>
      </c>
      <c s="37">
        <v>0.9</v>
      </c>
      <c s="36">
        <v>0</v>
      </c>
      <c s="36">
        <f>ROUND(G366*H366,6)</f>
      </c>
      <c r="L366" s="38">
        <v>0</v>
      </c>
      <c s="32">
        <f>ROUND(ROUND(L366,2)*ROUND(G366,3),2)</f>
      </c>
      <c s="36" t="s">
        <v>165</v>
      </c>
      <c>
        <f>(M366*0)/100</f>
      </c>
      <c t="s">
        <v>25</v>
      </c>
    </row>
    <row r="367" spans="1:5" ht="12.75">
      <c r="A367" s="35" t="s">
        <v>53</v>
      </c>
      <c r="E367" s="39" t="s">
        <v>482</v>
      </c>
    </row>
    <row r="368" spans="1:5" ht="12.75">
      <c r="A368" s="35" t="s">
        <v>55</v>
      </c>
      <c r="E368" s="40" t="s">
        <v>483</v>
      </c>
    </row>
    <row r="369" spans="1:5" ht="12.75">
      <c r="A369" t="s">
        <v>57</v>
      </c>
      <c r="E369" s="39" t="s">
        <v>49</v>
      </c>
    </row>
    <row r="370" spans="1:16" ht="12.75">
      <c r="A370" t="s">
        <v>47</v>
      </c>
      <c s="34" t="s">
        <v>484</v>
      </c>
      <c s="34" t="s">
        <v>485</v>
      </c>
      <c s="35" t="s">
        <v>49</v>
      </c>
      <c s="6" t="s">
        <v>486</v>
      </c>
      <c s="36" t="s">
        <v>96</v>
      </c>
      <c s="37">
        <v>0.25</v>
      </c>
      <c s="36">
        <v>0.00107</v>
      </c>
      <c s="36">
        <f>ROUND(G370*H370,6)</f>
      </c>
      <c r="L370" s="38">
        <v>0</v>
      </c>
      <c s="32">
        <f>ROUND(ROUND(L370,2)*ROUND(G370,3),2)</f>
      </c>
      <c s="36" t="s">
        <v>165</v>
      </c>
      <c>
        <f>(M370*0)/100</f>
      </c>
      <c t="s">
        <v>25</v>
      </c>
    </row>
    <row r="371" spans="1:5" ht="25.5">
      <c r="A371" s="35" t="s">
        <v>53</v>
      </c>
      <c r="E371" s="39" t="s">
        <v>487</v>
      </c>
    </row>
    <row r="372" spans="1:5" ht="12.75">
      <c r="A372" s="35" t="s">
        <v>55</v>
      </c>
      <c r="E372" s="40" t="s">
        <v>49</v>
      </c>
    </row>
    <row r="373" spans="1:5" ht="51">
      <c r="A373" t="s">
        <v>57</v>
      </c>
      <c r="E373" s="39" t="s">
        <v>488</v>
      </c>
    </row>
    <row r="374" spans="1:13" ht="12.75">
      <c r="A374" t="s">
        <v>44</v>
      </c>
      <c r="C374" s="31" t="s">
        <v>489</v>
      </c>
      <c r="E374" s="33" t="s">
        <v>490</v>
      </c>
      <c r="J374" s="32">
        <f>0</f>
      </c>
      <c s="32">
        <f>0</f>
      </c>
      <c s="32">
        <f>0</f>
      </c>
      <c s="32">
        <f>0</f>
      </c>
    </row>
    <row r="375" spans="1:13" ht="12.75">
      <c r="A375" t="s">
        <v>44</v>
      </c>
      <c r="C375" s="31" t="s">
        <v>491</v>
      </c>
      <c r="E375" s="33" t="s">
        <v>492</v>
      </c>
      <c r="J375" s="32">
        <f>0</f>
      </c>
      <c s="32">
        <f>0</f>
      </c>
      <c s="32">
        <f>0+L376+L380+L384</f>
      </c>
      <c s="32">
        <f>0+M376+M380+M384</f>
      </c>
    </row>
    <row r="376" spans="1:16" ht="12.75">
      <c r="A376" t="s">
        <v>47</v>
      </c>
      <c s="34" t="s">
        <v>493</v>
      </c>
      <c s="34" t="s">
        <v>494</v>
      </c>
      <c s="35" t="s">
        <v>49</v>
      </c>
      <c s="6" t="s">
        <v>495</v>
      </c>
      <c s="36" t="s">
        <v>145</v>
      </c>
      <c s="37">
        <v>6.8</v>
      </c>
      <c s="36">
        <v>0</v>
      </c>
      <c s="36">
        <f>ROUND(G376*H376,6)</f>
      </c>
      <c r="L376" s="38">
        <v>0</v>
      </c>
      <c s="32">
        <f>ROUND(ROUND(L376,2)*ROUND(G376,3),2)</f>
      </c>
      <c s="36" t="s">
        <v>82</v>
      </c>
      <c>
        <f>(M376*0)/100</f>
      </c>
      <c t="s">
        <v>25</v>
      </c>
    </row>
    <row r="377" spans="1:5" ht="38.25">
      <c r="A377" s="35" t="s">
        <v>53</v>
      </c>
      <c r="E377" s="39" t="s">
        <v>496</v>
      </c>
    </row>
    <row r="378" spans="1:5" ht="12.75">
      <c r="A378" s="35" t="s">
        <v>55</v>
      </c>
      <c r="E378" s="40" t="s">
        <v>49</v>
      </c>
    </row>
    <row r="379" spans="1:5" ht="38.25">
      <c r="A379" t="s">
        <v>57</v>
      </c>
      <c r="E379" s="39" t="s">
        <v>497</v>
      </c>
    </row>
    <row r="380" spans="1:16" ht="12.75">
      <c r="A380" t="s">
        <v>47</v>
      </c>
      <c s="34" t="s">
        <v>498</v>
      </c>
      <c s="34" t="s">
        <v>499</v>
      </c>
      <c s="35" t="s">
        <v>49</v>
      </c>
      <c s="6" t="s">
        <v>500</v>
      </c>
      <c s="36" t="s">
        <v>145</v>
      </c>
      <c s="37">
        <v>208.701</v>
      </c>
      <c s="36">
        <v>0</v>
      </c>
      <c s="36">
        <f>ROUND(G380*H380,6)</f>
      </c>
      <c r="L380" s="38">
        <v>0</v>
      </c>
      <c s="32">
        <f>ROUND(ROUND(L380,2)*ROUND(G380,3),2)</f>
      </c>
      <c s="36" t="s">
        <v>82</v>
      </c>
      <c>
        <f>(M380*0)/100</f>
      </c>
      <c t="s">
        <v>25</v>
      </c>
    </row>
    <row r="381" spans="1:5" ht="38.25">
      <c r="A381" s="35" t="s">
        <v>53</v>
      </c>
      <c r="E381" s="39" t="s">
        <v>501</v>
      </c>
    </row>
    <row r="382" spans="1:5" ht="12.75">
      <c r="A382" s="35" t="s">
        <v>55</v>
      </c>
      <c r="E382" s="40" t="s">
        <v>49</v>
      </c>
    </row>
    <row r="383" spans="1:5" ht="12.75">
      <c r="A383" t="s">
        <v>57</v>
      </c>
      <c r="E383" s="39" t="s">
        <v>49</v>
      </c>
    </row>
    <row r="384" spans="1:16" ht="12.75">
      <c r="A384" t="s">
        <v>47</v>
      </c>
      <c s="34" t="s">
        <v>502</v>
      </c>
      <c s="34" t="s">
        <v>503</v>
      </c>
      <c s="35" t="s">
        <v>49</v>
      </c>
      <c s="6" t="s">
        <v>504</v>
      </c>
      <c s="36" t="s">
        <v>145</v>
      </c>
      <c s="37">
        <v>0.9</v>
      </c>
      <c s="36">
        <v>0</v>
      </c>
      <c s="36">
        <f>ROUND(G384*H384,6)</f>
      </c>
      <c r="L384" s="38">
        <v>0</v>
      </c>
      <c s="32">
        <f>ROUND(ROUND(L384,2)*ROUND(G384,3),2)</f>
      </c>
      <c s="36" t="s">
        <v>82</v>
      </c>
      <c>
        <f>(M384*0)/100</f>
      </c>
      <c t="s">
        <v>25</v>
      </c>
    </row>
    <row r="385" spans="1:5" ht="25.5">
      <c r="A385" s="35" t="s">
        <v>53</v>
      </c>
      <c r="E385" s="39" t="s">
        <v>505</v>
      </c>
    </row>
    <row r="386" spans="1:5" ht="12.75">
      <c r="A386" s="35" t="s">
        <v>55</v>
      </c>
      <c r="E386" s="40" t="s">
        <v>49</v>
      </c>
    </row>
    <row r="387" spans="1:5" ht="12.75">
      <c r="A387" t="s">
        <v>57</v>
      </c>
      <c r="E387" s="39" t="s">
        <v>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24</v>
      </c>
    </row>
    <row r="2" spans="1:16" ht="20" customHeight="1">
      <c r="A2" s="16"/>
      <c s="2"/>
      <c r="D2" s="2"/>
      <c s="2"/>
      <c s="2"/>
      <c s="2"/>
      <c s="2"/>
      <c s="2"/>
      <c s="2"/>
      <c s="2"/>
      <c s="18"/>
      <c s="18"/>
      <c s="2"/>
      <c r="P2" t="s">
        <v>24</v>
      </c>
    </row>
    <row r="3" spans="1:16" ht="32" customHeight="1">
      <c r="A3" s="16" t="s">
        <v>19</v>
      </c>
      <c s="21" t="s">
        <v>22</v>
      </c>
      <c s="27" t="s">
        <v>2</v>
      </c>
      <c r="E3" s="22" t="s">
        <v>3</v>
      </c>
      <c r="L3" s="17" t="s">
        <v>506</v>
      </c>
      <c s="41">
        <f>Rekapitulace!C14</f>
      </c>
      <c s="20" t="s">
        <v>0</v>
      </c>
      <c t="s">
        <v>23</v>
      </c>
      <c t="s">
        <v>25</v>
      </c>
    </row>
    <row r="4" spans="1:16" ht="32" customHeight="1">
      <c r="A4" s="24" t="s">
        <v>20</v>
      </c>
      <c s="25" t="s">
        <v>26</v>
      </c>
      <c s="27" t="s">
        <v>506</v>
      </c>
      <c r="E4" s="26" t="s">
        <v>507</v>
      </c>
      <c r="O4" t="s">
        <v>23</v>
      </c>
      <c t="s">
        <v>25</v>
      </c>
    </row>
    <row r="5" spans="1:16" ht="12.75" customHeight="1">
      <c r="A5" s="23" t="s">
        <v>27</v>
      </c>
      <c s="23" t="s">
        <v>28</v>
      </c>
      <c s="23" t="s">
        <v>29</v>
      </c>
      <c s="23" t="s">
        <v>30</v>
      </c>
      <c s="23" t="s">
        <v>31</v>
      </c>
      <c s="23" t="s">
        <v>32</v>
      </c>
      <c s="23" t="s">
        <v>33</v>
      </c>
      <c s="23" t="s">
        <v>34</v>
      </c>
      <c s="23" t="s">
        <v>35</v>
      </c>
      <c s="23"/>
      <c s="23"/>
      <c s="23" t="s">
        <v>36</v>
      </c>
      <c s="23"/>
      <c s="23" t="s">
        <v>40</v>
      </c>
      <c t="s">
        <v>23</v>
      </c>
      <c t="s">
        <v>25</v>
      </c>
    </row>
    <row r="6" spans="1:14" ht="12.75" customHeight="1">
      <c r="A6" s="23"/>
      <c s="23"/>
      <c s="23"/>
      <c s="23"/>
      <c s="23"/>
      <c s="23"/>
      <c s="23"/>
      <c s="23"/>
      <c s="23"/>
      <c s="23" t="s">
        <v>37</v>
      </c>
      <c s="23"/>
      <c s="23"/>
      <c s="23"/>
      <c s="23"/>
    </row>
    <row r="7" spans="1:20" ht="12.75" customHeight="1">
      <c r="A7" s="23"/>
      <c s="23"/>
      <c s="23"/>
      <c s="23"/>
      <c s="23"/>
      <c s="23"/>
      <c s="23"/>
      <c s="23"/>
      <c s="23"/>
      <c s="23" t="s">
        <v>38</v>
      </c>
      <c s="23" t="s">
        <v>39</v>
      </c>
      <c s="23" t="s">
        <v>38</v>
      </c>
      <c s="23" t="s">
        <v>39</v>
      </c>
      <c s="23"/>
      <c r="S7" t="s">
        <v>41</v>
      </c>
      <c>
        <f>COUNTIFS(L8:L302,"=0",A8:A302,"P")+COUNTIFS(L8:L302,"",A8:A302,"P")+SUM(Q8:Q302)</f>
      </c>
    </row>
    <row r="8" spans="1:13" ht="12.75">
      <c r="A8" t="s">
        <v>42</v>
      </c>
      <c r="C8" s="28" t="s">
        <v>510</v>
      </c>
      <c r="E8" s="30" t="s">
        <v>509</v>
      </c>
      <c r="J8" s="29">
        <f>0+J9+J70+J79+J88+J97+J138+J211+J216+J225</f>
      </c>
      <c s="29">
        <f>0+K9+K70+K79+K88+K97+K138+K211+K216+K225</f>
      </c>
      <c s="29">
        <f>0+L9+L70+L79+L88+L97+L138+L211+L216+L225</f>
      </c>
      <c s="29">
        <f>0+M9+M70+M79+M88+M97+M138+M211+M216+M225</f>
      </c>
    </row>
    <row r="9" spans="1:13" ht="12.75">
      <c r="A9" t="s">
        <v>44</v>
      </c>
      <c r="C9" s="31" t="s">
        <v>511</v>
      </c>
      <c r="E9" s="33" t="s">
        <v>512</v>
      </c>
      <c r="J9" s="32">
        <f>0</f>
      </c>
      <c s="32">
        <f>0</f>
      </c>
      <c s="32">
        <f>0+L10+L14+L18+L22+L26+L30+L34+L38+L42+L46+L50+L54+L58+L62+L66</f>
      </c>
      <c s="32">
        <f>0+M10+M14+M18+M22+M26+M30+M34+M38+M42+M46+M50+M54+M58+M62+M66</f>
      </c>
    </row>
    <row r="10" spans="1:16" ht="12.75">
      <c r="A10" t="s">
        <v>47</v>
      </c>
      <c s="34" t="s">
        <v>268</v>
      </c>
      <c s="34" t="s">
        <v>513</v>
      </c>
      <c s="35" t="s">
        <v>49</v>
      </c>
      <c s="6" t="s">
        <v>514</v>
      </c>
      <c s="36" t="s">
        <v>96</v>
      </c>
      <c s="37">
        <v>8</v>
      </c>
      <c s="36">
        <v>0</v>
      </c>
      <c s="36">
        <f>ROUND(G10*H10,6)</f>
      </c>
      <c r="L10" s="38">
        <v>0</v>
      </c>
      <c s="32">
        <f>ROUND(ROUND(L10,2)*ROUND(G10,3),2)</f>
      </c>
      <c s="36" t="s">
        <v>82</v>
      </c>
      <c>
        <f>(M10*0)/100</f>
      </c>
      <c t="s">
        <v>25</v>
      </c>
    </row>
    <row r="11" spans="1:5" ht="12.75">
      <c r="A11" s="35" t="s">
        <v>53</v>
      </c>
      <c r="E11" s="39" t="s">
        <v>515</v>
      </c>
    </row>
    <row r="12" spans="1:5" ht="12.75">
      <c r="A12" s="35" t="s">
        <v>55</v>
      </c>
      <c r="E12" s="40" t="s">
        <v>49</v>
      </c>
    </row>
    <row r="13" spans="1:5" ht="12.75">
      <c r="A13" t="s">
        <v>57</v>
      </c>
      <c r="E13" s="39" t="s">
        <v>49</v>
      </c>
    </row>
    <row r="14" spans="1:16" ht="12.75">
      <c r="A14" t="s">
        <v>47</v>
      </c>
      <c s="34" t="s">
        <v>275</v>
      </c>
      <c s="34" t="s">
        <v>516</v>
      </c>
      <c s="35" t="s">
        <v>49</v>
      </c>
      <c s="6" t="s">
        <v>517</v>
      </c>
      <c s="36" t="s">
        <v>96</v>
      </c>
      <c s="37">
        <v>8</v>
      </c>
      <c s="36">
        <v>2E-05</v>
      </c>
      <c s="36">
        <f>ROUND(G14*H14,6)</f>
      </c>
      <c r="L14" s="38">
        <v>0</v>
      </c>
      <c s="32">
        <f>ROUND(ROUND(L14,2)*ROUND(G14,3),2)</f>
      </c>
      <c s="36" t="s">
        <v>82</v>
      </c>
      <c>
        <f>(M14*0)/100</f>
      </c>
      <c t="s">
        <v>25</v>
      </c>
    </row>
    <row r="15" spans="1:5" ht="12.75">
      <c r="A15" s="35" t="s">
        <v>53</v>
      </c>
      <c r="E15" s="39" t="s">
        <v>49</v>
      </c>
    </row>
    <row r="16" spans="1:5" ht="12.75">
      <c r="A16" s="35" t="s">
        <v>55</v>
      </c>
      <c r="E16" s="40" t="s">
        <v>49</v>
      </c>
    </row>
    <row r="17" spans="1:5" ht="12.75">
      <c r="A17" t="s">
        <v>57</v>
      </c>
      <c r="E17" s="39" t="s">
        <v>49</v>
      </c>
    </row>
    <row r="18" spans="1:16" ht="25.5">
      <c r="A18" t="s">
        <v>47</v>
      </c>
      <c s="34" t="s">
        <v>279</v>
      </c>
      <c s="34" t="s">
        <v>518</v>
      </c>
      <c s="35" t="s">
        <v>49</v>
      </c>
      <c s="6" t="s">
        <v>519</v>
      </c>
      <c s="36" t="s">
        <v>96</v>
      </c>
      <c s="37">
        <v>8</v>
      </c>
      <c s="36">
        <v>0</v>
      </c>
      <c s="36">
        <f>ROUND(G18*H18,6)</f>
      </c>
      <c r="L18" s="38">
        <v>0</v>
      </c>
      <c s="32">
        <f>ROUND(ROUND(L18,2)*ROUND(G18,3),2)</f>
      </c>
      <c s="36" t="s">
        <v>82</v>
      </c>
      <c>
        <f>(M18*0)/100</f>
      </c>
      <c t="s">
        <v>25</v>
      </c>
    </row>
    <row r="19" spans="1:5" ht="25.5">
      <c r="A19" s="35" t="s">
        <v>53</v>
      </c>
      <c r="E19" s="39" t="s">
        <v>520</v>
      </c>
    </row>
    <row r="20" spans="1:5" ht="12.75">
      <c r="A20" s="35" t="s">
        <v>55</v>
      </c>
      <c r="E20" s="40" t="s">
        <v>49</v>
      </c>
    </row>
    <row r="21" spans="1:5" ht="12.75">
      <c r="A21" t="s">
        <v>57</v>
      </c>
      <c r="E21" s="39" t="s">
        <v>49</v>
      </c>
    </row>
    <row r="22" spans="1:16" ht="12.75">
      <c r="A22" t="s">
        <v>47</v>
      </c>
      <c s="34" t="s">
        <v>284</v>
      </c>
      <c s="34" t="s">
        <v>521</v>
      </c>
      <c s="35" t="s">
        <v>49</v>
      </c>
      <c s="6" t="s">
        <v>522</v>
      </c>
      <c s="36" t="s">
        <v>160</v>
      </c>
      <c s="37">
        <v>10</v>
      </c>
      <c s="36">
        <v>0.001</v>
      </c>
      <c s="36">
        <f>ROUND(G22*H22,6)</f>
      </c>
      <c r="L22" s="38">
        <v>0</v>
      </c>
      <c s="32">
        <f>ROUND(ROUND(L22,2)*ROUND(G22,3),2)</f>
      </c>
      <c s="36" t="s">
        <v>82</v>
      </c>
      <c>
        <f>(M22*0)/100</f>
      </c>
      <c t="s">
        <v>25</v>
      </c>
    </row>
    <row r="23" spans="1:5" ht="12.75">
      <c r="A23" s="35" t="s">
        <v>53</v>
      </c>
      <c r="E23" s="39" t="s">
        <v>49</v>
      </c>
    </row>
    <row r="24" spans="1:5" ht="12.75">
      <c r="A24" s="35" t="s">
        <v>55</v>
      </c>
      <c r="E24" s="40" t="s">
        <v>49</v>
      </c>
    </row>
    <row r="25" spans="1:5" ht="12.75">
      <c r="A25" t="s">
        <v>57</v>
      </c>
      <c r="E25" s="39" t="s">
        <v>49</v>
      </c>
    </row>
    <row r="26" spans="1:16" ht="12.75">
      <c r="A26" t="s">
        <v>47</v>
      </c>
      <c s="34" t="s">
        <v>289</v>
      </c>
      <c s="34" t="s">
        <v>523</v>
      </c>
      <c s="35" t="s">
        <v>49</v>
      </c>
      <c s="6" t="s">
        <v>524</v>
      </c>
      <c s="36" t="s">
        <v>197</v>
      </c>
      <c s="37">
        <v>1</v>
      </c>
      <c s="36">
        <v>0</v>
      </c>
      <c s="36">
        <f>ROUND(G26*H26,6)</f>
      </c>
      <c r="L26" s="38">
        <v>0</v>
      </c>
      <c s="32">
        <f>ROUND(ROUND(L26,2)*ROUND(G26,3),2)</f>
      </c>
      <c s="36" t="s">
        <v>82</v>
      </c>
      <c>
        <f>(M26*0)/100</f>
      </c>
      <c t="s">
        <v>25</v>
      </c>
    </row>
    <row r="27" spans="1:5" ht="12.75">
      <c r="A27" s="35" t="s">
        <v>53</v>
      </c>
      <c r="E27" s="39" t="s">
        <v>525</v>
      </c>
    </row>
    <row r="28" spans="1:5" ht="12.75">
      <c r="A28" s="35" t="s">
        <v>55</v>
      </c>
      <c r="E28" s="40" t="s">
        <v>49</v>
      </c>
    </row>
    <row r="29" spans="1:5" ht="12.75">
      <c r="A29" t="s">
        <v>57</v>
      </c>
      <c r="E29" s="39" t="s">
        <v>49</v>
      </c>
    </row>
    <row r="30" spans="1:16" ht="12.75">
      <c r="A30" t="s">
        <v>47</v>
      </c>
      <c s="34" t="s">
        <v>294</v>
      </c>
      <c s="34" t="s">
        <v>526</v>
      </c>
      <c s="35" t="s">
        <v>49</v>
      </c>
      <c s="6" t="s">
        <v>527</v>
      </c>
      <c s="36" t="s">
        <v>96</v>
      </c>
      <c s="37">
        <v>5</v>
      </c>
      <c s="36">
        <v>0</v>
      </c>
      <c s="36">
        <f>ROUND(G30*H30,6)</f>
      </c>
      <c r="L30" s="38">
        <v>0</v>
      </c>
      <c s="32">
        <f>ROUND(ROUND(L30,2)*ROUND(G30,3),2)</f>
      </c>
      <c s="36" t="s">
        <v>82</v>
      </c>
      <c>
        <f>(M30*0)/100</f>
      </c>
      <c t="s">
        <v>25</v>
      </c>
    </row>
    <row r="31" spans="1:5" ht="25.5">
      <c r="A31" s="35" t="s">
        <v>53</v>
      </c>
      <c r="E31" s="39" t="s">
        <v>528</v>
      </c>
    </row>
    <row r="32" spans="1:5" ht="12.75">
      <c r="A32" s="35" t="s">
        <v>55</v>
      </c>
      <c r="E32" s="40" t="s">
        <v>49</v>
      </c>
    </row>
    <row r="33" spans="1:5" ht="12.75">
      <c r="A33" t="s">
        <v>57</v>
      </c>
      <c r="E33" s="39" t="s">
        <v>49</v>
      </c>
    </row>
    <row r="34" spans="1:16" ht="12.75">
      <c r="A34" t="s">
        <v>47</v>
      </c>
      <c s="34" t="s">
        <v>299</v>
      </c>
      <c s="34" t="s">
        <v>529</v>
      </c>
      <c s="35" t="s">
        <v>49</v>
      </c>
      <c s="6" t="s">
        <v>530</v>
      </c>
      <c s="36" t="s">
        <v>96</v>
      </c>
      <c s="37">
        <v>3</v>
      </c>
      <c s="36">
        <v>5E-05</v>
      </c>
      <c s="36">
        <f>ROUND(G34*H34,6)</f>
      </c>
      <c r="L34" s="38">
        <v>0</v>
      </c>
      <c s="32">
        <f>ROUND(ROUND(L34,2)*ROUND(G34,3),2)</f>
      </c>
      <c s="36" t="s">
        <v>82</v>
      </c>
      <c>
        <f>(M34*0)/100</f>
      </c>
      <c t="s">
        <v>25</v>
      </c>
    </row>
    <row r="35" spans="1:5" ht="12.75">
      <c r="A35" s="35" t="s">
        <v>53</v>
      </c>
      <c r="E35" s="39" t="s">
        <v>49</v>
      </c>
    </row>
    <row r="36" spans="1:5" ht="12.75">
      <c r="A36" s="35" t="s">
        <v>55</v>
      </c>
      <c r="E36" s="40" t="s">
        <v>49</v>
      </c>
    </row>
    <row r="37" spans="1:5" ht="12.75">
      <c r="A37" t="s">
        <v>57</v>
      </c>
      <c r="E37" s="39" t="s">
        <v>49</v>
      </c>
    </row>
    <row r="38" spans="1:16" ht="12.75">
      <c r="A38" t="s">
        <v>47</v>
      </c>
      <c s="34" t="s">
        <v>304</v>
      </c>
      <c s="34" t="s">
        <v>531</v>
      </c>
      <c s="35" t="s">
        <v>49</v>
      </c>
      <c s="6" t="s">
        <v>532</v>
      </c>
      <c s="36" t="s">
        <v>96</v>
      </c>
      <c s="37">
        <v>2</v>
      </c>
      <c s="36">
        <v>0.00013</v>
      </c>
      <c s="36">
        <f>ROUND(G38*H38,6)</f>
      </c>
      <c r="L38" s="38">
        <v>0</v>
      </c>
      <c s="32">
        <f>ROUND(ROUND(L38,2)*ROUND(G38,3),2)</f>
      </c>
      <c s="36" t="s">
        <v>82</v>
      </c>
      <c>
        <f>(M38*0)/100</f>
      </c>
      <c t="s">
        <v>25</v>
      </c>
    </row>
    <row r="39" spans="1:5" ht="12.75">
      <c r="A39" s="35" t="s">
        <v>53</v>
      </c>
      <c r="E39" s="39" t="s">
        <v>49</v>
      </c>
    </row>
    <row r="40" spans="1:5" ht="12.75">
      <c r="A40" s="35" t="s">
        <v>55</v>
      </c>
      <c r="E40" s="40" t="s">
        <v>49</v>
      </c>
    </row>
    <row r="41" spans="1:5" ht="12.75">
      <c r="A41" t="s">
        <v>57</v>
      </c>
      <c r="E41" s="39" t="s">
        <v>49</v>
      </c>
    </row>
    <row r="42" spans="1:16" ht="25.5">
      <c r="A42" t="s">
        <v>47</v>
      </c>
      <c s="34" t="s">
        <v>309</v>
      </c>
      <c s="34" t="s">
        <v>533</v>
      </c>
      <c s="35" t="s">
        <v>49</v>
      </c>
      <c s="6" t="s">
        <v>534</v>
      </c>
      <c s="36" t="s">
        <v>96</v>
      </c>
      <c s="37">
        <v>75</v>
      </c>
      <c s="36">
        <v>0</v>
      </c>
      <c s="36">
        <f>ROUND(G42*H42,6)</f>
      </c>
      <c r="L42" s="38">
        <v>0</v>
      </c>
      <c s="32">
        <f>ROUND(ROUND(L42,2)*ROUND(G42,3),2)</f>
      </c>
      <c s="36" t="s">
        <v>82</v>
      </c>
      <c>
        <f>(M42*0)/100</f>
      </c>
      <c t="s">
        <v>25</v>
      </c>
    </row>
    <row r="43" spans="1:5" ht="38.25">
      <c r="A43" s="35" t="s">
        <v>53</v>
      </c>
      <c r="E43" s="39" t="s">
        <v>535</v>
      </c>
    </row>
    <row r="44" spans="1:5" ht="12.75">
      <c r="A44" s="35" t="s">
        <v>55</v>
      </c>
      <c r="E44" s="40" t="s">
        <v>49</v>
      </c>
    </row>
    <row r="45" spans="1:5" ht="12.75">
      <c r="A45" t="s">
        <v>57</v>
      </c>
      <c r="E45" s="39" t="s">
        <v>49</v>
      </c>
    </row>
    <row r="46" spans="1:16" ht="12.75">
      <c r="A46" t="s">
        <v>47</v>
      </c>
      <c s="34" t="s">
        <v>314</v>
      </c>
      <c s="34" t="s">
        <v>536</v>
      </c>
      <c s="35" t="s">
        <v>49</v>
      </c>
      <c s="6" t="s">
        <v>537</v>
      </c>
      <c s="36" t="s">
        <v>538</v>
      </c>
      <c s="37">
        <v>0.086</v>
      </c>
      <c s="36">
        <v>0.12</v>
      </c>
      <c s="36">
        <f>ROUND(G46*H46,6)</f>
      </c>
      <c r="L46" s="38">
        <v>0</v>
      </c>
      <c s="32">
        <f>ROUND(ROUND(L46,2)*ROUND(G46,3),2)</f>
      </c>
      <c s="36" t="s">
        <v>171</v>
      </c>
      <c>
        <f>(M46*0)/100</f>
      </c>
      <c t="s">
        <v>25</v>
      </c>
    </row>
    <row r="47" spans="1:5" ht="12.75">
      <c r="A47" s="35" t="s">
        <v>53</v>
      </c>
      <c r="E47" s="39" t="s">
        <v>49</v>
      </c>
    </row>
    <row r="48" spans="1:5" ht="12.75">
      <c r="A48" s="35" t="s">
        <v>55</v>
      </c>
      <c r="E48" s="40" t="s">
        <v>539</v>
      </c>
    </row>
    <row r="49" spans="1:5" ht="12.75">
      <c r="A49" t="s">
        <v>57</v>
      </c>
      <c r="E49" s="39" t="s">
        <v>49</v>
      </c>
    </row>
    <row r="50" spans="1:16" ht="25.5">
      <c r="A50" t="s">
        <v>47</v>
      </c>
      <c s="34" t="s">
        <v>318</v>
      </c>
      <c s="34" t="s">
        <v>540</v>
      </c>
      <c s="35" t="s">
        <v>49</v>
      </c>
      <c s="6" t="s">
        <v>541</v>
      </c>
      <c s="36" t="s">
        <v>96</v>
      </c>
      <c s="37">
        <v>28</v>
      </c>
      <c s="36">
        <v>0</v>
      </c>
      <c s="36">
        <f>ROUND(G50*H50,6)</f>
      </c>
      <c r="L50" s="38">
        <v>0</v>
      </c>
      <c s="32">
        <f>ROUND(ROUND(L50,2)*ROUND(G50,3),2)</f>
      </c>
      <c s="36" t="s">
        <v>82</v>
      </c>
      <c>
        <f>(M50*0)/100</f>
      </c>
      <c t="s">
        <v>25</v>
      </c>
    </row>
    <row r="51" spans="1:5" ht="25.5">
      <c r="A51" s="35" t="s">
        <v>53</v>
      </c>
      <c r="E51" s="39" t="s">
        <v>542</v>
      </c>
    </row>
    <row r="52" spans="1:5" ht="12.75">
      <c r="A52" s="35" t="s">
        <v>55</v>
      </c>
      <c r="E52" s="40" t="s">
        <v>49</v>
      </c>
    </row>
    <row r="53" spans="1:5" ht="12.75">
      <c r="A53" t="s">
        <v>57</v>
      </c>
      <c r="E53" s="39" t="s">
        <v>49</v>
      </c>
    </row>
    <row r="54" spans="1:16" ht="12.75">
      <c r="A54" t="s">
        <v>47</v>
      </c>
      <c s="34" t="s">
        <v>323</v>
      </c>
      <c s="34" t="s">
        <v>543</v>
      </c>
      <c s="35" t="s">
        <v>49</v>
      </c>
      <c s="6" t="s">
        <v>544</v>
      </c>
      <c s="36" t="s">
        <v>96</v>
      </c>
      <c s="37">
        <v>32.2</v>
      </c>
      <c s="36">
        <v>0.00034</v>
      </c>
      <c s="36">
        <f>ROUND(G54*H54,6)</f>
      </c>
      <c r="L54" s="38">
        <v>0</v>
      </c>
      <c s="32">
        <f>ROUND(ROUND(L54,2)*ROUND(G54,3),2)</f>
      </c>
      <c s="36" t="s">
        <v>82</v>
      </c>
      <c>
        <f>(M54*0)/100</f>
      </c>
      <c t="s">
        <v>25</v>
      </c>
    </row>
    <row r="55" spans="1:5" ht="12.75">
      <c r="A55" s="35" t="s">
        <v>53</v>
      </c>
      <c r="E55" s="39" t="s">
        <v>49</v>
      </c>
    </row>
    <row r="56" spans="1:5" ht="12.75">
      <c r="A56" s="35" t="s">
        <v>55</v>
      </c>
      <c r="E56" s="40" t="s">
        <v>545</v>
      </c>
    </row>
    <row r="57" spans="1:5" ht="12.75">
      <c r="A57" t="s">
        <v>57</v>
      </c>
      <c r="E57" s="39" t="s">
        <v>49</v>
      </c>
    </row>
    <row r="58" spans="1:16" ht="25.5">
      <c r="A58" t="s">
        <v>47</v>
      </c>
      <c s="34" t="s">
        <v>327</v>
      </c>
      <c s="34" t="s">
        <v>546</v>
      </c>
      <c s="35" t="s">
        <v>49</v>
      </c>
      <c s="6" t="s">
        <v>547</v>
      </c>
      <c s="36" t="s">
        <v>96</v>
      </c>
      <c s="37">
        <v>20</v>
      </c>
      <c s="36">
        <v>0</v>
      </c>
      <c s="36">
        <f>ROUND(G58*H58,6)</f>
      </c>
      <c r="L58" s="38">
        <v>0</v>
      </c>
      <c s="32">
        <f>ROUND(ROUND(L58,2)*ROUND(G58,3),2)</f>
      </c>
      <c s="36" t="s">
        <v>82</v>
      </c>
      <c>
        <f>(M58*0)/100</f>
      </c>
      <c t="s">
        <v>25</v>
      </c>
    </row>
    <row r="59" spans="1:5" ht="38.25">
      <c r="A59" s="35" t="s">
        <v>53</v>
      </c>
      <c r="E59" s="39" t="s">
        <v>548</v>
      </c>
    </row>
    <row r="60" spans="1:5" ht="12.75">
      <c r="A60" s="35" t="s">
        <v>55</v>
      </c>
      <c r="E60" s="40" t="s">
        <v>49</v>
      </c>
    </row>
    <row r="61" spans="1:5" ht="12.75">
      <c r="A61" t="s">
        <v>57</v>
      </c>
      <c r="E61" s="39" t="s">
        <v>49</v>
      </c>
    </row>
    <row r="62" spans="1:16" ht="12.75">
      <c r="A62" t="s">
        <v>47</v>
      </c>
      <c s="34" t="s">
        <v>332</v>
      </c>
      <c s="34" t="s">
        <v>549</v>
      </c>
      <c s="35" t="s">
        <v>49</v>
      </c>
      <c s="6" t="s">
        <v>550</v>
      </c>
      <c s="36" t="s">
        <v>96</v>
      </c>
      <c s="37">
        <v>23</v>
      </c>
      <c s="36">
        <v>0.00021</v>
      </c>
      <c s="36">
        <f>ROUND(G62*H62,6)</f>
      </c>
      <c r="L62" s="38">
        <v>0</v>
      </c>
      <c s="32">
        <f>ROUND(ROUND(L62,2)*ROUND(G62,3),2)</f>
      </c>
      <c s="36" t="s">
        <v>82</v>
      </c>
      <c>
        <f>(M62*0)/100</f>
      </c>
      <c t="s">
        <v>25</v>
      </c>
    </row>
    <row r="63" spans="1:5" ht="12.75">
      <c r="A63" s="35" t="s">
        <v>53</v>
      </c>
      <c r="E63" s="39" t="s">
        <v>49</v>
      </c>
    </row>
    <row r="64" spans="1:5" ht="12.75">
      <c r="A64" s="35" t="s">
        <v>55</v>
      </c>
      <c r="E64" s="40" t="s">
        <v>551</v>
      </c>
    </row>
    <row r="65" spans="1:5" ht="12.75">
      <c r="A65" t="s">
        <v>57</v>
      </c>
      <c r="E65" s="39" t="s">
        <v>49</v>
      </c>
    </row>
    <row r="66" spans="1:16" ht="12.75">
      <c r="A66" t="s">
        <v>47</v>
      </c>
      <c s="34" t="s">
        <v>338</v>
      </c>
      <c s="34" t="s">
        <v>552</v>
      </c>
      <c s="35" t="s">
        <v>49</v>
      </c>
      <c s="6" t="s">
        <v>553</v>
      </c>
      <c s="36" t="s">
        <v>189</v>
      </c>
      <c s="37">
        <v>1</v>
      </c>
      <c s="36">
        <v>0</v>
      </c>
      <c s="36">
        <f>ROUND(G66*H66,6)</f>
      </c>
      <c r="L66" s="38">
        <v>0</v>
      </c>
      <c s="32">
        <f>ROUND(ROUND(L66,2)*ROUND(G66,3),2)</f>
      </c>
      <c s="36" t="s">
        <v>171</v>
      </c>
      <c>
        <f>(M66*0)/100</f>
      </c>
      <c t="s">
        <v>25</v>
      </c>
    </row>
    <row r="67" spans="1:5" ht="12.75">
      <c r="A67" s="35" t="s">
        <v>53</v>
      </c>
      <c r="E67" s="39" t="s">
        <v>49</v>
      </c>
    </row>
    <row r="68" spans="1:5" ht="12.75">
      <c r="A68" s="35" t="s">
        <v>55</v>
      </c>
      <c r="E68" s="40" t="s">
        <v>49</v>
      </c>
    </row>
    <row r="69" spans="1:5" ht="12.75">
      <c r="A69" t="s">
        <v>57</v>
      </c>
      <c r="E69" s="39" t="s">
        <v>49</v>
      </c>
    </row>
    <row r="70" spans="1:13" ht="12.75">
      <c r="A70" t="s">
        <v>44</v>
      </c>
      <c r="C70" s="31" t="s">
        <v>24</v>
      </c>
      <c r="E70" s="33" t="s">
        <v>554</v>
      </c>
      <c r="J70" s="32">
        <f>0</f>
      </c>
      <c s="32">
        <f>0</f>
      </c>
      <c s="32">
        <f>0+L71+L75</f>
      </c>
      <c s="32">
        <f>0+M71+M75</f>
      </c>
    </row>
    <row r="71" spans="1:16" ht="12.75">
      <c r="A71" t="s">
        <v>47</v>
      </c>
      <c s="34" t="s">
        <v>45</v>
      </c>
      <c s="34" t="s">
        <v>555</v>
      </c>
      <c s="35" t="s">
        <v>49</v>
      </c>
      <c s="6" t="s">
        <v>556</v>
      </c>
      <c s="36" t="s">
        <v>96</v>
      </c>
      <c s="37">
        <v>10</v>
      </c>
      <c s="36">
        <v>0.000809</v>
      </c>
      <c s="36">
        <f>ROUND(G71*H71,6)</f>
      </c>
      <c r="L71" s="38">
        <v>0</v>
      </c>
      <c s="32">
        <f>ROUND(ROUND(L71,2)*ROUND(G71,3),2)</f>
      </c>
      <c s="36" t="s">
        <v>82</v>
      </c>
      <c>
        <f>(M71*0)/100</f>
      </c>
      <c t="s">
        <v>25</v>
      </c>
    </row>
    <row r="72" spans="1:5" ht="12.75">
      <c r="A72" s="35" t="s">
        <v>53</v>
      </c>
      <c r="E72" s="39" t="s">
        <v>557</v>
      </c>
    </row>
    <row r="73" spans="1:5" ht="12.75">
      <c r="A73" s="35" t="s">
        <v>55</v>
      </c>
      <c r="E73" s="40" t="s">
        <v>49</v>
      </c>
    </row>
    <row r="74" spans="1:5" ht="204">
      <c r="A74" t="s">
        <v>57</v>
      </c>
      <c r="E74" s="39" t="s">
        <v>558</v>
      </c>
    </row>
    <row r="75" spans="1:16" ht="12.75">
      <c r="A75" t="s">
        <v>47</v>
      </c>
      <c s="34" t="s">
        <v>405</v>
      </c>
      <c s="34" t="s">
        <v>559</v>
      </c>
      <c s="35" t="s">
        <v>49</v>
      </c>
      <c s="6" t="s">
        <v>560</v>
      </c>
      <c s="36" t="s">
        <v>197</v>
      </c>
      <c s="37">
        <v>1</v>
      </c>
      <c s="36">
        <v>0</v>
      </c>
      <c s="36">
        <f>ROUND(G75*H75,6)</f>
      </c>
      <c r="L75" s="38">
        <v>0</v>
      </c>
      <c s="32">
        <f>ROUND(ROUND(L75,2)*ROUND(G75,3),2)</f>
      </c>
      <c s="36" t="s">
        <v>171</v>
      </c>
      <c>
        <f>(M75*0)/100</f>
      </c>
      <c t="s">
        <v>25</v>
      </c>
    </row>
    <row r="76" spans="1:5" ht="12.75">
      <c r="A76" s="35" t="s">
        <v>53</v>
      </c>
      <c r="E76" s="39" t="s">
        <v>49</v>
      </c>
    </row>
    <row r="77" spans="1:5" ht="12.75">
      <c r="A77" s="35" t="s">
        <v>55</v>
      </c>
      <c r="E77" s="40" t="s">
        <v>49</v>
      </c>
    </row>
    <row r="78" spans="1:5" ht="12.75">
      <c r="A78" t="s">
        <v>57</v>
      </c>
      <c r="E78" s="39" t="s">
        <v>49</v>
      </c>
    </row>
    <row r="79" spans="1:13" ht="12.75">
      <c r="A79" t="s">
        <v>44</v>
      </c>
      <c r="C79" s="31" t="s">
        <v>273</v>
      </c>
      <c r="E79" s="33" t="s">
        <v>274</v>
      </c>
      <c r="J79" s="32">
        <f>0</f>
      </c>
      <c s="32">
        <f>0</f>
      </c>
      <c s="32">
        <f>0+L80+L84</f>
      </c>
      <c s="32">
        <f>0+M80+M84</f>
      </c>
    </row>
    <row r="80" spans="1:16" ht="12.75">
      <c r="A80" t="s">
        <v>47</v>
      </c>
      <c s="34" t="s">
        <v>344</v>
      </c>
      <c s="34" t="s">
        <v>561</v>
      </c>
      <c s="35" t="s">
        <v>49</v>
      </c>
      <c s="6" t="s">
        <v>562</v>
      </c>
      <c s="36" t="s">
        <v>197</v>
      </c>
      <c s="37">
        <v>1</v>
      </c>
      <c s="36">
        <v>0.0002</v>
      </c>
      <c s="36">
        <f>ROUND(G80*H80,6)</f>
      </c>
      <c r="L80" s="38">
        <v>0</v>
      </c>
      <c s="32">
        <f>ROUND(ROUND(L80,2)*ROUND(G80,3),2)</f>
      </c>
      <c s="36" t="s">
        <v>171</v>
      </c>
      <c>
        <f>(M80*0)/100</f>
      </c>
      <c t="s">
        <v>25</v>
      </c>
    </row>
    <row r="81" spans="1:5" ht="12.75">
      <c r="A81" s="35" t="s">
        <v>53</v>
      </c>
      <c r="E81" s="39" t="s">
        <v>563</v>
      </c>
    </row>
    <row r="82" spans="1:5" ht="12.75">
      <c r="A82" s="35" t="s">
        <v>55</v>
      </c>
      <c r="E82" s="40" t="s">
        <v>49</v>
      </c>
    </row>
    <row r="83" spans="1:5" ht="12.75">
      <c r="A83" t="s">
        <v>57</v>
      </c>
      <c r="E83" s="39" t="s">
        <v>49</v>
      </c>
    </row>
    <row r="84" spans="1:16" ht="25.5">
      <c r="A84" t="s">
        <v>47</v>
      </c>
      <c s="34" t="s">
        <v>347</v>
      </c>
      <c s="34" t="s">
        <v>388</v>
      </c>
      <c s="35" t="s">
        <v>49</v>
      </c>
      <c s="6" t="s">
        <v>564</v>
      </c>
      <c s="36" t="s">
        <v>565</v>
      </c>
      <c s="37">
        <v>1</v>
      </c>
      <c s="36">
        <v>0</v>
      </c>
      <c s="36">
        <f>ROUND(G84*H84,6)</f>
      </c>
      <c r="L84" s="38">
        <v>0</v>
      </c>
      <c s="32">
        <f>ROUND(ROUND(L84,2)*ROUND(G84,3),2)</f>
      </c>
      <c s="36" t="s">
        <v>171</v>
      </c>
      <c>
        <f>(M84*0)/100</f>
      </c>
      <c t="s">
        <v>25</v>
      </c>
    </row>
    <row r="85" spans="1:5" ht="25.5">
      <c r="A85" s="35" t="s">
        <v>53</v>
      </c>
      <c r="E85" s="39" t="s">
        <v>566</v>
      </c>
    </row>
    <row r="86" spans="1:5" ht="12.75">
      <c r="A86" s="35" t="s">
        <v>55</v>
      </c>
      <c r="E86" s="40" t="s">
        <v>49</v>
      </c>
    </row>
    <row r="87" spans="1:5" ht="12.75">
      <c r="A87" t="s">
        <v>57</v>
      </c>
      <c r="E87" s="39" t="s">
        <v>49</v>
      </c>
    </row>
    <row r="88" spans="1:13" ht="12.75">
      <c r="A88" t="s">
        <v>44</v>
      </c>
      <c r="C88" s="31" t="s">
        <v>567</v>
      </c>
      <c r="E88" s="33" t="s">
        <v>568</v>
      </c>
      <c r="J88" s="32">
        <f>0</f>
      </c>
      <c s="32">
        <f>0</f>
      </c>
      <c s="32">
        <f>0+L89+L93</f>
      </c>
      <c s="32">
        <f>0+M89+M93</f>
      </c>
    </row>
    <row r="89" spans="1:16" ht="12.75">
      <c r="A89" t="s">
        <v>47</v>
      </c>
      <c s="34" t="s">
        <v>353</v>
      </c>
      <c s="34" t="s">
        <v>569</v>
      </c>
      <c s="35" t="s">
        <v>49</v>
      </c>
      <c s="6" t="s">
        <v>570</v>
      </c>
      <c s="36" t="s">
        <v>197</v>
      </c>
      <c s="37">
        <v>1</v>
      </c>
      <c s="36">
        <v>0</v>
      </c>
      <c s="36">
        <f>ROUND(G89*H89,6)</f>
      </c>
      <c r="L89" s="38">
        <v>0</v>
      </c>
      <c s="32">
        <f>ROUND(ROUND(L89,2)*ROUND(G89,3),2)</f>
      </c>
      <c s="36" t="s">
        <v>171</v>
      </c>
      <c>
        <f>(M89*0)/100</f>
      </c>
      <c t="s">
        <v>25</v>
      </c>
    </row>
    <row r="90" spans="1:5" ht="12.75">
      <c r="A90" s="35" t="s">
        <v>53</v>
      </c>
      <c r="E90" s="39" t="s">
        <v>49</v>
      </c>
    </row>
    <row r="91" spans="1:5" ht="12.75">
      <c r="A91" s="35" t="s">
        <v>55</v>
      </c>
      <c r="E91" s="40" t="s">
        <v>49</v>
      </c>
    </row>
    <row r="92" spans="1:5" ht="12.75">
      <c r="A92" t="s">
        <v>57</v>
      </c>
      <c r="E92" s="39" t="s">
        <v>49</v>
      </c>
    </row>
    <row r="93" spans="1:16" ht="12.75">
      <c r="A93" t="s">
        <v>47</v>
      </c>
      <c s="34" t="s">
        <v>358</v>
      </c>
      <c s="34" t="s">
        <v>571</v>
      </c>
      <c s="35" t="s">
        <v>49</v>
      </c>
      <c s="6" t="s">
        <v>572</v>
      </c>
      <c s="36" t="s">
        <v>197</v>
      </c>
      <c s="37">
        <v>1</v>
      </c>
      <c s="36">
        <v>0</v>
      </c>
      <c s="36">
        <f>ROUND(G93*H93,6)</f>
      </c>
      <c r="L93" s="38">
        <v>0</v>
      </c>
      <c s="32">
        <f>ROUND(ROUND(L93,2)*ROUND(G93,3),2)</f>
      </c>
      <c s="36" t="s">
        <v>171</v>
      </c>
      <c>
        <f>(M93*0)/100</f>
      </c>
      <c t="s">
        <v>25</v>
      </c>
    </row>
    <row r="94" spans="1:5" ht="12.75">
      <c r="A94" s="35" t="s">
        <v>53</v>
      </c>
      <c r="E94" s="39" t="s">
        <v>573</v>
      </c>
    </row>
    <row r="95" spans="1:5" ht="12.75">
      <c r="A95" s="35" t="s">
        <v>55</v>
      </c>
      <c r="E95" s="40" t="s">
        <v>49</v>
      </c>
    </row>
    <row r="96" spans="1:5" ht="12.75">
      <c r="A96" t="s">
        <v>57</v>
      </c>
      <c r="E96" s="39" t="s">
        <v>49</v>
      </c>
    </row>
    <row r="97" spans="1:13" ht="12.75">
      <c r="A97" t="s">
        <v>44</v>
      </c>
      <c r="C97" s="31" t="s">
        <v>574</v>
      </c>
      <c r="E97" s="33" t="s">
        <v>575</v>
      </c>
      <c r="J97" s="32">
        <f>0</f>
      </c>
      <c s="32">
        <f>0</f>
      </c>
      <c s="32">
        <f>0+L98+L102+L106+L110+L114+L118+L122+L126+L130+L134</f>
      </c>
      <c s="32">
        <f>0+M98+M102+M106+M110+M114+M118+M122+M126+M130+M134</f>
      </c>
    </row>
    <row r="98" spans="1:16" ht="12.75">
      <c r="A98" t="s">
        <v>47</v>
      </c>
      <c s="34" t="s">
        <v>362</v>
      </c>
      <c s="34" t="s">
        <v>576</v>
      </c>
      <c s="35" t="s">
        <v>49</v>
      </c>
      <c s="6" t="s">
        <v>577</v>
      </c>
      <c s="36" t="s">
        <v>103</v>
      </c>
      <c s="37">
        <v>0.48</v>
      </c>
      <c s="36">
        <v>0</v>
      </c>
      <c s="36">
        <f>ROUND(G98*H98,6)</f>
      </c>
      <c r="L98" s="38">
        <v>0</v>
      </c>
      <c s="32">
        <f>ROUND(ROUND(L98,2)*ROUND(G98,3),2)</f>
      </c>
      <c s="36" t="s">
        <v>82</v>
      </c>
      <c>
        <f>(M98*0)/100</f>
      </c>
      <c t="s">
        <v>25</v>
      </c>
    </row>
    <row r="99" spans="1:5" ht="38.25">
      <c r="A99" s="35" t="s">
        <v>53</v>
      </c>
      <c r="E99" s="39" t="s">
        <v>578</v>
      </c>
    </row>
    <row r="100" spans="1:5" ht="12.75">
      <c r="A100" s="35" t="s">
        <v>55</v>
      </c>
      <c r="E100" s="40" t="s">
        <v>579</v>
      </c>
    </row>
    <row r="101" spans="1:5" ht="63.75">
      <c r="A101" t="s">
        <v>57</v>
      </c>
      <c r="E101" s="39" t="s">
        <v>580</v>
      </c>
    </row>
    <row r="102" spans="1:16" ht="12.75">
      <c r="A102" t="s">
        <v>47</v>
      </c>
      <c s="34" t="s">
        <v>367</v>
      </c>
      <c s="34" t="s">
        <v>581</v>
      </c>
      <c s="35" t="s">
        <v>49</v>
      </c>
      <c s="6" t="s">
        <v>582</v>
      </c>
      <c s="36" t="s">
        <v>96</v>
      </c>
      <c s="37">
        <v>8</v>
      </c>
      <c s="36">
        <v>0</v>
      </c>
      <c s="36">
        <f>ROUND(G102*H102,6)</f>
      </c>
      <c r="L102" s="38">
        <v>0</v>
      </c>
      <c s="32">
        <f>ROUND(ROUND(L102,2)*ROUND(G102,3),2)</f>
      </c>
      <c s="36" t="s">
        <v>82</v>
      </c>
      <c>
        <f>(M102*0)/100</f>
      </c>
      <c t="s">
        <v>25</v>
      </c>
    </row>
    <row r="103" spans="1:5" ht="25.5">
      <c r="A103" s="35" t="s">
        <v>53</v>
      </c>
      <c r="E103" s="39" t="s">
        <v>583</v>
      </c>
    </row>
    <row r="104" spans="1:5" ht="12.75">
      <c r="A104" s="35" t="s">
        <v>55</v>
      </c>
      <c r="E104" s="40" t="s">
        <v>49</v>
      </c>
    </row>
    <row r="105" spans="1:5" ht="12.75">
      <c r="A105" t="s">
        <v>57</v>
      </c>
      <c r="E105" s="39" t="s">
        <v>584</v>
      </c>
    </row>
    <row r="106" spans="1:16" ht="12.75">
      <c r="A106" t="s">
        <v>47</v>
      </c>
      <c s="34" t="s">
        <v>371</v>
      </c>
      <c s="34" t="s">
        <v>585</v>
      </c>
      <c s="35" t="s">
        <v>49</v>
      </c>
      <c s="6" t="s">
        <v>586</v>
      </c>
      <c s="36" t="s">
        <v>96</v>
      </c>
      <c s="37">
        <v>8</v>
      </c>
      <c s="36">
        <v>0</v>
      </c>
      <c s="36">
        <f>ROUND(G106*H106,6)</f>
      </c>
      <c r="L106" s="38">
        <v>0</v>
      </c>
      <c s="32">
        <f>ROUND(ROUND(L106,2)*ROUND(G106,3),2)</f>
      </c>
      <c s="36" t="s">
        <v>82</v>
      </c>
      <c>
        <f>(M106*0)/100</f>
      </c>
      <c t="s">
        <v>25</v>
      </c>
    </row>
    <row r="107" spans="1:5" ht="25.5">
      <c r="A107" s="35" t="s">
        <v>53</v>
      </c>
      <c r="E107" s="39" t="s">
        <v>587</v>
      </c>
    </row>
    <row r="108" spans="1:5" ht="12.75">
      <c r="A108" s="35" t="s">
        <v>55</v>
      </c>
      <c r="E108" s="40" t="s">
        <v>49</v>
      </c>
    </row>
    <row r="109" spans="1:5" ht="12.75">
      <c r="A109" t="s">
        <v>57</v>
      </c>
      <c r="E109" s="39" t="s">
        <v>584</v>
      </c>
    </row>
    <row r="110" spans="1:16" ht="25.5">
      <c r="A110" t="s">
        <v>47</v>
      </c>
      <c s="34" t="s">
        <v>376</v>
      </c>
      <c s="34" t="s">
        <v>588</v>
      </c>
      <c s="35" t="s">
        <v>49</v>
      </c>
      <c s="6" t="s">
        <v>589</v>
      </c>
      <c s="36" t="s">
        <v>96</v>
      </c>
      <c s="37">
        <v>8</v>
      </c>
      <c s="36">
        <v>0.15614</v>
      </c>
      <c s="36">
        <f>ROUND(G110*H110,6)</f>
      </c>
      <c r="L110" s="38">
        <v>0</v>
      </c>
      <c s="32">
        <f>ROUND(ROUND(L110,2)*ROUND(G110,3),2)</f>
      </c>
      <c s="36" t="s">
        <v>82</v>
      </c>
      <c>
        <f>(M110*0)/100</f>
      </c>
      <c t="s">
        <v>25</v>
      </c>
    </row>
    <row r="111" spans="1:5" ht="38.25">
      <c r="A111" s="35" t="s">
        <v>53</v>
      </c>
      <c r="E111" s="39" t="s">
        <v>590</v>
      </c>
    </row>
    <row r="112" spans="1:5" ht="12.75">
      <c r="A112" s="35" t="s">
        <v>55</v>
      </c>
      <c r="E112" s="40" t="s">
        <v>49</v>
      </c>
    </row>
    <row r="113" spans="1:5" ht="38.25">
      <c r="A113" t="s">
        <v>57</v>
      </c>
      <c r="E113" s="39" t="s">
        <v>591</v>
      </c>
    </row>
    <row r="114" spans="1:16" ht="12.75">
      <c r="A114" t="s">
        <v>47</v>
      </c>
      <c s="34" t="s">
        <v>381</v>
      </c>
      <c s="34" t="s">
        <v>592</v>
      </c>
      <c s="35" t="s">
        <v>49</v>
      </c>
      <c s="6" t="s">
        <v>593</v>
      </c>
      <c s="36" t="s">
        <v>96</v>
      </c>
      <c s="37">
        <v>10</v>
      </c>
      <c s="36">
        <v>0</v>
      </c>
      <c s="36">
        <f>ROUND(G114*H114,6)</f>
      </c>
      <c r="L114" s="38">
        <v>0</v>
      </c>
      <c s="32">
        <f>ROUND(ROUND(L114,2)*ROUND(G114,3),2)</f>
      </c>
      <c s="36" t="s">
        <v>82</v>
      </c>
      <c>
        <f>(M114*0)/100</f>
      </c>
      <c t="s">
        <v>25</v>
      </c>
    </row>
    <row r="115" spans="1:5" ht="38.25">
      <c r="A115" s="35" t="s">
        <v>53</v>
      </c>
      <c r="E115" s="39" t="s">
        <v>594</v>
      </c>
    </row>
    <row r="116" spans="1:5" ht="12.75">
      <c r="A116" s="35" t="s">
        <v>55</v>
      </c>
      <c r="E116" s="40" t="s">
        <v>49</v>
      </c>
    </row>
    <row r="117" spans="1:5" ht="76.5">
      <c r="A117" t="s">
        <v>57</v>
      </c>
      <c r="E117" s="39" t="s">
        <v>595</v>
      </c>
    </row>
    <row r="118" spans="1:16" ht="25.5">
      <c r="A118" t="s">
        <v>47</v>
      </c>
      <c s="34" t="s">
        <v>384</v>
      </c>
      <c s="34" t="s">
        <v>596</v>
      </c>
      <c s="35" t="s">
        <v>49</v>
      </c>
      <c s="6" t="s">
        <v>597</v>
      </c>
      <c s="36" t="s">
        <v>96</v>
      </c>
      <c s="37">
        <v>10</v>
      </c>
      <c s="36">
        <v>0.00069</v>
      </c>
      <c s="36">
        <f>ROUND(G118*H118,6)</f>
      </c>
      <c r="L118" s="38">
        <v>0</v>
      </c>
      <c s="32">
        <f>ROUND(ROUND(L118,2)*ROUND(G118,3),2)</f>
      </c>
      <c s="36" t="s">
        <v>82</v>
      </c>
      <c>
        <f>(M118*0)/100</f>
      </c>
      <c t="s">
        <v>25</v>
      </c>
    </row>
    <row r="119" spans="1:5" ht="12.75">
      <c r="A119" s="35" t="s">
        <v>53</v>
      </c>
      <c r="E119" s="39" t="s">
        <v>49</v>
      </c>
    </row>
    <row r="120" spans="1:5" ht="12.75">
      <c r="A120" s="35" t="s">
        <v>55</v>
      </c>
      <c r="E120" s="40" t="s">
        <v>49</v>
      </c>
    </row>
    <row r="121" spans="1:5" ht="12.75">
      <c r="A121" t="s">
        <v>57</v>
      </c>
      <c r="E121" s="39" t="s">
        <v>49</v>
      </c>
    </row>
    <row r="122" spans="1:16" ht="12.75">
      <c r="A122" t="s">
        <v>47</v>
      </c>
      <c s="34" t="s">
        <v>387</v>
      </c>
      <c s="34" t="s">
        <v>598</v>
      </c>
      <c s="35" t="s">
        <v>49</v>
      </c>
      <c s="6" t="s">
        <v>599</v>
      </c>
      <c s="36" t="s">
        <v>103</v>
      </c>
      <c s="37">
        <v>2.24</v>
      </c>
      <c s="36">
        <v>0</v>
      </c>
      <c s="36">
        <f>ROUND(G122*H122,6)</f>
      </c>
      <c r="L122" s="38">
        <v>0</v>
      </c>
      <c s="32">
        <f>ROUND(ROUND(L122,2)*ROUND(G122,3),2)</f>
      </c>
      <c s="36" t="s">
        <v>82</v>
      </c>
      <c>
        <f>(M122*0)/100</f>
      </c>
      <c t="s">
        <v>25</v>
      </c>
    </row>
    <row r="123" spans="1:5" ht="25.5">
      <c r="A123" s="35" t="s">
        <v>53</v>
      </c>
      <c r="E123" s="39" t="s">
        <v>600</v>
      </c>
    </row>
    <row r="124" spans="1:5" ht="12.75">
      <c r="A124" s="35" t="s">
        <v>55</v>
      </c>
      <c r="E124" s="40" t="s">
        <v>601</v>
      </c>
    </row>
    <row r="125" spans="1:5" ht="114.75">
      <c r="A125" t="s">
        <v>57</v>
      </c>
      <c r="E125" s="39" t="s">
        <v>602</v>
      </c>
    </row>
    <row r="126" spans="1:16" ht="12.75">
      <c r="A126" t="s">
        <v>47</v>
      </c>
      <c s="34" t="s">
        <v>390</v>
      </c>
      <c s="34" t="s">
        <v>603</v>
      </c>
      <c s="35" t="s">
        <v>49</v>
      </c>
      <c s="6" t="s">
        <v>604</v>
      </c>
      <c s="36" t="s">
        <v>81</v>
      </c>
      <c s="37">
        <v>3.2</v>
      </c>
      <c s="36">
        <v>2.5E-05</v>
      </c>
      <c s="36">
        <f>ROUND(G126*H126,6)</f>
      </c>
      <c r="L126" s="38">
        <v>0</v>
      </c>
      <c s="32">
        <f>ROUND(ROUND(L126,2)*ROUND(G126,3),2)</f>
      </c>
      <c s="36" t="s">
        <v>82</v>
      </c>
      <c>
        <f>(M126*0)/100</f>
      </c>
      <c t="s">
        <v>25</v>
      </c>
    </row>
    <row r="127" spans="1:5" ht="12.75">
      <c r="A127" s="35" t="s">
        <v>53</v>
      </c>
      <c r="E127" s="39" t="s">
        <v>605</v>
      </c>
    </row>
    <row r="128" spans="1:5" ht="12.75">
      <c r="A128" s="35" t="s">
        <v>55</v>
      </c>
      <c r="E128" s="40" t="s">
        <v>606</v>
      </c>
    </row>
    <row r="129" spans="1:5" ht="51">
      <c r="A129" t="s">
        <v>57</v>
      </c>
      <c r="E129" s="39" t="s">
        <v>607</v>
      </c>
    </row>
    <row r="130" spans="1:16" ht="12.75">
      <c r="A130" t="s">
        <v>47</v>
      </c>
      <c s="34" t="s">
        <v>395</v>
      </c>
      <c s="34" t="s">
        <v>608</v>
      </c>
      <c s="35" t="s">
        <v>49</v>
      </c>
      <c s="6" t="s">
        <v>609</v>
      </c>
      <c s="36" t="s">
        <v>197</v>
      </c>
      <c s="37">
        <v>2</v>
      </c>
      <c s="36">
        <v>0</v>
      </c>
      <c s="36">
        <f>ROUND(G130*H130,6)</f>
      </c>
      <c r="L130" s="38">
        <v>0</v>
      </c>
      <c s="32">
        <f>ROUND(ROUND(L130,2)*ROUND(G130,3),2)</f>
      </c>
      <c s="36" t="s">
        <v>82</v>
      </c>
      <c>
        <f>(M130*0)/100</f>
      </c>
      <c t="s">
        <v>25</v>
      </c>
    </row>
    <row r="131" spans="1:5" ht="25.5">
      <c r="A131" s="35" t="s">
        <v>53</v>
      </c>
      <c r="E131" s="39" t="s">
        <v>610</v>
      </c>
    </row>
    <row r="132" spans="1:5" ht="12.75">
      <c r="A132" s="35" t="s">
        <v>55</v>
      </c>
      <c r="E132" s="40" t="s">
        <v>49</v>
      </c>
    </row>
    <row r="133" spans="1:5" ht="25.5">
      <c r="A133" t="s">
        <v>57</v>
      </c>
      <c r="E133" s="39" t="s">
        <v>611</v>
      </c>
    </row>
    <row r="134" spans="1:16" ht="12.75">
      <c r="A134" t="s">
        <v>47</v>
      </c>
      <c s="34" t="s">
        <v>412</v>
      </c>
      <c s="34" t="s">
        <v>612</v>
      </c>
      <c s="35" t="s">
        <v>49</v>
      </c>
      <c s="6" t="s">
        <v>613</v>
      </c>
      <c s="36" t="s">
        <v>189</v>
      </c>
      <c s="37">
        <v>1</v>
      </c>
      <c s="36">
        <v>0</v>
      </c>
      <c s="36">
        <f>ROUND(G134*H134,6)</f>
      </c>
      <c r="L134" s="38">
        <v>0</v>
      </c>
      <c s="32">
        <f>ROUND(ROUND(L134,2)*ROUND(G134,3),2)</f>
      </c>
      <c s="36" t="s">
        <v>171</v>
      </c>
      <c>
        <f>(M134*0)/100</f>
      </c>
      <c t="s">
        <v>25</v>
      </c>
    </row>
    <row r="135" spans="1:5" ht="12.75">
      <c r="A135" s="35" t="s">
        <v>53</v>
      </c>
      <c r="E135" s="39" t="s">
        <v>49</v>
      </c>
    </row>
    <row r="136" spans="1:5" ht="12.75">
      <c r="A136" s="35" t="s">
        <v>55</v>
      </c>
      <c r="E136" s="40" t="s">
        <v>49</v>
      </c>
    </row>
    <row r="137" spans="1:5" ht="12.75">
      <c r="A137" t="s">
        <v>57</v>
      </c>
      <c r="E137" s="39" t="s">
        <v>49</v>
      </c>
    </row>
    <row r="138" spans="1:13" ht="12.75">
      <c r="A138" t="s">
        <v>44</v>
      </c>
      <c r="C138" s="31" t="s">
        <v>614</v>
      </c>
      <c r="E138" s="33" t="s">
        <v>615</v>
      </c>
      <c r="J138" s="32">
        <f>0</f>
      </c>
      <c s="32">
        <f>0</f>
      </c>
      <c s="32">
        <f>0+L139+L143+L147+L151+L155+L159+L163+L167+L171+L175+L179+L183+L187+L191+L195+L199+L203+L207</f>
      </c>
      <c s="32">
        <f>0+M139+M143+M147+M151+M155+M159+M163+M167+M171+M175+M179+M183+M187+M191+M195+M199+M203+M207</f>
      </c>
    </row>
    <row r="139" spans="1:16" ht="12.75">
      <c r="A139" t="s">
        <v>47</v>
      </c>
      <c s="34" t="s">
        <v>186</v>
      </c>
      <c s="34" t="s">
        <v>616</v>
      </c>
      <c s="35" t="s">
        <v>49</v>
      </c>
      <c s="6" t="s">
        <v>617</v>
      </c>
      <c s="36" t="s">
        <v>96</v>
      </c>
      <c s="37">
        <v>23</v>
      </c>
      <c s="36">
        <v>0</v>
      </c>
      <c s="36">
        <f>ROUND(G139*H139,6)</f>
      </c>
      <c r="L139" s="38">
        <v>0</v>
      </c>
      <c s="32">
        <f>ROUND(ROUND(L139,2)*ROUND(G139,3),2)</f>
      </c>
      <c s="36" t="s">
        <v>82</v>
      </c>
      <c>
        <f>(M139*0)/100</f>
      </c>
      <c t="s">
        <v>25</v>
      </c>
    </row>
    <row r="140" spans="1:5" ht="25.5">
      <c r="A140" s="35" t="s">
        <v>53</v>
      </c>
      <c r="E140" s="39" t="s">
        <v>618</v>
      </c>
    </row>
    <row r="141" spans="1:5" ht="12.75">
      <c r="A141" s="35" t="s">
        <v>55</v>
      </c>
      <c r="E141" s="40" t="s">
        <v>49</v>
      </c>
    </row>
    <row r="142" spans="1:5" ht="12.75">
      <c r="A142" t="s">
        <v>57</v>
      </c>
      <c r="E142" s="39" t="s">
        <v>49</v>
      </c>
    </row>
    <row r="143" spans="1:16" ht="12.75">
      <c r="A143" t="s">
        <v>47</v>
      </c>
      <c s="34" t="s">
        <v>190</v>
      </c>
      <c s="34" t="s">
        <v>619</v>
      </c>
      <c s="35" t="s">
        <v>49</v>
      </c>
      <c s="6" t="s">
        <v>620</v>
      </c>
      <c s="36" t="s">
        <v>96</v>
      </c>
      <c s="37">
        <v>23</v>
      </c>
      <c s="36">
        <v>0.00021</v>
      </c>
      <c s="36">
        <f>ROUND(G143*H143,6)</f>
      </c>
      <c r="L143" s="38">
        <v>0</v>
      </c>
      <c s="32">
        <f>ROUND(ROUND(L143,2)*ROUND(G143,3),2)</f>
      </c>
      <c s="36" t="s">
        <v>82</v>
      </c>
      <c>
        <f>(M143*0)/100</f>
      </c>
      <c t="s">
        <v>25</v>
      </c>
    </row>
    <row r="144" spans="1:5" ht="12.75">
      <c r="A144" s="35" t="s">
        <v>53</v>
      </c>
      <c r="E144" s="39" t="s">
        <v>49</v>
      </c>
    </row>
    <row r="145" spans="1:5" ht="12.75">
      <c r="A145" s="35" t="s">
        <v>55</v>
      </c>
      <c r="E145" s="40" t="s">
        <v>49</v>
      </c>
    </row>
    <row r="146" spans="1:5" ht="12.75">
      <c r="A146" t="s">
        <v>57</v>
      </c>
      <c r="E146" s="39" t="s">
        <v>49</v>
      </c>
    </row>
    <row r="147" spans="1:16" ht="12.75">
      <c r="A147" t="s">
        <v>47</v>
      </c>
      <c s="34" t="s">
        <v>194</v>
      </c>
      <c s="34" t="s">
        <v>621</v>
      </c>
      <c s="35" t="s">
        <v>49</v>
      </c>
      <c s="6" t="s">
        <v>622</v>
      </c>
      <c s="36" t="s">
        <v>197</v>
      </c>
      <c s="37">
        <v>18</v>
      </c>
      <c s="36">
        <v>0</v>
      </c>
      <c s="36">
        <f>ROUND(G147*H147,6)</f>
      </c>
      <c r="L147" s="38">
        <v>0</v>
      </c>
      <c s="32">
        <f>ROUND(ROUND(L147,2)*ROUND(G147,3),2)</f>
      </c>
      <c s="36" t="s">
        <v>82</v>
      </c>
      <c>
        <f>(M147*0)/100</f>
      </c>
      <c t="s">
        <v>25</v>
      </c>
    </row>
    <row r="148" spans="1:5" ht="25.5">
      <c r="A148" s="35" t="s">
        <v>53</v>
      </c>
      <c r="E148" s="39" t="s">
        <v>623</v>
      </c>
    </row>
    <row r="149" spans="1:5" ht="12.75">
      <c r="A149" s="35" t="s">
        <v>55</v>
      </c>
      <c r="E149" s="40" t="s">
        <v>49</v>
      </c>
    </row>
    <row r="150" spans="1:5" ht="12.75">
      <c r="A150" t="s">
        <v>57</v>
      </c>
      <c r="E150" s="39" t="s">
        <v>49</v>
      </c>
    </row>
    <row r="151" spans="1:16" ht="12.75">
      <c r="A151" t="s">
        <v>47</v>
      </c>
      <c s="34" t="s">
        <v>199</v>
      </c>
      <c s="34" t="s">
        <v>624</v>
      </c>
      <c s="35" t="s">
        <v>49</v>
      </c>
      <c s="6" t="s">
        <v>625</v>
      </c>
      <c s="36" t="s">
        <v>197</v>
      </c>
      <c s="37">
        <v>10</v>
      </c>
      <c s="36">
        <v>0</v>
      </c>
      <c s="36">
        <f>ROUND(G151*H151,6)</f>
      </c>
      <c r="L151" s="38">
        <v>0</v>
      </c>
      <c s="32">
        <f>ROUND(ROUND(L151,2)*ROUND(G151,3),2)</f>
      </c>
      <c s="36" t="s">
        <v>82</v>
      </c>
      <c>
        <f>(M151*0)/100</f>
      </c>
      <c t="s">
        <v>25</v>
      </c>
    </row>
    <row r="152" spans="1:5" ht="25.5">
      <c r="A152" s="35" t="s">
        <v>53</v>
      </c>
      <c r="E152" s="39" t="s">
        <v>626</v>
      </c>
    </row>
    <row r="153" spans="1:5" ht="12.75">
      <c r="A153" s="35" t="s">
        <v>55</v>
      </c>
      <c r="E153" s="40" t="s">
        <v>49</v>
      </c>
    </row>
    <row r="154" spans="1:5" ht="12.75">
      <c r="A154" t="s">
        <v>57</v>
      </c>
      <c r="E154" s="39" t="s">
        <v>49</v>
      </c>
    </row>
    <row r="155" spans="1:16" ht="12.75">
      <c r="A155" t="s">
        <v>47</v>
      </c>
      <c s="34" t="s">
        <v>203</v>
      </c>
      <c s="34" t="s">
        <v>627</v>
      </c>
      <c s="35" t="s">
        <v>49</v>
      </c>
      <c s="6" t="s">
        <v>628</v>
      </c>
      <c s="36" t="s">
        <v>197</v>
      </c>
      <c s="37">
        <v>4</v>
      </c>
      <c s="36">
        <v>0</v>
      </c>
      <c s="36">
        <f>ROUND(G155*H155,6)</f>
      </c>
      <c r="L155" s="38">
        <v>0</v>
      </c>
      <c s="32">
        <f>ROUND(ROUND(L155,2)*ROUND(G155,3),2)</f>
      </c>
      <c s="36" t="s">
        <v>82</v>
      </c>
      <c>
        <f>(M155*0)/100</f>
      </c>
      <c t="s">
        <v>25</v>
      </c>
    </row>
    <row r="156" spans="1:5" ht="25.5">
      <c r="A156" s="35" t="s">
        <v>53</v>
      </c>
      <c r="E156" s="39" t="s">
        <v>629</v>
      </c>
    </row>
    <row r="157" spans="1:5" ht="12.75">
      <c r="A157" s="35" t="s">
        <v>55</v>
      </c>
      <c r="E157" s="40" t="s">
        <v>49</v>
      </c>
    </row>
    <row r="158" spans="1:5" ht="12.75">
      <c r="A158" t="s">
        <v>57</v>
      </c>
      <c r="E158" s="39" t="s">
        <v>49</v>
      </c>
    </row>
    <row r="159" spans="1:16" ht="12.75">
      <c r="A159" t="s">
        <v>47</v>
      </c>
      <c s="34" t="s">
        <v>207</v>
      </c>
      <c s="34" t="s">
        <v>630</v>
      </c>
      <c s="35" t="s">
        <v>49</v>
      </c>
      <c s="6" t="s">
        <v>631</v>
      </c>
      <c s="36" t="s">
        <v>197</v>
      </c>
      <c s="37">
        <v>2</v>
      </c>
      <c s="36">
        <v>0</v>
      </c>
      <c s="36">
        <f>ROUND(G159*H159,6)</f>
      </c>
      <c r="L159" s="38">
        <v>0</v>
      </c>
      <c s="32">
        <f>ROUND(ROUND(L159,2)*ROUND(G159,3),2)</f>
      </c>
      <c s="36" t="s">
        <v>82</v>
      </c>
      <c>
        <f>(M159*0)/100</f>
      </c>
      <c t="s">
        <v>25</v>
      </c>
    </row>
    <row r="160" spans="1:5" ht="25.5">
      <c r="A160" s="35" t="s">
        <v>53</v>
      </c>
      <c r="E160" s="39" t="s">
        <v>632</v>
      </c>
    </row>
    <row r="161" spans="1:5" ht="12.75">
      <c r="A161" s="35" t="s">
        <v>55</v>
      </c>
      <c r="E161" s="40" t="s">
        <v>49</v>
      </c>
    </row>
    <row r="162" spans="1:5" ht="12.75">
      <c r="A162" t="s">
        <v>57</v>
      </c>
      <c r="E162" s="39" t="s">
        <v>49</v>
      </c>
    </row>
    <row r="163" spans="1:16" ht="12.75">
      <c r="A163" t="s">
        <v>47</v>
      </c>
      <c s="34" t="s">
        <v>212</v>
      </c>
      <c s="34" t="s">
        <v>633</v>
      </c>
      <c s="35" t="s">
        <v>49</v>
      </c>
      <c s="6" t="s">
        <v>634</v>
      </c>
      <c s="36" t="s">
        <v>197</v>
      </c>
      <c s="37">
        <v>1</v>
      </c>
      <c s="36">
        <v>0</v>
      </c>
      <c s="36">
        <f>ROUND(G163*H163,6)</f>
      </c>
      <c r="L163" s="38">
        <v>0</v>
      </c>
      <c s="32">
        <f>ROUND(ROUND(L163,2)*ROUND(G163,3),2)</f>
      </c>
      <c s="36" t="s">
        <v>82</v>
      </c>
      <c>
        <f>(M163*0)/100</f>
      </c>
      <c t="s">
        <v>25</v>
      </c>
    </row>
    <row r="164" spans="1:5" ht="25.5">
      <c r="A164" s="35" t="s">
        <v>53</v>
      </c>
      <c r="E164" s="39" t="s">
        <v>635</v>
      </c>
    </row>
    <row r="165" spans="1:5" ht="12.75">
      <c r="A165" s="35" t="s">
        <v>55</v>
      </c>
      <c r="E165" s="40" t="s">
        <v>49</v>
      </c>
    </row>
    <row r="166" spans="1:5" ht="12.75">
      <c r="A166" t="s">
        <v>57</v>
      </c>
      <c r="E166" s="39" t="s">
        <v>49</v>
      </c>
    </row>
    <row r="167" spans="1:16" ht="12.75">
      <c r="A167" t="s">
        <v>47</v>
      </c>
      <c s="34" t="s">
        <v>217</v>
      </c>
      <c s="34" t="s">
        <v>636</v>
      </c>
      <c s="35" t="s">
        <v>49</v>
      </c>
      <c s="6" t="s">
        <v>637</v>
      </c>
      <c s="36" t="s">
        <v>197</v>
      </c>
      <c s="37">
        <v>1</v>
      </c>
      <c s="36">
        <v>0</v>
      </c>
      <c s="36">
        <f>ROUND(G167*H167,6)</f>
      </c>
      <c r="L167" s="38">
        <v>0</v>
      </c>
      <c s="32">
        <f>ROUND(ROUND(L167,2)*ROUND(G167,3),2)</f>
      </c>
      <c s="36" t="s">
        <v>82</v>
      </c>
      <c>
        <f>(M167*0)/100</f>
      </c>
      <c t="s">
        <v>25</v>
      </c>
    </row>
    <row r="168" spans="1:5" ht="25.5">
      <c r="A168" s="35" t="s">
        <v>53</v>
      </c>
      <c r="E168" s="39" t="s">
        <v>638</v>
      </c>
    </row>
    <row r="169" spans="1:5" ht="12.75">
      <c r="A169" s="35" t="s">
        <v>55</v>
      </c>
      <c r="E169" s="40" t="s">
        <v>49</v>
      </c>
    </row>
    <row r="170" spans="1:5" ht="12.75">
      <c r="A170" t="s">
        <v>57</v>
      </c>
      <c r="E170" s="39" t="s">
        <v>49</v>
      </c>
    </row>
    <row r="171" spans="1:16" ht="12.75">
      <c r="A171" t="s">
        <v>47</v>
      </c>
      <c s="34" t="s">
        <v>221</v>
      </c>
      <c s="34" t="s">
        <v>639</v>
      </c>
      <c s="35" t="s">
        <v>49</v>
      </c>
      <c s="6" t="s">
        <v>640</v>
      </c>
      <c s="36" t="s">
        <v>197</v>
      </c>
      <c s="37">
        <v>1</v>
      </c>
      <c s="36">
        <v>0.024</v>
      </c>
      <c s="36">
        <f>ROUND(G171*H171,6)</f>
      </c>
      <c r="L171" s="38">
        <v>0</v>
      </c>
      <c s="32">
        <f>ROUND(ROUND(L171,2)*ROUND(G171,3),2)</f>
      </c>
      <c s="36" t="s">
        <v>171</v>
      </c>
      <c>
        <f>(M171*0)/100</f>
      </c>
      <c t="s">
        <v>25</v>
      </c>
    </row>
    <row r="172" spans="1:5" ht="12.75">
      <c r="A172" s="35" t="s">
        <v>53</v>
      </c>
      <c r="E172" s="39" t="s">
        <v>49</v>
      </c>
    </row>
    <row r="173" spans="1:5" ht="12.75">
      <c r="A173" s="35" t="s">
        <v>55</v>
      </c>
      <c r="E173" s="40" t="s">
        <v>49</v>
      </c>
    </row>
    <row r="174" spans="1:5" ht="12.75">
      <c r="A174" t="s">
        <v>57</v>
      </c>
      <c r="E174" s="39" t="s">
        <v>49</v>
      </c>
    </row>
    <row r="175" spans="1:16" ht="12.75">
      <c r="A175" t="s">
        <v>47</v>
      </c>
      <c s="34" t="s">
        <v>224</v>
      </c>
      <c s="34" t="s">
        <v>641</v>
      </c>
      <c s="35" t="s">
        <v>49</v>
      </c>
      <c s="6" t="s">
        <v>642</v>
      </c>
      <c s="36" t="s">
        <v>197</v>
      </c>
      <c s="37">
        <v>1</v>
      </c>
      <c s="36">
        <v>0</v>
      </c>
      <c s="36">
        <f>ROUND(G175*H175,6)</f>
      </c>
      <c r="L175" s="38">
        <v>0</v>
      </c>
      <c s="32">
        <f>ROUND(ROUND(L175,2)*ROUND(G175,3),2)</f>
      </c>
      <c s="36" t="s">
        <v>82</v>
      </c>
      <c>
        <f>(M175*0)/100</f>
      </c>
      <c t="s">
        <v>25</v>
      </c>
    </row>
    <row r="176" spans="1:5" ht="25.5">
      <c r="A176" s="35" t="s">
        <v>53</v>
      </c>
      <c r="E176" s="39" t="s">
        <v>643</v>
      </c>
    </row>
    <row r="177" spans="1:5" ht="12.75">
      <c r="A177" s="35" t="s">
        <v>55</v>
      </c>
      <c r="E177" s="40" t="s">
        <v>49</v>
      </c>
    </row>
    <row r="178" spans="1:5" ht="12.75">
      <c r="A178" t="s">
        <v>57</v>
      </c>
      <c r="E178" s="39" t="s">
        <v>49</v>
      </c>
    </row>
    <row r="179" spans="1:16" ht="12.75">
      <c r="A179" t="s">
        <v>47</v>
      </c>
      <c s="34" t="s">
        <v>227</v>
      </c>
      <c s="34" t="s">
        <v>644</v>
      </c>
      <c s="35" t="s">
        <v>49</v>
      </c>
      <c s="6" t="s">
        <v>645</v>
      </c>
      <c s="36" t="s">
        <v>197</v>
      </c>
      <c s="37">
        <v>1</v>
      </c>
      <c s="36">
        <v>0.0004</v>
      </c>
      <c s="36">
        <f>ROUND(G179*H179,6)</f>
      </c>
      <c r="L179" s="38">
        <v>0</v>
      </c>
      <c s="32">
        <f>ROUND(ROUND(L179,2)*ROUND(G179,3),2)</f>
      </c>
      <c s="36" t="s">
        <v>82</v>
      </c>
      <c>
        <f>(M179*0)/100</f>
      </c>
      <c t="s">
        <v>25</v>
      </c>
    </row>
    <row r="180" spans="1:5" ht="12.75">
      <c r="A180" s="35" t="s">
        <v>53</v>
      </c>
      <c r="E180" s="39" t="s">
        <v>49</v>
      </c>
    </row>
    <row r="181" spans="1:5" ht="12.75">
      <c r="A181" s="35" t="s">
        <v>55</v>
      </c>
      <c r="E181" s="40" t="s">
        <v>49</v>
      </c>
    </row>
    <row r="182" spans="1:5" ht="12.75">
      <c r="A182" t="s">
        <v>57</v>
      </c>
      <c r="E182" s="39" t="s">
        <v>49</v>
      </c>
    </row>
    <row r="183" spans="1:16" ht="12.75">
      <c r="A183" t="s">
        <v>47</v>
      </c>
      <c s="34" t="s">
        <v>231</v>
      </c>
      <c s="34" t="s">
        <v>646</v>
      </c>
      <c s="35" t="s">
        <v>49</v>
      </c>
      <c s="6" t="s">
        <v>647</v>
      </c>
      <c s="36" t="s">
        <v>197</v>
      </c>
      <c s="37">
        <v>1</v>
      </c>
      <c s="36">
        <v>0</v>
      </c>
      <c s="36">
        <f>ROUND(G183*H183,6)</f>
      </c>
      <c r="L183" s="38">
        <v>0</v>
      </c>
      <c s="32">
        <f>ROUND(ROUND(L183,2)*ROUND(G183,3),2)</f>
      </c>
      <c s="36" t="s">
        <v>82</v>
      </c>
      <c>
        <f>(M183*0)/100</f>
      </c>
      <c t="s">
        <v>25</v>
      </c>
    </row>
    <row r="184" spans="1:5" ht="25.5">
      <c r="A184" s="35" t="s">
        <v>53</v>
      </c>
      <c r="E184" s="39" t="s">
        <v>648</v>
      </c>
    </row>
    <row r="185" spans="1:5" ht="12.75">
      <c r="A185" s="35" t="s">
        <v>55</v>
      </c>
      <c r="E185" s="40" t="s">
        <v>49</v>
      </c>
    </row>
    <row r="186" spans="1:5" ht="12.75">
      <c r="A186" t="s">
        <v>57</v>
      </c>
      <c r="E186" s="39" t="s">
        <v>49</v>
      </c>
    </row>
    <row r="187" spans="1:16" ht="12.75">
      <c r="A187" t="s">
        <v>47</v>
      </c>
      <c s="34" t="s">
        <v>236</v>
      </c>
      <c s="34" t="s">
        <v>649</v>
      </c>
      <c s="35" t="s">
        <v>49</v>
      </c>
      <c s="6" t="s">
        <v>650</v>
      </c>
      <c s="36" t="s">
        <v>197</v>
      </c>
      <c s="37">
        <v>1</v>
      </c>
      <c s="36">
        <v>0.0009</v>
      </c>
      <c s="36">
        <f>ROUND(G187*H187,6)</f>
      </c>
      <c r="L187" s="38">
        <v>0</v>
      </c>
      <c s="32">
        <f>ROUND(ROUND(L187,2)*ROUND(G187,3),2)</f>
      </c>
      <c s="36" t="s">
        <v>171</v>
      </c>
      <c>
        <f>(M187*0)/100</f>
      </c>
      <c t="s">
        <v>25</v>
      </c>
    </row>
    <row r="188" spans="1:5" ht="12.75">
      <c r="A188" s="35" t="s">
        <v>53</v>
      </c>
      <c r="E188" s="39" t="s">
        <v>49</v>
      </c>
    </row>
    <row r="189" spans="1:5" ht="12.75">
      <c r="A189" s="35" t="s">
        <v>55</v>
      </c>
      <c r="E189" s="40" t="s">
        <v>49</v>
      </c>
    </row>
    <row r="190" spans="1:5" ht="12.75">
      <c r="A190" t="s">
        <v>57</v>
      </c>
      <c r="E190" s="39" t="s">
        <v>49</v>
      </c>
    </row>
    <row r="191" spans="1:16" ht="12.75">
      <c r="A191" t="s">
        <v>47</v>
      </c>
      <c s="34" t="s">
        <v>240</v>
      </c>
      <c s="34" t="s">
        <v>651</v>
      </c>
      <c s="35" t="s">
        <v>49</v>
      </c>
      <c s="6" t="s">
        <v>652</v>
      </c>
      <c s="36" t="s">
        <v>197</v>
      </c>
      <c s="37">
        <v>1</v>
      </c>
      <c s="36">
        <v>0</v>
      </c>
      <c s="36">
        <f>ROUND(G191*H191,6)</f>
      </c>
      <c r="L191" s="38">
        <v>0</v>
      </c>
      <c s="32">
        <f>ROUND(ROUND(L191,2)*ROUND(G191,3),2)</f>
      </c>
      <c s="36" t="s">
        <v>82</v>
      </c>
      <c>
        <f>(M191*0)/100</f>
      </c>
      <c t="s">
        <v>25</v>
      </c>
    </row>
    <row r="192" spans="1:5" ht="25.5">
      <c r="A192" s="35" t="s">
        <v>53</v>
      </c>
      <c r="E192" s="39" t="s">
        <v>653</v>
      </c>
    </row>
    <row r="193" spans="1:5" ht="12.75">
      <c r="A193" s="35" t="s">
        <v>55</v>
      </c>
      <c r="E193" s="40" t="s">
        <v>49</v>
      </c>
    </row>
    <row r="194" spans="1:5" ht="25.5">
      <c r="A194" t="s">
        <v>57</v>
      </c>
      <c r="E194" s="39" t="s">
        <v>654</v>
      </c>
    </row>
    <row r="195" spans="1:16" ht="12.75">
      <c r="A195" t="s">
        <v>47</v>
      </c>
      <c s="34" t="s">
        <v>245</v>
      </c>
      <c s="34" t="s">
        <v>655</v>
      </c>
      <c s="35" t="s">
        <v>49</v>
      </c>
      <c s="6" t="s">
        <v>656</v>
      </c>
      <c s="36" t="s">
        <v>197</v>
      </c>
      <c s="37">
        <v>1</v>
      </c>
      <c s="36">
        <v>0</v>
      </c>
      <c s="36">
        <f>ROUND(G195*H195,6)</f>
      </c>
      <c r="L195" s="38">
        <v>0</v>
      </c>
      <c s="32">
        <f>ROUND(ROUND(L195,2)*ROUND(G195,3),2)</f>
      </c>
      <c s="36" t="s">
        <v>82</v>
      </c>
      <c>
        <f>(M195*0)/100</f>
      </c>
      <c t="s">
        <v>25</v>
      </c>
    </row>
    <row r="196" spans="1:5" ht="25.5">
      <c r="A196" s="35" t="s">
        <v>53</v>
      </c>
      <c r="E196" s="39" t="s">
        <v>657</v>
      </c>
    </row>
    <row r="197" spans="1:5" ht="12.75">
      <c r="A197" s="35" t="s">
        <v>55</v>
      </c>
      <c r="E197" s="40" t="s">
        <v>49</v>
      </c>
    </row>
    <row r="198" spans="1:5" ht="12.75">
      <c r="A198" t="s">
        <v>57</v>
      </c>
      <c r="E198" s="39" t="s">
        <v>49</v>
      </c>
    </row>
    <row r="199" spans="1:16" ht="12.75">
      <c r="A199" t="s">
        <v>47</v>
      </c>
      <c s="34" t="s">
        <v>250</v>
      </c>
      <c s="34" t="s">
        <v>658</v>
      </c>
      <c s="35" t="s">
        <v>49</v>
      </c>
      <c s="6" t="s">
        <v>659</v>
      </c>
      <c s="36" t="s">
        <v>197</v>
      </c>
      <c s="37">
        <v>1</v>
      </c>
      <c s="36">
        <v>0</v>
      </c>
      <c s="36">
        <f>ROUND(G199*H199,6)</f>
      </c>
      <c r="L199" s="38">
        <v>0</v>
      </c>
      <c s="32">
        <f>ROUND(ROUND(L199,2)*ROUND(G199,3),2)</f>
      </c>
      <c s="36" t="s">
        <v>171</v>
      </c>
      <c>
        <f>(M199*0)/100</f>
      </c>
      <c t="s">
        <v>25</v>
      </c>
    </row>
    <row r="200" spans="1:5" ht="12.75">
      <c r="A200" s="35" t="s">
        <v>53</v>
      </c>
      <c r="E200" s="39" t="s">
        <v>49</v>
      </c>
    </row>
    <row r="201" spans="1:5" ht="12.75">
      <c r="A201" s="35" t="s">
        <v>55</v>
      </c>
      <c r="E201" s="40" t="s">
        <v>49</v>
      </c>
    </row>
    <row r="202" spans="1:5" ht="12.75">
      <c r="A202" t="s">
        <v>57</v>
      </c>
      <c r="E202" s="39" t="s">
        <v>49</v>
      </c>
    </row>
    <row r="203" spans="1:16" ht="12.75">
      <c r="A203" t="s">
        <v>47</v>
      </c>
      <c s="34" t="s">
        <v>255</v>
      </c>
      <c s="34" t="s">
        <v>660</v>
      </c>
      <c s="35" t="s">
        <v>49</v>
      </c>
      <c s="6" t="s">
        <v>661</v>
      </c>
      <c s="36" t="s">
        <v>197</v>
      </c>
      <c s="37">
        <v>1</v>
      </c>
      <c s="36">
        <v>0.00024</v>
      </c>
      <c s="36">
        <f>ROUND(G203*H203,6)</f>
      </c>
      <c r="L203" s="38">
        <v>0</v>
      </c>
      <c s="32">
        <f>ROUND(ROUND(L203,2)*ROUND(G203,3),2)</f>
      </c>
      <c s="36" t="s">
        <v>82</v>
      </c>
      <c>
        <f>(M203*0)/100</f>
      </c>
      <c t="s">
        <v>25</v>
      </c>
    </row>
    <row r="204" spans="1:5" ht="12.75">
      <c r="A204" s="35" t="s">
        <v>53</v>
      </c>
      <c r="E204" s="39" t="s">
        <v>49</v>
      </c>
    </row>
    <row r="205" spans="1:5" ht="12.75">
      <c r="A205" s="35" t="s">
        <v>55</v>
      </c>
      <c r="E205" s="40" t="s">
        <v>49</v>
      </c>
    </row>
    <row r="206" spans="1:5" ht="12.75">
      <c r="A206" t="s">
        <v>57</v>
      </c>
      <c r="E206" s="39" t="s">
        <v>49</v>
      </c>
    </row>
    <row r="207" spans="1:16" ht="12.75">
      <c r="A207" t="s">
        <v>47</v>
      </c>
      <c s="34" t="s">
        <v>260</v>
      </c>
      <c s="34" t="s">
        <v>662</v>
      </c>
      <c s="35" t="s">
        <v>49</v>
      </c>
      <c s="6" t="s">
        <v>663</v>
      </c>
      <c s="36" t="s">
        <v>197</v>
      </c>
      <c s="37">
        <v>1</v>
      </c>
      <c s="36">
        <v>0</v>
      </c>
      <c s="36">
        <f>ROUND(G207*H207,6)</f>
      </c>
      <c r="L207" s="38">
        <v>0</v>
      </c>
      <c s="32">
        <f>ROUND(ROUND(L207,2)*ROUND(G207,3),2)</f>
      </c>
      <c s="36" t="s">
        <v>171</v>
      </c>
      <c>
        <f>(M207*0)/100</f>
      </c>
      <c t="s">
        <v>25</v>
      </c>
    </row>
    <row r="208" spans="1:5" ht="25.5">
      <c r="A208" s="35" t="s">
        <v>53</v>
      </c>
      <c r="E208" s="39" t="s">
        <v>664</v>
      </c>
    </row>
    <row r="209" spans="1:5" ht="12.75">
      <c r="A209" s="35" t="s">
        <v>55</v>
      </c>
      <c r="E209" s="40" t="s">
        <v>49</v>
      </c>
    </row>
    <row r="210" spans="1:5" ht="12.75">
      <c r="A210" t="s">
        <v>57</v>
      </c>
      <c r="E210" s="39" t="s">
        <v>49</v>
      </c>
    </row>
    <row r="211" spans="1:13" ht="12.75">
      <c r="A211" t="s">
        <v>44</v>
      </c>
      <c r="C211" s="31" t="s">
        <v>122</v>
      </c>
      <c r="E211" s="33" t="s">
        <v>447</v>
      </c>
      <c r="J211" s="32">
        <f>0</f>
      </c>
      <c s="32">
        <f>0</f>
      </c>
      <c s="32">
        <f>0+L212</f>
      </c>
      <c s="32">
        <f>0+M212</f>
      </c>
    </row>
    <row r="212" spans="1:16" ht="12.75">
      <c r="A212" t="s">
        <v>47</v>
      </c>
      <c s="34" t="s">
        <v>409</v>
      </c>
      <c s="34" t="s">
        <v>485</v>
      </c>
      <c s="35" t="s">
        <v>49</v>
      </c>
      <c s="6" t="s">
        <v>486</v>
      </c>
      <c s="36" t="s">
        <v>96</v>
      </c>
      <c s="37">
        <v>1</v>
      </c>
      <c s="36">
        <v>0.00107</v>
      </c>
      <c s="36">
        <f>ROUND(G212*H212,6)</f>
      </c>
      <c r="L212" s="38">
        <v>0</v>
      </c>
      <c s="32">
        <f>ROUND(ROUND(L212,2)*ROUND(G212,3),2)</f>
      </c>
      <c s="36" t="s">
        <v>165</v>
      </c>
      <c>
        <f>(M212*0)/100</f>
      </c>
      <c t="s">
        <v>25</v>
      </c>
    </row>
    <row r="213" spans="1:5" ht="25.5">
      <c r="A213" s="35" t="s">
        <v>53</v>
      </c>
      <c r="E213" s="39" t="s">
        <v>487</v>
      </c>
    </row>
    <row r="214" spans="1:5" ht="12.75">
      <c r="A214" s="35" t="s">
        <v>55</v>
      </c>
      <c r="E214" s="40" t="s">
        <v>49</v>
      </c>
    </row>
    <row r="215" spans="1:5" ht="51">
      <c r="A215" t="s">
        <v>57</v>
      </c>
      <c r="E215" s="39" t="s">
        <v>665</v>
      </c>
    </row>
    <row r="216" spans="1:13" ht="12.75">
      <c r="A216" t="s">
        <v>44</v>
      </c>
      <c r="C216" s="31" t="s">
        <v>666</v>
      </c>
      <c r="E216" s="33" t="s">
        <v>667</v>
      </c>
      <c r="J216" s="32">
        <f>0</f>
      </c>
      <c s="32">
        <f>0</f>
      </c>
      <c s="32">
        <f>0+L217+L221</f>
      </c>
      <c s="32">
        <f>0+M217+M221</f>
      </c>
    </row>
    <row r="217" spans="1:16" ht="12.75">
      <c r="A217" t="s">
        <v>47</v>
      </c>
      <c s="34" t="s">
        <v>398</v>
      </c>
      <c s="34" t="s">
        <v>668</v>
      </c>
      <c s="35" t="s">
        <v>49</v>
      </c>
      <c s="6" t="s">
        <v>669</v>
      </c>
      <c s="36" t="s">
        <v>670</v>
      </c>
      <c s="37">
        <v>5</v>
      </c>
      <c s="36">
        <v>0</v>
      </c>
      <c s="36">
        <f>ROUND(G217*H217,6)</f>
      </c>
      <c r="L217" s="38">
        <v>0</v>
      </c>
      <c s="32">
        <f>ROUND(ROUND(L217,2)*ROUND(G217,3),2)</f>
      </c>
      <c s="36" t="s">
        <v>82</v>
      </c>
      <c>
        <f>(M217*0)/100</f>
      </c>
      <c t="s">
        <v>25</v>
      </c>
    </row>
    <row r="218" spans="1:5" ht="25.5">
      <c r="A218" s="35" t="s">
        <v>53</v>
      </c>
      <c r="E218" s="39" t="s">
        <v>671</v>
      </c>
    </row>
    <row r="219" spans="1:5" ht="12.75">
      <c r="A219" s="35" t="s">
        <v>55</v>
      </c>
      <c r="E219" s="40" t="s">
        <v>49</v>
      </c>
    </row>
    <row r="220" spans="1:5" ht="12.75">
      <c r="A220" t="s">
        <v>57</v>
      </c>
      <c r="E220" s="39" t="s">
        <v>49</v>
      </c>
    </row>
    <row r="221" spans="1:16" ht="12.75">
      <c r="A221" t="s">
        <v>47</v>
      </c>
      <c s="34" t="s">
        <v>402</v>
      </c>
      <c s="34" t="s">
        <v>672</v>
      </c>
      <c s="35" t="s">
        <v>49</v>
      </c>
      <c s="6" t="s">
        <v>673</v>
      </c>
      <c s="36" t="s">
        <v>670</v>
      </c>
      <c s="37">
        <v>5</v>
      </c>
      <c s="36">
        <v>0</v>
      </c>
      <c s="36">
        <f>ROUND(G221*H221,6)</f>
      </c>
      <c r="L221" s="38">
        <v>0</v>
      </c>
      <c s="32">
        <f>ROUND(ROUND(L221,2)*ROUND(G221,3),2)</f>
      </c>
      <c s="36" t="s">
        <v>82</v>
      </c>
      <c>
        <f>(M221*0)/100</f>
      </c>
      <c t="s">
        <v>25</v>
      </c>
    </row>
    <row r="222" spans="1:5" ht="25.5">
      <c r="A222" s="35" t="s">
        <v>53</v>
      </c>
      <c r="E222" s="39" t="s">
        <v>674</v>
      </c>
    </row>
    <row r="223" spans="1:5" ht="12.75">
      <c r="A223" s="35" t="s">
        <v>55</v>
      </c>
      <c r="E223" s="40" t="s">
        <v>49</v>
      </c>
    </row>
    <row r="224" spans="1:5" ht="12.75">
      <c r="A224" t="s">
        <v>57</v>
      </c>
      <c r="E224" s="39" t="s">
        <v>49</v>
      </c>
    </row>
    <row r="225" spans="1:13" ht="12.75">
      <c r="A225" t="s">
        <v>44</v>
      </c>
      <c r="C225" s="31" t="s">
        <v>675</v>
      </c>
      <c r="E225" s="33" t="s">
        <v>676</v>
      </c>
      <c r="J225" s="32">
        <f>0</f>
      </c>
      <c s="32">
        <f>0</f>
      </c>
      <c s="32">
        <f>0+L226+L230+L234+L238+L242+L246+L250+L254+L258+L262+L266+L270+L274+L278+L282+L286+L290+L294+L298+L302</f>
      </c>
      <c s="32">
        <f>0+M226+M230+M234+M238+M242+M246+M250+M254+M258+M262+M266+M270+M274+M278+M282+M286+M290+M294+M298+M302</f>
      </c>
    </row>
    <row r="226" spans="1:16" ht="12.75">
      <c r="A226" t="s">
        <v>47</v>
      </c>
      <c s="34" t="s">
        <v>25</v>
      </c>
      <c s="34" t="s">
        <v>677</v>
      </c>
      <c s="35" t="s">
        <v>49</v>
      </c>
      <c s="6" t="s">
        <v>678</v>
      </c>
      <c s="36" t="s">
        <v>565</v>
      </c>
      <c s="37">
        <v>4</v>
      </c>
      <c s="36">
        <v>0</v>
      </c>
      <c s="36">
        <f>ROUND(G226*H226,6)</f>
      </c>
      <c r="L226" s="38">
        <v>0</v>
      </c>
      <c s="32">
        <f>ROUND(ROUND(L226,2)*ROUND(G226,3),2)</f>
      </c>
      <c s="36" t="s">
        <v>171</v>
      </c>
      <c>
        <f>(M226*0)/100</f>
      </c>
      <c t="s">
        <v>25</v>
      </c>
    </row>
    <row r="227" spans="1:5" ht="12.75">
      <c r="A227" s="35" t="s">
        <v>53</v>
      </c>
      <c r="E227" s="39" t="s">
        <v>49</v>
      </c>
    </row>
    <row r="228" spans="1:5" ht="12.75">
      <c r="A228" s="35" t="s">
        <v>55</v>
      </c>
      <c r="E228" s="40" t="s">
        <v>49</v>
      </c>
    </row>
    <row r="229" spans="1:5" ht="12.75">
      <c r="A229" t="s">
        <v>57</v>
      </c>
      <c r="E229" s="39" t="s">
        <v>49</v>
      </c>
    </row>
    <row r="230" spans="1:16" ht="12.75">
      <c r="A230" t="s">
        <v>47</v>
      </c>
      <c s="34" t="s">
        <v>24</v>
      </c>
      <c s="34" t="s">
        <v>679</v>
      </c>
      <c s="35" t="s">
        <v>49</v>
      </c>
      <c s="6" t="s">
        <v>680</v>
      </c>
      <c s="36" t="s">
        <v>565</v>
      </c>
      <c s="37">
        <v>1</v>
      </c>
      <c s="36">
        <v>0</v>
      </c>
      <c s="36">
        <f>ROUND(G230*H230,6)</f>
      </c>
      <c r="L230" s="38">
        <v>0</v>
      </c>
      <c s="32">
        <f>ROUND(ROUND(L230,2)*ROUND(G230,3),2)</f>
      </c>
      <c s="36" t="s">
        <v>171</v>
      </c>
      <c>
        <f>(M230*0)/100</f>
      </c>
      <c t="s">
        <v>25</v>
      </c>
    </row>
    <row r="231" spans="1:5" ht="12.75">
      <c r="A231" s="35" t="s">
        <v>53</v>
      </c>
      <c r="E231" s="39" t="s">
        <v>49</v>
      </c>
    </row>
    <row r="232" spans="1:5" ht="12.75">
      <c r="A232" s="35" t="s">
        <v>55</v>
      </c>
      <c r="E232" s="40" t="s">
        <v>49</v>
      </c>
    </row>
    <row r="233" spans="1:5" ht="12.75">
      <c r="A233" t="s">
        <v>57</v>
      </c>
      <c r="E233" s="39" t="s">
        <v>49</v>
      </c>
    </row>
    <row r="234" spans="1:16" ht="12.75">
      <c r="A234" t="s">
        <v>47</v>
      </c>
      <c s="34" t="s">
        <v>68</v>
      </c>
      <c s="34" t="s">
        <v>681</v>
      </c>
      <c s="35" t="s">
        <v>49</v>
      </c>
      <c s="6" t="s">
        <v>682</v>
      </c>
      <c s="36" t="s">
        <v>565</v>
      </c>
      <c s="37">
        <v>1</v>
      </c>
      <c s="36">
        <v>0</v>
      </c>
      <c s="36">
        <f>ROUND(G234*H234,6)</f>
      </c>
      <c r="L234" s="38">
        <v>0</v>
      </c>
      <c s="32">
        <f>ROUND(ROUND(L234,2)*ROUND(G234,3),2)</f>
      </c>
      <c s="36" t="s">
        <v>171</v>
      </c>
      <c>
        <f>(M234*0)/100</f>
      </c>
      <c t="s">
        <v>25</v>
      </c>
    </row>
    <row r="235" spans="1:5" ht="12.75">
      <c r="A235" s="35" t="s">
        <v>53</v>
      </c>
      <c r="E235" s="39" t="s">
        <v>49</v>
      </c>
    </row>
    <row r="236" spans="1:5" ht="12.75">
      <c r="A236" s="35" t="s">
        <v>55</v>
      </c>
      <c r="E236" s="40" t="s">
        <v>49</v>
      </c>
    </row>
    <row r="237" spans="1:5" ht="12.75">
      <c r="A237" t="s">
        <v>57</v>
      </c>
      <c r="E237" s="39" t="s">
        <v>49</v>
      </c>
    </row>
    <row r="238" spans="1:16" ht="12.75">
      <c r="A238" t="s">
        <v>47</v>
      </c>
      <c s="34" t="s">
        <v>100</v>
      </c>
      <c s="34" t="s">
        <v>683</v>
      </c>
      <c s="35" t="s">
        <v>49</v>
      </c>
      <c s="6" t="s">
        <v>684</v>
      </c>
      <c s="36" t="s">
        <v>565</v>
      </c>
      <c s="37">
        <v>1</v>
      </c>
      <c s="36">
        <v>0</v>
      </c>
      <c s="36">
        <f>ROUND(G238*H238,6)</f>
      </c>
      <c r="L238" s="38">
        <v>0</v>
      </c>
      <c s="32">
        <f>ROUND(ROUND(L238,2)*ROUND(G238,3),2)</f>
      </c>
      <c s="36" t="s">
        <v>171</v>
      </c>
      <c>
        <f>(M238*0)/100</f>
      </c>
      <c t="s">
        <v>25</v>
      </c>
    </row>
    <row r="239" spans="1:5" ht="12.75">
      <c r="A239" s="35" t="s">
        <v>53</v>
      </c>
      <c r="E239" s="39" t="s">
        <v>685</v>
      </c>
    </row>
    <row r="240" spans="1:5" ht="12.75">
      <c r="A240" s="35" t="s">
        <v>55</v>
      </c>
      <c r="E240" s="40" t="s">
        <v>49</v>
      </c>
    </row>
    <row r="241" spans="1:5" ht="12.75">
      <c r="A241" t="s">
        <v>57</v>
      </c>
      <c r="E241" s="39" t="s">
        <v>49</v>
      </c>
    </row>
    <row r="242" spans="1:16" ht="12.75">
      <c r="A242" t="s">
        <v>47</v>
      </c>
      <c s="34" t="s">
        <v>107</v>
      </c>
      <c s="34" t="s">
        <v>686</v>
      </c>
      <c s="35" t="s">
        <v>49</v>
      </c>
      <c s="6" t="s">
        <v>687</v>
      </c>
      <c s="36" t="s">
        <v>565</v>
      </c>
      <c s="37">
        <v>1</v>
      </c>
      <c s="36">
        <v>0</v>
      </c>
      <c s="36">
        <f>ROUND(G242*H242,6)</f>
      </c>
      <c r="L242" s="38">
        <v>0</v>
      </c>
      <c s="32">
        <f>ROUND(ROUND(L242,2)*ROUND(G242,3),2)</f>
      </c>
      <c s="36" t="s">
        <v>171</v>
      </c>
      <c>
        <f>(M242*0)/100</f>
      </c>
      <c t="s">
        <v>25</v>
      </c>
    </row>
    <row r="243" spans="1:5" ht="12.75">
      <c r="A243" s="35" t="s">
        <v>53</v>
      </c>
      <c r="E243" s="39" t="s">
        <v>49</v>
      </c>
    </row>
    <row r="244" spans="1:5" ht="12.75">
      <c r="A244" s="35" t="s">
        <v>55</v>
      </c>
      <c r="E244" s="40" t="s">
        <v>49</v>
      </c>
    </row>
    <row r="245" spans="1:5" ht="12.75">
      <c r="A245" t="s">
        <v>57</v>
      </c>
      <c r="E245" s="39" t="s">
        <v>49</v>
      </c>
    </row>
    <row r="246" spans="1:16" ht="12.75">
      <c r="A246" t="s">
        <v>47</v>
      </c>
      <c s="34" t="s">
        <v>112</v>
      </c>
      <c s="34" t="s">
        <v>688</v>
      </c>
      <c s="35" t="s">
        <v>49</v>
      </c>
      <c s="6" t="s">
        <v>689</v>
      </c>
      <c s="36" t="s">
        <v>565</v>
      </c>
      <c s="37">
        <v>1</v>
      </c>
      <c s="36">
        <v>0</v>
      </c>
      <c s="36">
        <f>ROUND(G246*H246,6)</f>
      </c>
      <c r="L246" s="38">
        <v>0</v>
      </c>
      <c s="32">
        <f>ROUND(ROUND(L246,2)*ROUND(G246,3),2)</f>
      </c>
      <c s="36" t="s">
        <v>171</v>
      </c>
      <c>
        <f>(M246*0)/100</f>
      </c>
      <c t="s">
        <v>25</v>
      </c>
    </row>
    <row r="247" spans="1:5" ht="12.75">
      <c r="A247" s="35" t="s">
        <v>53</v>
      </c>
      <c r="E247" s="39" t="s">
        <v>680</v>
      </c>
    </row>
    <row r="248" spans="1:5" ht="12.75">
      <c r="A248" s="35" t="s">
        <v>55</v>
      </c>
      <c r="E248" s="40" t="s">
        <v>49</v>
      </c>
    </row>
    <row r="249" spans="1:5" ht="12.75">
      <c r="A249" t="s">
        <v>57</v>
      </c>
      <c r="E249" s="39" t="s">
        <v>49</v>
      </c>
    </row>
    <row r="250" spans="1:16" ht="12.75">
      <c r="A250" t="s">
        <v>47</v>
      </c>
      <c s="34" t="s">
        <v>117</v>
      </c>
      <c s="34" t="s">
        <v>690</v>
      </c>
      <c s="35" t="s">
        <v>49</v>
      </c>
      <c s="6" t="s">
        <v>691</v>
      </c>
      <c s="36" t="s">
        <v>565</v>
      </c>
      <c s="37">
        <v>2</v>
      </c>
      <c s="36">
        <v>0</v>
      </c>
      <c s="36">
        <f>ROUND(G250*H250,6)</f>
      </c>
      <c r="L250" s="38">
        <v>0</v>
      </c>
      <c s="32">
        <f>ROUND(ROUND(L250,2)*ROUND(G250,3),2)</f>
      </c>
      <c s="36" t="s">
        <v>171</v>
      </c>
      <c>
        <f>(M250*0)/100</f>
      </c>
      <c t="s">
        <v>25</v>
      </c>
    </row>
    <row r="251" spans="1:5" ht="12.75">
      <c r="A251" s="35" t="s">
        <v>53</v>
      </c>
      <c r="E251" s="39" t="s">
        <v>49</v>
      </c>
    </row>
    <row r="252" spans="1:5" ht="12.75">
      <c r="A252" s="35" t="s">
        <v>55</v>
      </c>
      <c r="E252" s="40" t="s">
        <v>49</v>
      </c>
    </row>
    <row r="253" spans="1:5" ht="12.75">
      <c r="A253" t="s">
        <v>57</v>
      </c>
      <c r="E253" s="39" t="s">
        <v>49</v>
      </c>
    </row>
    <row r="254" spans="1:16" ht="12.75">
      <c r="A254" t="s">
        <v>47</v>
      </c>
      <c s="34" t="s">
        <v>122</v>
      </c>
      <c s="34" t="s">
        <v>692</v>
      </c>
      <c s="35" t="s">
        <v>49</v>
      </c>
      <c s="6" t="s">
        <v>693</v>
      </c>
      <c s="36" t="s">
        <v>565</v>
      </c>
      <c s="37">
        <v>2</v>
      </c>
      <c s="36">
        <v>0</v>
      </c>
      <c s="36">
        <f>ROUND(G254*H254,6)</f>
      </c>
      <c r="L254" s="38">
        <v>0</v>
      </c>
      <c s="32">
        <f>ROUND(ROUND(L254,2)*ROUND(G254,3),2)</f>
      </c>
      <c s="36" t="s">
        <v>171</v>
      </c>
      <c>
        <f>(M254*0)/100</f>
      </c>
      <c t="s">
        <v>25</v>
      </c>
    </row>
    <row r="255" spans="1:5" ht="12.75">
      <c r="A255" s="35" t="s">
        <v>53</v>
      </c>
      <c r="E255" s="39" t="s">
        <v>49</v>
      </c>
    </row>
    <row r="256" spans="1:5" ht="12.75">
      <c r="A256" s="35" t="s">
        <v>55</v>
      </c>
      <c r="E256" s="40" t="s">
        <v>49</v>
      </c>
    </row>
    <row r="257" spans="1:5" ht="12.75">
      <c r="A257" t="s">
        <v>57</v>
      </c>
      <c r="E257" s="39" t="s">
        <v>49</v>
      </c>
    </row>
    <row r="258" spans="1:16" ht="12.75">
      <c r="A258" t="s">
        <v>47</v>
      </c>
      <c s="34" t="s">
        <v>127</v>
      </c>
      <c s="34" t="s">
        <v>694</v>
      </c>
      <c s="35" t="s">
        <v>49</v>
      </c>
      <c s="6" t="s">
        <v>695</v>
      </c>
      <c s="36" t="s">
        <v>565</v>
      </c>
      <c s="37">
        <v>8</v>
      </c>
      <c s="36">
        <v>0</v>
      </c>
      <c s="36">
        <f>ROUND(G258*H258,6)</f>
      </c>
      <c r="L258" s="38">
        <v>0</v>
      </c>
      <c s="32">
        <f>ROUND(ROUND(L258,2)*ROUND(G258,3),2)</f>
      </c>
      <c s="36" t="s">
        <v>171</v>
      </c>
      <c>
        <f>(M258*0)/100</f>
      </c>
      <c t="s">
        <v>25</v>
      </c>
    </row>
    <row r="259" spans="1:5" ht="12.75">
      <c r="A259" s="35" t="s">
        <v>53</v>
      </c>
      <c r="E259" s="39" t="s">
        <v>49</v>
      </c>
    </row>
    <row r="260" spans="1:5" ht="12.75">
      <c r="A260" s="35" t="s">
        <v>55</v>
      </c>
      <c r="E260" s="40" t="s">
        <v>49</v>
      </c>
    </row>
    <row r="261" spans="1:5" ht="12.75">
      <c r="A261" t="s">
        <v>57</v>
      </c>
      <c r="E261" s="39" t="s">
        <v>49</v>
      </c>
    </row>
    <row r="262" spans="1:16" ht="12.75">
      <c r="A262" t="s">
        <v>47</v>
      </c>
      <c s="34" t="s">
        <v>132</v>
      </c>
      <c s="34" t="s">
        <v>696</v>
      </c>
      <c s="35" t="s">
        <v>49</v>
      </c>
      <c s="6" t="s">
        <v>697</v>
      </c>
      <c s="36" t="s">
        <v>565</v>
      </c>
      <c s="37">
        <v>1</v>
      </c>
      <c s="36">
        <v>0</v>
      </c>
      <c s="36">
        <f>ROUND(G262*H262,6)</f>
      </c>
      <c r="L262" s="38">
        <v>0</v>
      </c>
      <c s="32">
        <f>ROUND(ROUND(L262,2)*ROUND(G262,3),2)</f>
      </c>
      <c s="36" t="s">
        <v>171</v>
      </c>
      <c>
        <f>(M262*0)/100</f>
      </c>
      <c t="s">
        <v>25</v>
      </c>
    </row>
    <row r="263" spans="1:5" ht="12.75">
      <c r="A263" s="35" t="s">
        <v>53</v>
      </c>
      <c r="E263" s="39" t="s">
        <v>49</v>
      </c>
    </row>
    <row r="264" spans="1:5" ht="12.75">
      <c r="A264" s="35" t="s">
        <v>55</v>
      </c>
      <c r="E264" s="40" t="s">
        <v>49</v>
      </c>
    </row>
    <row r="265" spans="1:5" ht="12.75">
      <c r="A265" t="s">
        <v>57</v>
      </c>
      <c r="E265" s="39" t="s">
        <v>49</v>
      </c>
    </row>
    <row r="266" spans="1:16" ht="12.75">
      <c r="A266" t="s">
        <v>47</v>
      </c>
      <c s="34" t="s">
        <v>137</v>
      </c>
      <c s="34" t="s">
        <v>698</v>
      </c>
      <c s="35" t="s">
        <v>49</v>
      </c>
      <c s="6" t="s">
        <v>699</v>
      </c>
      <c s="36" t="s">
        <v>565</v>
      </c>
      <c s="37">
        <v>1</v>
      </c>
      <c s="36">
        <v>0</v>
      </c>
      <c s="36">
        <f>ROUND(G266*H266,6)</f>
      </c>
      <c r="L266" s="38">
        <v>0</v>
      </c>
      <c s="32">
        <f>ROUND(ROUND(L266,2)*ROUND(G266,3),2)</f>
      </c>
      <c s="36" t="s">
        <v>171</v>
      </c>
      <c>
        <f>(M266*0)/100</f>
      </c>
      <c t="s">
        <v>25</v>
      </c>
    </row>
    <row r="267" spans="1:5" ht="12.75">
      <c r="A267" s="35" t="s">
        <v>53</v>
      </c>
      <c r="E267" s="39" t="s">
        <v>680</v>
      </c>
    </row>
    <row r="268" spans="1:5" ht="12.75">
      <c r="A268" s="35" t="s">
        <v>55</v>
      </c>
      <c r="E268" s="40" t="s">
        <v>49</v>
      </c>
    </row>
    <row r="269" spans="1:5" ht="12.75">
      <c r="A269" t="s">
        <v>57</v>
      </c>
      <c r="E269" s="39" t="s">
        <v>49</v>
      </c>
    </row>
    <row r="270" spans="1:16" ht="12.75">
      <c r="A270" t="s">
        <v>47</v>
      </c>
      <c s="34" t="s">
        <v>142</v>
      </c>
      <c s="34" t="s">
        <v>700</v>
      </c>
      <c s="35" t="s">
        <v>49</v>
      </c>
      <c s="6" t="s">
        <v>701</v>
      </c>
      <c s="36" t="s">
        <v>565</v>
      </c>
      <c s="37">
        <v>1</v>
      </c>
      <c s="36">
        <v>0</v>
      </c>
      <c s="36">
        <f>ROUND(G270*H270,6)</f>
      </c>
      <c r="L270" s="38">
        <v>0</v>
      </c>
      <c s="32">
        <f>ROUND(ROUND(L270,2)*ROUND(G270,3),2)</f>
      </c>
      <c s="36" t="s">
        <v>171</v>
      </c>
      <c>
        <f>(M270*0)/100</f>
      </c>
      <c t="s">
        <v>25</v>
      </c>
    </row>
    <row r="271" spans="1:5" ht="12.75">
      <c r="A271" s="35" t="s">
        <v>53</v>
      </c>
      <c r="E271" s="39" t="s">
        <v>49</v>
      </c>
    </row>
    <row r="272" spans="1:5" ht="12.75">
      <c r="A272" s="35" t="s">
        <v>55</v>
      </c>
      <c r="E272" s="40" t="s">
        <v>49</v>
      </c>
    </row>
    <row r="273" spans="1:5" ht="12.75">
      <c r="A273" t="s">
        <v>57</v>
      </c>
      <c r="E273" s="39" t="s">
        <v>49</v>
      </c>
    </row>
    <row r="274" spans="1:16" ht="12.75">
      <c r="A274" t="s">
        <v>47</v>
      </c>
      <c s="34" t="s">
        <v>147</v>
      </c>
      <c s="34" t="s">
        <v>702</v>
      </c>
      <c s="35" t="s">
        <v>49</v>
      </c>
      <c s="6" t="s">
        <v>703</v>
      </c>
      <c s="36" t="s">
        <v>565</v>
      </c>
      <c s="37">
        <v>1</v>
      </c>
      <c s="36">
        <v>0</v>
      </c>
      <c s="36">
        <f>ROUND(G274*H274,6)</f>
      </c>
      <c r="L274" s="38">
        <v>0</v>
      </c>
      <c s="32">
        <f>ROUND(ROUND(L274,2)*ROUND(G274,3),2)</f>
      </c>
      <c s="36" t="s">
        <v>171</v>
      </c>
      <c>
        <f>(M274*0)/100</f>
      </c>
      <c t="s">
        <v>25</v>
      </c>
    </row>
    <row r="275" spans="1:5" ht="12.75">
      <c r="A275" s="35" t="s">
        <v>53</v>
      </c>
      <c r="E275" s="39" t="s">
        <v>49</v>
      </c>
    </row>
    <row r="276" spans="1:5" ht="12.75">
      <c r="A276" s="35" t="s">
        <v>55</v>
      </c>
      <c r="E276" s="40" t="s">
        <v>49</v>
      </c>
    </row>
    <row r="277" spans="1:5" ht="12.75">
      <c r="A277" t="s">
        <v>57</v>
      </c>
      <c r="E277" s="39" t="s">
        <v>49</v>
      </c>
    </row>
    <row r="278" spans="1:16" ht="12.75">
      <c r="A278" t="s">
        <v>47</v>
      </c>
      <c s="34" t="s">
        <v>152</v>
      </c>
      <c s="34" t="s">
        <v>704</v>
      </c>
      <c s="35" t="s">
        <v>49</v>
      </c>
      <c s="6" t="s">
        <v>705</v>
      </c>
      <c s="36" t="s">
        <v>565</v>
      </c>
      <c s="37">
        <v>1</v>
      </c>
      <c s="36">
        <v>0</v>
      </c>
      <c s="36">
        <f>ROUND(G278*H278,6)</f>
      </c>
      <c r="L278" s="38">
        <v>0</v>
      </c>
      <c s="32">
        <f>ROUND(ROUND(L278,2)*ROUND(G278,3),2)</f>
      </c>
      <c s="36" t="s">
        <v>171</v>
      </c>
      <c>
        <f>(M278*0)/100</f>
      </c>
      <c t="s">
        <v>25</v>
      </c>
    </row>
    <row r="279" spans="1:5" ht="12.75">
      <c r="A279" s="35" t="s">
        <v>53</v>
      </c>
      <c r="E279" s="39" t="s">
        <v>49</v>
      </c>
    </row>
    <row r="280" spans="1:5" ht="12.75">
      <c r="A280" s="35" t="s">
        <v>55</v>
      </c>
      <c r="E280" s="40" t="s">
        <v>49</v>
      </c>
    </row>
    <row r="281" spans="1:5" ht="12.75">
      <c r="A281" t="s">
        <v>57</v>
      </c>
      <c r="E281" s="39" t="s">
        <v>49</v>
      </c>
    </row>
    <row r="282" spans="1:16" ht="12.75">
      <c r="A282" t="s">
        <v>47</v>
      </c>
      <c s="34" t="s">
        <v>157</v>
      </c>
      <c s="34" t="s">
        <v>706</v>
      </c>
      <c s="35" t="s">
        <v>49</v>
      </c>
      <c s="6" t="s">
        <v>707</v>
      </c>
      <c s="36" t="s">
        <v>189</v>
      </c>
      <c s="37">
        <v>1</v>
      </c>
      <c s="36">
        <v>0</v>
      </c>
      <c s="36">
        <f>ROUND(G282*H282,6)</f>
      </c>
      <c r="L282" s="38">
        <v>0</v>
      </c>
      <c s="32">
        <f>ROUND(ROUND(L282,2)*ROUND(G282,3),2)</f>
      </c>
      <c s="36" t="s">
        <v>171</v>
      </c>
      <c>
        <f>(M282*0)/100</f>
      </c>
      <c t="s">
        <v>25</v>
      </c>
    </row>
    <row r="283" spans="1:5" ht="12.75">
      <c r="A283" s="35" t="s">
        <v>53</v>
      </c>
      <c r="E283" s="39" t="s">
        <v>49</v>
      </c>
    </row>
    <row r="284" spans="1:5" ht="12.75">
      <c r="A284" s="35" t="s">
        <v>55</v>
      </c>
      <c r="E284" s="40" t="s">
        <v>49</v>
      </c>
    </row>
    <row r="285" spans="1:5" ht="12.75">
      <c r="A285" t="s">
        <v>57</v>
      </c>
      <c r="E285" s="39" t="s">
        <v>49</v>
      </c>
    </row>
    <row r="286" spans="1:16" ht="12.75">
      <c r="A286" t="s">
        <v>47</v>
      </c>
      <c s="34" t="s">
        <v>162</v>
      </c>
      <c s="34" t="s">
        <v>708</v>
      </c>
      <c s="35" t="s">
        <v>49</v>
      </c>
      <c s="6" t="s">
        <v>709</v>
      </c>
      <c s="36" t="s">
        <v>565</v>
      </c>
      <c s="37">
        <v>1</v>
      </c>
      <c s="36">
        <v>0</v>
      </c>
      <c s="36">
        <f>ROUND(G286*H286,6)</f>
      </c>
      <c r="L286" s="38">
        <v>0</v>
      </c>
      <c s="32">
        <f>ROUND(ROUND(L286,2)*ROUND(G286,3),2)</f>
      </c>
      <c s="36" t="s">
        <v>171</v>
      </c>
      <c>
        <f>(M286*0)/100</f>
      </c>
      <c t="s">
        <v>25</v>
      </c>
    </row>
    <row r="287" spans="1:5" ht="12.75">
      <c r="A287" s="35" t="s">
        <v>53</v>
      </c>
      <c r="E287" s="39" t="s">
        <v>49</v>
      </c>
    </row>
    <row r="288" spans="1:5" ht="12.75">
      <c r="A288" s="35" t="s">
        <v>55</v>
      </c>
      <c r="E288" s="40" t="s">
        <v>49</v>
      </c>
    </row>
    <row r="289" spans="1:5" ht="12.75">
      <c r="A289" t="s">
        <v>57</v>
      </c>
      <c r="E289" s="39" t="s">
        <v>49</v>
      </c>
    </row>
    <row r="290" spans="1:16" ht="12.75">
      <c r="A290" t="s">
        <v>47</v>
      </c>
      <c s="34" t="s">
        <v>168</v>
      </c>
      <c s="34" t="s">
        <v>710</v>
      </c>
      <c s="35" t="s">
        <v>49</v>
      </c>
      <c s="6" t="s">
        <v>711</v>
      </c>
      <c s="36" t="s">
        <v>565</v>
      </c>
      <c s="37">
        <v>1</v>
      </c>
      <c s="36">
        <v>0</v>
      </c>
      <c s="36">
        <f>ROUND(G290*H290,6)</f>
      </c>
      <c r="L290" s="38">
        <v>0</v>
      </c>
      <c s="32">
        <f>ROUND(ROUND(L290,2)*ROUND(G290,3),2)</f>
      </c>
      <c s="36" t="s">
        <v>171</v>
      </c>
      <c>
        <f>(M290*0)/100</f>
      </c>
      <c t="s">
        <v>25</v>
      </c>
    </row>
    <row r="291" spans="1:5" ht="12.75">
      <c r="A291" s="35" t="s">
        <v>53</v>
      </c>
      <c r="E291" s="39" t="s">
        <v>49</v>
      </c>
    </row>
    <row r="292" spans="1:5" ht="12.75">
      <c r="A292" s="35" t="s">
        <v>55</v>
      </c>
      <c r="E292" s="40" t="s">
        <v>49</v>
      </c>
    </row>
    <row r="293" spans="1:5" ht="12.75">
      <c r="A293" t="s">
        <v>57</v>
      </c>
      <c r="E293" s="39" t="s">
        <v>49</v>
      </c>
    </row>
    <row r="294" spans="1:16" ht="12.75">
      <c r="A294" t="s">
        <v>47</v>
      </c>
      <c s="34" t="s">
        <v>173</v>
      </c>
      <c s="34" t="s">
        <v>712</v>
      </c>
      <c s="35" t="s">
        <v>49</v>
      </c>
      <c s="6" t="s">
        <v>713</v>
      </c>
      <c s="36" t="s">
        <v>565</v>
      </c>
      <c s="37">
        <v>1</v>
      </c>
      <c s="36">
        <v>0</v>
      </c>
      <c s="36">
        <f>ROUND(G294*H294,6)</f>
      </c>
      <c r="L294" s="38">
        <v>0</v>
      </c>
      <c s="32">
        <f>ROUND(ROUND(L294,2)*ROUND(G294,3),2)</f>
      </c>
      <c s="36" t="s">
        <v>171</v>
      </c>
      <c>
        <f>(M294*0)/100</f>
      </c>
      <c t="s">
        <v>25</v>
      </c>
    </row>
    <row r="295" spans="1:5" ht="12.75">
      <c r="A295" s="35" t="s">
        <v>53</v>
      </c>
      <c r="E295" s="39" t="s">
        <v>49</v>
      </c>
    </row>
    <row r="296" spans="1:5" ht="12.75">
      <c r="A296" s="35" t="s">
        <v>55</v>
      </c>
      <c r="E296" s="40" t="s">
        <v>49</v>
      </c>
    </row>
    <row r="297" spans="1:5" ht="12.75">
      <c r="A297" t="s">
        <v>57</v>
      </c>
      <c r="E297" s="39" t="s">
        <v>49</v>
      </c>
    </row>
    <row r="298" spans="1:16" ht="12.75">
      <c r="A298" t="s">
        <v>47</v>
      </c>
      <c s="34" t="s">
        <v>177</v>
      </c>
      <c s="34" t="s">
        <v>714</v>
      </c>
      <c s="35" t="s">
        <v>49</v>
      </c>
      <c s="6" t="s">
        <v>715</v>
      </c>
      <c s="36" t="s">
        <v>565</v>
      </c>
      <c s="37">
        <v>1</v>
      </c>
      <c s="36">
        <v>0</v>
      </c>
      <c s="36">
        <f>ROUND(G298*H298,6)</f>
      </c>
      <c r="L298" s="38">
        <v>0</v>
      </c>
      <c s="32">
        <f>ROUND(ROUND(L298,2)*ROUND(G298,3),2)</f>
      </c>
      <c s="36" t="s">
        <v>171</v>
      </c>
      <c>
        <f>(M298*0)/100</f>
      </c>
      <c t="s">
        <v>25</v>
      </c>
    </row>
    <row r="299" spans="1:5" ht="12.75">
      <c r="A299" s="35" t="s">
        <v>53</v>
      </c>
      <c r="E299" s="39" t="s">
        <v>49</v>
      </c>
    </row>
    <row r="300" spans="1:5" ht="12.75">
      <c r="A300" s="35" t="s">
        <v>55</v>
      </c>
      <c r="E300" s="40" t="s">
        <v>49</v>
      </c>
    </row>
    <row r="301" spans="1:5" ht="12.75">
      <c r="A301" t="s">
        <v>57</v>
      </c>
      <c r="E301" s="39" t="s">
        <v>49</v>
      </c>
    </row>
    <row r="302" spans="1:16" ht="12.75">
      <c r="A302" t="s">
        <v>47</v>
      </c>
      <c s="34" t="s">
        <v>181</v>
      </c>
      <c s="34" t="s">
        <v>716</v>
      </c>
      <c s="35" t="s">
        <v>49</v>
      </c>
      <c s="6" t="s">
        <v>717</v>
      </c>
      <c s="36" t="s">
        <v>565</v>
      </c>
      <c s="37">
        <v>1</v>
      </c>
      <c s="36">
        <v>0</v>
      </c>
      <c s="36">
        <f>ROUND(G302*H302,6)</f>
      </c>
      <c r="L302" s="38">
        <v>0</v>
      </c>
      <c s="32">
        <f>ROUND(ROUND(L302,2)*ROUND(G302,3),2)</f>
      </c>
      <c s="36" t="s">
        <v>171</v>
      </c>
      <c>
        <f>(M302*0)/100</f>
      </c>
      <c t="s">
        <v>25</v>
      </c>
    </row>
    <row r="303" spans="1:5" ht="12.75">
      <c r="A303" s="35" t="s">
        <v>53</v>
      </c>
      <c r="E303" s="39" t="s">
        <v>49</v>
      </c>
    </row>
    <row r="304" spans="1:5" ht="12.75">
      <c r="A304" s="35" t="s">
        <v>55</v>
      </c>
      <c r="E304" s="40" t="s">
        <v>49</v>
      </c>
    </row>
    <row r="305" spans="1:5" ht="12.75">
      <c r="A305" t="s">
        <v>57</v>
      </c>
      <c r="E305" s="39" t="s">
        <v>49</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