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nový\"/>
    </mc:Choice>
  </mc:AlternateContent>
  <bookViews>
    <workbookView xWindow="0" yWindow="0" windowWidth="28800" windowHeight="11940" activeTab="5"/>
  </bookViews>
  <sheets>
    <sheet name="Rekapitulace zakázky" sheetId="1" r:id="rId1"/>
    <sheet name="01 - oprava fasády" sheetId="2" r:id="rId2"/>
    <sheet name="02 - oprava střechy" sheetId="3" r:id="rId3"/>
    <sheet name="03 - oprava lapače splave..." sheetId="4" r:id="rId4"/>
    <sheet name="04 - nátěry přístřešků, p..." sheetId="5" r:id="rId5"/>
    <sheet name="05 - Sanace zdiva" sheetId="7" r:id="rId6"/>
    <sheet name="06 - VRN" sheetId="6" r:id="rId7"/>
  </sheets>
  <definedNames>
    <definedName name="_xlnm._FilterDatabase" localSheetId="1" hidden="1">'01 - oprava fasády'!$C$123:$K$166</definedName>
    <definedName name="_xlnm._FilterDatabase" localSheetId="2" hidden="1">'02 - oprava střechy'!$C$119:$K$142</definedName>
    <definedName name="_xlnm._FilterDatabase" localSheetId="3" hidden="1">'03 - oprava lapače splave...'!$C$130:$K$218</definedName>
    <definedName name="_xlnm._FilterDatabase" localSheetId="4" hidden="1">'04 - nátěry přístřešků, p...'!$C$121:$K$153</definedName>
    <definedName name="_xlnm._FilterDatabase" localSheetId="5" hidden="1">'05 - Sanace zdiva'!$C$125:$K$158</definedName>
    <definedName name="_xlnm._FilterDatabase" localSheetId="6" hidden="1">'06 - VRN'!$C$117:$K$126</definedName>
    <definedName name="_xlnm.Print_Titles" localSheetId="1">'01 - oprava fasády'!$123:$123</definedName>
    <definedName name="_xlnm.Print_Titles" localSheetId="2">'02 - oprava střechy'!$119:$119</definedName>
    <definedName name="_xlnm.Print_Titles" localSheetId="3">'03 - oprava lapače splave...'!$130:$130</definedName>
    <definedName name="_xlnm.Print_Titles" localSheetId="4">'04 - nátěry přístřešků, p...'!$121:$121</definedName>
    <definedName name="_xlnm.Print_Titles" localSheetId="5">'05 - Sanace zdiva'!$125:$125</definedName>
    <definedName name="_xlnm.Print_Titles" localSheetId="6">'06 - VRN'!$117:$117</definedName>
    <definedName name="_xlnm.Print_Titles" localSheetId="0">'Rekapitulace zakázky'!$92:$92</definedName>
    <definedName name="_xlnm.Print_Area" localSheetId="1">'01 - oprava fasády'!$C$4:$J$76,'01 - oprava fasády'!$C$82:$J$105,'01 - oprava fasády'!$C$111:$J$166</definedName>
    <definedName name="_xlnm.Print_Area" localSheetId="2">'02 - oprava střechy'!$C$4:$J$76,'02 - oprava střechy'!$C$82:$J$101,'02 - oprava střechy'!$C$107:$J$142</definedName>
    <definedName name="_xlnm.Print_Area" localSheetId="3">'03 - oprava lapače splave...'!$C$4:$J$76,'03 - oprava lapače splave...'!$C$82:$J$112,'03 - oprava lapače splave...'!$C$118:$J$218</definedName>
    <definedName name="_xlnm.Print_Area" localSheetId="4">'04 - nátěry přístřešků, p...'!$C$4:$J$76,'04 - nátěry přístřešků, p...'!$C$82:$J$103,'04 - nátěry přístřešků, p...'!$C$109:$J$153</definedName>
    <definedName name="_xlnm.Print_Area" localSheetId="5">'05 - Sanace zdiva'!$C$4:$J$76,'05 - Sanace zdiva'!$C$82:$J$107,'05 - Sanace zdiva'!$C$113:$J$158</definedName>
    <definedName name="_xlnm.Print_Area" localSheetId="6">'06 - VRN'!$C$4:$J$76,'06 - VRN'!$C$82:$J$99,'06 - VRN'!$C$105:$J$126</definedName>
    <definedName name="_xlnm.Print_Area" localSheetId="0">'Rekapitulace zakázky'!$D$4:$AO$76,'Rekapitulace zakázky'!$C$82:$AQ$101</definedName>
  </definedNames>
  <calcPr calcId="162913"/>
</workbook>
</file>

<file path=xl/calcChain.xml><?xml version="1.0" encoding="utf-8"?>
<calcChain xmlns="http://schemas.openxmlformats.org/spreadsheetml/2006/main">
  <c r="J37" i="7" l="1"/>
  <c r="J36" i="7"/>
  <c r="AY99" i="1"/>
  <c r="J35" i="7"/>
  <c r="AX99" i="1" s="1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7" i="7"/>
  <c r="BH147" i="7"/>
  <c r="BG147" i="7"/>
  <c r="BF147" i="7"/>
  <c r="T147" i="7"/>
  <c r="T146" i="7" s="1"/>
  <c r="R147" i="7"/>
  <c r="R146" i="7" s="1"/>
  <c r="P147" i="7"/>
  <c r="P146" i="7" s="1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F120" i="7"/>
  <c r="E118" i="7"/>
  <c r="F89" i="7"/>
  <c r="E87" i="7"/>
  <c r="J24" i="7"/>
  <c r="E24" i="7"/>
  <c r="J123" i="7" s="1"/>
  <c r="J23" i="7"/>
  <c r="J21" i="7"/>
  <c r="E21" i="7"/>
  <c r="J122" i="7" s="1"/>
  <c r="J20" i="7"/>
  <c r="J18" i="7"/>
  <c r="E18" i="7"/>
  <c r="F123" i="7" s="1"/>
  <c r="J17" i="7"/>
  <c r="J15" i="7"/>
  <c r="E15" i="7"/>
  <c r="F122" i="7" s="1"/>
  <c r="J14" i="7"/>
  <c r="J12" i="7"/>
  <c r="J120" i="7"/>
  <c r="E7" i="7"/>
  <c r="E116" i="7" s="1"/>
  <c r="J37" i="6"/>
  <c r="J36" i="6"/>
  <c r="AY100" i="1" s="1"/>
  <c r="J35" i="6"/>
  <c r="AX100" i="1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F112" i="6"/>
  <c r="E110" i="6"/>
  <c r="F89" i="6"/>
  <c r="E87" i="6"/>
  <c r="J24" i="6"/>
  <c r="E24" i="6"/>
  <c r="J115" i="6" s="1"/>
  <c r="J23" i="6"/>
  <c r="J21" i="6"/>
  <c r="E21" i="6"/>
  <c r="J91" i="6" s="1"/>
  <c r="J20" i="6"/>
  <c r="J18" i="6"/>
  <c r="E18" i="6"/>
  <c r="F115" i="6" s="1"/>
  <c r="J17" i="6"/>
  <c r="J15" i="6"/>
  <c r="E15" i="6"/>
  <c r="F114" i="6" s="1"/>
  <c r="J14" i="6"/>
  <c r="J12" i="6"/>
  <c r="J112" i="6"/>
  <c r="E7" i="6"/>
  <c r="E108" i="6" s="1"/>
  <c r="J37" i="5"/>
  <c r="J36" i="5"/>
  <c r="AY98" i="1" s="1"/>
  <c r="J35" i="5"/>
  <c r="AX98" i="1" s="1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F116" i="5"/>
  <c r="E114" i="5"/>
  <c r="F89" i="5"/>
  <c r="E87" i="5"/>
  <c r="J24" i="5"/>
  <c r="E24" i="5"/>
  <c r="J92" i="5" s="1"/>
  <c r="J23" i="5"/>
  <c r="J21" i="5"/>
  <c r="E21" i="5"/>
  <c r="J118" i="5" s="1"/>
  <c r="J20" i="5"/>
  <c r="J18" i="5"/>
  <c r="E18" i="5"/>
  <c r="F119" i="5" s="1"/>
  <c r="J17" i="5"/>
  <c r="J15" i="5"/>
  <c r="E15" i="5"/>
  <c r="F91" i="5" s="1"/>
  <c r="J14" i="5"/>
  <c r="J12" i="5"/>
  <c r="J116" i="5" s="1"/>
  <c r="E7" i="5"/>
  <c r="E112" i="5"/>
  <c r="J37" i="4"/>
  <c r="J36" i="4"/>
  <c r="AY97" i="1" s="1"/>
  <c r="J35" i="4"/>
  <c r="AX97" i="1" s="1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T173" i="4" s="1"/>
  <c r="R174" i="4"/>
  <c r="R173" i="4" s="1"/>
  <c r="P174" i="4"/>
  <c r="P173" i="4" s="1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T141" i="4"/>
  <c r="R142" i="4"/>
  <c r="R141" i="4" s="1"/>
  <c r="P142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F125" i="4"/>
  <c r="E123" i="4"/>
  <c r="F89" i="4"/>
  <c r="E87" i="4"/>
  <c r="J24" i="4"/>
  <c r="E24" i="4"/>
  <c r="J128" i="4" s="1"/>
  <c r="J23" i="4"/>
  <c r="J21" i="4"/>
  <c r="E21" i="4"/>
  <c r="J127" i="4" s="1"/>
  <c r="J20" i="4"/>
  <c r="J18" i="4"/>
  <c r="E18" i="4"/>
  <c r="F92" i="4" s="1"/>
  <c r="J17" i="4"/>
  <c r="J15" i="4"/>
  <c r="E15" i="4"/>
  <c r="F127" i="4" s="1"/>
  <c r="J14" i="4"/>
  <c r="J12" i="4"/>
  <c r="J125" i="4" s="1"/>
  <c r="E7" i="4"/>
  <c r="E121" i="4" s="1"/>
  <c r="J37" i="3"/>
  <c r="J36" i="3"/>
  <c r="AY96" i="1" s="1"/>
  <c r="J35" i="3"/>
  <c r="AX96" i="1" s="1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F114" i="3"/>
  <c r="E112" i="3"/>
  <c r="F89" i="3"/>
  <c r="E87" i="3"/>
  <c r="J24" i="3"/>
  <c r="E24" i="3"/>
  <c r="J117" i="3" s="1"/>
  <c r="J23" i="3"/>
  <c r="J21" i="3"/>
  <c r="E21" i="3"/>
  <c r="J91" i="3" s="1"/>
  <c r="J20" i="3"/>
  <c r="J18" i="3"/>
  <c r="E18" i="3"/>
  <c r="F92" i="3" s="1"/>
  <c r="J17" i="3"/>
  <c r="J15" i="3"/>
  <c r="E15" i="3"/>
  <c r="F116" i="3" s="1"/>
  <c r="J14" i="3"/>
  <c r="J12" i="3"/>
  <c r="J114" i="3"/>
  <c r="E7" i="3"/>
  <c r="E85" i="3" s="1"/>
  <c r="J37" i="2"/>
  <c r="J36" i="2"/>
  <c r="AY95" i="1" s="1"/>
  <c r="J35" i="2"/>
  <c r="AX95" i="1" s="1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T151" i="2"/>
  <c r="R152" i="2"/>
  <c r="R151" i="2" s="1"/>
  <c r="P152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F118" i="2"/>
  <c r="E116" i="2"/>
  <c r="F89" i="2"/>
  <c r="E87" i="2"/>
  <c r="J24" i="2"/>
  <c r="E24" i="2"/>
  <c r="J121" i="2" s="1"/>
  <c r="J23" i="2"/>
  <c r="J21" i="2"/>
  <c r="E21" i="2"/>
  <c r="J120" i="2" s="1"/>
  <c r="J20" i="2"/>
  <c r="J18" i="2"/>
  <c r="E18" i="2"/>
  <c r="F92" i="2" s="1"/>
  <c r="J17" i="2"/>
  <c r="J15" i="2"/>
  <c r="E15" i="2"/>
  <c r="F120" i="2" s="1"/>
  <c r="J14" i="2"/>
  <c r="J12" i="2"/>
  <c r="J89" i="2"/>
  <c r="E7" i="2"/>
  <c r="E114" i="2" s="1"/>
  <c r="L90" i="1"/>
  <c r="AM90" i="1"/>
  <c r="AM89" i="1"/>
  <c r="L89" i="1"/>
  <c r="AM87" i="1"/>
  <c r="L87" i="1"/>
  <c r="L85" i="1"/>
  <c r="L84" i="1"/>
  <c r="BK153" i="5"/>
  <c r="J152" i="5"/>
  <c r="BK151" i="5"/>
  <c r="BK150" i="5"/>
  <c r="J149" i="5"/>
  <c r="BK148" i="5"/>
  <c r="BK147" i="5"/>
  <c r="BK145" i="5"/>
  <c r="BK143" i="5"/>
  <c r="BK142" i="5"/>
  <c r="J137" i="5"/>
  <c r="J136" i="5"/>
  <c r="J130" i="5"/>
  <c r="J128" i="5"/>
  <c r="BK125" i="5"/>
  <c r="BK216" i="4"/>
  <c r="J215" i="4"/>
  <c r="BK214" i="4"/>
  <c r="BK210" i="4"/>
  <c r="J209" i="4"/>
  <c r="J208" i="4"/>
  <c r="J204" i="4"/>
  <c r="BK203" i="4"/>
  <c r="BK200" i="4"/>
  <c r="BK199" i="4"/>
  <c r="BK198" i="4"/>
  <c r="BK197" i="4"/>
  <c r="J195" i="4"/>
  <c r="J194" i="4"/>
  <c r="BK193" i="4"/>
  <c r="J191" i="4"/>
  <c r="J187" i="4"/>
  <c r="BK186" i="4"/>
  <c r="BK184" i="4"/>
  <c r="BK183" i="4"/>
  <c r="BK179" i="4"/>
  <c r="J178" i="4"/>
  <c r="J176" i="4"/>
  <c r="BK174" i="4"/>
  <c r="J172" i="4"/>
  <c r="J171" i="4"/>
  <c r="BK169" i="4"/>
  <c r="BK168" i="4"/>
  <c r="BK166" i="4"/>
  <c r="J164" i="4"/>
  <c r="BK162" i="4"/>
  <c r="J154" i="4"/>
  <c r="J151" i="4"/>
  <c r="J150" i="4"/>
  <c r="J148" i="4"/>
  <c r="BK147" i="4"/>
  <c r="J145" i="4"/>
  <c r="J139" i="4"/>
  <c r="J138" i="4"/>
  <c r="BK137" i="4"/>
  <c r="J135" i="4"/>
  <c r="J139" i="3"/>
  <c r="BK138" i="3"/>
  <c r="J135" i="3"/>
  <c r="BK124" i="3"/>
  <c r="J166" i="2"/>
  <c r="J165" i="2"/>
  <c r="BK164" i="2"/>
  <c r="BK157" i="2"/>
  <c r="J156" i="2"/>
  <c r="BK155" i="2"/>
  <c r="BK152" i="2"/>
  <c r="J148" i="2"/>
  <c r="BK147" i="2"/>
  <c r="J146" i="2"/>
  <c r="J143" i="2"/>
  <c r="BK134" i="2"/>
  <c r="J132" i="2"/>
  <c r="BK130" i="2"/>
  <c r="BK127" i="2"/>
  <c r="BK157" i="7"/>
  <c r="J156" i="7"/>
  <c r="J154" i="7"/>
  <c r="J153" i="7"/>
  <c r="J151" i="7"/>
  <c r="BK150" i="7"/>
  <c r="BK147" i="7"/>
  <c r="BK145" i="7"/>
  <c r="BK144" i="7"/>
  <c r="BK143" i="7"/>
  <c r="J141" i="7"/>
  <c r="J140" i="7"/>
  <c r="J139" i="7"/>
  <c r="BK138" i="7"/>
  <c r="J135" i="7"/>
  <c r="BK134" i="7"/>
  <c r="BK133" i="7"/>
  <c r="J132" i="7"/>
  <c r="J130" i="7"/>
  <c r="BK129" i="7"/>
  <c r="J129" i="7"/>
  <c r="J126" i="6"/>
  <c r="J125" i="6"/>
  <c r="BK124" i="6"/>
  <c r="BK122" i="6"/>
  <c r="BK121" i="6"/>
  <c r="J120" i="6"/>
  <c r="J153" i="5"/>
  <c r="BK152" i="5"/>
  <c r="BK149" i="5"/>
  <c r="J148" i="5"/>
  <c r="J147" i="5"/>
  <c r="J146" i="5"/>
  <c r="BK144" i="5"/>
  <c r="J143" i="5"/>
  <c r="BK140" i="5"/>
  <c r="BK135" i="5"/>
  <c r="BK131" i="5"/>
  <c r="BK130" i="5"/>
  <c r="BK126" i="5"/>
  <c r="J217" i="4"/>
  <c r="J212" i="4"/>
  <c r="J211" i="4"/>
  <c r="J210" i="4"/>
  <c r="J207" i="4"/>
  <c r="BK206" i="4"/>
  <c r="BK205" i="4"/>
  <c r="BK204" i="4"/>
  <c r="J200" i="4"/>
  <c r="J198" i="4"/>
  <c r="J196" i="4"/>
  <c r="BK194" i="4"/>
  <c r="BK192" i="4"/>
  <c r="BK190" i="4"/>
  <c r="J184" i="4"/>
  <c r="J183" i="4"/>
  <c r="BK180" i="4"/>
  <c r="J179" i="4"/>
  <c r="BK176" i="4"/>
  <c r="BK172" i="4"/>
  <c r="BK170" i="4"/>
  <c r="J169" i="4"/>
  <c r="J168" i="4"/>
  <c r="BK167" i="4"/>
  <c r="J166" i="4"/>
  <c r="J163" i="4"/>
  <c r="J161" i="4"/>
  <c r="J155" i="4"/>
  <c r="BK154" i="4"/>
  <c r="BK150" i="4"/>
  <c r="BK149" i="4"/>
  <c r="J147" i="4"/>
  <c r="BK146" i="4"/>
  <c r="BK142" i="4"/>
  <c r="BK139" i="4"/>
  <c r="J134" i="4"/>
  <c r="BK142" i="3"/>
  <c r="BK141" i="3"/>
  <c r="BK140" i="3"/>
  <c r="J138" i="3"/>
  <c r="BK136" i="3"/>
  <c r="J134" i="3"/>
  <c r="BK133" i="3"/>
  <c r="BK132" i="3"/>
  <c r="BK131" i="3"/>
  <c r="J130" i="3"/>
  <c r="BK126" i="3"/>
  <c r="J124" i="3"/>
  <c r="BK166" i="2"/>
  <c r="BK165" i="2"/>
  <c r="J162" i="2"/>
  <c r="J161" i="2"/>
  <c r="BK158" i="2"/>
  <c r="J157" i="2"/>
  <c r="J154" i="2"/>
  <c r="BK150" i="2"/>
  <c r="BK149" i="2"/>
  <c r="J147" i="2"/>
  <c r="J145" i="2"/>
  <c r="J142" i="2"/>
  <c r="J141" i="2"/>
  <c r="BK140" i="2"/>
  <c r="J137" i="2"/>
  <c r="J136" i="2"/>
  <c r="BK135" i="2"/>
  <c r="BK131" i="2"/>
  <c r="J129" i="2"/>
  <c r="BK128" i="2"/>
  <c r="AS94" i="1"/>
  <c r="J158" i="7"/>
  <c r="J157" i="7"/>
  <c r="BK156" i="7"/>
  <c r="BK154" i="7"/>
  <c r="BK153" i="7"/>
  <c r="BK151" i="7"/>
  <c r="J150" i="7"/>
  <c r="J147" i="7"/>
  <c r="J145" i="7"/>
  <c r="J144" i="7"/>
  <c r="J143" i="7"/>
  <c r="BK141" i="7"/>
  <c r="BK140" i="7"/>
  <c r="BK139" i="7"/>
  <c r="J138" i="7"/>
  <c r="BK137" i="7"/>
  <c r="J137" i="7"/>
  <c r="BK135" i="7"/>
  <c r="J134" i="7"/>
  <c r="J133" i="7"/>
  <c r="BK132" i="7"/>
  <c r="BK130" i="7"/>
  <c r="BK126" i="6"/>
  <c r="BK125" i="6"/>
  <c r="J124" i="6"/>
  <c r="J122" i="6"/>
  <c r="J121" i="6"/>
  <c r="BK120" i="6"/>
  <c r="J151" i="5"/>
  <c r="J150" i="5"/>
  <c r="J141" i="5"/>
  <c r="BK139" i="5"/>
  <c r="BK137" i="5"/>
  <c r="J134" i="5"/>
  <c r="J129" i="5"/>
  <c r="J126" i="5"/>
  <c r="J125" i="5"/>
  <c r="J216" i="4"/>
  <c r="BK215" i="4"/>
  <c r="J214" i="4"/>
  <c r="BK209" i="4"/>
  <c r="J206" i="4"/>
  <c r="J203" i="4"/>
  <c r="J202" i="4"/>
  <c r="BK196" i="4"/>
  <c r="BK189" i="4"/>
  <c r="BK185" i="4"/>
  <c r="J180" i="4"/>
  <c r="BK178" i="4"/>
  <c r="J177" i="4"/>
  <c r="BK171" i="4"/>
  <c r="BK161" i="4"/>
  <c r="J159" i="4"/>
  <c r="J158" i="4"/>
  <c r="J157" i="4"/>
  <c r="J156" i="4"/>
  <c r="J152" i="4"/>
  <c r="BK144" i="4"/>
  <c r="J142" i="4"/>
  <c r="BK140" i="4"/>
  <c r="BK135" i="4"/>
  <c r="BK139" i="3"/>
  <c r="BK137" i="3"/>
  <c r="BK135" i="3"/>
  <c r="BK134" i="3"/>
  <c r="J132" i="3"/>
  <c r="BK127" i="3"/>
  <c r="J126" i="3"/>
  <c r="BK125" i="3"/>
  <c r="BK123" i="3"/>
  <c r="J164" i="2"/>
  <c r="J163" i="2"/>
  <c r="BK162" i="2"/>
  <c r="J155" i="2"/>
  <c r="BK154" i="2"/>
  <c r="J149" i="2"/>
  <c r="BK148" i="2"/>
  <c r="BK145" i="2"/>
  <c r="BK143" i="2"/>
  <c r="BK142" i="2"/>
  <c r="BK141" i="2"/>
  <c r="J140" i="2"/>
  <c r="BK139" i="2"/>
  <c r="BK137" i="2"/>
  <c r="J133" i="2"/>
  <c r="J131" i="2"/>
  <c r="J130" i="2"/>
  <c r="BK129" i="2"/>
  <c r="J128" i="2"/>
  <c r="J127" i="2"/>
  <c r="BK158" i="7"/>
  <c r="BK146" i="5"/>
  <c r="J145" i="5"/>
  <c r="J144" i="5"/>
  <c r="J142" i="5"/>
  <c r="BK141" i="5"/>
  <c r="J140" i="5"/>
  <c r="J139" i="5"/>
  <c r="BK136" i="5"/>
  <c r="J135" i="5"/>
  <c r="BK134" i="5"/>
  <c r="J131" i="5"/>
  <c r="BK129" i="5"/>
  <c r="BK128" i="5"/>
  <c r="BK218" i="4"/>
  <c r="J218" i="4"/>
  <c r="BK217" i="4"/>
  <c r="BK212" i="4"/>
  <c r="BK211" i="4"/>
  <c r="BK208" i="4"/>
  <c r="BK207" i="4"/>
  <c r="J205" i="4"/>
  <c r="BK202" i="4"/>
  <c r="J199" i="4"/>
  <c r="J197" i="4"/>
  <c r="BK195" i="4"/>
  <c r="J193" i="4"/>
  <c r="J192" i="4"/>
  <c r="BK191" i="4"/>
  <c r="J190" i="4"/>
  <c r="J189" i="4"/>
  <c r="BK187" i="4"/>
  <c r="J186" i="4"/>
  <c r="J185" i="4"/>
  <c r="BK177" i="4"/>
  <c r="J174" i="4"/>
  <c r="J170" i="4"/>
  <c r="J167" i="4"/>
  <c r="BK164" i="4"/>
  <c r="BK163" i="4"/>
  <c r="J162" i="4"/>
  <c r="BK159" i="4"/>
  <c r="BK158" i="4"/>
  <c r="BK157" i="4"/>
  <c r="BK156" i="4"/>
  <c r="BK155" i="4"/>
  <c r="BK152" i="4"/>
  <c r="BK151" i="4"/>
  <c r="J149" i="4"/>
  <c r="BK148" i="4"/>
  <c r="J146" i="4"/>
  <c r="BK145" i="4"/>
  <c r="J144" i="4"/>
  <c r="J140" i="4"/>
  <c r="BK138" i="4"/>
  <c r="J137" i="4"/>
  <c r="BK134" i="4"/>
  <c r="J142" i="3"/>
  <c r="J141" i="3"/>
  <c r="J140" i="3"/>
  <c r="J137" i="3"/>
  <c r="J136" i="3"/>
  <c r="J133" i="3"/>
  <c r="J131" i="3"/>
  <c r="BK130" i="3"/>
  <c r="J127" i="3"/>
  <c r="J125" i="3"/>
  <c r="J123" i="3"/>
  <c r="BK163" i="2"/>
  <c r="BK161" i="2"/>
  <c r="J158" i="2"/>
  <c r="BK156" i="2"/>
  <c r="J152" i="2"/>
  <c r="J150" i="2"/>
  <c r="BK146" i="2"/>
  <c r="J139" i="2"/>
  <c r="BK136" i="2"/>
  <c r="J135" i="2"/>
  <c r="J134" i="2"/>
  <c r="BK133" i="2"/>
  <c r="BK132" i="2"/>
  <c r="BK126" i="2" l="1"/>
  <c r="BK138" i="2"/>
  <c r="J138" i="2"/>
  <c r="J99" i="2" s="1"/>
  <c r="BK144" i="2"/>
  <c r="J144" i="2" s="1"/>
  <c r="J100" i="2" s="1"/>
  <c r="P153" i="2"/>
  <c r="T160" i="2"/>
  <c r="T159" i="2"/>
  <c r="BK122" i="3"/>
  <c r="BK121" i="3" s="1"/>
  <c r="BK129" i="3"/>
  <c r="J129" i="3"/>
  <c r="J100" i="3"/>
  <c r="BK133" i="4"/>
  <c r="BK136" i="4"/>
  <c r="J136" i="4" s="1"/>
  <c r="J99" i="4" s="1"/>
  <c r="T143" i="4"/>
  <c r="P153" i="4"/>
  <c r="T153" i="4"/>
  <c r="P160" i="4"/>
  <c r="T165" i="4"/>
  <c r="P175" i="4"/>
  <c r="R182" i="4"/>
  <c r="R188" i="4"/>
  <c r="P201" i="4"/>
  <c r="T213" i="4"/>
  <c r="T128" i="7"/>
  <c r="P131" i="7"/>
  <c r="BK136" i="7"/>
  <c r="J136" i="7" s="1"/>
  <c r="J100" i="7" s="1"/>
  <c r="R136" i="7"/>
  <c r="BK142" i="7"/>
  <c r="J142" i="7" s="1"/>
  <c r="J101" i="7" s="1"/>
  <c r="P142" i="7"/>
  <c r="T142" i="7"/>
  <c r="BK149" i="7"/>
  <c r="J149" i="7" s="1"/>
  <c r="J104" i="7" s="1"/>
  <c r="P149" i="7"/>
  <c r="R149" i="7"/>
  <c r="T149" i="7"/>
  <c r="BK152" i="7"/>
  <c r="J152" i="7" s="1"/>
  <c r="J105" i="7" s="1"/>
  <c r="P152" i="7"/>
  <c r="R152" i="7"/>
  <c r="T152" i="7"/>
  <c r="R155" i="7"/>
  <c r="T126" i="2"/>
  <c r="R138" i="2"/>
  <c r="R144" i="2"/>
  <c r="BK153" i="2"/>
  <c r="J153" i="2" s="1"/>
  <c r="J102" i="2" s="1"/>
  <c r="P160" i="2"/>
  <c r="P159" i="2" s="1"/>
  <c r="P122" i="3"/>
  <c r="P121" i="3"/>
  <c r="P129" i="3"/>
  <c r="P128" i="3" s="1"/>
  <c r="P133" i="4"/>
  <c r="R136" i="4"/>
  <c r="P143" i="4"/>
  <c r="T160" i="4"/>
  <c r="R165" i="4"/>
  <c r="T175" i="4"/>
  <c r="P182" i="4"/>
  <c r="P188" i="4"/>
  <c r="BK201" i="4"/>
  <c r="J201" i="4"/>
  <c r="J110" i="4" s="1"/>
  <c r="BK213" i="4"/>
  <c r="J213" i="4" s="1"/>
  <c r="J111" i="4" s="1"/>
  <c r="BK124" i="5"/>
  <c r="R124" i="5"/>
  <c r="BK127" i="5"/>
  <c r="J127" i="5"/>
  <c r="J99" i="5" s="1"/>
  <c r="T127" i="5"/>
  <c r="R133" i="5"/>
  <c r="BK138" i="5"/>
  <c r="J138" i="5" s="1"/>
  <c r="J102" i="5" s="1"/>
  <c r="R138" i="5"/>
  <c r="R128" i="7"/>
  <c r="T131" i="7"/>
  <c r="T136" i="7"/>
  <c r="BK155" i="7"/>
  <c r="J155" i="7"/>
  <c r="J106" i="7" s="1"/>
  <c r="R126" i="2"/>
  <c r="T138" i="2"/>
  <c r="T144" i="2"/>
  <c r="T153" i="2"/>
  <c r="R160" i="2"/>
  <c r="R159" i="2"/>
  <c r="R122" i="3"/>
  <c r="R121" i="3" s="1"/>
  <c r="R129" i="3"/>
  <c r="R128" i="3"/>
  <c r="R133" i="4"/>
  <c r="T136" i="4"/>
  <c r="BK143" i="4"/>
  <c r="J143" i="4" s="1"/>
  <c r="J101" i="4" s="1"/>
  <c r="R160" i="4"/>
  <c r="P165" i="4"/>
  <c r="BK175" i="4"/>
  <c r="J175" i="4"/>
  <c r="J106" i="4" s="1"/>
  <c r="BK182" i="4"/>
  <c r="J182" i="4" s="1"/>
  <c r="J108" i="4" s="1"/>
  <c r="T182" i="4"/>
  <c r="T188" i="4"/>
  <c r="T201" i="4"/>
  <c r="R213" i="4"/>
  <c r="P124" i="5"/>
  <c r="T124" i="5"/>
  <c r="T123" i="5"/>
  <c r="P127" i="5"/>
  <c r="R127" i="5"/>
  <c r="BK133" i="5"/>
  <c r="BK132" i="5"/>
  <c r="J132" i="5"/>
  <c r="J100" i="5" s="1"/>
  <c r="P133" i="5"/>
  <c r="T133" i="5"/>
  <c r="P138" i="5"/>
  <c r="T138" i="5"/>
  <c r="BK123" i="6"/>
  <c r="J123" i="6"/>
  <c r="J98" i="6"/>
  <c r="P123" i="6"/>
  <c r="P119" i="6" s="1"/>
  <c r="P118" i="6" s="1"/>
  <c r="AU100" i="1" s="1"/>
  <c r="R123" i="6"/>
  <c r="R119" i="6"/>
  <c r="R118" i="6" s="1"/>
  <c r="T123" i="6"/>
  <c r="T119" i="6" s="1"/>
  <c r="T118" i="6" s="1"/>
  <c r="BK128" i="7"/>
  <c r="J128" i="7"/>
  <c r="J98" i="7" s="1"/>
  <c r="P128" i="7"/>
  <c r="BK131" i="7"/>
  <c r="J131" i="7"/>
  <c r="J99" i="7" s="1"/>
  <c r="R131" i="7"/>
  <c r="P136" i="7"/>
  <c r="R142" i="7"/>
  <c r="P155" i="7"/>
  <c r="P126" i="2"/>
  <c r="P138" i="2"/>
  <c r="P144" i="2"/>
  <c r="R153" i="2"/>
  <c r="BK160" i="2"/>
  <c r="J160" i="2" s="1"/>
  <c r="J104" i="2" s="1"/>
  <c r="T122" i="3"/>
  <c r="T121" i="3" s="1"/>
  <c r="T129" i="3"/>
  <c r="T128" i="3"/>
  <c r="T133" i="4"/>
  <c r="T132" i="4" s="1"/>
  <c r="P136" i="4"/>
  <c r="R143" i="4"/>
  <c r="BK153" i="4"/>
  <c r="J153" i="4" s="1"/>
  <c r="J102" i="4" s="1"/>
  <c r="R153" i="4"/>
  <c r="BK160" i="4"/>
  <c r="J160" i="4" s="1"/>
  <c r="J103" i="4" s="1"/>
  <c r="BK165" i="4"/>
  <c r="J165" i="4" s="1"/>
  <c r="J104" i="4" s="1"/>
  <c r="R175" i="4"/>
  <c r="BK188" i="4"/>
  <c r="J188" i="4" s="1"/>
  <c r="J109" i="4" s="1"/>
  <c r="R201" i="4"/>
  <c r="P213" i="4"/>
  <c r="T155" i="7"/>
  <c r="E85" i="2"/>
  <c r="F91" i="2"/>
  <c r="J92" i="2"/>
  <c r="J118" i="2"/>
  <c r="F121" i="2"/>
  <c r="BE127" i="2"/>
  <c r="BE129" i="2"/>
  <c r="BE130" i="2"/>
  <c r="BE136" i="2"/>
  <c r="BE139" i="2"/>
  <c r="BE140" i="2"/>
  <c r="BE142" i="2"/>
  <c r="BE143" i="2"/>
  <c r="BE148" i="2"/>
  <c r="BE149" i="2"/>
  <c r="BE152" i="2"/>
  <c r="BE156" i="2"/>
  <c r="BE164" i="2"/>
  <c r="F91" i="3"/>
  <c r="J92" i="3"/>
  <c r="J116" i="3"/>
  <c r="BE125" i="3"/>
  <c r="BE127" i="3"/>
  <c r="BE131" i="3"/>
  <c r="BE133" i="3"/>
  <c r="BE135" i="3"/>
  <c r="E85" i="4"/>
  <c r="J91" i="4"/>
  <c r="J92" i="4"/>
  <c r="BE146" i="4"/>
  <c r="BE155" i="4"/>
  <c r="BE159" i="4"/>
  <c r="BE167" i="4"/>
  <c r="BE170" i="4"/>
  <c r="BE171" i="4"/>
  <c r="BE179" i="4"/>
  <c r="BE203" i="4"/>
  <c r="BE206" i="4"/>
  <c r="BE215" i="4"/>
  <c r="BE217" i="4"/>
  <c r="BE218" i="4"/>
  <c r="BK141" i="4"/>
  <c r="J141" i="4"/>
  <c r="J100" i="4" s="1"/>
  <c r="J89" i="5"/>
  <c r="F92" i="5"/>
  <c r="F118" i="5"/>
  <c r="J119" i="5"/>
  <c r="BE125" i="5"/>
  <c r="BE131" i="5"/>
  <c r="BE136" i="5"/>
  <c r="BE139" i="5"/>
  <c r="BE140" i="5"/>
  <c r="BE143" i="5"/>
  <c r="BK146" i="7"/>
  <c r="J146" i="7" s="1"/>
  <c r="J102" i="7" s="1"/>
  <c r="J91" i="2"/>
  <c r="BE131" i="2"/>
  <c r="BE135" i="2"/>
  <c r="BE146" i="2"/>
  <c r="BE157" i="2"/>
  <c r="BE165" i="2"/>
  <c r="BE166" i="2"/>
  <c r="E110" i="3"/>
  <c r="F117" i="3"/>
  <c r="BE123" i="3"/>
  <c r="BE141" i="3"/>
  <c r="BE142" i="3"/>
  <c r="J89" i="4"/>
  <c r="BE150" i="4"/>
  <c r="BE156" i="4"/>
  <c r="BE163" i="4"/>
  <c r="BE168" i="4"/>
  <c r="BE169" i="4"/>
  <c r="BE172" i="4"/>
  <c r="BE174" i="4"/>
  <c r="BE186" i="4"/>
  <c r="BE192" i="4"/>
  <c r="BE194" i="4"/>
  <c r="BE199" i="4"/>
  <c r="BE204" i="4"/>
  <c r="BE207" i="4"/>
  <c r="BE210" i="4"/>
  <c r="BE211" i="4"/>
  <c r="BE212" i="4"/>
  <c r="BE216" i="4"/>
  <c r="E85" i="5"/>
  <c r="J91" i="5"/>
  <c r="BE129" i="5"/>
  <c r="BE130" i="5"/>
  <c r="BE134" i="5"/>
  <c r="BE135" i="5"/>
  <c r="BE141" i="5"/>
  <c r="BE142" i="5"/>
  <c r="BE145" i="5"/>
  <c r="BE148" i="5"/>
  <c r="BE150" i="5"/>
  <c r="BE153" i="5"/>
  <c r="E85" i="6"/>
  <c r="F91" i="6"/>
  <c r="F92" i="6"/>
  <c r="J114" i="6"/>
  <c r="BE124" i="6"/>
  <c r="BE125" i="6"/>
  <c r="BE133" i="7"/>
  <c r="BE134" i="7"/>
  <c r="BE138" i="7"/>
  <c r="BE139" i="7"/>
  <c r="BE140" i="7"/>
  <c r="BE141" i="7"/>
  <c r="BE145" i="7"/>
  <c r="BE151" i="7"/>
  <c r="BE154" i="7"/>
  <c r="BE132" i="2"/>
  <c r="BE133" i="2"/>
  <c r="BE134" i="2"/>
  <c r="BE145" i="2"/>
  <c r="BE147" i="2"/>
  <c r="BE150" i="2"/>
  <c r="BE154" i="2"/>
  <c r="BE155" i="2"/>
  <c r="BE162" i="2"/>
  <c r="BE163" i="2"/>
  <c r="J89" i="3"/>
  <c r="BE136" i="3"/>
  <c r="BE138" i="3"/>
  <c r="F128" i="4"/>
  <c r="BE134" i="4"/>
  <c r="BE135" i="4"/>
  <c r="BE137" i="4"/>
  <c r="BE144" i="4"/>
  <c r="BE145" i="4"/>
  <c r="BE149" i="4"/>
  <c r="BE154" i="4"/>
  <c r="BE158" i="4"/>
  <c r="BE161" i="4"/>
  <c r="BE162" i="4"/>
  <c r="BE164" i="4"/>
  <c r="BE177" i="4"/>
  <c r="BE180" i="4"/>
  <c r="BE183" i="4"/>
  <c r="BE184" i="4"/>
  <c r="BE187" i="4"/>
  <c r="BE190" i="4"/>
  <c r="BE191" i="4"/>
  <c r="BE196" i="4"/>
  <c r="BE200" i="4"/>
  <c r="BE202" i="4"/>
  <c r="BE208" i="4"/>
  <c r="BE209" i="4"/>
  <c r="BE214" i="4"/>
  <c r="BE151" i="5"/>
  <c r="BE152" i="5"/>
  <c r="J89" i="6"/>
  <c r="J92" i="6"/>
  <c r="BE120" i="6"/>
  <c r="BE121" i="6"/>
  <c r="BE122" i="6"/>
  <c r="BE126" i="6"/>
  <c r="BK119" i="6"/>
  <c r="J119" i="6" s="1"/>
  <c r="J97" i="6" s="1"/>
  <c r="E85" i="7"/>
  <c r="J89" i="7"/>
  <c r="F91" i="7"/>
  <c r="J91" i="7"/>
  <c r="F92" i="7"/>
  <c r="J92" i="7"/>
  <c r="BE129" i="7"/>
  <c r="BE130" i="7"/>
  <c r="BE132" i="7"/>
  <c r="BE135" i="7"/>
  <c r="BE137" i="7"/>
  <c r="BE143" i="7"/>
  <c r="BE144" i="7"/>
  <c r="BE147" i="7"/>
  <c r="BE150" i="7"/>
  <c r="BE153" i="7"/>
  <c r="BE156" i="7"/>
  <c r="BE157" i="7"/>
  <c r="BE128" i="2"/>
  <c r="BE137" i="2"/>
  <c r="BE141" i="2"/>
  <c r="BE158" i="2"/>
  <c r="BE161" i="2"/>
  <c r="BK151" i="2"/>
  <c r="J151" i="2" s="1"/>
  <c r="J101" i="2" s="1"/>
  <c r="BE124" i="3"/>
  <c r="BE126" i="3"/>
  <c r="BE130" i="3"/>
  <c r="BE132" i="3"/>
  <c r="BE134" i="3"/>
  <c r="BE137" i="3"/>
  <c r="BE139" i="3"/>
  <c r="BE140" i="3"/>
  <c r="F91" i="4"/>
  <c r="BE138" i="4"/>
  <c r="BE139" i="4"/>
  <c r="BE140" i="4"/>
  <c r="BE142" i="4"/>
  <c r="BE147" i="4"/>
  <c r="BE148" i="4"/>
  <c r="BE151" i="4"/>
  <c r="BE152" i="4"/>
  <c r="BE157" i="4"/>
  <c r="BE166" i="4"/>
  <c r="BE176" i="4"/>
  <c r="BE178" i="4"/>
  <c r="BE185" i="4"/>
  <c r="BE189" i="4"/>
  <c r="BE193" i="4"/>
  <c r="BE195" i="4"/>
  <c r="BE197" i="4"/>
  <c r="BE198" i="4"/>
  <c r="BE205" i="4"/>
  <c r="BK173" i="4"/>
  <c r="J173" i="4"/>
  <c r="J105" i="4" s="1"/>
  <c r="BE126" i="5"/>
  <c r="BE128" i="5"/>
  <c r="BE137" i="5"/>
  <c r="BE144" i="5"/>
  <c r="BE146" i="5"/>
  <c r="BE147" i="5"/>
  <c r="BE149" i="5"/>
  <c r="BE158" i="7"/>
  <c r="F36" i="2"/>
  <c r="BC95" i="1" s="1"/>
  <c r="F36" i="4"/>
  <c r="BC97" i="1" s="1"/>
  <c r="F35" i="2"/>
  <c r="BB95" i="1" s="1"/>
  <c r="F37" i="4"/>
  <c r="BD97" i="1" s="1"/>
  <c r="F34" i="3"/>
  <c r="BA96" i="1" s="1"/>
  <c r="J34" i="5"/>
  <c r="AW98" i="1" s="1"/>
  <c r="F37" i="6"/>
  <c r="BD100" i="1" s="1"/>
  <c r="F36" i="7"/>
  <c r="BC99" i="1" s="1"/>
  <c r="J34" i="2"/>
  <c r="AW95" i="1" s="1"/>
  <c r="J34" i="3"/>
  <c r="AW96" i="1" s="1"/>
  <c r="F35" i="5"/>
  <c r="BB98" i="1" s="1"/>
  <c r="F34" i="6"/>
  <c r="BA100" i="1" s="1"/>
  <c r="F36" i="6"/>
  <c r="BC100" i="1" s="1"/>
  <c r="F37" i="7"/>
  <c r="BD99" i="1" s="1"/>
  <c r="F34" i="2"/>
  <c r="BA95" i="1" s="1"/>
  <c r="F36" i="3"/>
  <c r="BC96" i="1" s="1"/>
  <c r="J34" i="4"/>
  <c r="AW97" i="1" s="1"/>
  <c r="F35" i="7"/>
  <c r="BB99" i="1" s="1"/>
  <c r="F37" i="3"/>
  <c r="BD96" i="1" s="1"/>
  <c r="J34" i="7"/>
  <c r="AW99" i="1" s="1"/>
  <c r="F35" i="3"/>
  <c r="BB96" i="1" s="1"/>
  <c r="F34" i="4"/>
  <c r="BA97" i="1" s="1"/>
  <c r="F36" i="5"/>
  <c r="BC98" i="1" s="1"/>
  <c r="J34" i="6"/>
  <c r="AW100" i="1" s="1"/>
  <c r="F34" i="7"/>
  <c r="BA99" i="1" s="1"/>
  <c r="F35" i="4"/>
  <c r="BB97" i="1" s="1"/>
  <c r="F37" i="5"/>
  <c r="BD98" i="1" s="1"/>
  <c r="F35" i="6"/>
  <c r="BB100" i="1" s="1"/>
  <c r="F37" i="2"/>
  <c r="BD95" i="1" s="1"/>
  <c r="F34" i="5"/>
  <c r="BA98" i="1" s="1"/>
  <c r="T120" i="3" l="1"/>
  <c r="P127" i="7"/>
  <c r="T132" i="5"/>
  <c r="T122" i="5" s="1"/>
  <c r="T181" i="4"/>
  <c r="T131" i="4"/>
  <c r="R120" i="3"/>
  <c r="R125" i="2"/>
  <c r="R124" i="2" s="1"/>
  <c r="R127" i="7"/>
  <c r="R123" i="5"/>
  <c r="T125" i="2"/>
  <c r="T124" i="2" s="1"/>
  <c r="T148" i="7"/>
  <c r="P148" i="7"/>
  <c r="R181" i="4"/>
  <c r="BK132" i="4"/>
  <c r="J132" i="4"/>
  <c r="J97" i="4"/>
  <c r="P125" i="2"/>
  <c r="P124" i="2" s="1"/>
  <c r="AU95" i="1" s="1"/>
  <c r="P132" i="5"/>
  <c r="P123" i="5"/>
  <c r="P122" i="5" s="1"/>
  <c r="AU98" i="1" s="1"/>
  <c r="R132" i="4"/>
  <c r="R131" i="4" s="1"/>
  <c r="R132" i="5"/>
  <c r="BK123" i="5"/>
  <c r="BK122" i="5"/>
  <c r="J122" i="5" s="1"/>
  <c r="J30" i="5" s="1"/>
  <c r="AG98" i="1" s="1"/>
  <c r="P181" i="4"/>
  <c r="P132" i="4"/>
  <c r="P131" i="4"/>
  <c r="AU97" i="1" s="1"/>
  <c r="BK125" i="2"/>
  <c r="J125" i="2"/>
  <c r="J97" i="2"/>
  <c r="P120" i="3"/>
  <c r="AU96" i="1" s="1"/>
  <c r="R148" i="7"/>
  <c r="T127" i="7"/>
  <c r="T126" i="7" s="1"/>
  <c r="J126" i="2"/>
  <c r="J98" i="2"/>
  <c r="J122" i="3"/>
  <c r="J98" i="3" s="1"/>
  <c r="BK128" i="3"/>
  <c r="J128" i="3"/>
  <c r="J99" i="3"/>
  <c r="J133" i="4"/>
  <c r="J98" i="4" s="1"/>
  <c r="BK181" i="4"/>
  <c r="J181" i="4"/>
  <c r="J107" i="4" s="1"/>
  <c r="BK148" i="7"/>
  <c r="J148" i="7"/>
  <c r="J103" i="7"/>
  <c r="BK159" i="2"/>
  <c r="J159" i="2" s="1"/>
  <c r="J103" i="2" s="1"/>
  <c r="J121" i="3"/>
  <c r="J97" i="3" s="1"/>
  <c r="J124" i="5"/>
  <c r="J98" i="5"/>
  <c r="J133" i="5"/>
  <c r="J101" i="5" s="1"/>
  <c r="BK118" i="6"/>
  <c r="J118" i="6"/>
  <c r="J96" i="6"/>
  <c r="BK127" i="7"/>
  <c r="J127" i="7" s="1"/>
  <c r="J97" i="7" s="1"/>
  <c r="BA94" i="1"/>
  <c r="W30" i="1" s="1"/>
  <c r="J33" i="6"/>
  <c r="AV100" i="1"/>
  <c r="AT100" i="1" s="1"/>
  <c r="BD94" i="1"/>
  <c r="W33" i="1" s="1"/>
  <c r="F33" i="2"/>
  <c r="AZ95" i="1"/>
  <c r="F33" i="6"/>
  <c r="AZ100" i="1" s="1"/>
  <c r="BC94" i="1"/>
  <c r="W32" i="1" s="1"/>
  <c r="J33" i="7"/>
  <c r="AV99" i="1" s="1"/>
  <c r="AT99" i="1" s="1"/>
  <c r="J33" i="2"/>
  <c r="AV95" i="1"/>
  <c r="AT95" i="1" s="1"/>
  <c r="F33" i="3"/>
  <c r="AZ96" i="1" s="1"/>
  <c r="J33" i="3"/>
  <c r="AV96" i="1"/>
  <c r="AT96" i="1" s="1"/>
  <c r="BB94" i="1"/>
  <c r="W31" i="1" s="1"/>
  <c r="F33" i="7"/>
  <c r="AZ99" i="1"/>
  <c r="J33" i="4"/>
  <c r="AV97" i="1"/>
  <c r="AT97" i="1"/>
  <c r="F33" i="5"/>
  <c r="AZ98" i="1" s="1"/>
  <c r="J33" i="5"/>
  <c r="AV98" i="1" s="1"/>
  <c r="AT98" i="1" s="1"/>
  <c r="F33" i="4"/>
  <c r="AZ97" i="1"/>
  <c r="R126" i="7" l="1"/>
  <c r="P126" i="7"/>
  <c r="AU99" i="1"/>
  <c r="AU94" i="1" s="1"/>
  <c r="R122" i="5"/>
  <c r="J39" i="5"/>
  <c r="BK120" i="3"/>
  <c r="J120" i="3"/>
  <c r="BK131" i="4"/>
  <c r="J131" i="4" s="1"/>
  <c r="J96" i="4" s="1"/>
  <c r="J96" i="5"/>
  <c r="J123" i="5"/>
  <c r="J97" i="5" s="1"/>
  <c r="BK124" i="2"/>
  <c r="J124" i="2"/>
  <c r="J96" i="2" s="1"/>
  <c r="BK126" i="7"/>
  <c r="J126" i="7"/>
  <c r="J96" i="7"/>
  <c r="AN98" i="1"/>
  <c r="J30" i="6"/>
  <c r="AG100" i="1"/>
  <c r="AN100" i="1"/>
  <c r="AZ94" i="1"/>
  <c r="AV94" i="1" s="1"/>
  <c r="AK29" i="1" s="1"/>
  <c r="J30" i="3"/>
  <c r="AG96" i="1" s="1"/>
  <c r="AN96" i="1" s="1"/>
  <c r="AW94" i="1"/>
  <c r="AK30" i="1" s="1"/>
  <c r="AX94" i="1"/>
  <c r="AY94" i="1"/>
  <c r="J39" i="3" l="1"/>
  <c r="J96" i="3"/>
  <c r="J39" i="6"/>
  <c r="W29" i="1"/>
  <c r="J30" i="2"/>
  <c r="AG95" i="1" s="1"/>
  <c r="AN95" i="1" s="1"/>
  <c r="J30" i="7"/>
  <c r="AG99" i="1" s="1"/>
  <c r="AN99" i="1" s="1"/>
  <c r="J30" i="4"/>
  <c r="AG97" i="1" s="1"/>
  <c r="AN97" i="1" s="1"/>
  <c r="AT94" i="1"/>
  <c r="J39" i="7" l="1"/>
  <c r="J39" i="2"/>
  <c r="J39" i="4"/>
  <c r="AG94" i="1"/>
  <c r="AN94" i="1" s="1"/>
  <c r="AK26" i="1" l="1"/>
  <c r="AK35" i="1"/>
</calcChain>
</file>

<file path=xl/sharedStrings.xml><?xml version="1.0" encoding="utf-8"?>
<sst xmlns="http://schemas.openxmlformats.org/spreadsheetml/2006/main" count="3612" uniqueCount="632">
  <si>
    <t>Export Komplet</t>
  </si>
  <si>
    <t/>
  </si>
  <si>
    <t>2.0</t>
  </si>
  <si>
    <t>False</t>
  </si>
  <si>
    <t>{53488267-72ce-4f81-94d2-38d70793455e}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</si>
  <si>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</si>
  <si>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</si>
  <si>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</si>
  <si>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</si>
  <si>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</si>
  <si>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</si>
  <si>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</si>
  <si>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</si>
  <si>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</si>
  <si>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</si>
  <si>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</si>
  <si>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</si>
  <si>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M002 - Ostrava střed, výpravní budova</t>
  </si>
  <si>
    <t>KSO:</t>
  </si>
  <si>
    <t>CC-CZ:</t>
  </si>
  <si>
    <t>Místo:</t>
  </si>
  <si>
    <t xml:space="preserve"> </t>
  </si>
  <si>
    <t>Datum:</t>
  </si>
  <si>
    <t>14. 9. 2020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</si>
  <si>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</si>
  <si>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</si>
  <si>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</si>
  <si>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</si>
  <si>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</si>
  <si>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</si>
  <si>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</si>
  <si>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</si>
  <si>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</si>
  <si>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</si>
  <si>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</si>
  <si>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</si>
  <si>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</si>
  <si>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</si>
  <si>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</si>
  <si>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</si>
  <si>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</si>
  <si>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</si>
  <si>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</si>
  <si>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</si>
  <si>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</si>
  <si>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</si>
  <si>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</si>
  <si>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</si>
  <si>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</si>
  <si>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</si>
  <si>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</si>
  <si>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</si>
  <si>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</si>
  <si>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</si>
  <si>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</si>
  <si>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</si>
  <si>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</si>
  <si>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</si>
  <si>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</si>
  <si>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</si>
  <si>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</si>
  <si>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</si>
  <si>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</si>
  <si>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</si>
  <si>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</si>
  <si>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</si>
  <si>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</si>
  <si>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</si>
  <si>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</si>
  <si>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</si>
  <si>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</si>
  <si>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</si>
  <si>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</si>
  <si>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</si>
  <si>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</si>
  <si>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</si>
  <si>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</si>
  <si>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01</t>
  </si>
  <si>
    <t>oprava fasády</t>
  </si>
  <si>
    <t>STA</t>
  </si>
  <si>
    <t>1</t>
  </si>
  <si>
    <t>{a45dbd1f-6969-4a6f-bcce-d948e6f4c6e1}</t>
  </si>
  <si>
    <t>2</t>
  </si>
  <si>
    <t>02</t>
  </si>
  <si>
    <t>oprava střechy</t>
  </si>
  <si>
    <t>{89d4b0b7-7932-46c4-b0d8-9510f93cc34d}</t>
  </si>
  <si>
    <t>03</t>
  </si>
  <si>
    <t>oprava lapače splave...</t>
  </si>
  <si>
    <t>{d5ff4851-cdab-4e16-aa0e-167e00b3bf5e}</t>
  </si>
  <si>
    <t>04</t>
  </si>
  <si>
    <t>nátěry přístřešků, p...</t>
  </si>
  <si>
    <t>{23a28899-55b9-4d3b-9257-45b80c1e5431}</t>
  </si>
  <si>
    <t>06</t>
  </si>
  <si>
    <t>VRN</t>
  </si>
  <si>
    <t>{8f35983f-22b3-4f9e-8ef2-c35c0c530348}</t>
  </si>
  <si>
    <t>05</t>
  </si>
  <si>
    <t>Sanace zdiva</t>
  </si>
  <si>
    <t>{b1c554e1-6981-4104-a687-89907597f21a}</t>
  </si>
  <si>
    <t>KRYCÍ LIST SOUPISU PRACÍ</t>
  </si>
  <si>
    <t>Objekt:</t>
  </si>
  <si>
    <t>01 - oprava fasády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</si>
  <si>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</si>
  <si>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</si>
  <si>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</si>
  <si>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</si>
  <si>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</si>
  <si>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</si>
  <si>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</si>
  <si>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</si>
  <si>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</si>
  <si>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998 - Přesun hmot</t>
  </si>
  <si>
    <t xml:space="preserve">    D96 - Přesuny suti a vybouraných hmot</t>
  </si>
  <si>
    <t>PSV - Práce a dodávky PSV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</si>
  <si>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</si>
  <si>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</si>
  <si>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</si>
  <si>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</si>
  <si>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</si>
  <si>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</si>
  <si>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</si>
  <si>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</si>
  <si>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</si>
  <si>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</si>
  <si>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</si>
  <si>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</si>
  <si>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</si>
  <si>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</si>
  <si>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</si>
  <si>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</si>
  <si>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</si>
  <si>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</si>
  <si>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</si>
  <si>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</si>
  <si>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622131121</t>
  </si>
  <si>
    <t>Penetrační disperzní nátěr vnějších stěn nanášený ručně</t>
  </si>
  <si>
    <t>m2</t>
  </si>
  <si>
    <t>4</t>
  </si>
  <si>
    <t>622135011</t>
  </si>
  <si>
    <t>Vyrovnání podkladu vnějších stěn tmelem tl do 2 mm</t>
  </si>
  <si>
    <t>3</t>
  </si>
  <si>
    <t>622135095</t>
  </si>
  <si>
    <t>Příplatek k vyrovnání vnějších stěn tmelem za každý dalších 1 mm tl</t>
  </si>
  <si>
    <t>622325301u</t>
  </si>
  <si>
    <t>Oprava vnější vápenné hladké omítky členitosti 2 v rozsahu do 10%</t>
  </si>
  <si>
    <t>8</t>
  </si>
  <si>
    <t>5</t>
  </si>
  <si>
    <t>622385105</t>
  </si>
  <si>
    <t>Tenkovrstvá minerální omítka malých ploch do 4,0 m2 na stěnách ( přesné množství se stanoví po postavení lešení)</t>
  </si>
  <si>
    <t>kus</t>
  </si>
  <si>
    <t>10</t>
  </si>
  <si>
    <t>622821012</t>
  </si>
  <si>
    <t>Vnější sanační štuková omítka pro vlhké a zasolené zdivo prováděná ručně</t>
  </si>
  <si>
    <t>12</t>
  </si>
  <si>
    <t>7</t>
  </si>
  <si>
    <t>622821031</t>
  </si>
  <si>
    <t>Vnější vyrovnávací sanační omítka prováděná ručně</t>
  </si>
  <si>
    <t>14</t>
  </si>
  <si>
    <t>622</t>
  </si>
  <si>
    <t>Bosážová omítka - odhad</t>
  </si>
  <si>
    <t>soubor</t>
  </si>
  <si>
    <t>16</t>
  </si>
  <si>
    <t>9</t>
  </si>
  <si>
    <t>629991001</t>
  </si>
  <si>
    <t>Zakrytí podélných ploch fólií volně položenou</t>
  </si>
  <si>
    <t>18</t>
  </si>
  <si>
    <t>629991011</t>
  </si>
  <si>
    <t>Zakrytí výplní otvorů a svislých ploch fólií přilepenou lepící páskou</t>
  </si>
  <si>
    <t>20</t>
  </si>
  <si>
    <t>11</t>
  </si>
  <si>
    <t>629995101</t>
  </si>
  <si>
    <t>Očištění vnějších ploch tlakovou vodou</t>
  </si>
  <si>
    <t>22</t>
  </si>
  <si>
    <t>Ostatní konstrukce a práce, bourání</t>
  </si>
  <si>
    <t>944711114</t>
  </si>
  <si>
    <t>Montáž záchytné stříšky š přes 2,5 m</t>
  </si>
  <si>
    <t>m</t>
  </si>
  <si>
    <t>24</t>
  </si>
  <si>
    <t>13</t>
  </si>
  <si>
    <t>944711214</t>
  </si>
  <si>
    <t>Příplatek k záchytné stříšce š přes 2,5 m za první a ZKD den použití</t>
  </si>
  <si>
    <t>26</t>
  </si>
  <si>
    <t>944711814</t>
  </si>
  <si>
    <t>Demontáž záchytné stříšky š přes 2,5 m</t>
  </si>
  <si>
    <t>28</t>
  </si>
  <si>
    <t>978015321</t>
  </si>
  <si>
    <t>Otlučení (osekání) vnější vápenné nebo vápenocementové omítky stupně členitosti 1 a 2 rozsahu do 10%</t>
  </si>
  <si>
    <t>30</t>
  </si>
  <si>
    <t>978021191</t>
  </si>
  <si>
    <t>Otlučení (osekání) cementových omítek vnitřních stěn v rozsahu do 100 %</t>
  </si>
  <si>
    <t>32</t>
  </si>
  <si>
    <t>94</t>
  </si>
  <si>
    <t>Lešení a stavební výtahy</t>
  </si>
  <si>
    <t>17</t>
  </si>
  <si>
    <t>941221112</t>
  </si>
  <si>
    <t>Montáž lešení řadového rámového těžkého zatížení do 300 kg/m2 š do 1,2 m v do 25 m</t>
  </si>
  <si>
    <t>34</t>
  </si>
  <si>
    <t>941221211</t>
  </si>
  <si>
    <t>Příplatek k lešení řadovému rámovému těžkému š 1,2 m v do 25 m za první a ZKD den použití</t>
  </si>
  <si>
    <t>36</t>
  </si>
  <si>
    <t>19</t>
  </si>
  <si>
    <t>941221812</t>
  </si>
  <si>
    <t>Demontáž lešení řadového rámového těžkého zatížení do 300 kg/m2 š do 1,2 m v do 25 m</t>
  </si>
  <si>
    <t>38</t>
  </si>
  <si>
    <t>944511111</t>
  </si>
  <si>
    <t>Montáž ochranné sítě z textilie z umělých vláken</t>
  </si>
  <si>
    <t>40</t>
  </si>
  <si>
    <t>944511211</t>
  </si>
  <si>
    <t>Příplatek k ochranné síti za první a ZKD den použití</t>
  </si>
  <si>
    <t>42</t>
  </si>
  <si>
    <t>944511811</t>
  </si>
  <si>
    <t>Demontáž ochranné sítě z textilie z umělých vláken</t>
  </si>
  <si>
    <t>44</t>
  </si>
  <si>
    <t>998</t>
  </si>
  <si>
    <t>Přesun hmot</t>
  </si>
  <si>
    <t>23</t>
  </si>
  <si>
    <t>998018001</t>
  </si>
  <si>
    <t>Přesun hmot ruční pro budovy v do 6 m</t>
  </si>
  <si>
    <t>t</t>
  </si>
  <si>
    <t>46</t>
  </si>
  <si>
    <t>D96</t>
  </si>
  <si>
    <t>Přesuny suti a vybouraných hmot</t>
  </si>
  <si>
    <t>997013212</t>
  </si>
  <si>
    <t>Vnitrostaveništní doprava suti a vybouraných hmot pro budovy v do 9 m ručně</t>
  </si>
  <si>
    <t>48</t>
  </si>
  <si>
    <t>25</t>
  </si>
  <si>
    <t>997013219</t>
  </si>
  <si>
    <t>Příplatek k vnitrostaveništní dopravě suti a vybouraných hmot za zvětšenou dopravu suti ZKD 10 m</t>
  </si>
  <si>
    <t>50</t>
  </si>
  <si>
    <t>997013501</t>
  </si>
  <si>
    <t>Odvoz suti a vybouraných hmot na skládku nebo meziskládku do 1 km se složením</t>
  </si>
  <si>
    <t>52</t>
  </si>
  <si>
    <t>27</t>
  </si>
  <si>
    <t>997013509</t>
  </si>
  <si>
    <t>Příplatek k odvozu suti a vybouraných hmot na skládku ZKD 1 km přes 1 km</t>
  </si>
  <si>
    <t>54</t>
  </si>
  <si>
    <t>997013631</t>
  </si>
  <si>
    <t>Poplatek za uložení na skládce (skládkovné) stavebního odpadu směsného kód odpadu 17 09 04</t>
  </si>
  <si>
    <t>56</t>
  </si>
  <si>
    <t>PSV</t>
  </si>
  <si>
    <t>Práce a dodávky PSV</t>
  </si>
  <si>
    <t>783</t>
  </si>
  <si>
    <t>Dokončovací práce - nátěry</t>
  </si>
  <si>
    <t>29</t>
  </si>
  <si>
    <t>783801203</t>
  </si>
  <si>
    <t>Okartáčování omítek před provedením nátěru</t>
  </si>
  <si>
    <t>58</t>
  </si>
  <si>
    <t>783806807</t>
  </si>
  <si>
    <t>Odstranění nátěrů z omítek odstraňovačem nátěrů, bez materiálu (111-41,16=69,84 Kč/m2)</t>
  </si>
  <si>
    <t>60</t>
  </si>
  <si>
    <t>31</t>
  </si>
  <si>
    <t>M</t>
  </si>
  <si>
    <t>M1</t>
  </si>
  <si>
    <t>Caparol odstraňovač nátěrů zelený,bal.12 kg, spotřeba 1 kg/m2</t>
  </si>
  <si>
    <t>kg</t>
  </si>
  <si>
    <t>62</t>
  </si>
  <si>
    <t>783813131</t>
  </si>
  <si>
    <t>Penetrační nátěr tenkovrstvých zrnitých omítek dle TZ</t>
  </si>
  <si>
    <t>64</t>
  </si>
  <si>
    <t>33</t>
  </si>
  <si>
    <t>783817421</t>
  </si>
  <si>
    <t>Krycí dvojnásobný nátěr hladkých, zrnitých tenkovrstvých nebo štukových omítek dle TZ</t>
  </si>
  <si>
    <t>66</t>
  </si>
  <si>
    <t>783827449u</t>
  </si>
  <si>
    <t>Příplatek k cenám omítek za celoplošné ošetření podkladu biocidním přípravkem dle TZ</t>
  </si>
  <si>
    <t>68</t>
  </si>
  <si>
    <t>02 - oprava střechy</t>
  </si>
  <si>
    <t xml:space="preserve">    765 - Krytina skládaná</t>
  </si>
  <si>
    <t>765</t>
  </si>
  <si>
    <t>Krytina skládaná</t>
  </si>
  <si>
    <t>765131061</t>
  </si>
  <si>
    <t>Montáž vláknocementové krytiny do 30° skládané ze šablon jednoduché krytí počtu do 20 ks/m2</t>
  </si>
  <si>
    <t>59160761</t>
  </si>
  <si>
    <t>krytina vláknocementová hladká skládaná 400x440x5,2mm barva: červená,hnědá,grafitová,černá,šedá</t>
  </si>
  <si>
    <t>765131191</t>
  </si>
  <si>
    <t>Montáž hřebene skládané vláknocementové krytiny do 30° z hřebenáčů</t>
  </si>
  <si>
    <t>59164502</t>
  </si>
  <si>
    <t>hřebenáč kónický vláknocementový</t>
  </si>
  <si>
    <t>765131291</t>
  </si>
  <si>
    <t>Příplatek k montáži skládané vláknocementové krytiny za sklon přes 30° na bednění</t>
  </si>
  <si>
    <t>765131801</t>
  </si>
  <si>
    <t>Demontáž vláknocementové skládané krytiny sklonu do 30° do suti</t>
  </si>
  <si>
    <t>765131821</t>
  </si>
  <si>
    <t>Demontáž hřebene nebo nároží z hřebenáčů vláknocementové skládané krytiny sklonu do 30° do suti</t>
  </si>
  <si>
    <t>765131841</t>
  </si>
  <si>
    <t>Příplatek k cenám demontáže skládané vláknocementové krytiny za sklon přes 30°</t>
  </si>
  <si>
    <t>765131845</t>
  </si>
  <si>
    <t>Příplatek k cenám demontáže hřebene nebo nároží skládané vláknocementové krytiny za sklon přes 30°</t>
  </si>
  <si>
    <t>střešní tmel</t>
  </si>
  <si>
    <t>M2</t>
  </si>
  <si>
    <t>pomocný spojovací materiál</t>
  </si>
  <si>
    <t>HZS1</t>
  </si>
  <si>
    <t>Kontrola klempířských prvků</t>
  </si>
  <si>
    <t>hod</t>
  </si>
  <si>
    <t>998765202</t>
  </si>
  <si>
    <t>Přesun hmot procentní pro krytiny skládané v objektech v do 12 m</t>
  </si>
  <si>
    <t>%</t>
  </si>
  <si>
    <t>03 - oprava lapače splave...</t>
  </si>
  <si>
    <t xml:space="preserve">    1 - Zemní práce</t>
  </si>
  <si>
    <t xml:space="preserve">    11 - Zemní práce - přípravné a přidružené práce</t>
  </si>
  <si>
    <t xml:space="preserve">    3 - Svislé a kompletní konstrukce</t>
  </si>
  <si>
    <t xml:space="preserve">    43 - Schodišťové konstrukce a rampy</t>
  </si>
  <si>
    <t xml:space="preserve">    5 - Komunikace pozemní</t>
  </si>
  <si>
    <t xml:space="preserve">    93 - Různé dokončovací konstrukce a práce inženýrských staveb</t>
  </si>
  <si>
    <t xml:space="preserve">    721 - Zdravotechnika - vnitřní kanalizace</t>
  </si>
  <si>
    <t xml:space="preserve">    764 - Konstrukce klempířské</t>
  </si>
  <si>
    <t xml:space="preserve">    766 - Konstrukce truhlářské</t>
  </si>
  <si>
    <t xml:space="preserve">    782 - Dokončovací práce - obklady z kamene</t>
  </si>
  <si>
    <t>Zemní práce</t>
  </si>
  <si>
    <t>131313102</t>
  </si>
  <si>
    <t>Hloubení jam v nesoudržných horninách třídy těžitelnosti II, skupiny 4 ručně</t>
  </si>
  <si>
    <t>m3</t>
  </si>
  <si>
    <t>175111201</t>
  </si>
  <si>
    <t>Obsypání objektu nad přilehlým původním terénem sypaninou bez prohození, uloženou do 3 m ručně</t>
  </si>
  <si>
    <t>Zemní práce - přípravné a přidružené práce</t>
  </si>
  <si>
    <t>113107022</t>
  </si>
  <si>
    <t>Odstranění podkladu z kameniva drceného tl 200 mm při překopech ručně</t>
  </si>
  <si>
    <t>113106021</t>
  </si>
  <si>
    <t>Rozebrání dlažeb při překopech komunikací pro pěší z betonových dlaždic ručně</t>
  </si>
  <si>
    <t>113107031</t>
  </si>
  <si>
    <t>Odstranění podkladu z betonu prostého tl 150 mm při překopech ručně</t>
  </si>
  <si>
    <t>113107042</t>
  </si>
  <si>
    <t>Odstranění podkladu živičných tl 100 mm při překopech ručně</t>
  </si>
  <si>
    <t>Svislé a kompletní konstrukce</t>
  </si>
  <si>
    <t>310237261</t>
  </si>
  <si>
    <t>Zazdívka otvorů pl do 0,25 m2 ve zdivu nadzákladovém cihlami pálenými tl do 600 mm</t>
  </si>
  <si>
    <t>43</t>
  </si>
  <si>
    <t>Schodišťové konstrukce a rampy</t>
  </si>
  <si>
    <t>963023611</t>
  </si>
  <si>
    <t>Demontáž schodišťových stupňů</t>
  </si>
  <si>
    <t>965082941</t>
  </si>
  <si>
    <t>Odstranění násypů pod podlahami tl přes 200 mm</t>
  </si>
  <si>
    <t>430321414</t>
  </si>
  <si>
    <t>Schodišťová konstrukce a rampa ze ŽB tř. C 25/30</t>
  </si>
  <si>
    <t>430362021</t>
  </si>
  <si>
    <t>Výztuž schodišťové konstrukce a rampy svařovanými sítěmi Kari</t>
  </si>
  <si>
    <t>431351121</t>
  </si>
  <si>
    <t>Zřízení bednění podest schodišť a ramp přímočarých v do 4 m</t>
  </si>
  <si>
    <t>431351122</t>
  </si>
  <si>
    <t>Odstranění bednění podest schodišť a ramp přímočarých v do 4 m</t>
  </si>
  <si>
    <t>434191421</t>
  </si>
  <si>
    <t>Osazení schodišťových stupňů kamenných broušených nebo leštěných na desku</t>
  </si>
  <si>
    <t>624635251</t>
  </si>
  <si>
    <t>Silikonový penetrační nátěr spáry průřezu do 200 mm2</t>
  </si>
  <si>
    <t>624635351</t>
  </si>
  <si>
    <t>Tmelení silikonovým tmelem spáry průřezu do 200 mm2</t>
  </si>
  <si>
    <t>Komunikace pozemní</t>
  </si>
  <si>
    <t>566901133</t>
  </si>
  <si>
    <t>Vyspravení podkladu po překopech ing sítí plochy do 15 m2 štěrkodrtí tl. 200 mm</t>
  </si>
  <si>
    <t>596811120</t>
  </si>
  <si>
    <t>Kladení betonové dlažby komunikací pro pěší do lože z kameniva vel do 0,09 m2 plochy do 50 m2</t>
  </si>
  <si>
    <t>59248005</t>
  </si>
  <si>
    <t>dlažba plošná betonová chodníková 300x300 přírodní</t>
  </si>
  <si>
    <t>572360112</t>
  </si>
  <si>
    <t>Vyspravení krytu komunikací po překopech plochy do 15 m2 studenou asfaltovou směsí tl 60 mm</t>
  </si>
  <si>
    <t>578901122</t>
  </si>
  <si>
    <t>Zdrsňovací posyp litého asfaltu v množství 6 kg/m2 plochy do 15 m2 při překopech ing sítí</t>
  </si>
  <si>
    <t>581124115</t>
  </si>
  <si>
    <t>Kryt z betonu komunikace pro pěší tl. 150 mm</t>
  </si>
  <si>
    <t>916991121</t>
  </si>
  <si>
    <t>Lože pod lapač střešních splavenin z betonu prostého</t>
  </si>
  <si>
    <t>919735112</t>
  </si>
  <si>
    <t>Řezání stávajícího živičného krytu hl do 100 mm</t>
  </si>
  <si>
    <t>919735123</t>
  </si>
  <si>
    <t>Řezání stávajícího betonového krytu hl do 150 mm</t>
  </si>
  <si>
    <t>971033461</t>
  </si>
  <si>
    <t>Vybourání otvorů ve zdivu cihelném pl do 0,25 m2 na MVC nebo MV tl do 600 mm</t>
  </si>
  <si>
    <t>93</t>
  </si>
  <si>
    <t>Různé dokončovací konstrukce a práce inženýrských staveb</t>
  </si>
  <si>
    <t>043002000</t>
  </si>
  <si>
    <t>Použití kamerového vozu, monitoring</t>
  </si>
  <si>
    <t>049002000</t>
  </si>
  <si>
    <t>Zpracování kamerových záznamů</t>
  </si>
  <si>
    <t>044002000</t>
  </si>
  <si>
    <t>Revizní zpráva</t>
  </si>
  <si>
    <t>ks</t>
  </si>
  <si>
    <t>939902151</t>
  </si>
  <si>
    <t>Práce speciálním vozem cisternovým</t>
  </si>
  <si>
    <t>M1.1</t>
  </si>
  <si>
    <t>spotřeba vody</t>
  </si>
  <si>
    <t>065002000</t>
  </si>
  <si>
    <t>Doprava tlakového vozu</t>
  </si>
  <si>
    <t>km</t>
  </si>
  <si>
    <t>945421110</t>
  </si>
  <si>
    <t>Hydraulická zvedací plošina na automobilovém podvozku výška zdvihu do 18 m včetně obsluhy</t>
  </si>
  <si>
    <t>35</t>
  </si>
  <si>
    <t>70</t>
  </si>
  <si>
    <t>72</t>
  </si>
  <si>
    <t>37</t>
  </si>
  <si>
    <t>74</t>
  </si>
  <si>
    <t>76</t>
  </si>
  <si>
    <t>39</t>
  </si>
  <si>
    <t>78</t>
  </si>
  <si>
    <t>721</t>
  </si>
  <si>
    <t>Zdravotechnika - vnitřní kanalizace</t>
  </si>
  <si>
    <t>721173315.WVN</t>
  </si>
  <si>
    <t>Potrubí kanalizační Wavin KG SN 4 dešťové  DN 110</t>
  </si>
  <si>
    <t>80</t>
  </si>
  <si>
    <t>41</t>
  </si>
  <si>
    <t>28611353</t>
  </si>
  <si>
    <t>koleno kanalizační PVC KG 110x87°</t>
  </si>
  <si>
    <t>82</t>
  </si>
  <si>
    <t>721242105</t>
  </si>
  <si>
    <t>Lapač střešních splavenin z PP se zápachovou klapkou a lapacím košem DN 110</t>
  </si>
  <si>
    <t>84</t>
  </si>
  <si>
    <t>721242803</t>
  </si>
  <si>
    <t>Demontáž lapače střešních splavenin DN 110</t>
  </si>
  <si>
    <t>86</t>
  </si>
  <si>
    <t>998721201</t>
  </si>
  <si>
    <t>Přesun hmot procentní pro vnitřní kanalizace v objektech v do 6 m</t>
  </si>
  <si>
    <t>88</t>
  </si>
  <si>
    <t>764</t>
  </si>
  <si>
    <t>Konstrukce klempířské</t>
  </si>
  <si>
    <t>45</t>
  </si>
  <si>
    <t>HZS2</t>
  </si>
  <si>
    <t>Úprava svodů balkonu u vstupu do vestibulu</t>
  </si>
  <si>
    <t>90</t>
  </si>
  <si>
    <t>55350159</t>
  </si>
  <si>
    <t>koleno svodové roury 100/72°</t>
  </si>
  <si>
    <t>92</t>
  </si>
  <si>
    <t>47</t>
  </si>
  <si>
    <t>55350108</t>
  </si>
  <si>
    <t>roura svodová Pz barvený 100mm</t>
  </si>
  <si>
    <t>55350182</t>
  </si>
  <si>
    <t>kotlík žlabový k čtvercovým žlabům Pz barvený 136mm</t>
  </si>
  <si>
    <t>96</t>
  </si>
  <si>
    <t>49</t>
  </si>
  <si>
    <t>55350180</t>
  </si>
  <si>
    <t>kout/roh žlabový ke čtvercovým žlabům Pz barvený 136mm</t>
  </si>
  <si>
    <t>98</t>
  </si>
  <si>
    <t>55350151</t>
  </si>
  <si>
    <t>mezikus svodové roury Pz barvený 100mm</t>
  </si>
  <si>
    <t>100</t>
  </si>
  <si>
    <t>51</t>
  </si>
  <si>
    <t>764001901</t>
  </si>
  <si>
    <t>Napojení klempířských konstrukcí na stávající délky spoje do 0,5 m</t>
  </si>
  <si>
    <t>102</t>
  </si>
  <si>
    <t>764004861</t>
  </si>
  <si>
    <t>Demontáž svodu do suti</t>
  </si>
  <si>
    <t>104</t>
  </si>
  <si>
    <t>53</t>
  </si>
  <si>
    <t>764508131</t>
  </si>
  <si>
    <t>Montáž kruhového svodu</t>
  </si>
  <si>
    <t>106</t>
  </si>
  <si>
    <t>764508136</t>
  </si>
  <si>
    <t>Montáž odskoku kruhového svodu</t>
  </si>
  <si>
    <t>108</t>
  </si>
  <si>
    <t>55</t>
  </si>
  <si>
    <t>55350166</t>
  </si>
  <si>
    <t>soklové koleno 100mm</t>
  </si>
  <si>
    <t>110</t>
  </si>
  <si>
    <t>998764202</t>
  </si>
  <si>
    <t>Přesun hmot procentní pro konstrukce klempířské v objektech v do 12 m</t>
  </si>
  <si>
    <t>112</t>
  </si>
  <si>
    <t>766</t>
  </si>
  <si>
    <t>Konstrukce truhlářské</t>
  </si>
  <si>
    <t>57</t>
  </si>
  <si>
    <t>zadlabací zámek Maco 92/55/16 ZTS</t>
  </si>
  <si>
    <t>114</t>
  </si>
  <si>
    <t>kování Hoppe 92 F4 London</t>
  </si>
  <si>
    <t>116</t>
  </si>
  <si>
    <t>59</t>
  </si>
  <si>
    <t>M3</t>
  </si>
  <si>
    <t>protiplech Maco</t>
  </si>
  <si>
    <t>118</t>
  </si>
  <si>
    <t>M4</t>
  </si>
  <si>
    <t>vložka FAB  200RS 450C 41+56 6 klíčů</t>
  </si>
  <si>
    <t>120</t>
  </si>
  <si>
    <t>61</t>
  </si>
  <si>
    <t>M5</t>
  </si>
  <si>
    <t>vložka FAB  200RS 450C 41+46 6 klíčů</t>
  </si>
  <si>
    <t>122</t>
  </si>
  <si>
    <t>M6</t>
  </si>
  <si>
    <t>výměna Maco, kování, vložka, seřízení</t>
  </si>
  <si>
    <t>124</t>
  </si>
  <si>
    <t>63</t>
  </si>
  <si>
    <t>M7</t>
  </si>
  <si>
    <t>výměna kování, vložky</t>
  </si>
  <si>
    <t>126</t>
  </si>
  <si>
    <t>M8</t>
  </si>
  <si>
    <t>boční kartáč těsnění dveří 15 mm x 2000 mm vč montáže</t>
  </si>
  <si>
    <t>128</t>
  </si>
  <si>
    <t>65</t>
  </si>
  <si>
    <t>M9</t>
  </si>
  <si>
    <t>okopový plech AL, nástřik RAL 8014, 910 x 150 x 1,5 mm vč.montáže</t>
  </si>
  <si>
    <t>130</t>
  </si>
  <si>
    <t>M10</t>
  </si>
  <si>
    <t>okopový plech AL, nástřik RAL 8014, 310 x 140 x 1,5 mm vč.montáže</t>
  </si>
  <si>
    <t>132</t>
  </si>
  <si>
    <t>67</t>
  </si>
  <si>
    <t>998766201</t>
  </si>
  <si>
    <t>Přesun hmot procentní pro konstrukce truhlářské v objektech v do 6 m</t>
  </si>
  <si>
    <t>134</t>
  </si>
  <si>
    <t>782</t>
  </si>
  <si>
    <t>Dokončovací práce - obklady z kamene</t>
  </si>
  <si>
    <t>782131111</t>
  </si>
  <si>
    <t>Montáž obkladu stěn z pravoúhlých desek z tvrdého kamene do malty tl do 25 mm</t>
  </si>
  <si>
    <t>136</t>
  </si>
  <si>
    <t>69</t>
  </si>
  <si>
    <t>782191111</t>
  </si>
  <si>
    <t>Příplatek k montáži obkladu stěn z kamene a betonu za plochu do 10 m2</t>
  </si>
  <si>
    <t>138</t>
  </si>
  <si>
    <t>782191131</t>
  </si>
  <si>
    <t>Příplatek k montáži obkladu stěn z kamene a betonu za nerovný povrch</t>
  </si>
  <si>
    <t>140</t>
  </si>
  <si>
    <t>71</t>
  </si>
  <si>
    <t>M11</t>
  </si>
  <si>
    <t>obklad štípaný kamene tl. 30 mm</t>
  </si>
  <si>
    <t>142</t>
  </si>
  <si>
    <t>998782201</t>
  </si>
  <si>
    <t>Přesun hmot procentní pro obklady kamenné v objektech v do 6 m</t>
  </si>
  <si>
    <t>144</t>
  </si>
  <si>
    <t>04 - nátěry přístřešků, p...</t>
  </si>
  <si>
    <t xml:space="preserve">    766 - Konstrukce truhlářské - renovace venkovních dveří</t>
  </si>
  <si>
    <t>619991001</t>
  </si>
  <si>
    <t>Zakrytí podlah fólií přilepenou lepící páskou</t>
  </si>
  <si>
    <t>619991011</t>
  </si>
  <si>
    <t>Obalení konstrukcí a prvků fólií přilepenou lepící páskou</t>
  </si>
  <si>
    <t>946112113</t>
  </si>
  <si>
    <t>Montáž pojízdných věží trubkových/dílcových š do 1,6 m dl do 3,2 m v do 3,5 m</t>
  </si>
  <si>
    <t>946112213</t>
  </si>
  <si>
    <t>Příplatek k pojízdným věžím š do 1,6 m dl do 3,2 m v do 3,5 m za první a ZKD den použití</t>
  </si>
  <si>
    <t>946112813</t>
  </si>
  <si>
    <t>Demontáž pojízdných věží trubkových/dílcových š do 1,6 m dl do 3,2 m v do 3,5 m</t>
  </si>
  <si>
    <t>952902121</t>
  </si>
  <si>
    <t>Čištění budov zametení drsných podlah</t>
  </si>
  <si>
    <t>Konstrukce truhlářské - renovace venkovních dveří</t>
  </si>
  <si>
    <t>Oprava poškození a výměna vlysů  2-křídlé dveře 1660x2000 a 2-křídlé dveře 1350x2450, 1-křídlé dveře 1000x2450, okopové plechy (kování, panty, kliky - zůstávají původní) - 5 křídel</t>
  </si>
  <si>
    <t>Přebroušení původních nátěrů, odsklení, oprava silikonu, zasklení, nástřik v RAL</t>
  </si>
  <si>
    <t>Provizorní dveře  OSB desky</t>
  </si>
  <si>
    <t>Demontáž a  montáž dveří, seřízení pantů, odvoz a dovoz dveří</t>
  </si>
  <si>
    <t>783106801</t>
  </si>
  <si>
    <t>Odstranění nátěrů z truhlářských konstrukcí obroušením</t>
  </si>
  <si>
    <t>783113101</t>
  </si>
  <si>
    <t>Jednonásobný napouštěcí syntetický nátěr truhlářských konstrukcí</t>
  </si>
  <si>
    <t>783114101</t>
  </si>
  <si>
    <t>Základní jednonásobný syntetický nátěr truhlářských konstrukcí</t>
  </si>
  <si>
    <t>783118211</t>
  </si>
  <si>
    <t>Lakovací dvojnásobný syntetický nátěr truhlářských konstrukcí s mezibroušením</t>
  </si>
  <si>
    <t>783122131</t>
  </si>
  <si>
    <t>Plošné (plné) tmelení truhlářských konstrukcí včetně přebroušení disperzním tmelem</t>
  </si>
  <si>
    <t>783201201</t>
  </si>
  <si>
    <t>Obroušení tesařských konstrukcí před provedením nátěru</t>
  </si>
  <si>
    <t>783213101</t>
  </si>
  <si>
    <t>Napouštěcí jednonásobný syntetický nátěr tesařských konstrukcí zabudovaných do konstrukce</t>
  </si>
  <si>
    <t>783214101</t>
  </si>
  <si>
    <t>Základní jednonásobný syntetický nátěr tesařských konstrukcí</t>
  </si>
  <si>
    <t>783217101</t>
  </si>
  <si>
    <t>Krycí jednonásobný syntetický nátěr tesařských konstrukcí</t>
  </si>
  <si>
    <t>783222101</t>
  </si>
  <si>
    <t>Lokální tmelení tesařských konstrukcí do 10% plochy akrylátovým tmelem</t>
  </si>
  <si>
    <t>783306801</t>
  </si>
  <si>
    <t>Odstranění nátěru ze zámečnických konstrukcí obroušením</t>
  </si>
  <si>
    <t>783314203</t>
  </si>
  <si>
    <t>Základní antikorozní jednonásobný syntetický samozákladující nátěr zámečnických konstrukcí</t>
  </si>
  <si>
    <t>783315101</t>
  </si>
  <si>
    <t>Mezinátěr jednonásobný syntetický standardní zámečnických konstrukcí</t>
  </si>
  <si>
    <t>783317101</t>
  </si>
  <si>
    <t>Krycí jednonásobný syntetický standardní nátěr zámečnických konstrukcí</t>
  </si>
  <si>
    <t>783322101</t>
  </si>
  <si>
    <t>Tmelení včetně přebroušení zámečnických konstrukcí disperzním tmelem</t>
  </si>
  <si>
    <t>06 - VRN</t>
  </si>
  <si>
    <t>VRN - Vedlejší rozpočtové náklady</t>
  </si>
  <si>
    <t xml:space="preserve">    VRN3 - Zařízení staveniště</t>
  </si>
  <si>
    <t>Vedlejší rozpočtové náklady</t>
  </si>
  <si>
    <t>045002000.1</t>
  </si>
  <si>
    <t>Kompletační a koordinační činnost</t>
  </si>
  <si>
    <t>071002000u</t>
  </si>
  <si>
    <t>Provoz investora, třetích osob</t>
  </si>
  <si>
    <t>dnů</t>
  </si>
  <si>
    <t>Ostatní náklady - průzkumné práce, ztížené pracovní podmínky</t>
  </si>
  <si>
    <t>VRN3</t>
  </si>
  <si>
    <t>Zařízení staveniště</t>
  </si>
  <si>
    <t>030001000</t>
  </si>
  <si>
    <t>034103000</t>
  </si>
  <si>
    <t>Oplocení staveniště</t>
  </si>
  <si>
    <t>035103001</t>
  </si>
  <si>
    <t>Pronájem ploch 60 dnů</t>
  </si>
  <si>
    <t>05 - Sanace zdiva</t>
  </si>
  <si>
    <t xml:space="preserve">    997 - Přesun sutě</t>
  </si>
  <si>
    <t xml:space="preserve">    715 - Izolace proti chemickým vlivům</t>
  </si>
  <si>
    <t xml:space="preserve">    776 - Podlahy povlakové</t>
  </si>
  <si>
    <t xml:space="preserve">    784 - Dokončovací práce - malby a tapety</t>
  </si>
  <si>
    <t>31920R</t>
  </si>
  <si>
    <t>Aplikace injektážního krému do připravených vrtů</t>
  </si>
  <si>
    <t>24551R</t>
  </si>
  <si>
    <t>INJEKT krém</t>
  </si>
  <si>
    <t>litr</t>
  </si>
  <si>
    <t>6128R</t>
  </si>
  <si>
    <t>Sanační perlitová omítka CEMIX WTA jádrová tl. do 2,50 cm - vnitřní</t>
  </si>
  <si>
    <t>61282R</t>
  </si>
  <si>
    <t>Sanační štuková omítka CEMIX WTA vnitřní</t>
  </si>
  <si>
    <t>622821001</t>
  </si>
  <si>
    <t>Sanační štuková omítka CEMIX WTA venkovní</t>
  </si>
  <si>
    <t>62282R</t>
  </si>
  <si>
    <t>Sanační perlitová omítka CEMIX WTA jádrová tl. do 2,50 cm - venkovní</t>
  </si>
  <si>
    <t>977131110</t>
  </si>
  <si>
    <t>Vrty příklepovými vrtáky D do 16 mm do cihelného zdiva nebo prostého betonu</t>
  </si>
  <si>
    <t>977212R1</t>
  </si>
  <si>
    <t>Odřezání vnitřní omítky diamantovým kotoučem</t>
  </si>
  <si>
    <t>977212R2</t>
  </si>
  <si>
    <t>Odřezání venkovní omítky diamantovým kotoučem</t>
  </si>
  <si>
    <t>978011191</t>
  </si>
  <si>
    <t>Otlučení (osekání) vnitřní vápenné nebo vápenocementové omítky stropů v rozsahu do 100 %</t>
  </si>
  <si>
    <t>978019391</t>
  </si>
  <si>
    <t>Otlučení (osekání) vnější vápenné nebo vápenocementové omítky stupně členitosti 3 až 5 do 100%</t>
  </si>
  <si>
    <t>997</t>
  </si>
  <si>
    <t>Přesun sutě</t>
  </si>
  <si>
    <t>997013609</t>
  </si>
  <si>
    <t>Poplatek za uložení na skládce (skládkovné) stavebního odpadu ze směsí nebo oddělených frakcí betonu, cihel a keramických výrobků kód odpadu 17 01 07</t>
  </si>
  <si>
    <t>998011001</t>
  </si>
  <si>
    <t>Přesun hmot pro budovy zděné v do 6 m</t>
  </si>
  <si>
    <t>715</t>
  </si>
  <si>
    <t>Izolace proti chemickým vlivům</t>
  </si>
  <si>
    <t>715191007</t>
  </si>
  <si>
    <t>Provedení izolace proti chemickým vlivům betonů svislých neutralizace organickou kyselinou</t>
  </si>
  <si>
    <t>SMB.204146002</t>
  </si>
  <si>
    <t>ESCO-FLUAT, 25kg</t>
  </si>
  <si>
    <t>776</t>
  </si>
  <si>
    <t>Podlahy povlakové</t>
  </si>
  <si>
    <t>776421111</t>
  </si>
  <si>
    <t>Montáž plastové difuzní lišty DLD – 70i</t>
  </si>
  <si>
    <t>611R</t>
  </si>
  <si>
    <t>DLD – 70i</t>
  </si>
  <si>
    <t>784</t>
  </si>
  <si>
    <t>Dokončovací práce - malby a tapety</t>
  </si>
  <si>
    <t>784111001</t>
  </si>
  <si>
    <t>Oprášení (ometení ) podkladu v místnostech výšky do 3,80 m</t>
  </si>
  <si>
    <t>784191007</t>
  </si>
  <si>
    <t>kpl.</t>
  </si>
  <si>
    <t>784321031</t>
  </si>
  <si>
    <t>Dvojnásobné silikátové bílé malby v místnosti výšky do 3,80 m</t>
  </si>
  <si>
    <t>Čištění vnitřních ploch podlah po provedení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</si>
</sst>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opLeftCell="A76" workbookViewId="0">
      <selection activeCell="BE92" sqref="BE92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11" t="s">
        <v>5</v>
      </c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195" t="s">
        <v>14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R5" s="17"/>
      <c r="BE5" s="192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197" t="s">
        <v>17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R6" s="17"/>
      <c r="BE6" s="193"/>
      <c r="BS6" s="14" t="s">
        <v>6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93"/>
      <c r="BS7" s="14" t="s">
        <v>6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93"/>
      <c r="BS8" s="14" t="s">
        <v>6</v>
      </c>
    </row>
    <row r="9" spans="1:74" s="1" customFormat="1" ht="14.45" customHeight="1">
      <c r="B9" s="17"/>
      <c r="AR9" s="17"/>
      <c r="BE9" s="193"/>
      <c r="BS9" s="14" t="s">
        <v>6</v>
      </c>
    </row>
    <row r="10" spans="1:74" s="1" customFormat="1" ht="12" customHeight="1">
      <c r="B10" s="17"/>
      <c r="D10" s="24" t="s">
        <v>24</v>
      </c>
      <c r="AK10" s="24" t="s">
        <v>25</v>
      </c>
      <c r="AN10" s="22" t="s">
        <v>1</v>
      </c>
      <c r="AR10" s="17"/>
      <c r="BE10" s="193"/>
      <c r="BS10" s="14" t="s">
        <v>6</v>
      </c>
    </row>
    <row r="11" spans="1:74" s="1" customFormat="1" ht="18.399999999999999" customHeight="1">
      <c r="B11" s="17"/>
      <c r="E11" s="22" t="s">
        <v>21</v>
      </c>
      <c r="AK11" s="24" t="s">
        <v>26</v>
      </c>
      <c r="AN11" s="22" t="s">
        <v>1</v>
      </c>
      <c r="AR11" s="17"/>
      <c r="BE11" s="193"/>
      <c r="BS11" s="14" t="s">
        <v>6</v>
      </c>
    </row>
    <row r="12" spans="1:74" s="1" customFormat="1" ht="6.95" customHeight="1">
      <c r="B12" s="17"/>
      <c r="AR12" s="17"/>
      <c r="BE12" s="193"/>
      <c r="BS12" s="14" t="s">
        <v>6</v>
      </c>
    </row>
    <row r="13" spans="1:74" s="1" customFormat="1" ht="12" customHeight="1">
      <c r="B13" s="17"/>
      <c r="D13" s="24" t="s">
        <v>27</v>
      </c>
      <c r="AK13" s="24" t="s">
        <v>25</v>
      </c>
      <c r="AN13" s="26" t="s">
        <v>28</v>
      </c>
      <c r="AR13" s="17"/>
      <c r="BE13" s="193"/>
      <c r="BS13" s="14" t="s">
        <v>6</v>
      </c>
    </row>
    <row r="14" spans="1:74" ht="12.75">
      <c r="B14" s="17"/>
      <c r="E14" s="198" t="s">
        <v>28</v>
      </c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24" t="s">
        <v>26</v>
      </c>
      <c r="AN14" s="26" t="s">
        <v>28</v>
      </c>
      <c r="AR14" s="17"/>
      <c r="BE14" s="193"/>
      <c r="BS14" s="14" t="s">
        <v>6</v>
      </c>
    </row>
    <row r="15" spans="1:74" s="1" customFormat="1" ht="6.95" customHeight="1">
      <c r="B15" s="17"/>
      <c r="AR15" s="17"/>
      <c r="BE15" s="193"/>
      <c r="BS15" s="14" t="s">
        <v>3</v>
      </c>
    </row>
    <row r="16" spans="1:74" s="1" customFormat="1" ht="12" customHeight="1">
      <c r="B16" s="17"/>
      <c r="D16" s="24" t="s">
        <v>29</v>
      </c>
      <c r="AK16" s="24" t="s">
        <v>25</v>
      </c>
      <c r="AN16" s="22" t="s">
        <v>1</v>
      </c>
      <c r="AR16" s="17"/>
      <c r="BE16" s="193"/>
      <c r="BS16" s="14" t="s">
        <v>3</v>
      </c>
    </row>
    <row r="17" spans="1:71" s="1" customFormat="1" ht="18.399999999999999" customHeight="1">
      <c r="B17" s="17"/>
      <c r="E17" s="22" t="s">
        <v>21</v>
      </c>
      <c r="AK17" s="24" t="s">
        <v>26</v>
      </c>
      <c r="AN17" s="22" t="s">
        <v>1</v>
      </c>
      <c r="AR17" s="17"/>
      <c r="BE17" s="193"/>
      <c r="BS17" s="14" t="s">
        <v>30</v>
      </c>
    </row>
    <row r="18" spans="1:71" s="1" customFormat="1" ht="6.95" customHeight="1">
      <c r="B18" s="17"/>
      <c r="AR18" s="17"/>
      <c r="BE18" s="193"/>
      <c r="BS18" s="14" t="s">
        <v>6</v>
      </c>
    </row>
    <row r="19" spans="1:71" s="1" customFormat="1" ht="12" customHeight="1">
      <c r="B19" s="17"/>
      <c r="D19" s="24" t="s">
        <v>31</v>
      </c>
      <c r="AK19" s="24" t="s">
        <v>25</v>
      </c>
      <c r="AN19" s="22" t="s">
        <v>1</v>
      </c>
      <c r="AR19" s="17"/>
      <c r="BE19" s="193"/>
      <c r="BS19" s="14" t="s">
        <v>6</v>
      </c>
    </row>
    <row r="20" spans="1:71" s="1" customFormat="1" ht="18.399999999999999" customHeight="1">
      <c r="B20" s="17"/>
      <c r="E20" s="22" t="s">
        <v>21</v>
      </c>
      <c r="AK20" s="24" t="s">
        <v>26</v>
      </c>
      <c r="AN20" s="22" t="s">
        <v>1</v>
      </c>
      <c r="AR20" s="17"/>
      <c r="BE20" s="193"/>
      <c r="BS20" s="14" t="s">
        <v>30</v>
      </c>
    </row>
    <row r="21" spans="1:71" s="1" customFormat="1" ht="6.95" customHeight="1">
      <c r="B21" s="17"/>
      <c r="AR21" s="17"/>
      <c r="BE21" s="193"/>
    </row>
    <row r="22" spans="1:71" s="1" customFormat="1" ht="12" customHeight="1">
      <c r="B22" s="17"/>
      <c r="D22" s="24" t="s">
        <v>32</v>
      </c>
      <c r="AR22" s="17"/>
      <c r="BE22" s="193"/>
    </row>
    <row r="23" spans="1:71" s="1" customFormat="1" ht="16.5" customHeight="1">
      <c r="B23" s="17"/>
      <c r="E23" s="200" t="s">
        <v>1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R23" s="17"/>
      <c r="BE23" s="193"/>
    </row>
    <row r="24" spans="1:71" s="1" customFormat="1" ht="6.95" customHeight="1">
      <c r="B24" s="17"/>
      <c r="AR24" s="17"/>
      <c r="BE24" s="193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3"/>
    </row>
    <row r="26" spans="1:71" s="2" customFormat="1" ht="25.9" customHeight="1">
      <c r="A26" s="29"/>
      <c r="B26" s="30"/>
      <c r="C26" s="29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1">
        <f>ROUND(AG94,2)</f>
        <v>0</v>
      </c>
      <c r="AL26" s="202"/>
      <c r="AM26" s="202"/>
      <c r="AN26" s="202"/>
      <c r="AO26" s="202"/>
      <c r="AP26" s="29"/>
      <c r="AQ26" s="29"/>
      <c r="AR26" s="30"/>
      <c r="BE26" s="193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93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03" t="s">
        <v>34</v>
      </c>
      <c r="M28" s="203"/>
      <c r="N28" s="203"/>
      <c r="O28" s="203"/>
      <c r="P28" s="203"/>
      <c r="Q28" s="29"/>
      <c r="R28" s="29"/>
      <c r="S28" s="29"/>
      <c r="T28" s="29"/>
      <c r="U28" s="29"/>
      <c r="V28" s="29"/>
      <c r="W28" s="203" t="s">
        <v>35</v>
      </c>
      <c r="X28" s="203"/>
      <c r="Y28" s="203"/>
      <c r="Z28" s="203"/>
      <c r="AA28" s="203"/>
      <c r="AB28" s="203"/>
      <c r="AC28" s="203"/>
      <c r="AD28" s="203"/>
      <c r="AE28" s="203"/>
      <c r="AF28" s="29"/>
      <c r="AG28" s="29"/>
      <c r="AH28" s="29"/>
      <c r="AI28" s="29"/>
      <c r="AJ28" s="29"/>
      <c r="AK28" s="203" t="s">
        <v>36</v>
      </c>
      <c r="AL28" s="203"/>
      <c r="AM28" s="203"/>
      <c r="AN28" s="203"/>
      <c r="AO28" s="203"/>
      <c r="AP28" s="29"/>
      <c r="AQ28" s="29"/>
      <c r="AR28" s="30"/>
      <c r="BE28" s="193"/>
    </row>
    <row r="29" spans="1:71" s="3" customFormat="1" ht="14.45" customHeight="1">
      <c r="B29" s="34"/>
      <c r="D29" s="24" t="s">
        <v>37</v>
      </c>
      <c r="F29" s="24" t="s">
        <v>38</v>
      </c>
      <c r="L29" s="206">
        <v>0.21</v>
      </c>
      <c r="M29" s="205"/>
      <c r="N29" s="205"/>
      <c r="O29" s="205"/>
      <c r="P29" s="205"/>
      <c r="W29" s="204">
        <f>ROUND(AZ94, 2)</f>
        <v>0</v>
      </c>
      <c r="X29" s="205"/>
      <c r="Y29" s="205"/>
      <c r="Z29" s="205"/>
      <c r="AA29" s="205"/>
      <c r="AB29" s="205"/>
      <c r="AC29" s="205"/>
      <c r="AD29" s="205"/>
      <c r="AE29" s="205"/>
      <c r="AK29" s="204">
        <f>ROUND(AV94, 2)</f>
        <v>0</v>
      </c>
      <c r="AL29" s="205"/>
      <c r="AM29" s="205"/>
      <c r="AN29" s="205"/>
      <c r="AO29" s="205"/>
      <c r="AR29" s="34"/>
      <c r="BE29" s="194"/>
    </row>
    <row r="30" spans="1:71" s="3" customFormat="1" ht="14.45" customHeight="1">
      <c r="B30" s="34"/>
      <c r="F30" s="24" t="s">
        <v>39</v>
      </c>
      <c r="L30" s="206">
        <v>0.15</v>
      </c>
      <c r="M30" s="205"/>
      <c r="N30" s="205"/>
      <c r="O30" s="205"/>
      <c r="P30" s="205"/>
      <c r="W30" s="204">
        <f>ROUND(BA94, 2)</f>
        <v>0</v>
      </c>
      <c r="X30" s="205"/>
      <c r="Y30" s="205"/>
      <c r="Z30" s="205"/>
      <c r="AA30" s="205"/>
      <c r="AB30" s="205"/>
      <c r="AC30" s="205"/>
      <c r="AD30" s="205"/>
      <c r="AE30" s="205"/>
      <c r="AK30" s="204">
        <f>ROUND(AW94, 2)</f>
        <v>0</v>
      </c>
      <c r="AL30" s="205"/>
      <c r="AM30" s="205"/>
      <c r="AN30" s="205"/>
      <c r="AO30" s="205"/>
      <c r="AR30" s="34"/>
      <c r="BE30" s="194"/>
    </row>
    <row r="31" spans="1:71" s="3" customFormat="1" ht="14.45" hidden="1" customHeight="1">
      <c r="B31" s="34"/>
      <c r="F31" s="24" t="s">
        <v>40</v>
      </c>
      <c r="L31" s="206">
        <v>0.21</v>
      </c>
      <c r="M31" s="205"/>
      <c r="N31" s="205"/>
      <c r="O31" s="205"/>
      <c r="P31" s="205"/>
      <c r="W31" s="204">
        <f>ROUND(BB94, 2)</f>
        <v>0</v>
      </c>
      <c r="X31" s="205"/>
      <c r="Y31" s="205"/>
      <c r="Z31" s="205"/>
      <c r="AA31" s="205"/>
      <c r="AB31" s="205"/>
      <c r="AC31" s="205"/>
      <c r="AD31" s="205"/>
      <c r="AE31" s="205"/>
      <c r="AK31" s="204">
        <v>0</v>
      </c>
      <c r="AL31" s="205"/>
      <c r="AM31" s="205"/>
      <c r="AN31" s="205"/>
      <c r="AO31" s="205"/>
      <c r="AR31" s="34"/>
      <c r="BE31" s="194"/>
    </row>
    <row r="32" spans="1:71" s="3" customFormat="1" ht="14.45" hidden="1" customHeight="1">
      <c r="B32" s="34"/>
      <c r="F32" s="24" t="s">
        <v>41</v>
      </c>
      <c r="L32" s="206">
        <v>0.15</v>
      </c>
      <c r="M32" s="205"/>
      <c r="N32" s="205"/>
      <c r="O32" s="205"/>
      <c r="P32" s="205"/>
      <c r="W32" s="204">
        <f>ROUND(BC94, 2)</f>
        <v>0</v>
      </c>
      <c r="X32" s="205"/>
      <c r="Y32" s="205"/>
      <c r="Z32" s="205"/>
      <c r="AA32" s="205"/>
      <c r="AB32" s="205"/>
      <c r="AC32" s="205"/>
      <c r="AD32" s="205"/>
      <c r="AE32" s="205"/>
      <c r="AK32" s="204">
        <v>0</v>
      </c>
      <c r="AL32" s="205"/>
      <c r="AM32" s="205"/>
      <c r="AN32" s="205"/>
      <c r="AO32" s="205"/>
      <c r="AR32" s="34"/>
      <c r="BE32" s="194"/>
    </row>
    <row r="33" spans="1:57" s="3" customFormat="1" ht="14.45" hidden="1" customHeight="1">
      <c r="B33" s="34"/>
      <c r="F33" s="24" t="s">
        <v>42</v>
      </c>
      <c r="L33" s="206">
        <v>0</v>
      </c>
      <c r="M33" s="205"/>
      <c r="N33" s="205"/>
      <c r="O33" s="205"/>
      <c r="P33" s="205"/>
      <c r="W33" s="204">
        <f>ROUND(BD94, 2)</f>
        <v>0</v>
      </c>
      <c r="X33" s="205"/>
      <c r="Y33" s="205"/>
      <c r="Z33" s="205"/>
      <c r="AA33" s="205"/>
      <c r="AB33" s="205"/>
      <c r="AC33" s="205"/>
      <c r="AD33" s="205"/>
      <c r="AE33" s="205"/>
      <c r="AK33" s="204">
        <v>0</v>
      </c>
      <c r="AL33" s="205"/>
      <c r="AM33" s="205"/>
      <c r="AN33" s="205"/>
      <c r="AO33" s="205"/>
      <c r="AR33" s="34"/>
      <c r="BE33" s="19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93"/>
    </row>
    <row r="35" spans="1:57" s="2" customFormat="1" ht="25.9" customHeight="1">
      <c r="A35" s="29"/>
      <c r="B35" s="30"/>
      <c r="C35" s="35"/>
      <c r="D35" s="36" t="s">
        <v>43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44</v>
      </c>
      <c r="U35" s="37"/>
      <c r="V35" s="37"/>
      <c r="W35" s="37"/>
      <c r="X35" s="210" t="s">
        <v>45</v>
      </c>
      <c r="Y35" s="208"/>
      <c r="Z35" s="208"/>
      <c r="AA35" s="208"/>
      <c r="AB35" s="208"/>
      <c r="AC35" s="37"/>
      <c r="AD35" s="37"/>
      <c r="AE35" s="37"/>
      <c r="AF35" s="37"/>
      <c r="AG35" s="37"/>
      <c r="AH35" s="37"/>
      <c r="AI35" s="37"/>
      <c r="AJ35" s="37"/>
      <c r="AK35" s="207">
        <f>SUM(AK26:AK33)</f>
        <v>0</v>
      </c>
      <c r="AL35" s="208"/>
      <c r="AM35" s="208"/>
      <c r="AN35" s="208"/>
      <c r="AO35" s="209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9"/>
      <c r="B60" s="30"/>
      <c r="C60" s="29"/>
      <c r="D60" s="42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48</v>
      </c>
      <c r="AI60" s="32"/>
      <c r="AJ60" s="32"/>
      <c r="AK60" s="32"/>
      <c r="AL60" s="32"/>
      <c r="AM60" s="42" t="s">
        <v>49</v>
      </c>
      <c r="AN60" s="32"/>
      <c r="AO60" s="32"/>
      <c r="AP60" s="29"/>
      <c r="AQ60" s="29"/>
      <c r="AR60" s="30"/>
      <c r="BE60" s="29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9"/>
      <c r="B64" s="30"/>
      <c r="C64" s="29"/>
      <c r="D64" s="40" t="s">
        <v>50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51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9"/>
      <c r="B75" s="30"/>
      <c r="C75" s="29"/>
      <c r="D75" s="42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48</v>
      </c>
      <c r="AI75" s="32"/>
      <c r="AJ75" s="32"/>
      <c r="AK75" s="32"/>
      <c r="AL75" s="32"/>
      <c r="AM75" s="42" t="s">
        <v>49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52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IMPORT</v>
      </c>
      <c r="AR84" s="48"/>
    </row>
    <row r="85" spans="1:91" s="5" customFormat="1" ht="36.950000000000003" customHeight="1">
      <c r="B85" s="49"/>
      <c r="C85" s="50" t="s">
        <v>16</v>
      </c>
      <c r="L85" s="173" t="str">
        <f>K6</f>
        <v>M002 - Ostrava střed, výpravní budova</v>
      </c>
      <c r="M85" s="174"/>
      <c r="N85" s="174"/>
      <c r="O85" s="174"/>
      <c r="P85" s="174"/>
      <c r="Q85" s="174"/>
      <c r="R85" s="174"/>
      <c r="S85" s="174"/>
      <c r="T85" s="174"/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  <c r="AF85" s="174"/>
      <c r="AG85" s="174"/>
      <c r="AH85" s="174"/>
      <c r="AI85" s="174"/>
      <c r="AJ85" s="174"/>
      <c r="AK85" s="174"/>
      <c r="AL85" s="174"/>
      <c r="AM85" s="174"/>
      <c r="AN85" s="174"/>
      <c r="AO85" s="174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175" t="str">
        <f>IF(AN8= "","",AN8)</f>
        <v>14. 9. 2020</v>
      </c>
      <c r="AN87" s="175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24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29</v>
      </c>
      <c r="AJ89" s="29"/>
      <c r="AK89" s="29"/>
      <c r="AL89" s="29"/>
      <c r="AM89" s="176" t="str">
        <f>IF(E17="","",E17)</f>
        <v xml:space="preserve"> </v>
      </c>
      <c r="AN89" s="177"/>
      <c r="AO89" s="177"/>
      <c r="AP89" s="177"/>
      <c r="AQ89" s="29"/>
      <c r="AR89" s="30"/>
      <c r="AS89" s="178" t="s">
        <v>53</v>
      </c>
      <c r="AT89" s="179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27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176" t="str">
        <f>IF(E20="","",E20)</f>
        <v xml:space="preserve"> </v>
      </c>
      <c r="AN90" s="177"/>
      <c r="AO90" s="177"/>
      <c r="AP90" s="177"/>
      <c r="AQ90" s="29"/>
      <c r="AR90" s="30"/>
      <c r="AS90" s="180"/>
      <c r="AT90" s="181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80"/>
      <c r="AT91" s="181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82" t="s">
        <v>54</v>
      </c>
      <c r="D92" s="183"/>
      <c r="E92" s="183"/>
      <c r="F92" s="183"/>
      <c r="G92" s="183"/>
      <c r="H92" s="57"/>
      <c r="I92" s="185" t="s">
        <v>55</v>
      </c>
      <c r="J92" s="183"/>
      <c r="K92" s="183"/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3"/>
      <c r="AB92" s="183"/>
      <c r="AC92" s="183"/>
      <c r="AD92" s="183"/>
      <c r="AE92" s="183"/>
      <c r="AF92" s="183"/>
      <c r="AG92" s="184" t="s">
        <v>56</v>
      </c>
      <c r="AH92" s="183"/>
      <c r="AI92" s="183"/>
      <c r="AJ92" s="183"/>
      <c r="AK92" s="183"/>
      <c r="AL92" s="183"/>
      <c r="AM92" s="183"/>
      <c r="AN92" s="185" t="s">
        <v>57</v>
      </c>
      <c r="AO92" s="183"/>
      <c r="AP92" s="186"/>
      <c r="AQ92" s="58" t="s">
        <v>58</v>
      </c>
      <c r="AR92" s="30"/>
      <c r="AS92" s="59" t="s">
        <v>59</v>
      </c>
      <c r="AT92" s="60" t="s">
        <v>60</v>
      </c>
      <c r="AU92" s="60" t="s">
        <v>61</v>
      </c>
      <c r="AV92" s="60" t="s">
        <v>62</v>
      </c>
      <c r="AW92" s="60" t="s">
        <v>63</v>
      </c>
      <c r="AX92" s="60" t="s">
        <v>64</v>
      </c>
      <c r="AY92" s="60" t="s">
        <v>65</v>
      </c>
      <c r="AZ92" s="60" t="s">
        <v>66</v>
      </c>
      <c r="BA92" s="60" t="s">
        <v>67</v>
      </c>
      <c r="BB92" s="60" t="s">
        <v>68</v>
      </c>
      <c r="BC92" s="60" t="s">
        <v>69</v>
      </c>
      <c r="BD92" s="61" t="s">
        <v>70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71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90">
        <f>ROUND(SUM(AG95:AG100),2)</f>
        <v>0</v>
      </c>
      <c r="AH94" s="190"/>
      <c r="AI94" s="190"/>
      <c r="AJ94" s="190"/>
      <c r="AK94" s="190"/>
      <c r="AL94" s="190"/>
      <c r="AM94" s="190"/>
      <c r="AN94" s="191">
        <f t="shared" ref="AN94:AN100" si="0">SUM(AG94,AT94)</f>
        <v>0</v>
      </c>
      <c r="AO94" s="191"/>
      <c r="AP94" s="191"/>
      <c r="AQ94" s="69" t="s">
        <v>1</v>
      </c>
      <c r="AR94" s="65"/>
      <c r="AS94" s="70">
        <f>ROUND(SUM(AS95:AS100),2)</f>
        <v>0</v>
      </c>
      <c r="AT94" s="71">
        <f t="shared" ref="AT94:AT100" si="1">ROUND(SUM(AV94:AW94),2)</f>
        <v>0</v>
      </c>
      <c r="AU94" s="72">
        <f>ROUND(SUM(AU95:AU100),5)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ROUND(SUM(AZ95:AZ100),2)</f>
        <v>0</v>
      </c>
      <c r="BA94" s="71">
        <f>ROUND(SUM(BA95:BA100),2)</f>
        <v>0</v>
      </c>
      <c r="BB94" s="71">
        <f>ROUND(SUM(BB95:BB100),2)</f>
        <v>0</v>
      </c>
      <c r="BC94" s="71">
        <f>ROUND(SUM(BC95:BC100),2)</f>
        <v>0</v>
      </c>
      <c r="BD94" s="73">
        <f>ROUND(SUM(BD95:BD100),2)</f>
        <v>0</v>
      </c>
      <c r="BS94" s="74" t="s">
        <v>72</v>
      </c>
      <c r="BT94" s="74" t="s">
        <v>73</v>
      </c>
      <c r="BU94" s="75" t="s">
        <v>74</v>
      </c>
      <c r="BV94" s="74" t="s">
        <v>14</v>
      </c>
      <c r="BW94" s="74" t="s">
        <v>4</v>
      </c>
      <c r="BX94" s="74" t="s">
        <v>75</v>
      </c>
      <c r="CL94" s="74" t="s">
        <v>1</v>
      </c>
    </row>
    <row r="95" spans="1:91" s="7" customFormat="1" ht="16.5" customHeight="1">
      <c r="A95" s="76" t="s">
        <v>76</v>
      </c>
      <c r="B95" s="77"/>
      <c r="C95" s="78"/>
      <c r="D95" s="187" t="s">
        <v>77</v>
      </c>
      <c r="E95" s="187"/>
      <c r="F95" s="187"/>
      <c r="G95" s="187"/>
      <c r="H95" s="187"/>
      <c r="I95" s="79"/>
      <c r="J95" s="187" t="s">
        <v>78</v>
      </c>
      <c r="K95" s="187"/>
      <c r="L95" s="187"/>
      <c r="M95" s="187"/>
      <c r="N95" s="187"/>
      <c r="O95" s="187"/>
      <c r="P95" s="187"/>
      <c r="Q95" s="187"/>
      <c r="R95" s="187"/>
      <c r="S95" s="187"/>
      <c r="T95" s="187"/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  <c r="AF95" s="187"/>
      <c r="AG95" s="188">
        <f>'01 - oprava fasády'!J30</f>
        <v>0</v>
      </c>
      <c r="AH95" s="189"/>
      <c r="AI95" s="189"/>
      <c r="AJ95" s="189"/>
      <c r="AK95" s="189"/>
      <c r="AL95" s="189"/>
      <c r="AM95" s="189"/>
      <c r="AN95" s="188">
        <f t="shared" si="0"/>
        <v>0</v>
      </c>
      <c r="AO95" s="189"/>
      <c r="AP95" s="189"/>
      <c r="AQ95" s="80" t="s">
        <v>79</v>
      </c>
      <c r="AR95" s="77"/>
      <c r="AS95" s="81">
        <v>0</v>
      </c>
      <c r="AT95" s="82">
        <f t="shared" si="1"/>
        <v>0</v>
      </c>
      <c r="AU95" s="83">
        <f>'01 - oprava fasády'!P124</f>
        <v>0</v>
      </c>
      <c r="AV95" s="82">
        <f>'01 - oprava fasády'!J33</f>
        <v>0</v>
      </c>
      <c r="AW95" s="82">
        <f>'01 - oprava fasády'!J34</f>
        <v>0</v>
      </c>
      <c r="AX95" s="82">
        <f>'01 - oprava fasády'!J35</f>
        <v>0</v>
      </c>
      <c r="AY95" s="82">
        <f>'01 - oprava fasády'!J36</f>
        <v>0</v>
      </c>
      <c r="AZ95" s="82">
        <f>'01 - oprava fasády'!F33</f>
        <v>0</v>
      </c>
      <c r="BA95" s="82">
        <f>'01 - oprava fasády'!F34</f>
        <v>0</v>
      </c>
      <c r="BB95" s="82">
        <f>'01 - oprava fasády'!F35</f>
        <v>0</v>
      </c>
      <c r="BC95" s="82">
        <f>'01 - oprava fasády'!F36</f>
        <v>0</v>
      </c>
      <c r="BD95" s="84">
        <f>'01 - oprava fasády'!F37</f>
        <v>0</v>
      </c>
      <c r="BT95" s="85" t="s">
        <v>80</v>
      </c>
      <c r="BV95" s="85" t="s">
        <v>14</v>
      </c>
      <c r="BW95" s="85" t="s">
        <v>81</v>
      </c>
      <c r="BX95" s="85" t="s">
        <v>4</v>
      </c>
      <c r="CL95" s="85" t="s">
        <v>1</v>
      </c>
      <c r="CM95" s="85" t="s">
        <v>82</v>
      </c>
    </row>
    <row r="96" spans="1:91" s="7" customFormat="1" ht="16.5" customHeight="1">
      <c r="A96" s="76" t="s">
        <v>76</v>
      </c>
      <c r="B96" s="77"/>
      <c r="C96" s="78"/>
      <c r="D96" s="187" t="s">
        <v>83</v>
      </c>
      <c r="E96" s="187"/>
      <c r="F96" s="187"/>
      <c r="G96" s="187"/>
      <c r="H96" s="187"/>
      <c r="I96" s="79"/>
      <c r="J96" s="187" t="s">
        <v>84</v>
      </c>
      <c r="K96" s="187"/>
      <c r="L96" s="187"/>
      <c r="M96" s="187"/>
      <c r="N96" s="187"/>
      <c r="O96" s="187"/>
      <c r="P96" s="187"/>
      <c r="Q96" s="187"/>
      <c r="R96" s="187"/>
      <c r="S96" s="187"/>
      <c r="T96" s="187"/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  <c r="AF96" s="187"/>
      <c r="AG96" s="188">
        <f>'02 - oprava střechy'!J30</f>
        <v>0</v>
      </c>
      <c r="AH96" s="189"/>
      <c r="AI96" s="189"/>
      <c r="AJ96" s="189"/>
      <c r="AK96" s="189"/>
      <c r="AL96" s="189"/>
      <c r="AM96" s="189"/>
      <c r="AN96" s="188">
        <f t="shared" si="0"/>
        <v>0</v>
      </c>
      <c r="AO96" s="189"/>
      <c r="AP96" s="189"/>
      <c r="AQ96" s="80" t="s">
        <v>79</v>
      </c>
      <c r="AR96" s="77"/>
      <c r="AS96" s="81">
        <v>0</v>
      </c>
      <c r="AT96" s="82">
        <f t="shared" si="1"/>
        <v>0</v>
      </c>
      <c r="AU96" s="83">
        <f>'02 - oprava střechy'!P120</f>
        <v>0</v>
      </c>
      <c r="AV96" s="82">
        <f>'02 - oprava střechy'!J33</f>
        <v>0</v>
      </c>
      <c r="AW96" s="82">
        <f>'02 - oprava střechy'!J34</f>
        <v>0</v>
      </c>
      <c r="AX96" s="82">
        <f>'02 - oprava střechy'!J35</f>
        <v>0</v>
      </c>
      <c r="AY96" s="82">
        <f>'02 - oprava střechy'!J36</f>
        <v>0</v>
      </c>
      <c r="AZ96" s="82">
        <f>'02 - oprava střechy'!F33</f>
        <v>0</v>
      </c>
      <c r="BA96" s="82">
        <f>'02 - oprava střechy'!F34</f>
        <v>0</v>
      </c>
      <c r="BB96" s="82">
        <f>'02 - oprava střechy'!F35</f>
        <v>0</v>
      </c>
      <c r="BC96" s="82">
        <f>'02 - oprava střechy'!F36</f>
        <v>0</v>
      </c>
      <c r="BD96" s="84">
        <f>'02 - oprava střechy'!F37</f>
        <v>0</v>
      </c>
      <c r="BT96" s="85" t="s">
        <v>80</v>
      </c>
      <c r="BV96" s="85" t="s">
        <v>14</v>
      </c>
      <c r="BW96" s="85" t="s">
        <v>85</v>
      </c>
      <c r="BX96" s="85" t="s">
        <v>4</v>
      </c>
      <c r="CL96" s="85" t="s">
        <v>1</v>
      </c>
      <c r="CM96" s="85" t="s">
        <v>82</v>
      </c>
    </row>
    <row r="97" spans="1:91" s="7" customFormat="1" ht="16.5" customHeight="1">
      <c r="A97" s="76" t="s">
        <v>76</v>
      </c>
      <c r="B97" s="77"/>
      <c r="C97" s="78"/>
      <c r="D97" s="187" t="s">
        <v>86</v>
      </c>
      <c r="E97" s="187"/>
      <c r="F97" s="187"/>
      <c r="G97" s="187"/>
      <c r="H97" s="187"/>
      <c r="I97" s="79"/>
      <c r="J97" s="187" t="s">
        <v>87</v>
      </c>
      <c r="K97" s="187"/>
      <c r="L97" s="187"/>
      <c r="M97" s="187"/>
      <c r="N97" s="187"/>
      <c r="O97" s="187"/>
      <c r="P97" s="187"/>
      <c r="Q97" s="187"/>
      <c r="R97" s="187"/>
      <c r="S97" s="187"/>
      <c r="T97" s="187"/>
      <c r="U97" s="187"/>
      <c r="V97" s="187"/>
      <c r="W97" s="187"/>
      <c r="X97" s="187"/>
      <c r="Y97" s="187"/>
      <c r="Z97" s="187"/>
      <c r="AA97" s="187"/>
      <c r="AB97" s="187"/>
      <c r="AC97" s="187"/>
      <c r="AD97" s="187"/>
      <c r="AE97" s="187"/>
      <c r="AF97" s="187"/>
      <c r="AG97" s="188">
        <f>'03 - oprava lapače splave...'!J30</f>
        <v>0</v>
      </c>
      <c r="AH97" s="189"/>
      <c r="AI97" s="189"/>
      <c r="AJ97" s="189"/>
      <c r="AK97" s="189"/>
      <c r="AL97" s="189"/>
      <c r="AM97" s="189"/>
      <c r="AN97" s="188">
        <f t="shared" si="0"/>
        <v>0</v>
      </c>
      <c r="AO97" s="189"/>
      <c r="AP97" s="189"/>
      <c r="AQ97" s="80" t="s">
        <v>79</v>
      </c>
      <c r="AR97" s="77"/>
      <c r="AS97" s="81">
        <v>0</v>
      </c>
      <c r="AT97" s="82">
        <f t="shared" si="1"/>
        <v>0</v>
      </c>
      <c r="AU97" s="83">
        <f>'03 - oprava lapače splave...'!P131</f>
        <v>0</v>
      </c>
      <c r="AV97" s="82">
        <f>'03 - oprava lapače splave...'!J33</f>
        <v>0</v>
      </c>
      <c r="AW97" s="82">
        <f>'03 - oprava lapače splave...'!J34</f>
        <v>0</v>
      </c>
      <c r="AX97" s="82">
        <f>'03 - oprava lapače splave...'!J35</f>
        <v>0</v>
      </c>
      <c r="AY97" s="82">
        <f>'03 - oprava lapače splave...'!J36</f>
        <v>0</v>
      </c>
      <c r="AZ97" s="82">
        <f>'03 - oprava lapače splave...'!F33</f>
        <v>0</v>
      </c>
      <c r="BA97" s="82">
        <f>'03 - oprava lapače splave...'!F34</f>
        <v>0</v>
      </c>
      <c r="BB97" s="82">
        <f>'03 - oprava lapače splave...'!F35</f>
        <v>0</v>
      </c>
      <c r="BC97" s="82">
        <f>'03 - oprava lapače splave...'!F36</f>
        <v>0</v>
      </c>
      <c r="BD97" s="84">
        <f>'03 - oprava lapače splave...'!F37</f>
        <v>0</v>
      </c>
      <c r="BT97" s="85" t="s">
        <v>80</v>
      </c>
      <c r="BV97" s="85" t="s">
        <v>14</v>
      </c>
      <c r="BW97" s="85" t="s">
        <v>88</v>
      </c>
      <c r="BX97" s="85" t="s">
        <v>4</v>
      </c>
      <c r="CL97" s="85" t="s">
        <v>1</v>
      </c>
      <c r="CM97" s="85" t="s">
        <v>82</v>
      </c>
    </row>
    <row r="98" spans="1:91" s="7" customFormat="1" ht="16.5" customHeight="1">
      <c r="A98" s="76" t="s">
        <v>76</v>
      </c>
      <c r="B98" s="77"/>
      <c r="C98" s="78"/>
      <c r="D98" s="187" t="s">
        <v>89</v>
      </c>
      <c r="E98" s="187"/>
      <c r="F98" s="187"/>
      <c r="G98" s="187"/>
      <c r="H98" s="187"/>
      <c r="I98" s="79"/>
      <c r="J98" s="187" t="s">
        <v>90</v>
      </c>
      <c r="K98" s="187"/>
      <c r="L98" s="187"/>
      <c r="M98" s="187"/>
      <c r="N98" s="187"/>
      <c r="O98" s="187"/>
      <c r="P98" s="187"/>
      <c r="Q98" s="187"/>
      <c r="R98" s="187"/>
      <c r="S98" s="187"/>
      <c r="T98" s="187"/>
      <c r="U98" s="187"/>
      <c r="V98" s="187"/>
      <c r="W98" s="187"/>
      <c r="X98" s="187"/>
      <c r="Y98" s="187"/>
      <c r="Z98" s="187"/>
      <c r="AA98" s="187"/>
      <c r="AB98" s="187"/>
      <c r="AC98" s="187"/>
      <c r="AD98" s="187"/>
      <c r="AE98" s="187"/>
      <c r="AF98" s="187"/>
      <c r="AG98" s="188">
        <f>'04 - nátěry přístřešků, p...'!J30</f>
        <v>0</v>
      </c>
      <c r="AH98" s="189"/>
      <c r="AI98" s="189"/>
      <c r="AJ98" s="189"/>
      <c r="AK98" s="189"/>
      <c r="AL98" s="189"/>
      <c r="AM98" s="189"/>
      <c r="AN98" s="188">
        <f t="shared" si="0"/>
        <v>0</v>
      </c>
      <c r="AO98" s="189"/>
      <c r="AP98" s="189"/>
      <c r="AQ98" s="80" t="s">
        <v>79</v>
      </c>
      <c r="AR98" s="77"/>
      <c r="AS98" s="81">
        <v>0</v>
      </c>
      <c r="AT98" s="82">
        <f t="shared" si="1"/>
        <v>0</v>
      </c>
      <c r="AU98" s="83">
        <f>'04 - nátěry přístřešků, p...'!P122</f>
        <v>0</v>
      </c>
      <c r="AV98" s="82">
        <f>'04 - nátěry přístřešků, p...'!J33</f>
        <v>0</v>
      </c>
      <c r="AW98" s="82">
        <f>'04 - nátěry přístřešků, p...'!J34</f>
        <v>0</v>
      </c>
      <c r="AX98" s="82">
        <f>'04 - nátěry přístřešků, p...'!J35</f>
        <v>0</v>
      </c>
      <c r="AY98" s="82">
        <f>'04 - nátěry přístřešků, p...'!J36</f>
        <v>0</v>
      </c>
      <c r="AZ98" s="82">
        <f>'04 - nátěry přístřešků, p...'!F33</f>
        <v>0</v>
      </c>
      <c r="BA98" s="82">
        <f>'04 - nátěry přístřešků, p...'!F34</f>
        <v>0</v>
      </c>
      <c r="BB98" s="82">
        <f>'04 - nátěry přístřešků, p...'!F35</f>
        <v>0</v>
      </c>
      <c r="BC98" s="82">
        <f>'04 - nátěry přístřešků, p...'!F36</f>
        <v>0</v>
      </c>
      <c r="BD98" s="84">
        <f>'04 - nátěry přístřešků, p...'!F37</f>
        <v>0</v>
      </c>
      <c r="BT98" s="85" t="s">
        <v>80</v>
      </c>
      <c r="BV98" s="85" t="s">
        <v>14</v>
      </c>
      <c r="BW98" s="85" t="s">
        <v>91</v>
      </c>
      <c r="BX98" s="85" t="s">
        <v>4</v>
      </c>
      <c r="CL98" s="85" t="s">
        <v>1</v>
      </c>
      <c r="CM98" s="85" t="s">
        <v>82</v>
      </c>
    </row>
    <row r="99" spans="1:91" s="7" customFormat="1" ht="16.5" customHeight="1">
      <c r="A99" s="76" t="s">
        <v>76</v>
      </c>
      <c r="B99" s="77"/>
      <c r="C99" s="78"/>
      <c r="D99" s="187" t="s">
        <v>95</v>
      </c>
      <c r="E99" s="187"/>
      <c r="F99" s="187"/>
      <c r="G99" s="187"/>
      <c r="H99" s="187"/>
      <c r="I99" s="79"/>
      <c r="J99" s="187" t="s">
        <v>96</v>
      </c>
      <c r="K99" s="187"/>
      <c r="L99" s="187"/>
      <c r="M99" s="187"/>
      <c r="N99" s="187"/>
      <c r="O99" s="187"/>
      <c r="P99" s="187"/>
      <c r="Q99" s="187"/>
      <c r="R99" s="187"/>
      <c r="S99" s="187"/>
      <c r="T99" s="187"/>
      <c r="U99" s="187"/>
      <c r="V99" s="187"/>
      <c r="W99" s="187"/>
      <c r="X99" s="187"/>
      <c r="Y99" s="187"/>
      <c r="Z99" s="187"/>
      <c r="AA99" s="187"/>
      <c r="AB99" s="187"/>
      <c r="AC99" s="187"/>
      <c r="AD99" s="187"/>
      <c r="AE99" s="187"/>
      <c r="AF99" s="187"/>
      <c r="AG99" s="188">
        <f>'05 - Sanace zdiva'!J30</f>
        <v>0</v>
      </c>
      <c r="AH99" s="189"/>
      <c r="AI99" s="189"/>
      <c r="AJ99" s="189"/>
      <c r="AK99" s="189"/>
      <c r="AL99" s="189"/>
      <c r="AM99" s="189"/>
      <c r="AN99" s="188">
        <f>SUM(AG99,AT99)</f>
        <v>0</v>
      </c>
      <c r="AO99" s="189"/>
      <c r="AP99" s="189"/>
      <c r="AQ99" s="80" t="s">
        <v>79</v>
      </c>
      <c r="AR99" s="77"/>
      <c r="AS99" s="86">
        <v>0</v>
      </c>
      <c r="AT99" s="87">
        <f>ROUND(SUM(AV99:AW99),2)</f>
        <v>0</v>
      </c>
      <c r="AU99" s="88">
        <f>'05 - Sanace zdiva'!P126</f>
        <v>0</v>
      </c>
      <c r="AV99" s="87">
        <f>'05 - Sanace zdiva'!J33</f>
        <v>0</v>
      </c>
      <c r="AW99" s="87">
        <f>'05 - Sanace zdiva'!J34</f>
        <v>0</v>
      </c>
      <c r="AX99" s="87">
        <f>'05 - Sanace zdiva'!J35</f>
        <v>0</v>
      </c>
      <c r="AY99" s="87">
        <f>'05 - Sanace zdiva'!J36</f>
        <v>0</v>
      </c>
      <c r="AZ99" s="87">
        <f>'05 - Sanace zdiva'!F33</f>
        <v>0</v>
      </c>
      <c r="BA99" s="87">
        <f>'05 - Sanace zdiva'!F34</f>
        <v>0</v>
      </c>
      <c r="BB99" s="87">
        <f>'05 - Sanace zdiva'!F35</f>
        <v>0</v>
      </c>
      <c r="BC99" s="87">
        <f>'05 - Sanace zdiva'!F36</f>
        <v>0</v>
      </c>
      <c r="BD99" s="89">
        <f>'05 - Sanace zdiva'!F37</f>
        <v>0</v>
      </c>
      <c r="BT99" s="85" t="s">
        <v>80</v>
      </c>
      <c r="BV99" s="85" t="s">
        <v>14</v>
      </c>
      <c r="BW99" s="85" t="s">
        <v>97</v>
      </c>
      <c r="BX99" s="85" t="s">
        <v>4</v>
      </c>
      <c r="CL99" s="85" t="s">
        <v>1</v>
      </c>
      <c r="CM99" s="85" t="s">
        <v>82</v>
      </c>
    </row>
    <row r="100" spans="1:91" s="7" customFormat="1" ht="16.5" customHeight="1">
      <c r="A100" s="76" t="s">
        <v>76</v>
      </c>
      <c r="B100" s="77"/>
      <c r="C100" s="78"/>
      <c r="D100" s="187" t="s">
        <v>92</v>
      </c>
      <c r="E100" s="187"/>
      <c r="F100" s="187"/>
      <c r="G100" s="187"/>
      <c r="H100" s="187"/>
      <c r="I100" s="79"/>
      <c r="J100" s="187" t="s">
        <v>93</v>
      </c>
      <c r="K100" s="187"/>
      <c r="L100" s="187"/>
      <c r="M100" s="187"/>
      <c r="N100" s="187"/>
      <c r="O100" s="187"/>
      <c r="P100" s="187"/>
      <c r="Q100" s="187"/>
      <c r="R100" s="187"/>
      <c r="S100" s="187"/>
      <c r="T100" s="187"/>
      <c r="U100" s="187"/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  <c r="AF100" s="187"/>
      <c r="AG100" s="188">
        <f>'06 - VRN'!J30</f>
        <v>0</v>
      </c>
      <c r="AH100" s="189"/>
      <c r="AI100" s="189"/>
      <c r="AJ100" s="189"/>
      <c r="AK100" s="189"/>
      <c r="AL100" s="189"/>
      <c r="AM100" s="189"/>
      <c r="AN100" s="188">
        <f t="shared" si="0"/>
        <v>0</v>
      </c>
      <c r="AO100" s="189"/>
      <c r="AP100" s="189"/>
      <c r="AQ100" s="80" t="s">
        <v>79</v>
      </c>
      <c r="AR100" s="77"/>
      <c r="AS100" s="81">
        <v>0</v>
      </c>
      <c r="AT100" s="82">
        <f t="shared" si="1"/>
        <v>0</v>
      </c>
      <c r="AU100" s="83">
        <f>'06 - VRN'!P118</f>
        <v>0</v>
      </c>
      <c r="AV100" s="82">
        <f>'06 - VRN'!J33</f>
        <v>0</v>
      </c>
      <c r="AW100" s="82">
        <f>'06 - VRN'!J34</f>
        <v>0</v>
      </c>
      <c r="AX100" s="82">
        <f>'06 - VRN'!J35</f>
        <v>0</v>
      </c>
      <c r="AY100" s="82">
        <f>'06 - VRN'!J36</f>
        <v>0</v>
      </c>
      <c r="AZ100" s="82">
        <f>'06 - VRN'!F33</f>
        <v>0</v>
      </c>
      <c r="BA100" s="82">
        <f>'06 - VRN'!F34</f>
        <v>0</v>
      </c>
      <c r="BB100" s="82">
        <f>'06 - VRN'!F35</f>
        <v>0</v>
      </c>
      <c r="BC100" s="82">
        <f>'06 - VRN'!F36</f>
        <v>0</v>
      </c>
      <c r="BD100" s="84">
        <f>'06 - VRN'!F37</f>
        <v>0</v>
      </c>
      <c r="BT100" s="85" t="s">
        <v>80</v>
      </c>
      <c r="BV100" s="85" t="s">
        <v>14</v>
      </c>
      <c r="BW100" s="85" t="s">
        <v>94</v>
      </c>
      <c r="BX100" s="85" t="s">
        <v>4</v>
      </c>
      <c r="CL100" s="85" t="s">
        <v>1</v>
      </c>
      <c r="CM100" s="85" t="s">
        <v>82</v>
      </c>
    </row>
    <row r="101" spans="1:91" s="2" customFormat="1" ht="30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30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</row>
    <row r="102" spans="1:91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30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</row>
  </sheetData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9:AP99"/>
    <mergeCell ref="AG99:AM99"/>
    <mergeCell ref="D99:H99"/>
    <mergeCell ref="J99:AF99"/>
    <mergeCell ref="AG94:AM94"/>
    <mergeCell ref="AN94:AP94"/>
    <mergeCell ref="AN98:AP98"/>
    <mergeCell ref="AG98:AM98"/>
    <mergeCell ref="D98:H98"/>
    <mergeCell ref="J98:AF98"/>
    <mergeCell ref="AN100:AP100"/>
    <mergeCell ref="AG100:AM100"/>
    <mergeCell ref="D100:H100"/>
    <mergeCell ref="J100:AF100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1 - oprava fasády'!C2" display="/"/>
    <hyperlink ref="A96" location="'02 - oprava střechy'!C2" display="/"/>
    <hyperlink ref="A97" location="'03 - oprava lapače splave...'!C2" display="/"/>
    <hyperlink ref="A98" location="'04 - nátěry přístřešků, p...'!C2" display="/"/>
    <hyperlink ref="A100" location="'06 - VRN'!C2" display="/"/>
    <hyperlink ref="A99" location="'05 - Sanace zdiv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1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4" t="s">
        <v>81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98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2" t="str">
        <f>'Rekapitulace zakázky'!K6</f>
        <v>M002 - Ostrava střed, výpravní budova</v>
      </c>
      <c r="F7" s="213"/>
      <c r="G7" s="213"/>
      <c r="H7" s="213"/>
      <c r="L7" s="17"/>
    </row>
    <row r="8" spans="1:46" s="2" customFormat="1" ht="12" customHeight="1">
      <c r="A8" s="29"/>
      <c r="B8" s="30"/>
      <c r="C8" s="29"/>
      <c r="D8" s="24" t="s">
        <v>99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73" t="s">
        <v>100</v>
      </c>
      <c r="F9" s="214"/>
      <c r="G9" s="214"/>
      <c r="H9" s="214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zakázky'!AN8</f>
        <v>14. 9. 2020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tr">
        <f>IF('Rekapitulace zakázky'!AN10="","",'Rekapitulace zakázky'!AN10)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zakázky'!E11="","",'Rekapitulace zakázky'!E11)</f>
        <v xml:space="preserve"> </v>
      </c>
      <c r="F15" s="29"/>
      <c r="G15" s="29"/>
      <c r="H15" s="29"/>
      <c r="I15" s="24" t="s">
        <v>26</v>
      </c>
      <c r="J15" s="22" t="str">
        <f>IF('Rekapitulace zakázky'!AN11="","",'Rekapitulace zakázky'!AN11)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5" t="str">
        <f>'Rekapitulace zakázky'!E14</f>
        <v>Vyplň údaj</v>
      </c>
      <c r="F18" s="195"/>
      <c r="G18" s="195"/>
      <c r="H18" s="195"/>
      <c r="I18" s="24" t="s">
        <v>26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24" t="s">
        <v>26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25</v>
      </c>
      <c r="J23" s="22" t="str">
        <f>IF('Rekapitulace zakázky'!AN19="","",'Rekapitulace zakázky'!AN19)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zakázky'!E20="","",'Rekapitulace zakázky'!E20)</f>
        <v xml:space="preserve"> </v>
      </c>
      <c r="F24" s="29"/>
      <c r="G24" s="29"/>
      <c r="H24" s="29"/>
      <c r="I24" s="24" t="s">
        <v>26</v>
      </c>
      <c r="J24" s="22" t="str">
        <f>IF('Rekapitulace zakázky'!AN20="","",'Rekapitulace zakázky'!AN20)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200" t="s">
        <v>1</v>
      </c>
      <c r="F27" s="200"/>
      <c r="G27" s="200"/>
      <c r="H27" s="200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33</v>
      </c>
      <c r="E30" s="29"/>
      <c r="F30" s="29"/>
      <c r="G30" s="29"/>
      <c r="H30" s="29"/>
      <c r="I30" s="29"/>
      <c r="J30" s="68">
        <f>ROUND(J124,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37</v>
      </c>
      <c r="E33" s="24" t="s">
        <v>38</v>
      </c>
      <c r="F33" s="96">
        <f>ROUND((SUM(BE124:BE166)),  2)</f>
        <v>0</v>
      </c>
      <c r="G33" s="29"/>
      <c r="H33" s="29"/>
      <c r="I33" s="97">
        <v>0.21</v>
      </c>
      <c r="J33" s="96">
        <f>ROUND(((SUM(BE124:BE166))*I33),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39</v>
      </c>
      <c r="F34" s="96">
        <f>ROUND((SUM(BF124:BF166)),  2)</f>
        <v>0</v>
      </c>
      <c r="G34" s="29"/>
      <c r="H34" s="29"/>
      <c r="I34" s="97">
        <v>0.15</v>
      </c>
      <c r="J34" s="96">
        <f>ROUND(((SUM(BF124:BF166))*I34),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40</v>
      </c>
      <c r="F35" s="96">
        <f>ROUND((SUM(BG124:BG166)),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41</v>
      </c>
      <c r="F36" s="96">
        <f>ROUND((SUM(BH124:BH166)),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96">
        <f>ROUND((SUM(BI124:BI166)),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43</v>
      </c>
      <c r="E39" s="57"/>
      <c r="F39" s="57"/>
      <c r="G39" s="100" t="s">
        <v>44</v>
      </c>
      <c r="H39" s="101" t="s">
        <v>45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04" t="s">
        <v>49</v>
      </c>
      <c r="G61" s="42" t="s">
        <v>48</v>
      </c>
      <c r="H61" s="32"/>
      <c r="I61" s="32"/>
      <c r="J61" s="105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04" t="s">
        <v>49</v>
      </c>
      <c r="G76" s="42" t="s">
        <v>48</v>
      </c>
      <c r="H76" s="32"/>
      <c r="I76" s="32"/>
      <c r="J76" s="105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101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2" t="str">
        <f>E7</f>
        <v>M002 - Ostrava střed, výpravní budova</v>
      </c>
      <c r="F85" s="213"/>
      <c r="G85" s="213"/>
      <c r="H85" s="213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73" t="str">
        <f>E9</f>
        <v>01 - oprava fasády</v>
      </c>
      <c r="F87" s="214"/>
      <c r="G87" s="214"/>
      <c r="H87" s="214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14. 9. 2020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 xml:space="preserve"> </v>
      </c>
      <c r="G91" s="29"/>
      <c r="H91" s="29"/>
      <c r="I91" s="24" t="s">
        <v>29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102</v>
      </c>
      <c r="D94" s="98"/>
      <c r="E94" s="98"/>
      <c r="F94" s="98"/>
      <c r="G94" s="98"/>
      <c r="H94" s="98"/>
      <c r="I94" s="98"/>
      <c r="J94" s="107" t="s">
        <v>103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104</v>
      </c>
      <c r="D96" s="29"/>
      <c r="E96" s="29"/>
      <c r="F96" s="29"/>
      <c r="G96" s="29"/>
      <c r="H96" s="29"/>
      <c r="I96" s="29"/>
      <c r="J96" s="68">
        <f>J124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105</v>
      </c>
    </row>
    <row r="97" spans="1:31" s="9" customFormat="1" ht="24.95" customHeight="1">
      <c r="B97" s="109"/>
      <c r="D97" s="110" t="s">
        <v>106</v>
      </c>
      <c r="E97" s="111"/>
      <c r="F97" s="111"/>
      <c r="G97" s="111"/>
      <c r="H97" s="111"/>
      <c r="I97" s="111"/>
      <c r="J97" s="112">
        <f>J125</f>
        <v>0</v>
      </c>
      <c r="L97" s="109"/>
    </row>
    <row r="98" spans="1:31" s="10" customFormat="1" ht="19.899999999999999" customHeight="1">
      <c r="B98" s="113"/>
      <c r="D98" s="114" t="s">
        <v>107</v>
      </c>
      <c r="E98" s="115"/>
      <c r="F98" s="115"/>
      <c r="G98" s="115"/>
      <c r="H98" s="115"/>
      <c r="I98" s="115"/>
      <c r="J98" s="116">
        <f>J126</f>
        <v>0</v>
      </c>
      <c r="L98" s="113"/>
    </row>
    <row r="99" spans="1:31" s="10" customFormat="1" ht="19.899999999999999" customHeight="1">
      <c r="B99" s="113"/>
      <c r="D99" s="114" t="s">
        <v>108</v>
      </c>
      <c r="E99" s="115"/>
      <c r="F99" s="115"/>
      <c r="G99" s="115"/>
      <c r="H99" s="115"/>
      <c r="I99" s="115"/>
      <c r="J99" s="116">
        <f>J138</f>
        <v>0</v>
      </c>
      <c r="L99" s="113"/>
    </row>
    <row r="100" spans="1:31" s="10" customFormat="1" ht="19.899999999999999" customHeight="1">
      <c r="B100" s="113"/>
      <c r="D100" s="114" t="s">
        <v>109</v>
      </c>
      <c r="E100" s="115"/>
      <c r="F100" s="115"/>
      <c r="G100" s="115"/>
      <c r="H100" s="115"/>
      <c r="I100" s="115"/>
      <c r="J100" s="116">
        <f>J144</f>
        <v>0</v>
      </c>
      <c r="L100" s="113"/>
    </row>
    <row r="101" spans="1:31" s="10" customFormat="1" ht="19.899999999999999" customHeight="1">
      <c r="B101" s="113"/>
      <c r="D101" s="114" t="s">
        <v>110</v>
      </c>
      <c r="E101" s="115"/>
      <c r="F101" s="115"/>
      <c r="G101" s="115"/>
      <c r="H101" s="115"/>
      <c r="I101" s="115"/>
      <c r="J101" s="116">
        <f>J151</f>
        <v>0</v>
      </c>
      <c r="L101" s="113"/>
    </row>
    <row r="102" spans="1:31" s="10" customFormat="1" ht="19.899999999999999" customHeight="1">
      <c r="B102" s="113"/>
      <c r="D102" s="114" t="s">
        <v>111</v>
      </c>
      <c r="E102" s="115"/>
      <c r="F102" s="115"/>
      <c r="G102" s="115"/>
      <c r="H102" s="115"/>
      <c r="I102" s="115"/>
      <c r="J102" s="116">
        <f>J153</f>
        <v>0</v>
      </c>
      <c r="L102" s="113"/>
    </row>
    <row r="103" spans="1:31" s="9" customFormat="1" ht="24.95" customHeight="1">
      <c r="B103" s="109"/>
      <c r="D103" s="110" t="s">
        <v>112</v>
      </c>
      <c r="E103" s="111"/>
      <c r="F103" s="111"/>
      <c r="G103" s="111"/>
      <c r="H103" s="111"/>
      <c r="I103" s="111"/>
      <c r="J103" s="112">
        <f>J159</f>
        <v>0</v>
      </c>
      <c r="L103" s="109"/>
    </row>
    <row r="104" spans="1:31" s="10" customFormat="1" ht="19.899999999999999" customHeight="1">
      <c r="B104" s="113"/>
      <c r="D104" s="114" t="s">
        <v>113</v>
      </c>
      <c r="E104" s="115"/>
      <c r="F104" s="115"/>
      <c r="G104" s="115"/>
      <c r="H104" s="115"/>
      <c r="I104" s="115"/>
      <c r="J104" s="116">
        <f>J160</f>
        <v>0</v>
      </c>
      <c r="L104" s="113"/>
    </row>
    <row r="105" spans="1:31" s="2" customFormat="1" ht="21.7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>
      <c r="A106" s="29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31" s="2" customFormat="1" ht="6.95" customHeight="1">
      <c r="A110" s="29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24.95" customHeight="1">
      <c r="A111" s="29"/>
      <c r="B111" s="30"/>
      <c r="C111" s="18" t="s">
        <v>114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16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12" t="str">
        <f>E7</f>
        <v>M002 - Ostrava střed, výpravní budova</v>
      </c>
      <c r="F114" s="213"/>
      <c r="G114" s="213"/>
      <c r="H114" s="213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99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173" t="str">
        <f>E9</f>
        <v>01 - oprava fasády</v>
      </c>
      <c r="F116" s="214"/>
      <c r="G116" s="214"/>
      <c r="H116" s="214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4" t="s">
        <v>20</v>
      </c>
      <c r="D118" s="29"/>
      <c r="E118" s="29"/>
      <c r="F118" s="22" t="str">
        <f>F12</f>
        <v xml:space="preserve"> </v>
      </c>
      <c r="G118" s="29"/>
      <c r="H118" s="29"/>
      <c r="I118" s="24" t="s">
        <v>22</v>
      </c>
      <c r="J118" s="52" t="str">
        <f>IF(J12="","",J12)</f>
        <v>14. 9. 2020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4" t="s">
        <v>24</v>
      </c>
      <c r="D120" s="29"/>
      <c r="E120" s="29"/>
      <c r="F120" s="22" t="str">
        <f>E15</f>
        <v xml:space="preserve"> </v>
      </c>
      <c r="G120" s="29"/>
      <c r="H120" s="29"/>
      <c r="I120" s="24" t="s">
        <v>29</v>
      </c>
      <c r="J120" s="27" t="str">
        <f>E21</f>
        <v xml:space="preserve"> 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4" t="s">
        <v>27</v>
      </c>
      <c r="D121" s="29"/>
      <c r="E121" s="29"/>
      <c r="F121" s="22" t="str">
        <f>IF(E18="","",E18)</f>
        <v>Vyplň údaj</v>
      </c>
      <c r="G121" s="29"/>
      <c r="H121" s="29"/>
      <c r="I121" s="24" t="s">
        <v>31</v>
      </c>
      <c r="J121" s="27" t="str">
        <f>E24</f>
        <v xml:space="preserve"> 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17"/>
      <c r="B123" s="118"/>
      <c r="C123" s="119" t="s">
        <v>115</v>
      </c>
      <c r="D123" s="120" t="s">
        <v>58</v>
      </c>
      <c r="E123" s="120" t="s">
        <v>54</v>
      </c>
      <c r="F123" s="120" t="s">
        <v>55</v>
      </c>
      <c r="G123" s="120" t="s">
        <v>116</v>
      </c>
      <c r="H123" s="120" t="s">
        <v>117</v>
      </c>
      <c r="I123" s="120" t="s">
        <v>118</v>
      </c>
      <c r="J123" s="121" t="s">
        <v>103</v>
      </c>
      <c r="K123" s="122" t="s">
        <v>119</v>
      </c>
      <c r="L123" s="123"/>
      <c r="M123" s="59" t="s">
        <v>1</v>
      </c>
      <c r="N123" s="60" t="s">
        <v>37</v>
      </c>
      <c r="O123" s="60" t="s">
        <v>120</v>
      </c>
      <c r="P123" s="60" t="s">
        <v>121</v>
      </c>
      <c r="Q123" s="60" t="s">
        <v>122</v>
      </c>
      <c r="R123" s="60" t="s">
        <v>123</v>
      </c>
      <c r="S123" s="60" t="s">
        <v>124</v>
      </c>
      <c r="T123" s="61" t="s">
        <v>125</v>
      </c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</row>
    <row r="124" spans="1:65" s="2" customFormat="1" ht="22.9" customHeight="1">
      <c r="A124" s="29"/>
      <c r="B124" s="30"/>
      <c r="C124" s="66" t="s">
        <v>126</v>
      </c>
      <c r="D124" s="29"/>
      <c r="E124" s="29"/>
      <c r="F124" s="29"/>
      <c r="G124" s="29"/>
      <c r="H124" s="29"/>
      <c r="I124" s="29"/>
      <c r="J124" s="124">
        <f>BK124</f>
        <v>0</v>
      </c>
      <c r="K124" s="29"/>
      <c r="L124" s="30"/>
      <c r="M124" s="62"/>
      <c r="N124" s="53"/>
      <c r="O124" s="63"/>
      <c r="P124" s="125">
        <f>P125+P159</f>
        <v>0</v>
      </c>
      <c r="Q124" s="63"/>
      <c r="R124" s="125">
        <f>R125+R159</f>
        <v>0</v>
      </c>
      <c r="S124" s="63"/>
      <c r="T124" s="126">
        <f>T125+T159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72</v>
      </c>
      <c r="AU124" s="14" t="s">
        <v>105</v>
      </c>
      <c r="BK124" s="127">
        <f>BK125+BK159</f>
        <v>0</v>
      </c>
    </row>
    <row r="125" spans="1:65" s="12" customFormat="1" ht="25.9" customHeight="1">
      <c r="B125" s="128"/>
      <c r="D125" s="129" t="s">
        <v>72</v>
      </c>
      <c r="E125" s="130" t="s">
        <v>127</v>
      </c>
      <c r="F125" s="130" t="s">
        <v>128</v>
      </c>
      <c r="I125" s="131"/>
      <c r="J125" s="132">
        <f>BK125</f>
        <v>0</v>
      </c>
      <c r="L125" s="128"/>
      <c r="M125" s="133"/>
      <c r="N125" s="134"/>
      <c r="O125" s="134"/>
      <c r="P125" s="135">
        <f>P126+P138+P144+P151+P153</f>
        <v>0</v>
      </c>
      <c r="Q125" s="134"/>
      <c r="R125" s="135">
        <f>R126+R138+R144+R151+R153</f>
        <v>0</v>
      </c>
      <c r="S125" s="134"/>
      <c r="T125" s="136">
        <f>T126+T138+T144+T151+T153</f>
        <v>0</v>
      </c>
      <c r="AR125" s="129" t="s">
        <v>80</v>
      </c>
      <c r="AT125" s="137" t="s">
        <v>72</v>
      </c>
      <c r="AU125" s="137" t="s">
        <v>73</v>
      </c>
      <c r="AY125" s="129" t="s">
        <v>129</v>
      </c>
      <c r="BK125" s="138">
        <f>BK126+BK138+BK144+BK151+BK153</f>
        <v>0</v>
      </c>
    </row>
    <row r="126" spans="1:65" s="12" customFormat="1" ht="22.9" customHeight="1">
      <c r="B126" s="128"/>
      <c r="D126" s="129" t="s">
        <v>72</v>
      </c>
      <c r="E126" s="139" t="s">
        <v>130</v>
      </c>
      <c r="F126" s="139" t="s">
        <v>131</v>
      </c>
      <c r="I126" s="131"/>
      <c r="J126" s="140">
        <f>BK126</f>
        <v>0</v>
      </c>
      <c r="L126" s="128"/>
      <c r="M126" s="133"/>
      <c r="N126" s="134"/>
      <c r="O126" s="134"/>
      <c r="P126" s="135">
        <f>SUM(P127:P137)</f>
        <v>0</v>
      </c>
      <c r="Q126" s="134"/>
      <c r="R126" s="135">
        <f>SUM(R127:R137)</f>
        <v>0</v>
      </c>
      <c r="S126" s="134"/>
      <c r="T126" s="136">
        <f>SUM(T127:T137)</f>
        <v>0</v>
      </c>
      <c r="AR126" s="129" t="s">
        <v>80</v>
      </c>
      <c r="AT126" s="137" t="s">
        <v>72</v>
      </c>
      <c r="AU126" s="137" t="s">
        <v>80</v>
      </c>
      <c r="AY126" s="129" t="s">
        <v>129</v>
      </c>
      <c r="BK126" s="138">
        <f>SUM(BK127:BK137)</f>
        <v>0</v>
      </c>
    </row>
    <row r="127" spans="1:65" s="2" customFormat="1" ht="24.2" customHeight="1">
      <c r="A127" s="29"/>
      <c r="B127" s="141"/>
      <c r="C127" s="142" t="s">
        <v>80</v>
      </c>
      <c r="D127" s="142" t="s">
        <v>132</v>
      </c>
      <c r="E127" s="143" t="s">
        <v>133</v>
      </c>
      <c r="F127" s="144" t="s">
        <v>134</v>
      </c>
      <c r="G127" s="145" t="s">
        <v>135</v>
      </c>
      <c r="H127" s="146">
        <v>1312</v>
      </c>
      <c r="I127" s="147"/>
      <c r="J127" s="148">
        <f t="shared" ref="J127:J137" si="0">ROUND(I127*H127,2)</f>
        <v>0</v>
      </c>
      <c r="K127" s="149"/>
      <c r="L127" s="30"/>
      <c r="M127" s="150" t="s">
        <v>1</v>
      </c>
      <c r="N127" s="151" t="s">
        <v>38</v>
      </c>
      <c r="O127" s="55"/>
      <c r="P127" s="152">
        <f t="shared" ref="P127:P137" si="1">O127*H127</f>
        <v>0</v>
      </c>
      <c r="Q127" s="152">
        <v>0</v>
      </c>
      <c r="R127" s="152">
        <f t="shared" ref="R127:R137" si="2">Q127*H127</f>
        <v>0</v>
      </c>
      <c r="S127" s="152">
        <v>0</v>
      </c>
      <c r="T127" s="153">
        <f t="shared" ref="T127:T137" si="3"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136</v>
      </c>
      <c r="AT127" s="154" t="s">
        <v>132</v>
      </c>
      <c r="AU127" s="154" t="s">
        <v>82</v>
      </c>
      <c r="AY127" s="14" t="s">
        <v>129</v>
      </c>
      <c r="BE127" s="155">
        <f t="shared" ref="BE127:BE137" si="4">IF(N127="základní",J127,0)</f>
        <v>0</v>
      </c>
      <c r="BF127" s="155">
        <f t="shared" ref="BF127:BF137" si="5">IF(N127="snížená",J127,0)</f>
        <v>0</v>
      </c>
      <c r="BG127" s="155">
        <f t="shared" ref="BG127:BG137" si="6">IF(N127="zákl. přenesená",J127,0)</f>
        <v>0</v>
      </c>
      <c r="BH127" s="155">
        <f t="shared" ref="BH127:BH137" si="7">IF(N127="sníž. přenesená",J127,0)</f>
        <v>0</v>
      </c>
      <c r="BI127" s="155">
        <f t="shared" ref="BI127:BI137" si="8">IF(N127="nulová",J127,0)</f>
        <v>0</v>
      </c>
      <c r="BJ127" s="14" t="s">
        <v>80</v>
      </c>
      <c r="BK127" s="155">
        <f t="shared" ref="BK127:BK137" si="9">ROUND(I127*H127,2)</f>
        <v>0</v>
      </c>
      <c r="BL127" s="14" t="s">
        <v>136</v>
      </c>
      <c r="BM127" s="154" t="s">
        <v>82</v>
      </c>
    </row>
    <row r="128" spans="1:65" s="2" customFormat="1" ht="14.45" customHeight="1">
      <c r="A128" s="29"/>
      <c r="B128" s="141"/>
      <c r="C128" s="142" t="s">
        <v>82</v>
      </c>
      <c r="D128" s="142" t="s">
        <v>132</v>
      </c>
      <c r="E128" s="143" t="s">
        <v>137</v>
      </c>
      <c r="F128" s="144" t="s">
        <v>138</v>
      </c>
      <c r="G128" s="145" t="s">
        <v>135</v>
      </c>
      <c r="H128" s="146">
        <v>1312</v>
      </c>
      <c r="I128" s="147"/>
      <c r="J128" s="148">
        <f t="shared" si="0"/>
        <v>0</v>
      </c>
      <c r="K128" s="149"/>
      <c r="L128" s="30"/>
      <c r="M128" s="150" t="s">
        <v>1</v>
      </c>
      <c r="N128" s="151" t="s">
        <v>38</v>
      </c>
      <c r="O128" s="55"/>
      <c r="P128" s="152">
        <f t="shared" si="1"/>
        <v>0</v>
      </c>
      <c r="Q128" s="152">
        <v>0</v>
      </c>
      <c r="R128" s="152">
        <f t="shared" si="2"/>
        <v>0</v>
      </c>
      <c r="S128" s="152">
        <v>0</v>
      </c>
      <c r="T128" s="153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136</v>
      </c>
      <c r="AT128" s="154" t="s">
        <v>132</v>
      </c>
      <c r="AU128" s="154" t="s">
        <v>82</v>
      </c>
      <c r="AY128" s="14" t="s">
        <v>129</v>
      </c>
      <c r="BE128" s="155">
        <f t="shared" si="4"/>
        <v>0</v>
      </c>
      <c r="BF128" s="155">
        <f t="shared" si="5"/>
        <v>0</v>
      </c>
      <c r="BG128" s="155">
        <f t="shared" si="6"/>
        <v>0</v>
      </c>
      <c r="BH128" s="155">
        <f t="shared" si="7"/>
        <v>0</v>
      </c>
      <c r="BI128" s="155">
        <f t="shared" si="8"/>
        <v>0</v>
      </c>
      <c r="BJ128" s="14" t="s">
        <v>80</v>
      </c>
      <c r="BK128" s="155">
        <f t="shared" si="9"/>
        <v>0</v>
      </c>
      <c r="BL128" s="14" t="s">
        <v>136</v>
      </c>
      <c r="BM128" s="154" t="s">
        <v>136</v>
      </c>
    </row>
    <row r="129" spans="1:65" s="2" customFormat="1" ht="24.2" customHeight="1">
      <c r="A129" s="29"/>
      <c r="B129" s="141"/>
      <c r="C129" s="142" t="s">
        <v>139</v>
      </c>
      <c r="D129" s="142" t="s">
        <v>132</v>
      </c>
      <c r="E129" s="143" t="s">
        <v>140</v>
      </c>
      <c r="F129" s="144" t="s">
        <v>141</v>
      </c>
      <c r="G129" s="145" t="s">
        <v>135</v>
      </c>
      <c r="H129" s="146">
        <v>1312</v>
      </c>
      <c r="I129" s="147"/>
      <c r="J129" s="148">
        <f t="shared" si="0"/>
        <v>0</v>
      </c>
      <c r="K129" s="149"/>
      <c r="L129" s="30"/>
      <c r="M129" s="150" t="s">
        <v>1</v>
      </c>
      <c r="N129" s="151" t="s">
        <v>38</v>
      </c>
      <c r="O129" s="55"/>
      <c r="P129" s="152">
        <f t="shared" si="1"/>
        <v>0</v>
      </c>
      <c r="Q129" s="152">
        <v>0</v>
      </c>
      <c r="R129" s="152">
        <f t="shared" si="2"/>
        <v>0</v>
      </c>
      <c r="S129" s="152">
        <v>0</v>
      </c>
      <c r="T129" s="15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136</v>
      </c>
      <c r="AT129" s="154" t="s">
        <v>132</v>
      </c>
      <c r="AU129" s="154" t="s">
        <v>82</v>
      </c>
      <c r="AY129" s="14" t="s">
        <v>129</v>
      </c>
      <c r="BE129" s="155">
        <f t="shared" si="4"/>
        <v>0</v>
      </c>
      <c r="BF129" s="155">
        <f t="shared" si="5"/>
        <v>0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4" t="s">
        <v>80</v>
      </c>
      <c r="BK129" s="155">
        <f t="shared" si="9"/>
        <v>0</v>
      </c>
      <c r="BL129" s="14" t="s">
        <v>136</v>
      </c>
      <c r="BM129" s="154" t="s">
        <v>130</v>
      </c>
    </row>
    <row r="130" spans="1:65" s="2" customFormat="1" ht="24.2" customHeight="1">
      <c r="A130" s="29"/>
      <c r="B130" s="141"/>
      <c r="C130" s="142" t="s">
        <v>136</v>
      </c>
      <c r="D130" s="142" t="s">
        <v>132</v>
      </c>
      <c r="E130" s="143" t="s">
        <v>142</v>
      </c>
      <c r="F130" s="144" t="s">
        <v>143</v>
      </c>
      <c r="G130" s="145" t="s">
        <v>135</v>
      </c>
      <c r="H130" s="146">
        <v>1064</v>
      </c>
      <c r="I130" s="147"/>
      <c r="J130" s="148">
        <f t="shared" si="0"/>
        <v>0</v>
      </c>
      <c r="K130" s="149"/>
      <c r="L130" s="30"/>
      <c r="M130" s="150" t="s">
        <v>1</v>
      </c>
      <c r="N130" s="151" t="s">
        <v>38</v>
      </c>
      <c r="O130" s="55"/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136</v>
      </c>
      <c r="AT130" s="154" t="s">
        <v>132</v>
      </c>
      <c r="AU130" s="154" t="s">
        <v>82</v>
      </c>
      <c r="AY130" s="14" t="s">
        <v>129</v>
      </c>
      <c r="BE130" s="155">
        <f t="shared" si="4"/>
        <v>0</v>
      </c>
      <c r="BF130" s="155">
        <f t="shared" si="5"/>
        <v>0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4" t="s">
        <v>80</v>
      </c>
      <c r="BK130" s="155">
        <f t="shared" si="9"/>
        <v>0</v>
      </c>
      <c r="BL130" s="14" t="s">
        <v>136</v>
      </c>
      <c r="BM130" s="154" t="s">
        <v>144</v>
      </c>
    </row>
    <row r="131" spans="1:65" s="2" customFormat="1" ht="37.9" customHeight="1">
      <c r="A131" s="29"/>
      <c r="B131" s="141"/>
      <c r="C131" s="142" t="s">
        <v>145</v>
      </c>
      <c r="D131" s="142" t="s">
        <v>132</v>
      </c>
      <c r="E131" s="143" t="s">
        <v>146</v>
      </c>
      <c r="F131" s="144" t="s">
        <v>147</v>
      </c>
      <c r="G131" s="145" t="s">
        <v>148</v>
      </c>
      <c r="H131" s="146">
        <v>8</v>
      </c>
      <c r="I131" s="147"/>
      <c r="J131" s="148">
        <f t="shared" si="0"/>
        <v>0</v>
      </c>
      <c r="K131" s="149"/>
      <c r="L131" s="30"/>
      <c r="M131" s="150" t="s">
        <v>1</v>
      </c>
      <c r="N131" s="151" t="s">
        <v>38</v>
      </c>
      <c r="O131" s="55"/>
      <c r="P131" s="152">
        <f t="shared" si="1"/>
        <v>0</v>
      </c>
      <c r="Q131" s="152">
        <v>0</v>
      </c>
      <c r="R131" s="152">
        <f t="shared" si="2"/>
        <v>0</v>
      </c>
      <c r="S131" s="152">
        <v>0</v>
      </c>
      <c r="T131" s="15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136</v>
      </c>
      <c r="AT131" s="154" t="s">
        <v>132</v>
      </c>
      <c r="AU131" s="154" t="s">
        <v>82</v>
      </c>
      <c r="AY131" s="14" t="s">
        <v>129</v>
      </c>
      <c r="BE131" s="155">
        <f t="shared" si="4"/>
        <v>0</v>
      </c>
      <c r="BF131" s="155">
        <f t="shared" si="5"/>
        <v>0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4" t="s">
        <v>80</v>
      </c>
      <c r="BK131" s="155">
        <f t="shared" si="9"/>
        <v>0</v>
      </c>
      <c r="BL131" s="14" t="s">
        <v>136</v>
      </c>
      <c r="BM131" s="154" t="s">
        <v>149</v>
      </c>
    </row>
    <row r="132" spans="1:65" s="2" customFormat="1" ht="24.2" customHeight="1">
      <c r="A132" s="29"/>
      <c r="B132" s="141"/>
      <c r="C132" s="142" t="s">
        <v>130</v>
      </c>
      <c r="D132" s="142" t="s">
        <v>132</v>
      </c>
      <c r="E132" s="143" t="s">
        <v>150</v>
      </c>
      <c r="F132" s="144" t="s">
        <v>151</v>
      </c>
      <c r="G132" s="145" t="s">
        <v>135</v>
      </c>
      <c r="H132" s="146">
        <v>248</v>
      </c>
      <c r="I132" s="147"/>
      <c r="J132" s="148">
        <f t="shared" si="0"/>
        <v>0</v>
      </c>
      <c r="K132" s="149"/>
      <c r="L132" s="30"/>
      <c r="M132" s="150" t="s">
        <v>1</v>
      </c>
      <c r="N132" s="151" t="s">
        <v>38</v>
      </c>
      <c r="O132" s="55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136</v>
      </c>
      <c r="AT132" s="154" t="s">
        <v>132</v>
      </c>
      <c r="AU132" s="154" t="s">
        <v>82</v>
      </c>
      <c r="AY132" s="14" t="s">
        <v>129</v>
      </c>
      <c r="BE132" s="155">
        <f t="shared" si="4"/>
        <v>0</v>
      </c>
      <c r="BF132" s="155">
        <f t="shared" si="5"/>
        <v>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4" t="s">
        <v>80</v>
      </c>
      <c r="BK132" s="155">
        <f t="shared" si="9"/>
        <v>0</v>
      </c>
      <c r="BL132" s="14" t="s">
        <v>136</v>
      </c>
      <c r="BM132" s="154" t="s">
        <v>152</v>
      </c>
    </row>
    <row r="133" spans="1:65" s="2" customFormat="1" ht="14.45" customHeight="1">
      <c r="A133" s="29"/>
      <c r="B133" s="141"/>
      <c r="C133" s="142" t="s">
        <v>153</v>
      </c>
      <c r="D133" s="142" t="s">
        <v>132</v>
      </c>
      <c r="E133" s="143" t="s">
        <v>154</v>
      </c>
      <c r="F133" s="144" t="s">
        <v>155</v>
      </c>
      <c r="G133" s="145" t="s">
        <v>135</v>
      </c>
      <c r="H133" s="146">
        <v>248</v>
      </c>
      <c r="I133" s="147"/>
      <c r="J133" s="148">
        <f t="shared" si="0"/>
        <v>0</v>
      </c>
      <c r="K133" s="149"/>
      <c r="L133" s="30"/>
      <c r="M133" s="150" t="s">
        <v>1</v>
      </c>
      <c r="N133" s="151" t="s">
        <v>38</v>
      </c>
      <c r="O133" s="55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136</v>
      </c>
      <c r="AT133" s="154" t="s">
        <v>132</v>
      </c>
      <c r="AU133" s="154" t="s">
        <v>82</v>
      </c>
      <c r="AY133" s="14" t="s">
        <v>129</v>
      </c>
      <c r="BE133" s="155">
        <f t="shared" si="4"/>
        <v>0</v>
      </c>
      <c r="BF133" s="155">
        <f t="shared" si="5"/>
        <v>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4" t="s">
        <v>80</v>
      </c>
      <c r="BK133" s="155">
        <f t="shared" si="9"/>
        <v>0</v>
      </c>
      <c r="BL133" s="14" t="s">
        <v>136</v>
      </c>
      <c r="BM133" s="154" t="s">
        <v>156</v>
      </c>
    </row>
    <row r="134" spans="1:65" s="2" customFormat="1" ht="14.45" customHeight="1">
      <c r="A134" s="29"/>
      <c r="B134" s="141"/>
      <c r="C134" s="142" t="s">
        <v>144</v>
      </c>
      <c r="D134" s="142" t="s">
        <v>132</v>
      </c>
      <c r="E134" s="143" t="s">
        <v>157</v>
      </c>
      <c r="F134" s="144" t="s">
        <v>158</v>
      </c>
      <c r="G134" s="145" t="s">
        <v>159</v>
      </c>
      <c r="H134" s="146">
        <v>1</v>
      </c>
      <c r="I134" s="147"/>
      <c r="J134" s="148">
        <f t="shared" si="0"/>
        <v>0</v>
      </c>
      <c r="K134" s="149"/>
      <c r="L134" s="30"/>
      <c r="M134" s="150" t="s">
        <v>1</v>
      </c>
      <c r="N134" s="151" t="s">
        <v>38</v>
      </c>
      <c r="O134" s="55"/>
      <c r="P134" s="152">
        <f t="shared" si="1"/>
        <v>0</v>
      </c>
      <c r="Q134" s="152">
        <v>0</v>
      </c>
      <c r="R134" s="152">
        <f t="shared" si="2"/>
        <v>0</v>
      </c>
      <c r="S134" s="152">
        <v>0</v>
      </c>
      <c r="T134" s="15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136</v>
      </c>
      <c r="AT134" s="154" t="s">
        <v>132</v>
      </c>
      <c r="AU134" s="154" t="s">
        <v>82</v>
      </c>
      <c r="AY134" s="14" t="s">
        <v>129</v>
      </c>
      <c r="BE134" s="155">
        <f t="shared" si="4"/>
        <v>0</v>
      </c>
      <c r="BF134" s="155">
        <f t="shared" si="5"/>
        <v>0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4" t="s">
        <v>80</v>
      </c>
      <c r="BK134" s="155">
        <f t="shared" si="9"/>
        <v>0</v>
      </c>
      <c r="BL134" s="14" t="s">
        <v>136</v>
      </c>
      <c r="BM134" s="154" t="s">
        <v>160</v>
      </c>
    </row>
    <row r="135" spans="1:65" s="2" customFormat="1" ht="14.45" customHeight="1">
      <c r="A135" s="29"/>
      <c r="B135" s="141"/>
      <c r="C135" s="142" t="s">
        <v>161</v>
      </c>
      <c r="D135" s="142" t="s">
        <v>132</v>
      </c>
      <c r="E135" s="143" t="s">
        <v>162</v>
      </c>
      <c r="F135" s="144" t="s">
        <v>163</v>
      </c>
      <c r="G135" s="145" t="s">
        <v>135</v>
      </c>
      <c r="H135" s="146">
        <v>350</v>
      </c>
      <c r="I135" s="147"/>
      <c r="J135" s="148">
        <f t="shared" si="0"/>
        <v>0</v>
      </c>
      <c r="K135" s="149"/>
      <c r="L135" s="30"/>
      <c r="M135" s="150" t="s">
        <v>1</v>
      </c>
      <c r="N135" s="151" t="s">
        <v>38</v>
      </c>
      <c r="O135" s="55"/>
      <c r="P135" s="152">
        <f t="shared" si="1"/>
        <v>0</v>
      </c>
      <c r="Q135" s="152">
        <v>0</v>
      </c>
      <c r="R135" s="152">
        <f t="shared" si="2"/>
        <v>0</v>
      </c>
      <c r="S135" s="152">
        <v>0</v>
      </c>
      <c r="T135" s="153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136</v>
      </c>
      <c r="AT135" s="154" t="s">
        <v>132</v>
      </c>
      <c r="AU135" s="154" t="s">
        <v>82</v>
      </c>
      <c r="AY135" s="14" t="s">
        <v>129</v>
      </c>
      <c r="BE135" s="155">
        <f t="shared" si="4"/>
        <v>0</v>
      </c>
      <c r="BF135" s="155">
        <f t="shared" si="5"/>
        <v>0</v>
      </c>
      <c r="BG135" s="155">
        <f t="shared" si="6"/>
        <v>0</v>
      </c>
      <c r="BH135" s="155">
        <f t="shared" si="7"/>
        <v>0</v>
      </c>
      <c r="BI135" s="155">
        <f t="shared" si="8"/>
        <v>0</v>
      </c>
      <c r="BJ135" s="14" t="s">
        <v>80</v>
      </c>
      <c r="BK135" s="155">
        <f t="shared" si="9"/>
        <v>0</v>
      </c>
      <c r="BL135" s="14" t="s">
        <v>136</v>
      </c>
      <c r="BM135" s="154" t="s">
        <v>164</v>
      </c>
    </row>
    <row r="136" spans="1:65" s="2" customFormat="1" ht="24.2" customHeight="1">
      <c r="A136" s="29"/>
      <c r="B136" s="141"/>
      <c r="C136" s="142" t="s">
        <v>149</v>
      </c>
      <c r="D136" s="142" t="s">
        <v>132</v>
      </c>
      <c r="E136" s="143" t="s">
        <v>165</v>
      </c>
      <c r="F136" s="144" t="s">
        <v>166</v>
      </c>
      <c r="G136" s="145" t="s">
        <v>135</v>
      </c>
      <c r="H136" s="146">
        <v>250</v>
      </c>
      <c r="I136" s="147"/>
      <c r="J136" s="148">
        <f t="shared" si="0"/>
        <v>0</v>
      </c>
      <c r="K136" s="149"/>
      <c r="L136" s="30"/>
      <c r="M136" s="150" t="s">
        <v>1</v>
      </c>
      <c r="N136" s="151" t="s">
        <v>38</v>
      </c>
      <c r="O136" s="55"/>
      <c r="P136" s="152">
        <f t="shared" si="1"/>
        <v>0</v>
      </c>
      <c r="Q136" s="152">
        <v>0</v>
      </c>
      <c r="R136" s="152">
        <f t="shared" si="2"/>
        <v>0</v>
      </c>
      <c r="S136" s="152">
        <v>0</v>
      </c>
      <c r="T136" s="15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136</v>
      </c>
      <c r="AT136" s="154" t="s">
        <v>132</v>
      </c>
      <c r="AU136" s="154" t="s">
        <v>82</v>
      </c>
      <c r="AY136" s="14" t="s">
        <v>129</v>
      </c>
      <c r="BE136" s="155">
        <f t="shared" si="4"/>
        <v>0</v>
      </c>
      <c r="BF136" s="155">
        <f t="shared" si="5"/>
        <v>0</v>
      </c>
      <c r="BG136" s="155">
        <f t="shared" si="6"/>
        <v>0</v>
      </c>
      <c r="BH136" s="155">
        <f t="shared" si="7"/>
        <v>0</v>
      </c>
      <c r="BI136" s="155">
        <f t="shared" si="8"/>
        <v>0</v>
      </c>
      <c r="BJ136" s="14" t="s">
        <v>80</v>
      </c>
      <c r="BK136" s="155">
        <f t="shared" si="9"/>
        <v>0</v>
      </c>
      <c r="BL136" s="14" t="s">
        <v>136</v>
      </c>
      <c r="BM136" s="154" t="s">
        <v>167</v>
      </c>
    </row>
    <row r="137" spans="1:65" s="2" customFormat="1" ht="14.45" customHeight="1">
      <c r="A137" s="29"/>
      <c r="B137" s="141"/>
      <c r="C137" s="142" t="s">
        <v>168</v>
      </c>
      <c r="D137" s="142" t="s">
        <v>132</v>
      </c>
      <c r="E137" s="143" t="s">
        <v>169</v>
      </c>
      <c r="F137" s="144" t="s">
        <v>170</v>
      </c>
      <c r="G137" s="145" t="s">
        <v>135</v>
      </c>
      <c r="H137" s="146">
        <v>1312</v>
      </c>
      <c r="I137" s="147"/>
      <c r="J137" s="148">
        <f t="shared" si="0"/>
        <v>0</v>
      </c>
      <c r="K137" s="149"/>
      <c r="L137" s="30"/>
      <c r="M137" s="150" t="s">
        <v>1</v>
      </c>
      <c r="N137" s="151" t="s">
        <v>38</v>
      </c>
      <c r="O137" s="55"/>
      <c r="P137" s="152">
        <f t="shared" si="1"/>
        <v>0</v>
      </c>
      <c r="Q137" s="152">
        <v>0</v>
      </c>
      <c r="R137" s="152">
        <f t="shared" si="2"/>
        <v>0</v>
      </c>
      <c r="S137" s="152">
        <v>0</v>
      </c>
      <c r="T137" s="153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136</v>
      </c>
      <c r="AT137" s="154" t="s">
        <v>132</v>
      </c>
      <c r="AU137" s="154" t="s">
        <v>82</v>
      </c>
      <c r="AY137" s="14" t="s">
        <v>129</v>
      </c>
      <c r="BE137" s="155">
        <f t="shared" si="4"/>
        <v>0</v>
      </c>
      <c r="BF137" s="155">
        <f t="shared" si="5"/>
        <v>0</v>
      </c>
      <c r="BG137" s="155">
        <f t="shared" si="6"/>
        <v>0</v>
      </c>
      <c r="BH137" s="155">
        <f t="shared" si="7"/>
        <v>0</v>
      </c>
      <c r="BI137" s="155">
        <f t="shared" si="8"/>
        <v>0</v>
      </c>
      <c r="BJ137" s="14" t="s">
        <v>80</v>
      </c>
      <c r="BK137" s="155">
        <f t="shared" si="9"/>
        <v>0</v>
      </c>
      <c r="BL137" s="14" t="s">
        <v>136</v>
      </c>
      <c r="BM137" s="154" t="s">
        <v>171</v>
      </c>
    </row>
    <row r="138" spans="1:65" s="12" customFormat="1" ht="22.9" customHeight="1">
      <c r="B138" s="128"/>
      <c r="D138" s="129" t="s">
        <v>72</v>
      </c>
      <c r="E138" s="139" t="s">
        <v>161</v>
      </c>
      <c r="F138" s="139" t="s">
        <v>172</v>
      </c>
      <c r="I138" s="131"/>
      <c r="J138" s="140">
        <f>BK138</f>
        <v>0</v>
      </c>
      <c r="L138" s="128"/>
      <c r="M138" s="133"/>
      <c r="N138" s="134"/>
      <c r="O138" s="134"/>
      <c r="P138" s="135">
        <f>SUM(P139:P143)</f>
        <v>0</v>
      </c>
      <c r="Q138" s="134"/>
      <c r="R138" s="135">
        <f>SUM(R139:R143)</f>
        <v>0</v>
      </c>
      <c r="S138" s="134"/>
      <c r="T138" s="136">
        <f>SUM(T139:T143)</f>
        <v>0</v>
      </c>
      <c r="AR138" s="129" t="s">
        <v>80</v>
      </c>
      <c r="AT138" s="137" t="s">
        <v>72</v>
      </c>
      <c r="AU138" s="137" t="s">
        <v>80</v>
      </c>
      <c r="AY138" s="129" t="s">
        <v>129</v>
      </c>
      <c r="BK138" s="138">
        <f>SUM(BK139:BK143)</f>
        <v>0</v>
      </c>
    </row>
    <row r="139" spans="1:65" s="2" customFormat="1" ht="14.45" customHeight="1">
      <c r="A139" s="29"/>
      <c r="B139" s="141"/>
      <c r="C139" s="142" t="s">
        <v>152</v>
      </c>
      <c r="D139" s="142" t="s">
        <v>132</v>
      </c>
      <c r="E139" s="143" t="s">
        <v>173</v>
      </c>
      <c r="F139" s="144" t="s">
        <v>174</v>
      </c>
      <c r="G139" s="145" t="s">
        <v>175</v>
      </c>
      <c r="H139" s="146">
        <v>12</v>
      </c>
      <c r="I139" s="147"/>
      <c r="J139" s="148">
        <f>ROUND(I139*H139,2)</f>
        <v>0</v>
      </c>
      <c r="K139" s="149"/>
      <c r="L139" s="30"/>
      <c r="M139" s="150" t="s">
        <v>1</v>
      </c>
      <c r="N139" s="151" t="s">
        <v>38</v>
      </c>
      <c r="O139" s="55"/>
      <c r="P139" s="152">
        <f>O139*H139</f>
        <v>0</v>
      </c>
      <c r="Q139" s="152">
        <v>0</v>
      </c>
      <c r="R139" s="152">
        <f>Q139*H139</f>
        <v>0</v>
      </c>
      <c r="S139" s="152">
        <v>0</v>
      </c>
      <c r="T139" s="153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136</v>
      </c>
      <c r="AT139" s="154" t="s">
        <v>132</v>
      </c>
      <c r="AU139" s="154" t="s">
        <v>82</v>
      </c>
      <c r="AY139" s="14" t="s">
        <v>129</v>
      </c>
      <c r="BE139" s="155">
        <f>IF(N139="základní",J139,0)</f>
        <v>0</v>
      </c>
      <c r="BF139" s="155">
        <f>IF(N139="snížená",J139,0)</f>
        <v>0</v>
      </c>
      <c r="BG139" s="155">
        <f>IF(N139="zákl. přenesená",J139,0)</f>
        <v>0</v>
      </c>
      <c r="BH139" s="155">
        <f>IF(N139="sníž. přenesená",J139,0)</f>
        <v>0</v>
      </c>
      <c r="BI139" s="155">
        <f>IF(N139="nulová",J139,0)</f>
        <v>0</v>
      </c>
      <c r="BJ139" s="14" t="s">
        <v>80</v>
      </c>
      <c r="BK139" s="155">
        <f>ROUND(I139*H139,2)</f>
        <v>0</v>
      </c>
      <c r="BL139" s="14" t="s">
        <v>136</v>
      </c>
      <c r="BM139" s="154" t="s">
        <v>176</v>
      </c>
    </row>
    <row r="140" spans="1:65" s="2" customFormat="1" ht="24.2" customHeight="1">
      <c r="A140" s="29"/>
      <c r="B140" s="141"/>
      <c r="C140" s="142" t="s">
        <v>177</v>
      </c>
      <c r="D140" s="142" t="s">
        <v>132</v>
      </c>
      <c r="E140" s="143" t="s">
        <v>178</v>
      </c>
      <c r="F140" s="144" t="s">
        <v>179</v>
      </c>
      <c r="G140" s="145" t="s">
        <v>175</v>
      </c>
      <c r="H140" s="146">
        <v>720</v>
      </c>
      <c r="I140" s="147"/>
      <c r="J140" s="148">
        <f>ROUND(I140*H140,2)</f>
        <v>0</v>
      </c>
      <c r="K140" s="149"/>
      <c r="L140" s="30"/>
      <c r="M140" s="150" t="s">
        <v>1</v>
      </c>
      <c r="N140" s="151" t="s">
        <v>38</v>
      </c>
      <c r="O140" s="55"/>
      <c r="P140" s="152">
        <f>O140*H140</f>
        <v>0</v>
      </c>
      <c r="Q140" s="152">
        <v>0</v>
      </c>
      <c r="R140" s="152">
        <f>Q140*H140</f>
        <v>0</v>
      </c>
      <c r="S140" s="152">
        <v>0</v>
      </c>
      <c r="T140" s="153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136</v>
      </c>
      <c r="AT140" s="154" t="s">
        <v>132</v>
      </c>
      <c r="AU140" s="154" t="s">
        <v>82</v>
      </c>
      <c r="AY140" s="14" t="s">
        <v>129</v>
      </c>
      <c r="BE140" s="155">
        <f>IF(N140="základní",J140,0)</f>
        <v>0</v>
      </c>
      <c r="BF140" s="155">
        <f>IF(N140="snížená",J140,0)</f>
        <v>0</v>
      </c>
      <c r="BG140" s="155">
        <f>IF(N140="zákl. přenesená",J140,0)</f>
        <v>0</v>
      </c>
      <c r="BH140" s="155">
        <f>IF(N140="sníž. přenesená",J140,0)</f>
        <v>0</v>
      </c>
      <c r="BI140" s="155">
        <f>IF(N140="nulová",J140,0)</f>
        <v>0</v>
      </c>
      <c r="BJ140" s="14" t="s">
        <v>80</v>
      </c>
      <c r="BK140" s="155">
        <f>ROUND(I140*H140,2)</f>
        <v>0</v>
      </c>
      <c r="BL140" s="14" t="s">
        <v>136</v>
      </c>
      <c r="BM140" s="154" t="s">
        <v>180</v>
      </c>
    </row>
    <row r="141" spans="1:65" s="2" customFormat="1" ht="14.45" customHeight="1">
      <c r="A141" s="29"/>
      <c r="B141" s="141"/>
      <c r="C141" s="142" t="s">
        <v>156</v>
      </c>
      <c r="D141" s="142" t="s">
        <v>132</v>
      </c>
      <c r="E141" s="143" t="s">
        <v>181</v>
      </c>
      <c r="F141" s="144" t="s">
        <v>182</v>
      </c>
      <c r="G141" s="145" t="s">
        <v>175</v>
      </c>
      <c r="H141" s="146">
        <v>12</v>
      </c>
      <c r="I141" s="147"/>
      <c r="J141" s="148">
        <f>ROUND(I141*H141,2)</f>
        <v>0</v>
      </c>
      <c r="K141" s="149"/>
      <c r="L141" s="30"/>
      <c r="M141" s="150" t="s">
        <v>1</v>
      </c>
      <c r="N141" s="151" t="s">
        <v>38</v>
      </c>
      <c r="O141" s="55"/>
      <c r="P141" s="152">
        <f>O141*H141</f>
        <v>0</v>
      </c>
      <c r="Q141" s="152">
        <v>0</v>
      </c>
      <c r="R141" s="152">
        <f>Q141*H141</f>
        <v>0</v>
      </c>
      <c r="S141" s="152">
        <v>0</v>
      </c>
      <c r="T141" s="153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136</v>
      </c>
      <c r="AT141" s="154" t="s">
        <v>132</v>
      </c>
      <c r="AU141" s="154" t="s">
        <v>82</v>
      </c>
      <c r="AY141" s="14" t="s">
        <v>129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14" t="s">
        <v>80</v>
      </c>
      <c r="BK141" s="155">
        <f>ROUND(I141*H141,2)</f>
        <v>0</v>
      </c>
      <c r="BL141" s="14" t="s">
        <v>136</v>
      </c>
      <c r="BM141" s="154" t="s">
        <v>183</v>
      </c>
    </row>
    <row r="142" spans="1:65" s="2" customFormat="1" ht="37.9" customHeight="1">
      <c r="A142" s="29"/>
      <c r="B142" s="141"/>
      <c r="C142" s="142" t="s">
        <v>8</v>
      </c>
      <c r="D142" s="142" t="s">
        <v>132</v>
      </c>
      <c r="E142" s="143" t="s">
        <v>184</v>
      </c>
      <c r="F142" s="144" t="s">
        <v>185</v>
      </c>
      <c r="G142" s="145" t="s">
        <v>135</v>
      </c>
      <c r="H142" s="146">
        <v>1064</v>
      </c>
      <c r="I142" s="147"/>
      <c r="J142" s="148">
        <f>ROUND(I142*H142,2)</f>
        <v>0</v>
      </c>
      <c r="K142" s="149"/>
      <c r="L142" s="30"/>
      <c r="M142" s="150" t="s">
        <v>1</v>
      </c>
      <c r="N142" s="151" t="s">
        <v>38</v>
      </c>
      <c r="O142" s="55"/>
      <c r="P142" s="152">
        <f>O142*H142</f>
        <v>0</v>
      </c>
      <c r="Q142" s="152">
        <v>0</v>
      </c>
      <c r="R142" s="152">
        <f>Q142*H142</f>
        <v>0</v>
      </c>
      <c r="S142" s="152">
        <v>0</v>
      </c>
      <c r="T142" s="153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136</v>
      </c>
      <c r="AT142" s="154" t="s">
        <v>132</v>
      </c>
      <c r="AU142" s="154" t="s">
        <v>82</v>
      </c>
      <c r="AY142" s="14" t="s">
        <v>129</v>
      </c>
      <c r="BE142" s="155">
        <f>IF(N142="základní",J142,0)</f>
        <v>0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14" t="s">
        <v>80</v>
      </c>
      <c r="BK142" s="155">
        <f>ROUND(I142*H142,2)</f>
        <v>0</v>
      </c>
      <c r="BL142" s="14" t="s">
        <v>136</v>
      </c>
      <c r="BM142" s="154" t="s">
        <v>186</v>
      </c>
    </row>
    <row r="143" spans="1:65" s="2" customFormat="1" ht="24.2" customHeight="1">
      <c r="A143" s="29"/>
      <c r="B143" s="141"/>
      <c r="C143" s="142" t="s">
        <v>160</v>
      </c>
      <c r="D143" s="142" t="s">
        <v>132</v>
      </c>
      <c r="E143" s="143" t="s">
        <v>187</v>
      </c>
      <c r="F143" s="144" t="s">
        <v>188</v>
      </c>
      <c r="G143" s="145" t="s">
        <v>135</v>
      </c>
      <c r="H143" s="146">
        <v>248</v>
      </c>
      <c r="I143" s="147"/>
      <c r="J143" s="148">
        <f>ROUND(I143*H143,2)</f>
        <v>0</v>
      </c>
      <c r="K143" s="149"/>
      <c r="L143" s="30"/>
      <c r="M143" s="150" t="s">
        <v>1</v>
      </c>
      <c r="N143" s="151" t="s">
        <v>38</v>
      </c>
      <c r="O143" s="55"/>
      <c r="P143" s="152">
        <f>O143*H143</f>
        <v>0</v>
      </c>
      <c r="Q143" s="152">
        <v>0</v>
      </c>
      <c r="R143" s="152">
        <f>Q143*H143</f>
        <v>0</v>
      </c>
      <c r="S143" s="152">
        <v>0</v>
      </c>
      <c r="T143" s="153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136</v>
      </c>
      <c r="AT143" s="154" t="s">
        <v>132</v>
      </c>
      <c r="AU143" s="154" t="s">
        <v>82</v>
      </c>
      <c r="AY143" s="14" t="s">
        <v>129</v>
      </c>
      <c r="BE143" s="155">
        <f>IF(N143="základní",J143,0)</f>
        <v>0</v>
      </c>
      <c r="BF143" s="155">
        <f>IF(N143="snížená",J143,0)</f>
        <v>0</v>
      </c>
      <c r="BG143" s="155">
        <f>IF(N143="zákl. přenesená",J143,0)</f>
        <v>0</v>
      </c>
      <c r="BH143" s="155">
        <f>IF(N143="sníž. přenesená",J143,0)</f>
        <v>0</v>
      </c>
      <c r="BI143" s="155">
        <f>IF(N143="nulová",J143,0)</f>
        <v>0</v>
      </c>
      <c r="BJ143" s="14" t="s">
        <v>80</v>
      </c>
      <c r="BK143" s="155">
        <f>ROUND(I143*H143,2)</f>
        <v>0</v>
      </c>
      <c r="BL143" s="14" t="s">
        <v>136</v>
      </c>
      <c r="BM143" s="154" t="s">
        <v>189</v>
      </c>
    </row>
    <row r="144" spans="1:65" s="12" customFormat="1" ht="22.9" customHeight="1">
      <c r="B144" s="128"/>
      <c r="D144" s="129" t="s">
        <v>72</v>
      </c>
      <c r="E144" s="139" t="s">
        <v>190</v>
      </c>
      <c r="F144" s="139" t="s">
        <v>191</v>
      </c>
      <c r="I144" s="131"/>
      <c r="J144" s="140">
        <f>BK144</f>
        <v>0</v>
      </c>
      <c r="L144" s="128"/>
      <c r="M144" s="133"/>
      <c r="N144" s="134"/>
      <c r="O144" s="134"/>
      <c r="P144" s="135">
        <f>SUM(P145:P150)</f>
        <v>0</v>
      </c>
      <c r="Q144" s="134"/>
      <c r="R144" s="135">
        <f>SUM(R145:R150)</f>
        <v>0</v>
      </c>
      <c r="S144" s="134"/>
      <c r="T144" s="136">
        <f>SUM(T145:T150)</f>
        <v>0</v>
      </c>
      <c r="AR144" s="129" t="s">
        <v>80</v>
      </c>
      <c r="AT144" s="137" t="s">
        <v>72</v>
      </c>
      <c r="AU144" s="137" t="s">
        <v>80</v>
      </c>
      <c r="AY144" s="129" t="s">
        <v>129</v>
      </c>
      <c r="BK144" s="138">
        <f>SUM(BK145:BK150)</f>
        <v>0</v>
      </c>
    </row>
    <row r="145" spans="1:65" s="2" customFormat="1" ht="24.2" customHeight="1">
      <c r="A145" s="29"/>
      <c r="B145" s="141"/>
      <c r="C145" s="142" t="s">
        <v>192</v>
      </c>
      <c r="D145" s="142" t="s">
        <v>132</v>
      </c>
      <c r="E145" s="143" t="s">
        <v>193</v>
      </c>
      <c r="F145" s="144" t="s">
        <v>194</v>
      </c>
      <c r="G145" s="145" t="s">
        <v>135</v>
      </c>
      <c r="H145" s="146">
        <v>1312</v>
      </c>
      <c r="I145" s="147"/>
      <c r="J145" s="148">
        <f t="shared" ref="J145:J150" si="10">ROUND(I145*H145,2)</f>
        <v>0</v>
      </c>
      <c r="K145" s="149"/>
      <c r="L145" s="30"/>
      <c r="M145" s="150" t="s">
        <v>1</v>
      </c>
      <c r="N145" s="151" t="s">
        <v>38</v>
      </c>
      <c r="O145" s="55"/>
      <c r="P145" s="152">
        <f t="shared" ref="P145:P150" si="11">O145*H145</f>
        <v>0</v>
      </c>
      <c r="Q145" s="152">
        <v>0</v>
      </c>
      <c r="R145" s="152">
        <f t="shared" ref="R145:R150" si="12">Q145*H145</f>
        <v>0</v>
      </c>
      <c r="S145" s="152">
        <v>0</v>
      </c>
      <c r="T145" s="153">
        <f t="shared" ref="T145:T150" si="13"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136</v>
      </c>
      <c r="AT145" s="154" t="s">
        <v>132</v>
      </c>
      <c r="AU145" s="154" t="s">
        <v>82</v>
      </c>
      <c r="AY145" s="14" t="s">
        <v>129</v>
      </c>
      <c r="BE145" s="155">
        <f t="shared" ref="BE145:BE150" si="14">IF(N145="základní",J145,0)</f>
        <v>0</v>
      </c>
      <c r="BF145" s="155">
        <f t="shared" ref="BF145:BF150" si="15">IF(N145="snížená",J145,0)</f>
        <v>0</v>
      </c>
      <c r="BG145" s="155">
        <f t="shared" ref="BG145:BG150" si="16">IF(N145="zákl. přenesená",J145,0)</f>
        <v>0</v>
      </c>
      <c r="BH145" s="155">
        <f t="shared" ref="BH145:BH150" si="17">IF(N145="sníž. přenesená",J145,0)</f>
        <v>0</v>
      </c>
      <c r="BI145" s="155">
        <f t="shared" ref="BI145:BI150" si="18">IF(N145="nulová",J145,0)</f>
        <v>0</v>
      </c>
      <c r="BJ145" s="14" t="s">
        <v>80</v>
      </c>
      <c r="BK145" s="155">
        <f t="shared" ref="BK145:BK150" si="19">ROUND(I145*H145,2)</f>
        <v>0</v>
      </c>
      <c r="BL145" s="14" t="s">
        <v>136</v>
      </c>
      <c r="BM145" s="154" t="s">
        <v>195</v>
      </c>
    </row>
    <row r="146" spans="1:65" s="2" customFormat="1" ht="24.2" customHeight="1">
      <c r="A146" s="29"/>
      <c r="B146" s="141"/>
      <c r="C146" s="142" t="s">
        <v>164</v>
      </c>
      <c r="D146" s="142" t="s">
        <v>132</v>
      </c>
      <c r="E146" s="143" t="s">
        <v>196</v>
      </c>
      <c r="F146" s="144" t="s">
        <v>197</v>
      </c>
      <c r="G146" s="145" t="s">
        <v>135</v>
      </c>
      <c r="H146" s="146">
        <v>78720</v>
      </c>
      <c r="I146" s="147"/>
      <c r="J146" s="148">
        <f t="shared" si="10"/>
        <v>0</v>
      </c>
      <c r="K146" s="149"/>
      <c r="L146" s="30"/>
      <c r="M146" s="150" t="s">
        <v>1</v>
      </c>
      <c r="N146" s="151" t="s">
        <v>38</v>
      </c>
      <c r="O146" s="55"/>
      <c r="P146" s="152">
        <f t="shared" si="11"/>
        <v>0</v>
      </c>
      <c r="Q146" s="152">
        <v>0</v>
      </c>
      <c r="R146" s="152">
        <f t="shared" si="12"/>
        <v>0</v>
      </c>
      <c r="S146" s="152">
        <v>0</v>
      </c>
      <c r="T146" s="153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136</v>
      </c>
      <c r="AT146" s="154" t="s">
        <v>132</v>
      </c>
      <c r="AU146" s="154" t="s">
        <v>82</v>
      </c>
      <c r="AY146" s="14" t="s">
        <v>129</v>
      </c>
      <c r="BE146" s="155">
        <f t="shared" si="14"/>
        <v>0</v>
      </c>
      <c r="BF146" s="155">
        <f t="shared" si="15"/>
        <v>0</v>
      </c>
      <c r="BG146" s="155">
        <f t="shared" si="16"/>
        <v>0</v>
      </c>
      <c r="BH146" s="155">
        <f t="shared" si="17"/>
        <v>0</v>
      </c>
      <c r="BI146" s="155">
        <f t="shared" si="18"/>
        <v>0</v>
      </c>
      <c r="BJ146" s="14" t="s">
        <v>80</v>
      </c>
      <c r="BK146" s="155">
        <f t="shared" si="19"/>
        <v>0</v>
      </c>
      <c r="BL146" s="14" t="s">
        <v>136</v>
      </c>
      <c r="BM146" s="154" t="s">
        <v>198</v>
      </c>
    </row>
    <row r="147" spans="1:65" s="2" customFormat="1" ht="24.2" customHeight="1">
      <c r="A147" s="29"/>
      <c r="B147" s="141"/>
      <c r="C147" s="142" t="s">
        <v>199</v>
      </c>
      <c r="D147" s="142" t="s">
        <v>132</v>
      </c>
      <c r="E147" s="143" t="s">
        <v>200</v>
      </c>
      <c r="F147" s="144" t="s">
        <v>201</v>
      </c>
      <c r="G147" s="145" t="s">
        <v>135</v>
      </c>
      <c r="H147" s="146">
        <v>1312</v>
      </c>
      <c r="I147" s="147"/>
      <c r="J147" s="148">
        <f t="shared" si="10"/>
        <v>0</v>
      </c>
      <c r="K147" s="149"/>
      <c r="L147" s="30"/>
      <c r="M147" s="150" t="s">
        <v>1</v>
      </c>
      <c r="N147" s="151" t="s">
        <v>38</v>
      </c>
      <c r="O147" s="55"/>
      <c r="P147" s="152">
        <f t="shared" si="11"/>
        <v>0</v>
      </c>
      <c r="Q147" s="152">
        <v>0</v>
      </c>
      <c r="R147" s="152">
        <f t="shared" si="12"/>
        <v>0</v>
      </c>
      <c r="S147" s="152">
        <v>0</v>
      </c>
      <c r="T147" s="153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136</v>
      </c>
      <c r="AT147" s="154" t="s">
        <v>132</v>
      </c>
      <c r="AU147" s="154" t="s">
        <v>82</v>
      </c>
      <c r="AY147" s="14" t="s">
        <v>129</v>
      </c>
      <c r="BE147" s="155">
        <f t="shared" si="14"/>
        <v>0</v>
      </c>
      <c r="BF147" s="155">
        <f t="shared" si="15"/>
        <v>0</v>
      </c>
      <c r="BG147" s="155">
        <f t="shared" si="16"/>
        <v>0</v>
      </c>
      <c r="BH147" s="155">
        <f t="shared" si="17"/>
        <v>0</v>
      </c>
      <c r="BI147" s="155">
        <f t="shared" si="18"/>
        <v>0</v>
      </c>
      <c r="BJ147" s="14" t="s">
        <v>80</v>
      </c>
      <c r="BK147" s="155">
        <f t="shared" si="19"/>
        <v>0</v>
      </c>
      <c r="BL147" s="14" t="s">
        <v>136</v>
      </c>
      <c r="BM147" s="154" t="s">
        <v>202</v>
      </c>
    </row>
    <row r="148" spans="1:65" s="2" customFormat="1" ht="14.45" customHeight="1">
      <c r="A148" s="29"/>
      <c r="B148" s="141"/>
      <c r="C148" s="142" t="s">
        <v>167</v>
      </c>
      <c r="D148" s="142" t="s">
        <v>132</v>
      </c>
      <c r="E148" s="143" t="s">
        <v>203</v>
      </c>
      <c r="F148" s="144" t="s">
        <v>204</v>
      </c>
      <c r="G148" s="145" t="s">
        <v>135</v>
      </c>
      <c r="H148" s="146">
        <v>1312</v>
      </c>
      <c r="I148" s="147"/>
      <c r="J148" s="148">
        <f t="shared" si="10"/>
        <v>0</v>
      </c>
      <c r="K148" s="149"/>
      <c r="L148" s="30"/>
      <c r="M148" s="150" t="s">
        <v>1</v>
      </c>
      <c r="N148" s="151" t="s">
        <v>38</v>
      </c>
      <c r="O148" s="55"/>
      <c r="P148" s="152">
        <f t="shared" si="11"/>
        <v>0</v>
      </c>
      <c r="Q148" s="152">
        <v>0</v>
      </c>
      <c r="R148" s="152">
        <f t="shared" si="12"/>
        <v>0</v>
      </c>
      <c r="S148" s="152">
        <v>0</v>
      </c>
      <c r="T148" s="153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136</v>
      </c>
      <c r="AT148" s="154" t="s">
        <v>132</v>
      </c>
      <c r="AU148" s="154" t="s">
        <v>82</v>
      </c>
      <c r="AY148" s="14" t="s">
        <v>129</v>
      </c>
      <c r="BE148" s="155">
        <f t="shared" si="14"/>
        <v>0</v>
      </c>
      <c r="BF148" s="155">
        <f t="shared" si="15"/>
        <v>0</v>
      </c>
      <c r="BG148" s="155">
        <f t="shared" si="16"/>
        <v>0</v>
      </c>
      <c r="BH148" s="155">
        <f t="shared" si="17"/>
        <v>0</v>
      </c>
      <c r="BI148" s="155">
        <f t="shared" si="18"/>
        <v>0</v>
      </c>
      <c r="BJ148" s="14" t="s">
        <v>80</v>
      </c>
      <c r="BK148" s="155">
        <f t="shared" si="19"/>
        <v>0</v>
      </c>
      <c r="BL148" s="14" t="s">
        <v>136</v>
      </c>
      <c r="BM148" s="154" t="s">
        <v>205</v>
      </c>
    </row>
    <row r="149" spans="1:65" s="2" customFormat="1" ht="14.45" customHeight="1">
      <c r="A149" s="29"/>
      <c r="B149" s="141"/>
      <c r="C149" s="142" t="s">
        <v>7</v>
      </c>
      <c r="D149" s="142" t="s">
        <v>132</v>
      </c>
      <c r="E149" s="143" t="s">
        <v>206</v>
      </c>
      <c r="F149" s="144" t="s">
        <v>207</v>
      </c>
      <c r="G149" s="145" t="s">
        <v>135</v>
      </c>
      <c r="H149" s="146">
        <v>78720</v>
      </c>
      <c r="I149" s="147"/>
      <c r="J149" s="148">
        <f t="shared" si="10"/>
        <v>0</v>
      </c>
      <c r="K149" s="149"/>
      <c r="L149" s="30"/>
      <c r="M149" s="150" t="s">
        <v>1</v>
      </c>
      <c r="N149" s="151" t="s">
        <v>38</v>
      </c>
      <c r="O149" s="55"/>
      <c r="P149" s="152">
        <f t="shared" si="11"/>
        <v>0</v>
      </c>
      <c r="Q149" s="152">
        <v>0</v>
      </c>
      <c r="R149" s="152">
        <f t="shared" si="12"/>
        <v>0</v>
      </c>
      <c r="S149" s="152">
        <v>0</v>
      </c>
      <c r="T149" s="153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136</v>
      </c>
      <c r="AT149" s="154" t="s">
        <v>132</v>
      </c>
      <c r="AU149" s="154" t="s">
        <v>82</v>
      </c>
      <c r="AY149" s="14" t="s">
        <v>129</v>
      </c>
      <c r="BE149" s="155">
        <f t="shared" si="14"/>
        <v>0</v>
      </c>
      <c r="BF149" s="155">
        <f t="shared" si="15"/>
        <v>0</v>
      </c>
      <c r="BG149" s="155">
        <f t="shared" si="16"/>
        <v>0</v>
      </c>
      <c r="BH149" s="155">
        <f t="shared" si="17"/>
        <v>0</v>
      </c>
      <c r="BI149" s="155">
        <f t="shared" si="18"/>
        <v>0</v>
      </c>
      <c r="BJ149" s="14" t="s">
        <v>80</v>
      </c>
      <c r="BK149" s="155">
        <f t="shared" si="19"/>
        <v>0</v>
      </c>
      <c r="BL149" s="14" t="s">
        <v>136</v>
      </c>
      <c r="BM149" s="154" t="s">
        <v>208</v>
      </c>
    </row>
    <row r="150" spans="1:65" s="2" customFormat="1" ht="14.45" customHeight="1">
      <c r="A150" s="29"/>
      <c r="B150" s="141"/>
      <c r="C150" s="142" t="s">
        <v>171</v>
      </c>
      <c r="D150" s="142" t="s">
        <v>132</v>
      </c>
      <c r="E150" s="143" t="s">
        <v>209</v>
      </c>
      <c r="F150" s="144" t="s">
        <v>210</v>
      </c>
      <c r="G150" s="145" t="s">
        <v>135</v>
      </c>
      <c r="H150" s="146">
        <v>1312</v>
      </c>
      <c r="I150" s="147"/>
      <c r="J150" s="148">
        <f t="shared" si="10"/>
        <v>0</v>
      </c>
      <c r="K150" s="149"/>
      <c r="L150" s="30"/>
      <c r="M150" s="150" t="s">
        <v>1</v>
      </c>
      <c r="N150" s="151" t="s">
        <v>38</v>
      </c>
      <c r="O150" s="55"/>
      <c r="P150" s="152">
        <f t="shared" si="11"/>
        <v>0</v>
      </c>
      <c r="Q150" s="152">
        <v>0</v>
      </c>
      <c r="R150" s="152">
        <f t="shared" si="12"/>
        <v>0</v>
      </c>
      <c r="S150" s="152">
        <v>0</v>
      </c>
      <c r="T150" s="153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136</v>
      </c>
      <c r="AT150" s="154" t="s">
        <v>132</v>
      </c>
      <c r="AU150" s="154" t="s">
        <v>82</v>
      </c>
      <c r="AY150" s="14" t="s">
        <v>129</v>
      </c>
      <c r="BE150" s="155">
        <f t="shared" si="14"/>
        <v>0</v>
      </c>
      <c r="BF150" s="155">
        <f t="shared" si="15"/>
        <v>0</v>
      </c>
      <c r="BG150" s="155">
        <f t="shared" si="16"/>
        <v>0</v>
      </c>
      <c r="BH150" s="155">
        <f t="shared" si="17"/>
        <v>0</v>
      </c>
      <c r="BI150" s="155">
        <f t="shared" si="18"/>
        <v>0</v>
      </c>
      <c r="BJ150" s="14" t="s">
        <v>80</v>
      </c>
      <c r="BK150" s="155">
        <f t="shared" si="19"/>
        <v>0</v>
      </c>
      <c r="BL150" s="14" t="s">
        <v>136</v>
      </c>
      <c r="BM150" s="154" t="s">
        <v>211</v>
      </c>
    </row>
    <row r="151" spans="1:65" s="12" customFormat="1" ht="22.9" customHeight="1">
      <c r="B151" s="128"/>
      <c r="D151" s="129" t="s">
        <v>72</v>
      </c>
      <c r="E151" s="139" t="s">
        <v>212</v>
      </c>
      <c r="F151" s="139" t="s">
        <v>213</v>
      </c>
      <c r="I151" s="131"/>
      <c r="J151" s="140">
        <f>BK151</f>
        <v>0</v>
      </c>
      <c r="L151" s="128"/>
      <c r="M151" s="133"/>
      <c r="N151" s="134"/>
      <c r="O151" s="134"/>
      <c r="P151" s="135">
        <f>P152</f>
        <v>0</v>
      </c>
      <c r="Q151" s="134"/>
      <c r="R151" s="135">
        <f>R152</f>
        <v>0</v>
      </c>
      <c r="S151" s="134"/>
      <c r="T151" s="136">
        <f>T152</f>
        <v>0</v>
      </c>
      <c r="AR151" s="129" t="s">
        <v>80</v>
      </c>
      <c r="AT151" s="137" t="s">
        <v>72</v>
      </c>
      <c r="AU151" s="137" t="s">
        <v>80</v>
      </c>
      <c r="AY151" s="129" t="s">
        <v>129</v>
      </c>
      <c r="BK151" s="138">
        <f>BK152</f>
        <v>0</v>
      </c>
    </row>
    <row r="152" spans="1:65" s="2" customFormat="1" ht="14.45" customHeight="1">
      <c r="A152" s="29"/>
      <c r="B152" s="141"/>
      <c r="C152" s="142" t="s">
        <v>214</v>
      </c>
      <c r="D152" s="142" t="s">
        <v>132</v>
      </c>
      <c r="E152" s="143" t="s">
        <v>215</v>
      </c>
      <c r="F152" s="144" t="s">
        <v>216</v>
      </c>
      <c r="G152" s="145" t="s">
        <v>217</v>
      </c>
      <c r="H152" s="146">
        <v>29.22</v>
      </c>
      <c r="I152" s="147"/>
      <c r="J152" s="148">
        <f>ROUND(I152*H152,2)</f>
        <v>0</v>
      </c>
      <c r="K152" s="149"/>
      <c r="L152" s="30"/>
      <c r="M152" s="150" t="s">
        <v>1</v>
      </c>
      <c r="N152" s="151" t="s">
        <v>38</v>
      </c>
      <c r="O152" s="55"/>
      <c r="P152" s="152">
        <f>O152*H152</f>
        <v>0</v>
      </c>
      <c r="Q152" s="152">
        <v>0</v>
      </c>
      <c r="R152" s="152">
        <f>Q152*H152</f>
        <v>0</v>
      </c>
      <c r="S152" s="152">
        <v>0</v>
      </c>
      <c r="T152" s="153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136</v>
      </c>
      <c r="AT152" s="154" t="s">
        <v>132</v>
      </c>
      <c r="AU152" s="154" t="s">
        <v>82</v>
      </c>
      <c r="AY152" s="14" t="s">
        <v>129</v>
      </c>
      <c r="BE152" s="155">
        <f>IF(N152="základní",J152,0)</f>
        <v>0</v>
      </c>
      <c r="BF152" s="155">
        <f>IF(N152="snížená",J152,0)</f>
        <v>0</v>
      </c>
      <c r="BG152" s="155">
        <f>IF(N152="zákl. přenesená",J152,0)</f>
        <v>0</v>
      </c>
      <c r="BH152" s="155">
        <f>IF(N152="sníž. přenesená",J152,0)</f>
        <v>0</v>
      </c>
      <c r="BI152" s="155">
        <f>IF(N152="nulová",J152,0)</f>
        <v>0</v>
      </c>
      <c r="BJ152" s="14" t="s">
        <v>80</v>
      </c>
      <c r="BK152" s="155">
        <f>ROUND(I152*H152,2)</f>
        <v>0</v>
      </c>
      <c r="BL152" s="14" t="s">
        <v>136</v>
      </c>
      <c r="BM152" s="154" t="s">
        <v>218</v>
      </c>
    </row>
    <row r="153" spans="1:65" s="12" customFormat="1" ht="22.9" customHeight="1">
      <c r="B153" s="128"/>
      <c r="D153" s="129" t="s">
        <v>72</v>
      </c>
      <c r="E153" s="139" t="s">
        <v>219</v>
      </c>
      <c r="F153" s="139" t="s">
        <v>220</v>
      </c>
      <c r="I153" s="131"/>
      <c r="J153" s="140">
        <f>BK153</f>
        <v>0</v>
      </c>
      <c r="L153" s="128"/>
      <c r="M153" s="133"/>
      <c r="N153" s="134"/>
      <c r="O153" s="134"/>
      <c r="P153" s="135">
        <f>SUM(P154:P158)</f>
        <v>0</v>
      </c>
      <c r="Q153" s="134"/>
      <c r="R153" s="135">
        <f>SUM(R154:R158)</f>
        <v>0</v>
      </c>
      <c r="S153" s="134"/>
      <c r="T153" s="136">
        <f>SUM(T154:T158)</f>
        <v>0</v>
      </c>
      <c r="AR153" s="129" t="s">
        <v>80</v>
      </c>
      <c r="AT153" s="137" t="s">
        <v>72</v>
      </c>
      <c r="AU153" s="137" t="s">
        <v>80</v>
      </c>
      <c r="AY153" s="129" t="s">
        <v>129</v>
      </c>
      <c r="BK153" s="138">
        <f>SUM(BK154:BK158)</f>
        <v>0</v>
      </c>
    </row>
    <row r="154" spans="1:65" s="2" customFormat="1" ht="24.2" customHeight="1">
      <c r="A154" s="29"/>
      <c r="B154" s="141"/>
      <c r="C154" s="142" t="s">
        <v>176</v>
      </c>
      <c r="D154" s="142" t="s">
        <v>132</v>
      </c>
      <c r="E154" s="143" t="s">
        <v>221</v>
      </c>
      <c r="F154" s="144" t="s">
        <v>222</v>
      </c>
      <c r="G154" s="145" t="s">
        <v>217</v>
      </c>
      <c r="H154" s="146">
        <v>20.448</v>
      </c>
      <c r="I154" s="147"/>
      <c r="J154" s="148">
        <f>ROUND(I154*H154,2)</f>
        <v>0</v>
      </c>
      <c r="K154" s="149"/>
      <c r="L154" s="30"/>
      <c r="M154" s="150" t="s">
        <v>1</v>
      </c>
      <c r="N154" s="151" t="s">
        <v>38</v>
      </c>
      <c r="O154" s="55"/>
      <c r="P154" s="152">
        <f>O154*H154</f>
        <v>0</v>
      </c>
      <c r="Q154" s="152">
        <v>0</v>
      </c>
      <c r="R154" s="152">
        <f>Q154*H154</f>
        <v>0</v>
      </c>
      <c r="S154" s="152">
        <v>0</v>
      </c>
      <c r="T154" s="153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136</v>
      </c>
      <c r="AT154" s="154" t="s">
        <v>132</v>
      </c>
      <c r="AU154" s="154" t="s">
        <v>82</v>
      </c>
      <c r="AY154" s="14" t="s">
        <v>129</v>
      </c>
      <c r="BE154" s="155">
        <f>IF(N154="základní",J154,0)</f>
        <v>0</v>
      </c>
      <c r="BF154" s="155">
        <f>IF(N154="snížená",J154,0)</f>
        <v>0</v>
      </c>
      <c r="BG154" s="155">
        <f>IF(N154="zákl. přenesená",J154,0)</f>
        <v>0</v>
      </c>
      <c r="BH154" s="155">
        <f>IF(N154="sníž. přenesená",J154,0)</f>
        <v>0</v>
      </c>
      <c r="BI154" s="155">
        <f>IF(N154="nulová",J154,0)</f>
        <v>0</v>
      </c>
      <c r="BJ154" s="14" t="s">
        <v>80</v>
      </c>
      <c r="BK154" s="155">
        <f>ROUND(I154*H154,2)</f>
        <v>0</v>
      </c>
      <c r="BL154" s="14" t="s">
        <v>136</v>
      </c>
      <c r="BM154" s="154" t="s">
        <v>223</v>
      </c>
    </row>
    <row r="155" spans="1:65" s="2" customFormat="1" ht="24.2" customHeight="1">
      <c r="A155" s="29"/>
      <c r="B155" s="141"/>
      <c r="C155" s="142" t="s">
        <v>224</v>
      </c>
      <c r="D155" s="142" t="s">
        <v>132</v>
      </c>
      <c r="E155" s="143" t="s">
        <v>225</v>
      </c>
      <c r="F155" s="144" t="s">
        <v>226</v>
      </c>
      <c r="G155" s="145" t="s">
        <v>217</v>
      </c>
      <c r="H155" s="146">
        <v>102.24</v>
      </c>
      <c r="I155" s="147"/>
      <c r="J155" s="148">
        <f>ROUND(I155*H155,2)</f>
        <v>0</v>
      </c>
      <c r="K155" s="149"/>
      <c r="L155" s="30"/>
      <c r="M155" s="150" t="s">
        <v>1</v>
      </c>
      <c r="N155" s="151" t="s">
        <v>38</v>
      </c>
      <c r="O155" s="55"/>
      <c r="P155" s="152">
        <f>O155*H155</f>
        <v>0</v>
      </c>
      <c r="Q155" s="152">
        <v>0</v>
      </c>
      <c r="R155" s="152">
        <f>Q155*H155</f>
        <v>0</v>
      </c>
      <c r="S155" s="152">
        <v>0</v>
      </c>
      <c r="T155" s="153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4" t="s">
        <v>136</v>
      </c>
      <c r="AT155" s="154" t="s">
        <v>132</v>
      </c>
      <c r="AU155" s="154" t="s">
        <v>82</v>
      </c>
      <c r="AY155" s="14" t="s">
        <v>129</v>
      </c>
      <c r="BE155" s="155">
        <f>IF(N155="základní",J155,0)</f>
        <v>0</v>
      </c>
      <c r="BF155" s="155">
        <f>IF(N155="snížená",J155,0)</f>
        <v>0</v>
      </c>
      <c r="BG155" s="155">
        <f>IF(N155="zákl. přenesená",J155,0)</f>
        <v>0</v>
      </c>
      <c r="BH155" s="155">
        <f>IF(N155="sníž. přenesená",J155,0)</f>
        <v>0</v>
      </c>
      <c r="BI155" s="155">
        <f>IF(N155="nulová",J155,0)</f>
        <v>0</v>
      </c>
      <c r="BJ155" s="14" t="s">
        <v>80</v>
      </c>
      <c r="BK155" s="155">
        <f>ROUND(I155*H155,2)</f>
        <v>0</v>
      </c>
      <c r="BL155" s="14" t="s">
        <v>136</v>
      </c>
      <c r="BM155" s="154" t="s">
        <v>227</v>
      </c>
    </row>
    <row r="156" spans="1:65" s="2" customFormat="1" ht="24.2" customHeight="1">
      <c r="A156" s="29"/>
      <c r="B156" s="141"/>
      <c r="C156" s="142" t="s">
        <v>180</v>
      </c>
      <c r="D156" s="142" t="s">
        <v>132</v>
      </c>
      <c r="E156" s="143" t="s">
        <v>228</v>
      </c>
      <c r="F156" s="144" t="s">
        <v>229</v>
      </c>
      <c r="G156" s="145" t="s">
        <v>217</v>
      </c>
      <c r="H156" s="146">
        <v>20.448</v>
      </c>
      <c r="I156" s="147"/>
      <c r="J156" s="148">
        <f>ROUND(I156*H156,2)</f>
        <v>0</v>
      </c>
      <c r="K156" s="149"/>
      <c r="L156" s="30"/>
      <c r="M156" s="150" t="s">
        <v>1</v>
      </c>
      <c r="N156" s="151" t="s">
        <v>38</v>
      </c>
      <c r="O156" s="55"/>
      <c r="P156" s="152">
        <f>O156*H156</f>
        <v>0</v>
      </c>
      <c r="Q156" s="152">
        <v>0</v>
      </c>
      <c r="R156" s="152">
        <f>Q156*H156</f>
        <v>0</v>
      </c>
      <c r="S156" s="152">
        <v>0</v>
      </c>
      <c r="T156" s="153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136</v>
      </c>
      <c r="AT156" s="154" t="s">
        <v>132</v>
      </c>
      <c r="AU156" s="154" t="s">
        <v>82</v>
      </c>
      <c r="AY156" s="14" t="s">
        <v>129</v>
      </c>
      <c r="BE156" s="155">
        <f>IF(N156="základní",J156,0)</f>
        <v>0</v>
      </c>
      <c r="BF156" s="155">
        <f>IF(N156="snížená",J156,0)</f>
        <v>0</v>
      </c>
      <c r="BG156" s="155">
        <f>IF(N156="zákl. přenesená",J156,0)</f>
        <v>0</v>
      </c>
      <c r="BH156" s="155">
        <f>IF(N156="sníž. přenesená",J156,0)</f>
        <v>0</v>
      </c>
      <c r="BI156" s="155">
        <f>IF(N156="nulová",J156,0)</f>
        <v>0</v>
      </c>
      <c r="BJ156" s="14" t="s">
        <v>80</v>
      </c>
      <c r="BK156" s="155">
        <f>ROUND(I156*H156,2)</f>
        <v>0</v>
      </c>
      <c r="BL156" s="14" t="s">
        <v>136</v>
      </c>
      <c r="BM156" s="154" t="s">
        <v>230</v>
      </c>
    </row>
    <row r="157" spans="1:65" s="2" customFormat="1" ht="24.2" customHeight="1">
      <c r="A157" s="29"/>
      <c r="B157" s="141"/>
      <c r="C157" s="142" t="s">
        <v>231</v>
      </c>
      <c r="D157" s="142" t="s">
        <v>132</v>
      </c>
      <c r="E157" s="143" t="s">
        <v>232</v>
      </c>
      <c r="F157" s="144" t="s">
        <v>233</v>
      </c>
      <c r="G157" s="145" t="s">
        <v>217</v>
      </c>
      <c r="H157" s="146">
        <v>184.03200000000001</v>
      </c>
      <c r="I157" s="147"/>
      <c r="J157" s="148">
        <f>ROUND(I157*H157,2)</f>
        <v>0</v>
      </c>
      <c r="K157" s="149"/>
      <c r="L157" s="30"/>
      <c r="M157" s="150" t="s">
        <v>1</v>
      </c>
      <c r="N157" s="151" t="s">
        <v>38</v>
      </c>
      <c r="O157" s="55"/>
      <c r="P157" s="152">
        <f>O157*H157</f>
        <v>0</v>
      </c>
      <c r="Q157" s="152">
        <v>0</v>
      </c>
      <c r="R157" s="152">
        <f>Q157*H157</f>
        <v>0</v>
      </c>
      <c r="S157" s="152">
        <v>0</v>
      </c>
      <c r="T157" s="153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4" t="s">
        <v>136</v>
      </c>
      <c r="AT157" s="154" t="s">
        <v>132</v>
      </c>
      <c r="AU157" s="154" t="s">
        <v>82</v>
      </c>
      <c r="AY157" s="14" t="s">
        <v>129</v>
      </c>
      <c r="BE157" s="155">
        <f>IF(N157="základní",J157,0)</f>
        <v>0</v>
      </c>
      <c r="BF157" s="155">
        <f>IF(N157="snížená",J157,0)</f>
        <v>0</v>
      </c>
      <c r="BG157" s="155">
        <f>IF(N157="zákl. přenesená",J157,0)</f>
        <v>0</v>
      </c>
      <c r="BH157" s="155">
        <f>IF(N157="sníž. přenesená",J157,0)</f>
        <v>0</v>
      </c>
      <c r="BI157" s="155">
        <f>IF(N157="nulová",J157,0)</f>
        <v>0</v>
      </c>
      <c r="BJ157" s="14" t="s">
        <v>80</v>
      </c>
      <c r="BK157" s="155">
        <f>ROUND(I157*H157,2)</f>
        <v>0</v>
      </c>
      <c r="BL157" s="14" t="s">
        <v>136</v>
      </c>
      <c r="BM157" s="154" t="s">
        <v>234</v>
      </c>
    </row>
    <row r="158" spans="1:65" s="2" customFormat="1" ht="24.2" customHeight="1">
      <c r="A158" s="29"/>
      <c r="B158" s="141"/>
      <c r="C158" s="142" t="s">
        <v>183</v>
      </c>
      <c r="D158" s="142" t="s">
        <v>132</v>
      </c>
      <c r="E158" s="143" t="s">
        <v>235</v>
      </c>
      <c r="F158" s="144" t="s">
        <v>236</v>
      </c>
      <c r="G158" s="145" t="s">
        <v>217</v>
      </c>
      <c r="H158" s="146">
        <v>20.448</v>
      </c>
      <c r="I158" s="147"/>
      <c r="J158" s="148">
        <f>ROUND(I158*H158,2)</f>
        <v>0</v>
      </c>
      <c r="K158" s="149"/>
      <c r="L158" s="30"/>
      <c r="M158" s="150" t="s">
        <v>1</v>
      </c>
      <c r="N158" s="151" t="s">
        <v>38</v>
      </c>
      <c r="O158" s="55"/>
      <c r="P158" s="152">
        <f>O158*H158</f>
        <v>0</v>
      </c>
      <c r="Q158" s="152">
        <v>0</v>
      </c>
      <c r="R158" s="152">
        <f>Q158*H158</f>
        <v>0</v>
      </c>
      <c r="S158" s="152">
        <v>0</v>
      </c>
      <c r="T158" s="153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4" t="s">
        <v>136</v>
      </c>
      <c r="AT158" s="154" t="s">
        <v>132</v>
      </c>
      <c r="AU158" s="154" t="s">
        <v>82</v>
      </c>
      <c r="AY158" s="14" t="s">
        <v>129</v>
      </c>
      <c r="BE158" s="155">
        <f>IF(N158="základní",J158,0)</f>
        <v>0</v>
      </c>
      <c r="BF158" s="155">
        <f>IF(N158="snížená",J158,0)</f>
        <v>0</v>
      </c>
      <c r="BG158" s="155">
        <f>IF(N158="zákl. přenesená",J158,0)</f>
        <v>0</v>
      </c>
      <c r="BH158" s="155">
        <f>IF(N158="sníž. přenesená",J158,0)</f>
        <v>0</v>
      </c>
      <c r="BI158" s="155">
        <f>IF(N158="nulová",J158,0)</f>
        <v>0</v>
      </c>
      <c r="BJ158" s="14" t="s">
        <v>80</v>
      </c>
      <c r="BK158" s="155">
        <f>ROUND(I158*H158,2)</f>
        <v>0</v>
      </c>
      <c r="BL158" s="14" t="s">
        <v>136</v>
      </c>
      <c r="BM158" s="154" t="s">
        <v>237</v>
      </c>
    </row>
    <row r="159" spans="1:65" s="12" customFormat="1" ht="25.9" customHeight="1">
      <c r="B159" s="128"/>
      <c r="D159" s="129" t="s">
        <v>72</v>
      </c>
      <c r="E159" s="130" t="s">
        <v>238</v>
      </c>
      <c r="F159" s="130" t="s">
        <v>239</v>
      </c>
      <c r="I159" s="131"/>
      <c r="J159" s="132">
        <f>BK159</f>
        <v>0</v>
      </c>
      <c r="L159" s="128"/>
      <c r="M159" s="133"/>
      <c r="N159" s="134"/>
      <c r="O159" s="134"/>
      <c r="P159" s="135">
        <f>P160</f>
        <v>0</v>
      </c>
      <c r="Q159" s="134"/>
      <c r="R159" s="135">
        <f>R160</f>
        <v>0</v>
      </c>
      <c r="S159" s="134"/>
      <c r="T159" s="136">
        <f>T160</f>
        <v>0</v>
      </c>
      <c r="AR159" s="129" t="s">
        <v>82</v>
      </c>
      <c r="AT159" s="137" t="s">
        <v>72</v>
      </c>
      <c r="AU159" s="137" t="s">
        <v>73</v>
      </c>
      <c r="AY159" s="129" t="s">
        <v>129</v>
      </c>
      <c r="BK159" s="138">
        <f>BK160</f>
        <v>0</v>
      </c>
    </row>
    <row r="160" spans="1:65" s="12" customFormat="1" ht="22.9" customHeight="1">
      <c r="B160" s="128"/>
      <c r="D160" s="129" t="s">
        <v>72</v>
      </c>
      <c r="E160" s="139" t="s">
        <v>240</v>
      </c>
      <c r="F160" s="139" t="s">
        <v>241</v>
      </c>
      <c r="I160" s="131"/>
      <c r="J160" s="140">
        <f>BK160</f>
        <v>0</v>
      </c>
      <c r="L160" s="128"/>
      <c r="M160" s="133"/>
      <c r="N160" s="134"/>
      <c r="O160" s="134"/>
      <c r="P160" s="135">
        <f>SUM(P161:P166)</f>
        <v>0</v>
      </c>
      <c r="Q160" s="134"/>
      <c r="R160" s="135">
        <f>SUM(R161:R166)</f>
        <v>0</v>
      </c>
      <c r="S160" s="134"/>
      <c r="T160" s="136">
        <f>SUM(T161:T166)</f>
        <v>0</v>
      </c>
      <c r="AR160" s="129" t="s">
        <v>82</v>
      </c>
      <c r="AT160" s="137" t="s">
        <v>72</v>
      </c>
      <c r="AU160" s="137" t="s">
        <v>80</v>
      </c>
      <c r="AY160" s="129" t="s">
        <v>129</v>
      </c>
      <c r="BK160" s="138">
        <f>SUM(BK161:BK166)</f>
        <v>0</v>
      </c>
    </row>
    <row r="161" spans="1:65" s="2" customFormat="1" ht="14.45" customHeight="1">
      <c r="A161" s="29"/>
      <c r="B161" s="141"/>
      <c r="C161" s="142" t="s">
        <v>242</v>
      </c>
      <c r="D161" s="142" t="s">
        <v>132</v>
      </c>
      <c r="E161" s="143" t="s">
        <v>243</v>
      </c>
      <c r="F161" s="144" t="s">
        <v>244</v>
      </c>
      <c r="G161" s="145" t="s">
        <v>135</v>
      </c>
      <c r="H161" s="146">
        <v>1312</v>
      </c>
      <c r="I161" s="147"/>
      <c r="J161" s="148">
        <f t="shared" ref="J161:J166" si="20">ROUND(I161*H161,2)</f>
        <v>0</v>
      </c>
      <c r="K161" s="149"/>
      <c r="L161" s="30"/>
      <c r="M161" s="150" t="s">
        <v>1</v>
      </c>
      <c r="N161" s="151" t="s">
        <v>38</v>
      </c>
      <c r="O161" s="55"/>
      <c r="P161" s="152">
        <f t="shared" ref="P161:P166" si="21">O161*H161</f>
        <v>0</v>
      </c>
      <c r="Q161" s="152">
        <v>0</v>
      </c>
      <c r="R161" s="152">
        <f t="shared" ref="R161:R166" si="22">Q161*H161</f>
        <v>0</v>
      </c>
      <c r="S161" s="152">
        <v>0</v>
      </c>
      <c r="T161" s="153">
        <f t="shared" ref="T161:T166" si="23"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4" t="s">
        <v>160</v>
      </c>
      <c r="AT161" s="154" t="s">
        <v>132</v>
      </c>
      <c r="AU161" s="154" t="s">
        <v>82</v>
      </c>
      <c r="AY161" s="14" t="s">
        <v>129</v>
      </c>
      <c r="BE161" s="155">
        <f t="shared" ref="BE161:BE166" si="24">IF(N161="základní",J161,0)</f>
        <v>0</v>
      </c>
      <c r="BF161" s="155">
        <f t="shared" ref="BF161:BF166" si="25">IF(N161="snížená",J161,0)</f>
        <v>0</v>
      </c>
      <c r="BG161" s="155">
        <f t="shared" ref="BG161:BG166" si="26">IF(N161="zákl. přenesená",J161,0)</f>
        <v>0</v>
      </c>
      <c r="BH161" s="155">
        <f t="shared" ref="BH161:BH166" si="27">IF(N161="sníž. přenesená",J161,0)</f>
        <v>0</v>
      </c>
      <c r="BI161" s="155">
        <f t="shared" ref="BI161:BI166" si="28">IF(N161="nulová",J161,0)</f>
        <v>0</v>
      </c>
      <c r="BJ161" s="14" t="s">
        <v>80</v>
      </c>
      <c r="BK161" s="155">
        <f t="shared" ref="BK161:BK166" si="29">ROUND(I161*H161,2)</f>
        <v>0</v>
      </c>
      <c r="BL161" s="14" t="s">
        <v>160</v>
      </c>
      <c r="BM161" s="154" t="s">
        <v>245</v>
      </c>
    </row>
    <row r="162" spans="1:65" s="2" customFormat="1" ht="24.2" customHeight="1">
      <c r="A162" s="29"/>
      <c r="B162" s="141"/>
      <c r="C162" s="142" t="s">
        <v>186</v>
      </c>
      <c r="D162" s="142" t="s">
        <v>132</v>
      </c>
      <c r="E162" s="143" t="s">
        <v>246</v>
      </c>
      <c r="F162" s="144" t="s">
        <v>247</v>
      </c>
      <c r="G162" s="145" t="s">
        <v>135</v>
      </c>
      <c r="H162" s="146">
        <v>1312</v>
      </c>
      <c r="I162" s="147"/>
      <c r="J162" s="148">
        <f t="shared" si="20"/>
        <v>0</v>
      </c>
      <c r="K162" s="149"/>
      <c r="L162" s="30"/>
      <c r="M162" s="150" t="s">
        <v>1</v>
      </c>
      <c r="N162" s="151" t="s">
        <v>38</v>
      </c>
      <c r="O162" s="55"/>
      <c r="P162" s="152">
        <f t="shared" si="21"/>
        <v>0</v>
      </c>
      <c r="Q162" s="152">
        <v>0</v>
      </c>
      <c r="R162" s="152">
        <f t="shared" si="22"/>
        <v>0</v>
      </c>
      <c r="S162" s="152">
        <v>0</v>
      </c>
      <c r="T162" s="153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4" t="s">
        <v>160</v>
      </c>
      <c r="AT162" s="154" t="s">
        <v>132</v>
      </c>
      <c r="AU162" s="154" t="s">
        <v>82</v>
      </c>
      <c r="AY162" s="14" t="s">
        <v>129</v>
      </c>
      <c r="BE162" s="155">
        <f t="shared" si="24"/>
        <v>0</v>
      </c>
      <c r="BF162" s="155">
        <f t="shared" si="25"/>
        <v>0</v>
      </c>
      <c r="BG162" s="155">
        <f t="shared" si="26"/>
        <v>0</v>
      </c>
      <c r="BH162" s="155">
        <f t="shared" si="27"/>
        <v>0</v>
      </c>
      <c r="BI162" s="155">
        <f t="shared" si="28"/>
        <v>0</v>
      </c>
      <c r="BJ162" s="14" t="s">
        <v>80</v>
      </c>
      <c r="BK162" s="155">
        <f t="shared" si="29"/>
        <v>0</v>
      </c>
      <c r="BL162" s="14" t="s">
        <v>160</v>
      </c>
      <c r="BM162" s="154" t="s">
        <v>248</v>
      </c>
    </row>
    <row r="163" spans="1:65" s="2" customFormat="1" ht="24.2" customHeight="1">
      <c r="A163" s="29"/>
      <c r="B163" s="141"/>
      <c r="C163" s="156" t="s">
        <v>249</v>
      </c>
      <c r="D163" s="156" t="s">
        <v>250</v>
      </c>
      <c r="E163" s="157" t="s">
        <v>251</v>
      </c>
      <c r="F163" s="158" t="s">
        <v>252</v>
      </c>
      <c r="G163" s="159" t="s">
        <v>253</v>
      </c>
      <c r="H163" s="160">
        <v>1312</v>
      </c>
      <c r="I163" s="161"/>
      <c r="J163" s="162">
        <f t="shared" si="20"/>
        <v>0</v>
      </c>
      <c r="K163" s="163"/>
      <c r="L163" s="164"/>
      <c r="M163" s="165" t="s">
        <v>1</v>
      </c>
      <c r="N163" s="166" t="s">
        <v>38</v>
      </c>
      <c r="O163" s="55"/>
      <c r="P163" s="152">
        <f t="shared" si="21"/>
        <v>0</v>
      </c>
      <c r="Q163" s="152">
        <v>0</v>
      </c>
      <c r="R163" s="152">
        <f t="shared" si="22"/>
        <v>0</v>
      </c>
      <c r="S163" s="152">
        <v>0</v>
      </c>
      <c r="T163" s="153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4" t="s">
        <v>189</v>
      </c>
      <c r="AT163" s="154" t="s">
        <v>250</v>
      </c>
      <c r="AU163" s="154" t="s">
        <v>82</v>
      </c>
      <c r="AY163" s="14" t="s">
        <v>129</v>
      </c>
      <c r="BE163" s="155">
        <f t="shared" si="24"/>
        <v>0</v>
      </c>
      <c r="BF163" s="155">
        <f t="shared" si="25"/>
        <v>0</v>
      </c>
      <c r="BG163" s="155">
        <f t="shared" si="26"/>
        <v>0</v>
      </c>
      <c r="BH163" s="155">
        <f t="shared" si="27"/>
        <v>0</v>
      </c>
      <c r="BI163" s="155">
        <f t="shared" si="28"/>
        <v>0</v>
      </c>
      <c r="BJ163" s="14" t="s">
        <v>80</v>
      </c>
      <c r="BK163" s="155">
        <f t="shared" si="29"/>
        <v>0</v>
      </c>
      <c r="BL163" s="14" t="s">
        <v>160</v>
      </c>
      <c r="BM163" s="154" t="s">
        <v>254</v>
      </c>
    </row>
    <row r="164" spans="1:65" s="2" customFormat="1" ht="14.45" customHeight="1">
      <c r="A164" s="29"/>
      <c r="B164" s="141"/>
      <c r="C164" s="142" t="s">
        <v>189</v>
      </c>
      <c r="D164" s="142" t="s">
        <v>132</v>
      </c>
      <c r="E164" s="143" t="s">
        <v>255</v>
      </c>
      <c r="F164" s="144" t="s">
        <v>256</v>
      </c>
      <c r="G164" s="145" t="s">
        <v>135</v>
      </c>
      <c r="H164" s="146">
        <v>1312</v>
      </c>
      <c r="I164" s="147"/>
      <c r="J164" s="148">
        <f t="shared" si="20"/>
        <v>0</v>
      </c>
      <c r="K164" s="149"/>
      <c r="L164" s="30"/>
      <c r="M164" s="150" t="s">
        <v>1</v>
      </c>
      <c r="N164" s="151" t="s">
        <v>38</v>
      </c>
      <c r="O164" s="55"/>
      <c r="P164" s="152">
        <f t="shared" si="21"/>
        <v>0</v>
      </c>
      <c r="Q164" s="152">
        <v>0</v>
      </c>
      <c r="R164" s="152">
        <f t="shared" si="22"/>
        <v>0</v>
      </c>
      <c r="S164" s="152">
        <v>0</v>
      </c>
      <c r="T164" s="153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4" t="s">
        <v>160</v>
      </c>
      <c r="AT164" s="154" t="s">
        <v>132</v>
      </c>
      <c r="AU164" s="154" t="s">
        <v>82</v>
      </c>
      <c r="AY164" s="14" t="s">
        <v>129</v>
      </c>
      <c r="BE164" s="155">
        <f t="shared" si="24"/>
        <v>0</v>
      </c>
      <c r="BF164" s="155">
        <f t="shared" si="25"/>
        <v>0</v>
      </c>
      <c r="BG164" s="155">
        <f t="shared" si="26"/>
        <v>0</v>
      </c>
      <c r="BH164" s="155">
        <f t="shared" si="27"/>
        <v>0</v>
      </c>
      <c r="BI164" s="155">
        <f t="shared" si="28"/>
        <v>0</v>
      </c>
      <c r="BJ164" s="14" t="s">
        <v>80</v>
      </c>
      <c r="BK164" s="155">
        <f t="shared" si="29"/>
        <v>0</v>
      </c>
      <c r="BL164" s="14" t="s">
        <v>160</v>
      </c>
      <c r="BM164" s="154" t="s">
        <v>257</v>
      </c>
    </row>
    <row r="165" spans="1:65" s="2" customFormat="1" ht="24.2" customHeight="1">
      <c r="A165" s="29"/>
      <c r="B165" s="141"/>
      <c r="C165" s="142" t="s">
        <v>258</v>
      </c>
      <c r="D165" s="142" t="s">
        <v>132</v>
      </c>
      <c r="E165" s="143" t="s">
        <v>259</v>
      </c>
      <c r="F165" s="144" t="s">
        <v>260</v>
      </c>
      <c r="G165" s="145" t="s">
        <v>135</v>
      </c>
      <c r="H165" s="146">
        <v>1312</v>
      </c>
      <c r="I165" s="147"/>
      <c r="J165" s="148">
        <f t="shared" si="20"/>
        <v>0</v>
      </c>
      <c r="K165" s="149"/>
      <c r="L165" s="30"/>
      <c r="M165" s="150" t="s">
        <v>1</v>
      </c>
      <c r="N165" s="151" t="s">
        <v>38</v>
      </c>
      <c r="O165" s="55"/>
      <c r="P165" s="152">
        <f t="shared" si="21"/>
        <v>0</v>
      </c>
      <c r="Q165" s="152">
        <v>0</v>
      </c>
      <c r="R165" s="152">
        <f t="shared" si="22"/>
        <v>0</v>
      </c>
      <c r="S165" s="152">
        <v>0</v>
      </c>
      <c r="T165" s="153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4" t="s">
        <v>160</v>
      </c>
      <c r="AT165" s="154" t="s">
        <v>132</v>
      </c>
      <c r="AU165" s="154" t="s">
        <v>82</v>
      </c>
      <c r="AY165" s="14" t="s">
        <v>129</v>
      </c>
      <c r="BE165" s="155">
        <f t="shared" si="24"/>
        <v>0</v>
      </c>
      <c r="BF165" s="155">
        <f t="shared" si="25"/>
        <v>0</v>
      </c>
      <c r="BG165" s="155">
        <f t="shared" si="26"/>
        <v>0</v>
      </c>
      <c r="BH165" s="155">
        <f t="shared" si="27"/>
        <v>0</v>
      </c>
      <c r="BI165" s="155">
        <f t="shared" si="28"/>
        <v>0</v>
      </c>
      <c r="BJ165" s="14" t="s">
        <v>80</v>
      </c>
      <c r="BK165" s="155">
        <f t="shared" si="29"/>
        <v>0</v>
      </c>
      <c r="BL165" s="14" t="s">
        <v>160</v>
      </c>
      <c r="BM165" s="154" t="s">
        <v>261</v>
      </c>
    </row>
    <row r="166" spans="1:65" s="2" customFormat="1" ht="24.2" customHeight="1">
      <c r="A166" s="29"/>
      <c r="B166" s="141"/>
      <c r="C166" s="142" t="s">
        <v>195</v>
      </c>
      <c r="D166" s="142" t="s">
        <v>132</v>
      </c>
      <c r="E166" s="143" t="s">
        <v>262</v>
      </c>
      <c r="F166" s="144" t="s">
        <v>263</v>
      </c>
      <c r="G166" s="145" t="s">
        <v>135</v>
      </c>
      <c r="H166" s="146">
        <v>1312</v>
      </c>
      <c r="I166" s="147"/>
      <c r="J166" s="148">
        <f t="shared" si="20"/>
        <v>0</v>
      </c>
      <c r="K166" s="149"/>
      <c r="L166" s="30"/>
      <c r="M166" s="167" t="s">
        <v>1</v>
      </c>
      <c r="N166" s="168" t="s">
        <v>38</v>
      </c>
      <c r="O166" s="169"/>
      <c r="P166" s="170">
        <f t="shared" si="21"/>
        <v>0</v>
      </c>
      <c r="Q166" s="170">
        <v>0</v>
      </c>
      <c r="R166" s="170">
        <f t="shared" si="22"/>
        <v>0</v>
      </c>
      <c r="S166" s="170">
        <v>0</v>
      </c>
      <c r="T166" s="171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4" t="s">
        <v>160</v>
      </c>
      <c r="AT166" s="154" t="s">
        <v>132</v>
      </c>
      <c r="AU166" s="154" t="s">
        <v>82</v>
      </c>
      <c r="AY166" s="14" t="s">
        <v>129</v>
      </c>
      <c r="BE166" s="155">
        <f t="shared" si="24"/>
        <v>0</v>
      </c>
      <c r="BF166" s="155">
        <f t="shared" si="25"/>
        <v>0</v>
      </c>
      <c r="BG166" s="155">
        <f t="shared" si="26"/>
        <v>0</v>
      </c>
      <c r="BH166" s="155">
        <f t="shared" si="27"/>
        <v>0</v>
      </c>
      <c r="BI166" s="155">
        <f t="shared" si="28"/>
        <v>0</v>
      </c>
      <c r="BJ166" s="14" t="s">
        <v>80</v>
      </c>
      <c r="BK166" s="155">
        <f t="shared" si="29"/>
        <v>0</v>
      </c>
      <c r="BL166" s="14" t="s">
        <v>160</v>
      </c>
      <c r="BM166" s="154" t="s">
        <v>264</v>
      </c>
    </row>
    <row r="167" spans="1:65" s="2" customFormat="1" ht="6.95" customHeight="1">
      <c r="A167" s="29"/>
      <c r="B167" s="44"/>
      <c r="C167" s="45"/>
      <c r="D167" s="45"/>
      <c r="E167" s="45"/>
      <c r="F167" s="45"/>
      <c r="G167" s="45"/>
      <c r="H167" s="45"/>
      <c r="I167" s="45"/>
      <c r="J167" s="45"/>
      <c r="K167" s="45"/>
      <c r="L167" s="30"/>
      <c r="M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</row>
  </sheetData>
  <autoFilter ref="C123:K166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1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4" t="s">
        <v>85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98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2" t="str">
        <f>'Rekapitulace zakázky'!K6</f>
        <v>M002 - Ostrava střed, výpravní budova</v>
      </c>
      <c r="F7" s="213"/>
      <c r="G7" s="213"/>
      <c r="H7" s="213"/>
      <c r="L7" s="17"/>
    </row>
    <row r="8" spans="1:46" s="2" customFormat="1" ht="12" customHeight="1">
      <c r="A8" s="29"/>
      <c r="B8" s="30"/>
      <c r="C8" s="29"/>
      <c r="D8" s="24" t="s">
        <v>99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73" t="s">
        <v>265</v>
      </c>
      <c r="F9" s="214"/>
      <c r="G9" s="214"/>
      <c r="H9" s="214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zakázky'!AN8</f>
        <v>14. 9. 2020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tr">
        <f>IF('Rekapitulace zakázky'!AN10="","",'Rekapitulace zakázky'!AN10)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zakázky'!E11="","",'Rekapitulace zakázky'!E11)</f>
        <v xml:space="preserve"> </v>
      </c>
      <c r="F15" s="29"/>
      <c r="G15" s="29"/>
      <c r="H15" s="29"/>
      <c r="I15" s="24" t="s">
        <v>26</v>
      </c>
      <c r="J15" s="22" t="str">
        <f>IF('Rekapitulace zakázky'!AN11="","",'Rekapitulace zakázky'!AN11)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5" t="str">
        <f>'Rekapitulace zakázky'!E14</f>
        <v>Vyplň údaj</v>
      </c>
      <c r="F18" s="195"/>
      <c r="G18" s="195"/>
      <c r="H18" s="195"/>
      <c r="I18" s="24" t="s">
        <v>26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24" t="s">
        <v>26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25</v>
      </c>
      <c r="J23" s="22" t="str">
        <f>IF('Rekapitulace zakázky'!AN19="","",'Rekapitulace zakázky'!AN19)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zakázky'!E20="","",'Rekapitulace zakázky'!E20)</f>
        <v xml:space="preserve"> </v>
      </c>
      <c r="F24" s="29"/>
      <c r="G24" s="29"/>
      <c r="H24" s="29"/>
      <c r="I24" s="24" t="s">
        <v>26</v>
      </c>
      <c r="J24" s="22" t="str">
        <f>IF('Rekapitulace zakázky'!AN20="","",'Rekapitulace zakázky'!AN20)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200" t="s">
        <v>1</v>
      </c>
      <c r="F27" s="200"/>
      <c r="G27" s="200"/>
      <c r="H27" s="200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33</v>
      </c>
      <c r="E30" s="29"/>
      <c r="F30" s="29"/>
      <c r="G30" s="29"/>
      <c r="H30" s="29"/>
      <c r="I30" s="29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37</v>
      </c>
      <c r="E33" s="24" t="s">
        <v>38</v>
      </c>
      <c r="F33" s="96">
        <f>ROUND((SUM(BE120:BE142)),  2)</f>
        <v>0</v>
      </c>
      <c r="G33" s="29"/>
      <c r="H33" s="29"/>
      <c r="I33" s="97">
        <v>0.21</v>
      </c>
      <c r="J33" s="96">
        <f>ROUND(((SUM(BE120:BE142))*I33),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39</v>
      </c>
      <c r="F34" s="96">
        <f>ROUND((SUM(BF120:BF142)),  2)</f>
        <v>0</v>
      </c>
      <c r="G34" s="29"/>
      <c r="H34" s="29"/>
      <c r="I34" s="97">
        <v>0.15</v>
      </c>
      <c r="J34" s="96">
        <f>ROUND(((SUM(BF120:BF142))*I34),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40</v>
      </c>
      <c r="F35" s="96">
        <f>ROUND((SUM(BG120:BG142)),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41</v>
      </c>
      <c r="F36" s="96">
        <f>ROUND((SUM(BH120:BH142)),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96">
        <f>ROUND((SUM(BI120:BI142)),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43</v>
      </c>
      <c r="E39" s="57"/>
      <c r="F39" s="57"/>
      <c r="G39" s="100" t="s">
        <v>44</v>
      </c>
      <c r="H39" s="101" t="s">
        <v>45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04" t="s">
        <v>49</v>
      </c>
      <c r="G61" s="42" t="s">
        <v>48</v>
      </c>
      <c r="H61" s="32"/>
      <c r="I61" s="32"/>
      <c r="J61" s="105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04" t="s">
        <v>49</v>
      </c>
      <c r="G76" s="42" t="s">
        <v>48</v>
      </c>
      <c r="H76" s="32"/>
      <c r="I76" s="32"/>
      <c r="J76" s="105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101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2" t="str">
        <f>E7</f>
        <v>M002 - Ostrava střed, výpravní budova</v>
      </c>
      <c r="F85" s="213"/>
      <c r="G85" s="213"/>
      <c r="H85" s="213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73" t="str">
        <f>E9</f>
        <v>02 - oprava střechy</v>
      </c>
      <c r="F87" s="214"/>
      <c r="G87" s="214"/>
      <c r="H87" s="214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14. 9. 2020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 xml:space="preserve"> </v>
      </c>
      <c r="G91" s="29"/>
      <c r="H91" s="29"/>
      <c r="I91" s="24" t="s">
        <v>29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102</v>
      </c>
      <c r="D94" s="98"/>
      <c r="E94" s="98"/>
      <c r="F94" s="98"/>
      <c r="G94" s="98"/>
      <c r="H94" s="98"/>
      <c r="I94" s="98"/>
      <c r="J94" s="107" t="s">
        <v>103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104</v>
      </c>
      <c r="D96" s="29"/>
      <c r="E96" s="29"/>
      <c r="F96" s="29"/>
      <c r="G96" s="29"/>
      <c r="H96" s="29"/>
      <c r="I96" s="29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105</v>
      </c>
    </row>
    <row r="97" spans="1:31" s="9" customFormat="1" ht="24.95" customHeight="1">
      <c r="B97" s="109"/>
      <c r="D97" s="110" t="s">
        <v>106</v>
      </c>
      <c r="E97" s="111"/>
      <c r="F97" s="111"/>
      <c r="G97" s="111"/>
      <c r="H97" s="111"/>
      <c r="I97" s="111"/>
      <c r="J97" s="112">
        <f>J121</f>
        <v>0</v>
      </c>
      <c r="L97" s="109"/>
    </row>
    <row r="98" spans="1:31" s="10" customFormat="1" ht="19.899999999999999" customHeight="1">
      <c r="B98" s="113"/>
      <c r="D98" s="114" t="s">
        <v>111</v>
      </c>
      <c r="E98" s="115"/>
      <c r="F98" s="115"/>
      <c r="G98" s="115"/>
      <c r="H98" s="115"/>
      <c r="I98" s="115"/>
      <c r="J98" s="116">
        <f>J122</f>
        <v>0</v>
      </c>
      <c r="L98" s="113"/>
    </row>
    <row r="99" spans="1:31" s="9" customFormat="1" ht="24.95" customHeight="1">
      <c r="B99" s="109"/>
      <c r="D99" s="110" t="s">
        <v>112</v>
      </c>
      <c r="E99" s="111"/>
      <c r="F99" s="111"/>
      <c r="G99" s="111"/>
      <c r="H99" s="111"/>
      <c r="I99" s="111"/>
      <c r="J99" s="112">
        <f>J128</f>
        <v>0</v>
      </c>
      <c r="L99" s="109"/>
    </row>
    <row r="100" spans="1:31" s="10" customFormat="1" ht="19.899999999999999" customHeight="1">
      <c r="B100" s="113"/>
      <c r="D100" s="114" t="s">
        <v>266</v>
      </c>
      <c r="E100" s="115"/>
      <c r="F100" s="115"/>
      <c r="G100" s="115"/>
      <c r="H100" s="115"/>
      <c r="I100" s="115"/>
      <c r="J100" s="116">
        <f>J129</f>
        <v>0</v>
      </c>
      <c r="L100" s="113"/>
    </row>
    <row r="101" spans="1:31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31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114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16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12" t="str">
        <f>E7</f>
        <v>M002 - Ostrava střed, výpravní budova</v>
      </c>
      <c r="F110" s="213"/>
      <c r="G110" s="213"/>
      <c r="H110" s="213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99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173" t="str">
        <f>E9</f>
        <v>02 - oprava střechy</v>
      </c>
      <c r="F112" s="214"/>
      <c r="G112" s="214"/>
      <c r="H112" s="214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20</v>
      </c>
      <c r="D114" s="29"/>
      <c r="E114" s="29"/>
      <c r="F114" s="22" t="str">
        <f>F12</f>
        <v xml:space="preserve"> </v>
      </c>
      <c r="G114" s="29"/>
      <c r="H114" s="29"/>
      <c r="I114" s="24" t="s">
        <v>22</v>
      </c>
      <c r="J114" s="52" t="str">
        <f>IF(J12="","",J12)</f>
        <v>14. 9. 2020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24</v>
      </c>
      <c r="D116" s="29"/>
      <c r="E116" s="29"/>
      <c r="F116" s="22" t="str">
        <f>E15</f>
        <v xml:space="preserve"> </v>
      </c>
      <c r="G116" s="29"/>
      <c r="H116" s="29"/>
      <c r="I116" s="24" t="s">
        <v>29</v>
      </c>
      <c r="J116" s="27" t="str">
        <f>E21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27</v>
      </c>
      <c r="D117" s="29"/>
      <c r="E117" s="29"/>
      <c r="F117" s="22" t="str">
        <f>IF(E18="","",E18)</f>
        <v>Vyplň údaj</v>
      </c>
      <c r="G117" s="29"/>
      <c r="H117" s="29"/>
      <c r="I117" s="24" t="s">
        <v>31</v>
      </c>
      <c r="J117" s="27" t="str">
        <f>E24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17"/>
      <c r="B119" s="118"/>
      <c r="C119" s="119" t="s">
        <v>115</v>
      </c>
      <c r="D119" s="120" t="s">
        <v>58</v>
      </c>
      <c r="E119" s="120" t="s">
        <v>54</v>
      </c>
      <c r="F119" s="120" t="s">
        <v>55</v>
      </c>
      <c r="G119" s="120" t="s">
        <v>116</v>
      </c>
      <c r="H119" s="120" t="s">
        <v>117</v>
      </c>
      <c r="I119" s="120" t="s">
        <v>118</v>
      </c>
      <c r="J119" s="121" t="s">
        <v>103</v>
      </c>
      <c r="K119" s="122" t="s">
        <v>119</v>
      </c>
      <c r="L119" s="123"/>
      <c r="M119" s="59" t="s">
        <v>1</v>
      </c>
      <c r="N119" s="60" t="s">
        <v>37</v>
      </c>
      <c r="O119" s="60" t="s">
        <v>120</v>
      </c>
      <c r="P119" s="60" t="s">
        <v>121</v>
      </c>
      <c r="Q119" s="60" t="s">
        <v>122</v>
      </c>
      <c r="R119" s="60" t="s">
        <v>123</v>
      </c>
      <c r="S119" s="60" t="s">
        <v>124</v>
      </c>
      <c r="T119" s="61" t="s">
        <v>125</v>
      </c>
      <c r="U119" s="117"/>
      <c r="V119" s="117"/>
      <c r="W119" s="117"/>
      <c r="X119" s="117"/>
      <c r="Y119" s="117"/>
      <c r="Z119" s="117"/>
      <c r="AA119" s="117"/>
      <c r="AB119" s="117"/>
      <c r="AC119" s="117"/>
      <c r="AD119" s="117"/>
      <c r="AE119" s="117"/>
    </row>
    <row r="120" spans="1:65" s="2" customFormat="1" ht="22.9" customHeight="1">
      <c r="A120" s="29"/>
      <c r="B120" s="30"/>
      <c r="C120" s="66" t="s">
        <v>126</v>
      </c>
      <c r="D120" s="29"/>
      <c r="E120" s="29"/>
      <c r="F120" s="29"/>
      <c r="G120" s="29"/>
      <c r="H120" s="29"/>
      <c r="I120" s="29"/>
      <c r="J120" s="124">
        <f>BK120</f>
        <v>0</v>
      </c>
      <c r="K120" s="29"/>
      <c r="L120" s="30"/>
      <c r="M120" s="62"/>
      <c r="N120" s="53"/>
      <c r="O120" s="63"/>
      <c r="P120" s="125">
        <f>P121+P128</f>
        <v>0</v>
      </c>
      <c r="Q120" s="63"/>
      <c r="R120" s="125">
        <f>R121+R128</f>
        <v>0</v>
      </c>
      <c r="S120" s="63"/>
      <c r="T120" s="126">
        <f>T121+T128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72</v>
      </c>
      <c r="AU120" s="14" t="s">
        <v>105</v>
      </c>
      <c r="BK120" s="127">
        <f>BK121+BK128</f>
        <v>0</v>
      </c>
    </row>
    <row r="121" spans="1:65" s="12" customFormat="1" ht="25.9" customHeight="1">
      <c r="B121" s="128"/>
      <c r="D121" s="129" t="s">
        <v>72</v>
      </c>
      <c r="E121" s="130" t="s">
        <v>127</v>
      </c>
      <c r="F121" s="130" t="s">
        <v>128</v>
      </c>
      <c r="I121" s="131"/>
      <c r="J121" s="132">
        <f>BK121</f>
        <v>0</v>
      </c>
      <c r="L121" s="128"/>
      <c r="M121" s="133"/>
      <c r="N121" s="134"/>
      <c r="O121" s="134"/>
      <c r="P121" s="135">
        <f>P122</f>
        <v>0</v>
      </c>
      <c r="Q121" s="134"/>
      <c r="R121" s="135">
        <f>R122</f>
        <v>0</v>
      </c>
      <c r="S121" s="134"/>
      <c r="T121" s="136">
        <f>T122</f>
        <v>0</v>
      </c>
      <c r="AR121" s="129" t="s">
        <v>80</v>
      </c>
      <c r="AT121" s="137" t="s">
        <v>72</v>
      </c>
      <c r="AU121" s="137" t="s">
        <v>73</v>
      </c>
      <c r="AY121" s="129" t="s">
        <v>129</v>
      </c>
      <c r="BK121" s="138">
        <f>BK122</f>
        <v>0</v>
      </c>
    </row>
    <row r="122" spans="1:65" s="12" customFormat="1" ht="22.9" customHeight="1">
      <c r="B122" s="128"/>
      <c r="D122" s="129" t="s">
        <v>72</v>
      </c>
      <c r="E122" s="139" t="s">
        <v>219</v>
      </c>
      <c r="F122" s="139" t="s">
        <v>220</v>
      </c>
      <c r="I122" s="131"/>
      <c r="J122" s="140">
        <f>BK122</f>
        <v>0</v>
      </c>
      <c r="L122" s="128"/>
      <c r="M122" s="133"/>
      <c r="N122" s="134"/>
      <c r="O122" s="134"/>
      <c r="P122" s="135">
        <f>SUM(P123:P127)</f>
        <v>0</v>
      </c>
      <c r="Q122" s="134"/>
      <c r="R122" s="135">
        <f>SUM(R123:R127)</f>
        <v>0</v>
      </c>
      <c r="S122" s="134"/>
      <c r="T122" s="136">
        <f>SUM(T123:T127)</f>
        <v>0</v>
      </c>
      <c r="AR122" s="129" t="s">
        <v>80</v>
      </c>
      <c r="AT122" s="137" t="s">
        <v>72</v>
      </c>
      <c r="AU122" s="137" t="s">
        <v>80</v>
      </c>
      <c r="AY122" s="129" t="s">
        <v>129</v>
      </c>
      <c r="BK122" s="138">
        <f>SUM(BK123:BK127)</f>
        <v>0</v>
      </c>
    </row>
    <row r="123" spans="1:65" s="2" customFormat="1" ht="24.2" customHeight="1">
      <c r="A123" s="29"/>
      <c r="B123" s="141"/>
      <c r="C123" s="142" t="s">
        <v>80</v>
      </c>
      <c r="D123" s="142" t="s">
        <v>132</v>
      </c>
      <c r="E123" s="143" t="s">
        <v>221</v>
      </c>
      <c r="F123" s="144" t="s">
        <v>222</v>
      </c>
      <c r="G123" s="145" t="s">
        <v>217</v>
      </c>
      <c r="H123" s="146">
        <v>7.3390000000000004</v>
      </c>
      <c r="I123" s="147"/>
      <c r="J123" s="148">
        <f>ROUND(I123*H123,2)</f>
        <v>0</v>
      </c>
      <c r="K123" s="149"/>
      <c r="L123" s="30"/>
      <c r="M123" s="150" t="s">
        <v>1</v>
      </c>
      <c r="N123" s="151" t="s">
        <v>38</v>
      </c>
      <c r="O123" s="55"/>
      <c r="P123" s="152">
        <f>O123*H123</f>
        <v>0</v>
      </c>
      <c r="Q123" s="152">
        <v>0</v>
      </c>
      <c r="R123" s="152">
        <f>Q123*H123</f>
        <v>0</v>
      </c>
      <c r="S123" s="152">
        <v>0</v>
      </c>
      <c r="T123" s="153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4" t="s">
        <v>136</v>
      </c>
      <c r="AT123" s="154" t="s">
        <v>132</v>
      </c>
      <c r="AU123" s="154" t="s">
        <v>82</v>
      </c>
      <c r="AY123" s="14" t="s">
        <v>129</v>
      </c>
      <c r="BE123" s="155">
        <f>IF(N123="základní",J123,0)</f>
        <v>0</v>
      </c>
      <c r="BF123" s="155">
        <f>IF(N123="snížená",J123,0)</f>
        <v>0</v>
      </c>
      <c r="BG123" s="155">
        <f>IF(N123="zákl. přenesená",J123,0)</f>
        <v>0</v>
      </c>
      <c r="BH123" s="155">
        <f>IF(N123="sníž. přenesená",J123,0)</f>
        <v>0</v>
      </c>
      <c r="BI123" s="155">
        <f>IF(N123="nulová",J123,0)</f>
        <v>0</v>
      </c>
      <c r="BJ123" s="14" t="s">
        <v>80</v>
      </c>
      <c r="BK123" s="155">
        <f>ROUND(I123*H123,2)</f>
        <v>0</v>
      </c>
      <c r="BL123" s="14" t="s">
        <v>136</v>
      </c>
      <c r="BM123" s="154" t="s">
        <v>82</v>
      </c>
    </row>
    <row r="124" spans="1:65" s="2" customFormat="1" ht="24.2" customHeight="1">
      <c r="A124" s="29"/>
      <c r="B124" s="141"/>
      <c r="C124" s="142" t="s">
        <v>82</v>
      </c>
      <c r="D124" s="142" t="s">
        <v>132</v>
      </c>
      <c r="E124" s="143" t="s">
        <v>225</v>
      </c>
      <c r="F124" s="144" t="s">
        <v>226</v>
      </c>
      <c r="G124" s="145" t="s">
        <v>217</v>
      </c>
      <c r="H124" s="146">
        <v>36.695</v>
      </c>
      <c r="I124" s="147"/>
      <c r="J124" s="148">
        <f>ROUND(I124*H124,2)</f>
        <v>0</v>
      </c>
      <c r="K124" s="149"/>
      <c r="L124" s="30"/>
      <c r="M124" s="150" t="s">
        <v>1</v>
      </c>
      <c r="N124" s="151" t="s">
        <v>38</v>
      </c>
      <c r="O124" s="55"/>
      <c r="P124" s="152">
        <f>O124*H124</f>
        <v>0</v>
      </c>
      <c r="Q124" s="152">
        <v>0</v>
      </c>
      <c r="R124" s="152">
        <f>Q124*H124</f>
        <v>0</v>
      </c>
      <c r="S124" s="152">
        <v>0</v>
      </c>
      <c r="T124" s="153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4" t="s">
        <v>136</v>
      </c>
      <c r="AT124" s="154" t="s">
        <v>132</v>
      </c>
      <c r="AU124" s="154" t="s">
        <v>82</v>
      </c>
      <c r="AY124" s="14" t="s">
        <v>129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4" t="s">
        <v>80</v>
      </c>
      <c r="BK124" s="155">
        <f>ROUND(I124*H124,2)</f>
        <v>0</v>
      </c>
      <c r="BL124" s="14" t="s">
        <v>136</v>
      </c>
      <c r="BM124" s="154" t="s">
        <v>136</v>
      </c>
    </row>
    <row r="125" spans="1:65" s="2" customFormat="1" ht="24.2" customHeight="1">
      <c r="A125" s="29"/>
      <c r="B125" s="141"/>
      <c r="C125" s="142" t="s">
        <v>139</v>
      </c>
      <c r="D125" s="142" t="s">
        <v>132</v>
      </c>
      <c r="E125" s="143" t="s">
        <v>228</v>
      </c>
      <c r="F125" s="144" t="s">
        <v>229</v>
      </c>
      <c r="G125" s="145" t="s">
        <v>217</v>
      </c>
      <c r="H125" s="146">
        <v>7.3390000000000004</v>
      </c>
      <c r="I125" s="147"/>
      <c r="J125" s="148">
        <f>ROUND(I125*H125,2)</f>
        <v>0</v>
      </c>
      <c r="K125" s="149"/>
      <c r="L125" s="30"/>
      <c r="M125" s="150" t="s">
        <v>1</v>
      </c>
      <c r="N125" s="151" t="s">
        <v>38</v>
      </c>
      <c r="O125" s="55"/>
      <c r="P125" s="152">
        <f>O125*H125</f>
        <v>0</v>
      </c>
      <c r="Q125" s="152">
        <v>0</v>
      </c>
      <c r="R125" s="152">
        <f>Q125*H125</f>
        <v>0</v>
      </c>
      <c r="S125" s="152">
        <v>0</v>
      </c>
      <c r="T125" s="153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4" t="s">
        <v>136</v>
      </c>
      <c r="AT125" s="154" t="s">
        <v>132</v>
      </c>
      <c r="AU125" s="154" t="s">
        <v>82</v>
      </c>
      <c r="AY125" s="14" t="s">
        <v>129</v>
      </c>
      <c r="BE125" s="155">
        <f>IF(N125="základní",J125,0)</f>
        <v>0</v>
      </c>
      <c r="BF125" s="155">
        <f>IF(N125="snížená",J125,0)</f>
        <v>0</v>
      </c>
      <c r="BG125" s="155">
        <f>IF(N125="zákl. přenesená",J125,0)</f>
        <v>0</v>
      </c>
      <c r="BH125" s="155">
        <f>IF(N125="sníž. přenesená",J125,0)</f>
        <v>0</v>
      </c>
      <c r="BI125" s="155">
        <f>IF(N125="nulová",J125,0)</f>
        <v>0</v>
      </c>
      <c r="BJ125" s="14" t="s">
        <v>80</v>
      </c>
      <c r="BK125" s="155">
        <f>ROUND(I125*H125,2)</f>
        <v>0</v>
      </c>
      <c r="BL125" s="14" t="s">
        <v>136</v>
      </c>
      <c r="BM125" s="154" t="s">
        <v>130</v>
      </c>
    </row>
    <row r="126" spans="1:65" s="2" customFormat="1" ht="24.2" customHeight="1">
      <c r="A126" s="29"/>
      <c r="B126" s="141"/>
      <c r="C126" s="142" t="s">
        <v>136</v>
      </c>
      <c r="D126" s="142" t="s">
        <v>132</v>
      </c>
      <c r="E126" s="143" t="s">
        <v>232</v>
      </c>
      <c r="F126" s="144" t="s">
        <v>233</v>
      </c>
      <c r="G126" s="145" t="s">
        <v>217</v>
      </c>
      <c r="H126" s="146">
        <v>66.051000000000002</v>
      </c>
      <c r="I126" s="147"/>
      <c r="J126" s="148">
        <f>ROUND(I126*H126,2)</f>
        <v>0</v>
      </c>
      <c r="K126" s="149"/>
      <c r="L126" s="30"/>
      <c r="M126" s="150" t="s">
        <v>1</v>
      </c>
      <c r="N126" s="151" t="s">
        <v>38</v>
      </c>
      <c r="O126" s="55"/>
      <c r="P126" s="152">
        <f>O126*H126</f>
        <v>0</v>
      </c>
      <c r="Q126" s="152">
        <v>0</v>
      </c>
      <c r="R126" s="152">
        <f>Q126*H126</f>
        <v>0</v>
      </c>
      <c r="S126" s="152">
        <v>0</v>
      </c>
      <c r="T126" s="153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4" t="s">
        <v>136</v>
      </c>
      <c r="AT126" s="154" t="s">
        <v>132</v>
      </c>
      <c r="AU126" s="154" t="s">
        <v>82</v>
      </c>
      <c r="AY126" s="14" t="s">
        <v>129</v>
      </c>
      <c r="BE126" s="155">
        <f>IF(N126="základní",J126,0)</f>
        <v>0</v>
      </c>
      <c r="BF126" s="155">
        <f>IF(N126="snížená",J126,0)</f>
        <v>0</v>
      </c>
      <c r="BG126" s="155">
        <f>IF(N126="zákl. přenesená",J126,0)</f>
        <v>0</v>
      </c>
      <c r="BH126" s="155">
        <f>IF(N126="sníž. přenesená",J126,0)</f>
        <v>0</v>
      </c>
      <c r="BI126" s="155">
        <f>IF(N126="nulová",J126,0)</f>
        <v>0</v>
      </c>
      <c r="BJ126" s="14" t="s">
        <v>80</v>
      </c>
      <c r="BK126" s="155">
        <f>ROUND(I126*H126,2)</f>
        <v>0</v>
      </c>
      <c r="BL126" s="14" t="s">
        <v>136</v>
      </c>
      <c r="BM126" s="154" t="s">
        <v>144</v>
      </c>
    </row>
    <row r="127" spans="1:65" s="2" customFormat="1" ht="24.2" customHeight="1">
      <c r="A127" s="29"/>
      <c r="B127" s="141"/>
      <c r="C127" s="142" t="s">
        <v>145</v>
      </c>
      <c r="D127" s="142" t="s">
        <v>132</v>
      </c>
      <c r="E127" s="143" t="s">
        <v>235</v>
      </c>
      <c r="F127" s="144" t="s">
        <v>236</v>
      </c>
      <c r="G127" s="145" t="s">
        <v>217</v>
      </c>
      <c r="H127" s="146">
        <v>7.3390000000000004</v>
      </c>
      <c r="I127" s="147"/>
      <c r="J127" s="148">
        <f>ROUND(I127*H127,2)</f>
        <v>0</v>
      </c>
      <c r="K127" s="149"/>
      <c r="L127" s="30"/>
      <c r="M127" s="150" t="s">
        <v>1</v>
      </c>
      <c r="N127" s="151" t="s">
        <v>38</v>
      </c>
      <c r="O127" s="55"/>
      <c r="P127" s="152">
        <f>O127*H127</f>
        <v>0</v>
      </c>
      <c r="Q127" s="152">
        <v>0</v>
      </c>
      <c r="R127" s="152">
        <f>Q127*H127</f>
        <v>0</v>
      </c>
      <c r="S127" s="152">
        <v>0</v>
      </c>
      <c r="T127" s="153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136</v>
      </c>
      <c r="AT127" s="154" t="s">
        <v>132</v>
      </c>
      <c r="AU127" s="154" t="s">
        <v>82</v>
      </c>
      <c r="AY127" s="14" t="s">
        <v>129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4" t="s">
        <v>80</v>
      </c>
      <c r="BK127" s="155">
        <f>ROUND(I127*H127,2)</f>
        <v>0</v>
      </c>
      <c r="BL127" s="14" t="s">
        <v>136</v>
      </c>
      <c r="BM127" s="154" t="s">
        <v>149</v>
      </c>
    </row>
    <row r="128" spans="1:65" s="12" customFormat="1" ht="25.9" customHeight="1">
      <c r="B128" s="128"/>
      <c r="D128" s="129" t="s">
        <v>72</v>
      </c>
      <c r="E128" s="130" t="s">
        <v>238</v>
      </c>
      <c r="F128" s="130" t="s">
        <v>239</v>
      </c>
      <c r="I128" s="131"/>
      <c r="J128" s="132">
        <f>BK128</f>
        <v>0</v>
      </c>
      <c r="L128" s="128"/>
      <c r="M128" s="133"/>
      <c r="N128" s="134"/>
      <c r="O128" s="134"/>
      <c r="P128" s="135">
        <f>P129</f>
        <v>0</v>
      </c>
      <c r="Q128" s="134"/>
      <c r="R128" s="135">
        <f>R129</f>
        <v>0</v>
      </c>
      <c r="S128" s="134"/>
      <c r="T128" s="136">
        <f>T129</f>
        <v>0</v>
      </c>
      <c r="AR128" s="129" t="s">
        <v>82</v>
      </c>
      <c r="AT128" s="137" t="s">
        <v>72</v>
      </c>
      <c r="AU128" s="137" t="s">
        <v>73</v>
      </c>
      <c r="AY128" s="129" t="s">
        <v>129</v>
      </c>
      <c r="BK128" s="138">
        <f>BK129</f>
        <v>0</v>
      </c>
    </row>
    <row r="129" spans="1:65" s="12" customFormat="1" ht="22.9" customHeight="1">
      <c r="B129" s="128"/>
      <c r="D129" s="129" t="s">
        <v>72</v>
      </c>
      <c r="E129" s="139" t="s">
        <v>267</v>
      </c>
      <c r="F129" s="139" t="s">
        <v>268</v>
      </c>
      <c r="I129" s="131"/>
      <c r="J129" s="140">
        <f>BK129</f>
        <v>0</v>
      </c>
      <c r="L129" s="128"/>
      <c r="M129" s="133"/>
      <c r="N129" s="134"/>
      <c r="O129" s="134"/>
      <c r="P129" s="135">
        <f>SUM(P130:P142)</f>
        <v>0</v>
      </c>
      <c r="Q129" s="134"/>
      <c r="R129" s="135">
        <f>SUM(R130:R142)</f>
        <v>0</v>
      </c>
      <c r="S129" s="134"/>
      <c r="T129" s="136">
        <f>SUM(T130:T142)</f>
        <v>0</v>
      </c>
      <c r="AR129" s="129" t="s">
        <v>82</v>
      </c>
      <c r="AT129" s="137" t="s">
        <v>72</v>
      </c>
      <c r="AU129" s="137" t="s">
        <v>80</v>
      </c>
      <c r="AY129" s="129" t="s">
        <v>129</v>
      </c>
      <c r="BK129" s="138">
        <f>SUM(BK130:BK142)</f>
        <v>0</v>
      </c>
    </row>
    <row r="130" spans="1:65" s="2" customFormat="1" ht="24.2" customHeight="1">
      <c r="A130" s="29"/>
      <c r="B130" s="141"/>
      <c r="C130" s="142" t="s">
        <v>130</v>
      </c>
      <c r="D130" s="142" t="s">
        <v>132</v>
      </c>
      <c r="E130" s="143" t="s">
        <v>269</v>
      </c>
      <c r="F130" s="144" t="s">
        <v>270</v>
      </c>
      <c r="G130" s="145" t="s">
        <v>135</v>
      </c>
      <c r="H130" s="146">
        <v>375</v>
      </c>
      <c r="I130" s="147"/>
      <c r="J130" s="148">
        <f t="shared" ref="J130:J142" si="0">ROUND(I130*H130,2)</f>
        <v>0</v>
      </c>
      <c r="K130" s="149"/>
      <c r="L130" s="30"/>
      <c r="M130" s="150" t="s">
        <v>1</v>
      </c>
      <c r="N130" s="151" t="s">
        <v>38</v>
      </c>
      <c r="O130" s="55"/>
      <c r="P130" s="152">
        <f t="shared" ref="P130:P142" si="1">O130*H130</f>
        <v>0</v>
      </c>
      <c r="Q130" s="152">
        <v>0</v>
      </c>
      <c r="R130" s="152">
        <f t="shared" ref="R130:R142" si="2">Q130*H130</f>
        <v>0</v>
      </c>
      <c r="S130" s="152">
        <v>0</v>
      </c>
      <c r="T130" s="153">
        <f t="shared" ref="T130:T142" si="3"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160</v>
      </c>
      <c r="AT130" s="154" t="s">
        <v>132</v>
      </c>
      <c r="AU130" s="154" t="s">
        <v>82</v>
      </c>
      <c r="AY130" s="14" t="s">
        <v>129</v>
      </c>
      <c r="BE130" s="155">
        <f t="shared" ref="BE130:BE142" si="4">IF(N130="základní",J130,0)</f>
        <v>0</v>
      </c>
      <c r="BF130" s="155">
        <f t="shared" ref="BF130:BF142" si="5">IF(N130="snížená",J130,0)</f>
        <v>0</v>
      </c>
      <c r="BG130" s="155">
        <f t="shared" ref="BG130:BG142" si="6">IF(N130="zákl. přenesená",J130,0)</f>
        <v>0</v>
      </c>
      <c r="BH130" s="155">
        <f t="shared" ref="BH130:BH142" si="7">IF(N130="sníž. přenesená",J130,0)</f>
        <v>0</v>
      </c>
      <c r="BI130" s="155">
        <f t="shared" ref="BI130:BI142" si="8">IF(N130="nulová",J130,0)</f>
        <v>0</v>
      </c>
      <c r="BJ130" s="14" t="s">
        <v>80</v>
      </c>
      <c r="BK130" s="155">
        <f t="shared" ref="BK130:BK142" si="9">ROUND(I130*H130,2)</f>
        <v>0</v>
      </c>
      <c r="BL130" s="14" t="s">
        <v>160</v>
      </c>
      <c r="BM130" s="154" t="s">
        <v>152</v>
      </c>
    </row>
    <row r="131" spans="1:65" s="2" customFormat="1" ht="37.9" customHeight="1">
      <c r="A131" s="29"/>
      <c r="B131" s="141"/>
      <c r="C131" s="156" t="s">
        <v>153</v>
      </c>
      <c r="D131" s="156" t="s">
        <v>250</v>
      </c>
      <c r="E131" s="157" t="s">
        <v>271</v>
      </c>
      <c r="F131" s="158" t="s">
        <v>272</v>
      </c>
      <c r="G131" s="159" t="s">
        <v>148</v>
      </c>
      <c r="H131" s="160">
        <v>3787.5</v>
      </c>
      <c r="I131" s="161"/>
      <c r="J131" s="162">
        <f t="shared" si="0"/>
        <v>0</v>
      </c>
      <c r="K131" s="163"/>
      <c r="L131" s="164"/>
      <c r="M131" s="165" t="s">
        <v>1</v>
      </c>
      <c r="N131" s="166" t="s">
        <v>38</v>
      </c>
      <c r="O131" s="55"/>
      <c r="P131" s="152">
        <f t="shared" si="1"/>
        <v>0</v>
      </c>
      <c r="Q131" s="152">
        <v>0</v>
      </c>
      <c r="R131" s="152">
        <f t="shared" si="2"/>
        <v>0</v>
      </c>
      <c r="S131" s="152">
        <v>0</v>
      </c>
      <c r="T131" s="15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189</v>
      </c>
      <c r="AT131" s="154" t="s">
        <v>250</v>
      </c>
      <c r="AU131" s="154" t="s">
        <v>82</v>
      </c>
      <c r="AY131" s="14" t="s">
        <v>129</v>
      </c>
      <c r="BE131" s="155">
        <f t="shared" si="4"/>
        <v>0</v>
      </c>
      <c r="BF131" s="155">
        <f t="shared" si="5"/>
        <v>0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4" t="s">
        <v>80</v>
      </c>
      <c r="BK131" s="155">
        <f t="shared" si="9"/>
        <v>0</v>
      </c>
      <c r="BL131" s="14" t="s">
        <v>160</v>
      </c>
      <c r="BM131" s="154" t="s">
        <v>156</v>
      </c>
    </row>
    <row r="132" spans="1:65" s="2" customFormat="1" ht="24.2" customHeight="1">
      <c r="A132" s="29"/>
      <c r="B132" s="141"/>
      <c r="C132" s="142" t="s">
        <v>144</v>
      </c>
      <c r="D132" s="142" t="s">
        <v>132</v>
      </c>
      <c r="E132" s="143" t="s">
        <v>273</v>
      </c>
      <c r="F132" s="144" t="s">
        <v>274</v>
      </c>
      <c r="G132" s="145" t="s">
        <v>175</v>
      </c>
      <c r="H132" s="146">
        <v>145</v>
      </c>
      <c r="I132" s="147"/>
      <c r="J132" s="148">
        <f t="shared" si="0"/>
        <v>0</v>
      </c>
      <c r="K132" s="149"/>
      <c r="L132" s="30"/>
      <c r="M132" s="150" t="s">
        <v>1</v>
      </c>
      <c r="N132" s="151" t="s">
        <v>38</v>
      </c>
      <c r="O132" s="55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160</v>
      </c>
      <c r="AT132" s="154" t="s">
        <v>132</v>
      </c>
      <c r="AU132" s="154" t="s">
        <v>82</v>
      </c>
      <c r="AY132" s="14" t="s">
        <v>129</v>
      </c>
      <c r="BE132" s="155">
        <f t="shared" si="4"/>
        <v>0</v>
      </c>
      <c r="BF132" s="155">
        <f t="shared" si="5"/>
        <v>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4" t="s">
        <v>80</v>
      </c>
      <c r="BK132" s="155">
        <f t="shared" si="9"/>
        <v>0</v>
      </c>
      <c r="BL132" s="14" t="s">
        <v>160</v>
      </c>
      <c r="BM132" s="154" t="s">
        <v>160</v>
      </c>
    </row>
    <row r="133" spans="1:65" s="2" customFormat="1" ht="14.45" customHeight="1">
      <c r="A133" s="29"/>
      <c r="B133" s="141"/>
      <c r="C133" s="156" t="s">
        <v>161</v>
      </c>
      <c r="D133" s="156" t="s">
        <v>250</v>
      </c>
      <c r="E133" s="157" t="s">
        <v>275</v>
      </c>
      <c r="F133" s="158" t="s">
        <v>276</v>
      </c>
      <c r="G133" s="159" t="s">
        <v>148</v>
      </c>
      <c r="H133" s="160">
        <v>438</v>
      </c>
      <c r="I133" s="161"/>
      <c r="J133" s="162">
        <f t="shared" si="0"/>
        <v>0</v>
      </c>
      <c r="K133" s="163"/>
      <c r="L133" s="164"/>
      <c r="M133" s="165" t="s">
        <v>1</v>
      </c>
      <c r="N133" s="166" t="s">
        <v>38</v>
      </c>
      <c r="O133" s="55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189</v>
      </c>
      <c r="AT133" s="154" t="s">
        <v>250</v>
      </c>
      <c r="AU133" s="154" t="s">
        <v>82</v>
      </c>
      <c r="AY133" s="14" t="s">
        <v>129</v>
      </c>
      <c r="BE133" s="155">
        <f t="shared" si="4"/>
        <v>0</v>
      </c>
      <c r="BF133" s="155">
        <f t="shared" si="5"/>
        <v>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4" t="s">
        <v>80</v>
      </c>
      <c r="BK133" s="155">
        <f t="shared" si="9"/>
        <v>0</v>
      </c>
      <c r="BL133" s="14" t="s">
        <v>160</v>
      </c>
      <c r="BM133" s="154" t="s">
        <v>164</v>
      </c>
    </row>
    <row r="134" spans="1:65" s="2" customFormat="1" ht="24.2" customHeight="1">
      <c r="A134" s="29"/>
      <c r="B134" s="141"/>
      <c r="C134" s="142" t="s">
        <v>149</v>
      </c>
      <c r="D134" s="142" t="s">
        <v>132</v>
      </c>
      <c r="E134" s="143" t="s">
        <v>277</v>
      </c>
      <c r="F134" s="144" t="s">
        <v>278</v>
      </c>
      <c r="G134" s="145" t="s">
        <v>135</v>
      </c>
      <c r="H134" s="146">
        <v>375</v>
      </c>
      <c r="I134" s="147"/>
      <c r="J134" s="148">
        <f t="shared" si="0"/>
        <v>0</v>
      </c>
      <c r="K134" s="149"/>
      <c r="L134" s="30"/>
      <c r="M134" s="150" t="s">
        <v>1</v>
      </c>
      <c r="N134" s="151" t="s">
        <v>38</v>
      </c>
      <c r="O134" s="55"/>
      <c r="P134" s="152">
        <f t="shared" si="1"/>
        <v>0</v>
      </c>
      <c r="Q134" s="152">
        <v>0</v>
      </c>
      <c r="R134" s="152">
        <f t="shared" si="2"/>
        <v>0</v>
      </c>
      <c r="S134" s="152">
        <v>0</v>
      </c>
      <c r="T134" s="15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160</v>
      </c>
      <c r="AT134" s="154" t="s">
        <v>132</v>
      </c>
      <c r="AU134" s="154" t="s">
        <v>82</v>
      </c>
      <c r="AY134" s="14" t="s">
        <v>129</v>
      </c>
      <c r="BE134" s="155">
        <f t="shared" si="4"/>
        <v>0</v>
      </c>
      <c r="BF134" s="155">
        <f t="shared" si="5"/>
        <v>0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4" t="s">
        <v>80</v>
      </c>
      <c r="BK134" s="155">
        <f t="shared" si="9"/>
        <v>0</v>
      </c>
      <c r="BL134" s="14" t="s">
        <v>160</v>
      </c>
      <c r="BM134" s="154" t="s">
        <v>167</v>
      </c>
    </row>
    <row r="135" spans="1:65" s="2" customFormat="1" ht="24.2" customHeight="1">
      <c r="A135" s="29"/>
      <c r="B135" s="141"/>
      <c r="C135" s="142" t="s">
        <v>168</v>
      </c>
      <c r="D135" s="142" t="s">
        <v>132</v>
      </c>
      <c r="E135" s="143" t="s">
        <v>279</v>
      </c>
      <c r="F135" s="144" t="s">
        <v>280</v>
      </c>
      <c r="G135" s="145" t="s">
        <v>135</v>
      </c>
      <c r="H135" s="146">
        <v>375</v>
      </c>
      <c r="I135" s="147"/>
      <c r="J135" s="148">
        <f t="shared" si="0"/>
        <v>0</v>
      </c>
      <c r="K135" s="149"/>
      <c r="L135" s="30"/>
      <c r="M135" s="150" t="s">
        <v>1</v>
      </c>
      <c r="N135" s="151" t="s">
        <v>38</v>
      </c>
      <c r="O135" s="55"/>
      <c r="P135" s="152">
        <f t="shared" si="1"/>
        <v>0</v>
      </c>
      <c r="Q135" s="152">
        <v>0</v>
      </c>
      <c r="R135" s="152">
        <f t="shared" si="2"/>
        <v>0</v>
      </c>
      <c r="S135" s="152">
        <v>0</v>
      </c>
      <c r="T135" s="153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160</v>
      </c>
      <c r="AT135" s="154" t="s">
        <v>132</v>
      </c>
      <c r="AU135" s="154" t="s">
        <v>82</v>
      </c>
      <c r="AY135" s="14" t="s">
        <v>129</v>
      </c>
      <c r="BE135" s="155">
        <f t="shared" si="4"/>
        <v>0</v>
      </c>
      <c r="BF135" s="155">
        <f t="shared" si="5"/>
        <v>0</v>
      </c>
      <c r="BG135" s="155">
        <f t="shared" si="6"/>
        <v>0</v>
      </c>
      <c r="BH135" s="155">
        <f t="shared" si="7"/>
        <v>0</v>
      </c>
      <c r="BI135" s="155">
        <f t="shared" si="8"/>
        <v>0</v>
      </c>
      <c r="BJ135" s="14" t="s">
        <v>80</v>
      </c>
      <c r="BK135" s="155">
        <f t="shared" si="9"/>
        <v>0</v>
      </c>
      <c r="BL135" s="14" t="s">
        <v>160</v>
      </c>
      <c r="BM135" s="154" t="s">
        <v>171</v>
      </c>
    </row>
    <row r="136" spans="1:65" s="2" customFormat="1" ht="37.9" customHeight="1">
      <c r="A136" s="29"/>
      <c r="B136" s="141"/>
      <c r="C136" s="142" t="s">
        <v>152</v>
      </c>
      <c r="D136" s="142" t="s">
        <v>132</v>
      </c>
      <c r="E136" s="143" t="s">
        <v>281</v>
      </c>
      <c r="F136" s="144" t="s">
        <v>282</v>
      </c>
      <c r="G136" s="145" t="s">
        <v>175</v>
      </c>
      <c r="H136" s="146">
        <v>145</v>
      </c>
      <c r="I136" s="147"/>
      <c r="J136" s="148">
        <f t="shared" si="0"/>
        <v>0</v>
      </c>
      <c r="K136" s="149"/>
      <c r="L136" s="30"/>
      <c r="M136" s="150" t="s">
        <v>1</v>
      </c>
      <c r="N136" s="151" t="s">
        <v>38</v>
      </c>
      <c r="O136" s="55"/>
      <c r="P136" s="152">
        <f t="shared" si="1"/>
        <v>0</v>
      </c>
      <c r="Q136" s="152">
        <v>0</v>
      </c>
      <c r="R136" s="152">
        <f t="shared" si="2"/>
        <v>0</v>
      </c>
      <c r="S136" s="152">
        <v>0</v>
      </c>
      <c r="T136" s="15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160</v>
      </c>
      <c r="AT136" s="154" t="s">
        <v>132</v>
      </c>
      <c r="AU136" s="154" t="s">
        <v>82</v>
      </c>
      <c r="AY136" s="14" t="s">
        <v>129</v>
      </c>
      <c r="BE136" s="155">
        <f t="shared" si="4"/>
        <v>0</v>
      </c>
      <c r="BF136" s="155">
        <f t="shared" si="5"/>
        <v>0</v>
      </c>
      <c r="BG136" s="155">
        <f t="shared" si="6"/>
        <v>0</v>
      </c>
      <c r="BH136" s="155">
        <f t="shared" si="7"/>
        <v>0</v>
      </c>
      <c r="BI136" s="155">
        <f t="shared" si="8"/>
        <v>0</v>
      </c>
      <c r="BJ136" s="14" t="s">
        <v>80</v>
      </c>
      <c r="BK136" s="155">
        <f t="shared" si="9"/>
        <v>0</v>
      </c>
      <c r="BL136" s="14" t="s">
        <v>160</v>
      </c>
      <c r="BM136" s="154" t="s">
        <v>176</v>
      </c>
    </row>
    <row r="137" spans="1:65" s="2" customFormat="1" ht="24.2" customHeight="1">
      <c r="A137" s="29"/>
      <c r="B137" s="141"/>
      <c r="C137" s="142" t="s">
        <v>177</v>
      </c>
      <c r="D137" s="142" t="s">
        <v>132</v>
      </c>
      <c r="E137" s="143" t="s">
        <v>283</v>
      </c>
      <c r="F137" s="144" t="s">
        <v>284</v>
      </c>
      <c r="G137" s="145" t="s">
        <v>135</v>
      </c>
      <c r="H137" s="146">
        <v>375</v>
      </c>
      <c r="I137" s="147"/>
      <c r="J137" s="148">
        <f t="shared" si="0"/>
        <v>0</v>
      </c>
      <c r="K137" s="149"/>
      <c r="L137" s="30"/>
      <c r="M137" s="150" t="s">
        <v>1</v>
      </c>
      <c r="N137" s="151" t="s">
        <v>38</v>
      </c>
      <c r="O137" s="55"/>
      <c r="P137" s="152">
        <f t="shared" si="1"/>
        <v>0</v>
      </c>
      <c r="Q137" s="152">
        <v>0</v>
      </c>
      <c r="R137" s="152">
        <f t="shared" si="2"/>
        <v>0</v>
      </c>
      <c r="S137" s="152">
        <v>0</v>
      </c>
      <c r="T137" s="153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160</v>
      </c>
      <c r="AT137" s="154" t="s">
        <v>132</v>
      </c>
      <c r="AU137" s="154" t="s">
        <v>82</v>
      </c>
      <c r="AY137" s="14" t="s">
        <v>129</v>
      </c>
      <c r="BE137" s="155">
        <f t="shared" si="4"/>
        <v>0</v>
      </c>
      <c r="BF137" s="155">
        <f t="shared" si="5"/>
        <v>0</v>
      </c>
      <c r="BG137" s="155">
        <f t="shared" si="6"/>
        <v>0</v>
      </c>
      <c r="BH137" s="155">
        <f t="shared" si="7"/>
        <v>0</v>
      </c>
      <c r="BI137" s="155">
        <f t="shared" si="8"/>
        <v>0</v>
      </c>
      <c r="BJ137" s="14" t="s">
        <v>80</v>
      </c>
      <c r="BK137" s="155">
        <f t="shared" si="9"/>
        <v>0</v>
      </c>
      <c r="BL137" s="14" t="s">
        <v>160</v>
      </c>
      <c r="BM137" s="154" t="s">
        <v>180</v>
      </c>
    </row>
    <row r="138" spans="1:65" s="2" customFormat="1" ht="24.2" customHeight="1">
      <c r="A138" s="29"/>
      <c r="B138" s="141"/>
      <c r="C138" s="142" t="s">
        <v>156</v>
      </c>
      <c r="D138" s="142" t="s">
        <v>132</v>
      </c>
      <c r="E138" s="143" t="s">
        <v>285</v>
      </c>
      <c r="F138" s="144" t="s">
        <v>286</v>
      </c>
      <c r="G138" s="145" t="s">
        <v>175</v>
      </c>
      <c r="H138" s="146">
        <v>145</v>
      </c>
      <c r="I138" s="147"/>
      <c r="J138" s="148">
        <f t="shared" si="0"/>
        <v>0</v>
      </c>
      <c r="K138" s="149"/>
      <c r="L138" s="30"/>
      <c r="M138" s="150" t="s">
        <v>1</v>
      </c>
      <c r="N138" s="151" t="s">
        <v>38</v>
      </c>
      <c r="O138" s="55"/>
      <c r="P138" s="152">
        <f t="shared" si="1"/>
        <v>0</v>
      </c>
      <c r="Q138" s="152">
        <v>0</v>
      </c>
      <c r="R138" s="152">
        <f t="shared" si="2"/>
        <v>0</v>
      </c>
      <c r="S138" s="152">
        <v>0</v>
      </c>
      <c r="T138" s="153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160</v>
      </c>
      <c r="AT138" s="154" t="s">
        <v>132</v>
      </c>
      <c r="AU138" s="154" t="s">
        <v>82</v>
      </c>
      <c r="AY138" s="14" t="s">
        <v>129</v>
      </c>
      <c r="BE138" s="155">
        <f t="shared" si="4"/>
        <v>0</v>
      </c>
      <c r="BF138" s="155">
        <f t="shared" si="5"/>
        <v>0</v>
      </c>
      <c r="BG138" s="155">
        <f t="shared" si="6"/>
        <v>0</v>
      </c>
      <c r="BH138" s="155">
        <f t="shared" si="7"/>
        <v>0</v>
      </c>
      <c r="BI138" s="155">
        <f t="shared" si="8"/>
        <v>0</v>
      </c>
      <c r="BJ138" s="14" t="s">
        <v>80</v>
      </c>
      <c r="BK138" s="155">
        <f t="shared" si="9"/>
        <v>0</v>
      </c>
      <c r="BL138" s="14" t="s">
        <v>160</v>
      </c>
      <c r="BM138" s="154" t="s">
        <v>183</v>
      </c>
    </row>
    <row r="139" spans="1:65" s="2" customFormat="1" ht="14.45" customHeight="1">
      <c r="A139" s="29"/>
      <c r="B139" s="141"/>
      <c r="C139" s="156" t="s">
        <v>8</v>
      </c>
      <c r="D139" s="156" t="s">
        <v>250</v>
      </c>
      <c r="E139" s="157" t="s">
        <v>251</v>
      </c>
      <c r="F139" s="158" t="s">
        <v>287</v>
      </c>
      <c r="G139" s="159" t="s">
        <v>148</v>
      </c>
      <c r="H139" s="160">
        <v>25</v>
      </c>
      <c r="I139" s="161"/>
      <c r="J139" s="162">
        <f t="shared" si="0"/>
        <v>0</v>
      </c>
      <c r="K139" s="163"/>
      <c r="L139" s="164"/>
      <c r="M139" s="165" t="s">
        <v>1</v>
      </c>
      <c r="N139" s="166" t="s">
        <v>38</v>
      </c>
      <c r="O139" s="55"/>
      <c r="P139" s="152">
        <f t="shared" si="1"/>
        <v>0</v>
      </c>
      <c r="Q139" s="152">
        <v>0</v>
      </c>
      <c r="R139" s="152">
        <f t="shared" si="2"/>
        <v>0</v>
      </c>
      <c r="S139" s="152">
        <v>0</v>
      </c>
      <c r="T139" s="15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189</v>
      </c>
      <c r="AT139" s="154" t="s">
        <v>250</v>
      </c>
      <c r="AU139" s="154" t="s">
        <v>82</v>
      </c>
      <c r="AY139" s="14" t="s">
        <v>129</v>
      </c>
      <c r="BE139" s="155">
        <f t="shared" si="4"/>
        <v>0</v>
      </c>
      <c r="BF139" s="155">
        <f t="shared" si="5"/>
        <v>0</v>
      </c>
      <c r="BG139" s="155">
        <f t="shared" si="6"/>
        <v>0</v>
      </c>
      <c r="BH139" s="155">
        <f t="shared" si="7"/>
        <v>0</v>
      </c>
      <c r="BI139" s="155">
        <f t="shared" si="8"/>
        <v>0</v>
      </c>
      <c r="BJ139" s="14" t="s">
        <v>80</v>
      </c>
      <c r="BK139" s="155">
        <f t="shared" si="9"/>
        <v>0</v>
      </c>
      <c r="BL139" s="14" t="s">
        <v>160</v>
      </c>
      <c r="BM139" s="154" t="s">
        <v>186</v>
      </c>
    </row>
    <row r="140" spans="1:65" s="2" customFormat="1" ht="14.45" customHeight="1">
      <c r="A140" s="29"/>
      <c r="B140" s="141"/>
      <c r="C140" s="156" t="s">
        <v>160</v>
      </c>
      <c r="D140" s="156" t="s">
        <v>250</v>
      </c>
      <c r="E140" s="157" t="s">
        <v>288</v>
      </c>
      <c r="F140" s="158" t="s">
        <v>289</v>
      </c>
      <c r="G140" s="159" t="s">
        <v>159</v>
      </c>
      <c r="H140" s="160">
        <v>1</v>
      </c>
      <c r="I140" s="161"/>
      <c r="J140" s="162">
        <f t="shared" si="0"/>
        <v>0</v>
      </c>
      <c r="K140" s="163"/>
      <c r="L140" s="164"/>
      <c r="M140" s="165" t="s">
        <v>1</v>
      </c>
      <c r="N140" s="166" t="s">
        <v>38</v>
      </c>
      <c r="O140" s="55"/>
      <c r="P140" s="152">
        <f t="shared" si="1"/>
        <v>0</v>
      </c>
      <c r="Q140" s="152">
        <v>0</v>
      </c>
      <c r="R140" s="152">
        <f t="shared" si="2"/>
        <v>0</v>
      </c>
      <c r="S140" s="152">
        <v>0</v>
      </c>
      <c r="T140" s="153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189</v>
      </c>
      <c r="AT140" s="154" t="s">
        <v>250</v>
      </c>
      <c r="AU140" s="154" t="s">
        <v>82</v>
      </c>
      <c r="AY140" s="14" t="s">
        <v>129</v>
      </c>
      <c r="BE140" s="155">
        <f t="shared" si="4"/>
        <v>0</v>
      </c>
      <c r="BF140" s="155">
        <f t="shared" si="5"/>
        <v>0</v>
      </c>
      <c r="BG140" s="155">
        <f t="shared" si="6"/>
        <v>0</v>
      </c>
      <c r="BH140" s="155">
        <f t="shared" si="7"/>
        <v>0</v>
      </c>
      <c r="BI140" s="155">
        <f t="shared" si="8"/>
        <v>0</v>
      </c>
      <c r="BJ140" s="14" t="s">
        <v>80</v>
      </c>
      <c r="BK140" s="155">
        <f t="shared" si="9"/>
        <v>0</v>
      </c>
      <c r="BL140" s="14" t="s">
        <v>160</v>
      </c>
      <c r="BM140" s="154" t="s">
        <v>189</v>
      </c>
    </row>
    <row r="141" spans="1:65" s="2" customFormat="1" ht="14.45" customHeight="1">
      <c r="A141" s="29"/>
      <c r="B141" s="141"/>
      <c r="C141" s="142" t="s">
        <v>192</v>
      </c>
      <c r="D141" s="142" t="s">
        <v>132</v>
      </c>
      <c r="E141" s="143" t="s">
        <v>290</v>
      </c>
      <c r="F141" s="144" t="s">
        <v>291</v>
      </c>
      <c r="G141" s="145" t="s">
        <v>292</v>
      </c>
      <c r="H141" s="146">
        <v>4</v>
      </c>
      <c r="I141" s="147"/>
      <c r="J141" s="148">
        <f t="shared" si="0"/>
        <v>0</v>
      </c>
      <c r="K141" s="149"/>
      <c r="L141" s="30"/>
      <c r="M141" s="150" t="s">
        <v>1</v>
      </c>
      <c r="N141" s="151" t="s">
        <v>38</v>
      </c>
      <c r="O141" s="55"/>
      <c r="P141" s="152">
        <f t="shared" si="1"/>
        <v>0</v>
      </c>
      <c r="Q141" s="152">
        <v>0</v>
      </c>
      <c r="R141" s="152">
        <f t="shared" si="2"/>
        <v>0</v>
      </c>
      <c r="S141" s="152">
        <v>0</v>
      </c>
      <c r="T141" s="153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160</v>
      </c>
      <c r="AT141" s="154" t="s">
        <v>132</v>
      </c>
      <c r="AU141" s="154" t="s">
        <v>82</v>
      </c>
      <c r="AY141" s="14" t="s">
        <v>129</v>
      </c>
      <c r="BE141" s="155">
        <f t="shared" si="4"/>
        <v>0</v>
      </c>
      <c r="BF141" s="155">
        <f t="shared" si="5"/>
        <v>0</v>
      </c>
      <c r="BG141" s="155">
        <f t="shared" si="6"/>
        <v>0</v>
      </c>
      <c r="BH141" s="155">
        <f t="shared" si="7"/>
        <v>0</v>
      </c>
      <c r="BI141" s="155">
        <f t="shared" si="8"/>
        <v>0</v>
      </c>
      <c r="BJ141" s="14" t="s">
        <v>80</v>
      </c>
      <c r="BK141" s="155">
        <f t="shared" si="9"/>
        <v>0</v>
      </c>
      <c r="BL141" s="14" t="s">
        <v>160</v>
      </c>
      <c r="BM141" s="154" t="s">
        <v>195</v>
      </c>
    </row>
    <row r="142" spans="1:65" s="2" customFormat="1" ht="24.2" customHeight="1">
      <c r="A142" s="29"/>
      <c r="B142" s="141"/>
      <c r="C142" s="142" t="s">
        <v>164</v>
      </c>
      <c r="D142" s="142" t="s">
        <v>132</v>
      </c>
      <c r="E142" s="143" t="s">
        <v>293</v>
      </c>
      <c r="F142" s="144" t="s">
        <v>294</v>
      </c>
      <c r="G142" s="145" t="s">
        <v>295</v>
      </c>
      <c r="H142" s="172"/>
      <c r="I142" s="147"/>
      <c r="J142" s="148">
        <f t="shared" si="0"/>
        <v>0</v>
      </c>
      <c r="K142" s="149"/>
      <c r="L142" s="30"/>
      <c r="M142" s="167" t="s">
        <v>1</v>
      </c>
      <c r="N142" s="168" t="s">
        <v>38</v>
      </c>
      <c r="O142" s="169"/>
      <c r="P142" s="170">
        <f t="shared" si="1"/>
        <v>0</v>
      </c>
      <c r="Q142" s="170">
        <v>0</v>
      </c>
      <c r="R142" s="170">
        <f t="shared" si="2"/>
        <v>0</v>
      </c>
      <c r="S142" s="170">
        <v>0</v>
      </c>
      <c r="T142" s="171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160</v>
      </c>
      <c r="AT142" s="154" t="s">
        <v>132</v>
      </c>
      <c r="AU142" s="154" t="s">
        <v>82</v>
      </c>
      <c r="AY142" s="14" t="s">
        <v>129</v>
      </c>
      <c r="BE142" s="155">
        <f t="shared" si="4"/>
        <v>0</v>
      </c>
      <c r="BF142" s="155">
        <f t="shared" si="5"/>
        <v>0</v>
      </c>
      <c r="BG142" s="155">
        <f t="shared" si="6"/>
        <v>0</v>
      </c>
      <c r="BH142" s="155">
        <f t="shared" si="7"/>
        <v>0</v>
      </c>
      <c r="BI142" s="155">
        <f t="shared" si="8"/>
        <v>0</v>
      </c>
      <c r="BJ142" s="14" t="s">
        <v>80</v>
      </c>
      <c r="BK142" s="155">
        <f t="shared" si="9"/>
        <v>0</v>
      </c>
      <c r="BL142" s="14" t="s">
        <v>160</v>
      </c>
      <c r="BM142" s="154" t="s">
        <v>198</v>
      </c>
    </row>
    <row r="143" spans="1:65" s="2" customFormat="1" ht="6.95" customHeight="1">
      <c r="A143" s="29"/>
      <c r="B143" s="44"/>
      <c r="C143" s="45"/>
      <c r="D143" s="45"/>
      <c r="E143" s="45"/>
      <c r="F143" s="45"/>
      <c r="G143" s="45"/>
      <c r="H143" s="45"/>
      <c r="I143" s="45"/>
      <c r="J143" s="45"/>
      <c r="K143" s="45"/>
      <c r="L143" s="30"/>
      <c r="M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</row>
  </sheetData>
  <autoFilter ref="C119:K14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1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4" t="s">
        <v>88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98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2" t="str">
        <f>'Rekapitulace zakázky'!K6</f>
        <v>M002 - Ostrava střed, výpravní budova</v>
      </c>
      <c r="F7" s="213"/>
      <c r="G7" s="213"/>
      <c r="H7" s="213"/>
      <c r="L7" s="17"/>
    </row>
    <row r="8" spans="1:46" s="2" customFormat="1" ht="12" customHeight="1">
      <c r="A8" s="29"/>
      <c r="B8" s="30"/>
      <c r="C8" s="29"/>
      <c r="D8" s="24" t="s">
        <v>99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73" t="s">
        <v>296</v>
      </c>
      <c r="F9" s="214"/>
      <c r="G9" s="214"/>
      <c r="H9" s="214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zakázky'!AN8</f>
        <v>14. 9. 2020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tr">
        <f>IF('Rekapitulace zakázky'!AN10="","",'Rekapitulace zakázky'!AN10)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zakázky'!E11="","",'Rekapitulace zakázky'!E11)</f>
        <v xml:space="preserve"> </v>
      </c>
      <c r="F15" s="29"/>
      <c r="G15" s="29"/>
      <c r="H15" s="29"/>
      <c r="I15" s="24" t="s">
        <v>26</v>
      </c>
      <c r="J15" s="22" t="str">
        <f>IF('Rekapitulace zakázky'!AN11="","",'Rekapitulace zakázky'!AN11)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5" t="str">
        <f>'Rekapitulace zakázky'!E14</f>
        <v>Vyplň údaj</v>
      </c>
      <c r="F18" s="195"/>
      <c r="G18" s="195"/>
      <c r="H18" s="195"/>
      <c r="I18" s="24" t="s">
        <v>26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24" t="s">
        <v>26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25</v>
      </c>
      <c r="J23" s="22" t="str">
        <f>IF('Rekapitulace zakázky'!AN19="","",'Rekapitulace zakázky'!AN19)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zakázky'!E20="","",'Rekapitulace zakázky'!E20)</f>
        <v xml:space="preserve"> </v>
      </c>
      <c r="F24" s="29"/>
      <c r="G24" s="29"/>
      <c r="H24" s="29"/>
      <c r="I24" s="24" t="s">
        <v>26</v>
      </c>
      <c r="J24" s="22" t="str">
        <f>IF('Rekapitulace zakázky'!AN20="","",'Rekapitulace zakázky'!AN20)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200" t="s">
        <v>1</v>
      </c>
      <c r="F27" s="200"/>
      <c r="G27" s="200"/>
      <c r="H27" s="200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33</v>
      </c>
      <c r="E30" s="29"/>
      <c r="F30" s="29"/>
      <c r="G30" s="29"/>
      <c r="H30" s="29"/>
      <c r="I30" s="29"/>
      <c r="J30" s="68">
        <f>ROUND(J131,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37</v>
      </c>
      <c r="E33" s="24" t="s">
        <v>38</v>
      </c>
      <c r="F33" s="96">
        <f>ROUND((SUM(BE131:BE218)),  2)</f>
        <v>0</v>
      </c>
      <c r="G33" s="29"/>
      <c r="H33" s="29"/>
      <c r="I33" s="97">
        <v>0.21</v>
      </c>
      <c r="J33" s="96">
        <f>ROUND(((SUM(BE131:BE218))*I33),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39</v>
      </c>
      <c r="F34" s="96">
        <f>ROUND((SUM(BF131:BF218)),  2)</f>
        <v>0</v>
      </c>
      <c r="G34" s="29"/>
      <c r="H34" s="29"/>
      <c r="I34" s="97">
        <v>0.15</v>
      </c>
      <c r="J34" s="96">
        <f>ROUND(((SUM(BF131:BF218))*I34),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40</v>
      </c>
      <c r="F35" s="96">
        <f>ROUND((SUM(BG131:BG218)),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41</v>
      </c>
      <c r="F36" s="96">
        <f>ROUND((SUM(BH131:BH218)),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96">
        <f>ROUND((SUM(BI131:BI218)),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43</v>
      </c>
      <c r="E39" s="57"/>
      <c r="F39" s="57"/>
      <c r="G39" s="100" t="s">
        <v>44</v>
      </c>
      <c r="H39" s="101" t="s">
        <v>45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04" t="s">
        <v>49</v>
      </c>
      <c r="G61" s="42" t="s">
        <v>48</v>
      </c>
      <c r="H61" s="32"/>
      <c r="I61" s="32"/>
      <c r="J61" s="105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04" t="s">
        <v>49</v>
      </c>
      <c r="G76" s="42" t="s">
        <v>48</v>
      </c>
      <c r="H76" s="32"/>
      <c r="I76" s="32"/>
      <c r="J76" s="105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101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2" t="str">
        <f>E7</f>
        <v>M002 - Ostrava střed, výpravní budova</v>
      </c>
      <c r="F85" s="213"/>
      <c r="G85" s="213"/>
      <c r="H85" s="213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73" t="str">
        <f>E9</f>
        <v>03 - oprava lapače splave...</v>
      </c>
      <c r="F87" s="214"/>
      <c r="G87" s="214"/>
      <c r="H87" s="214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14. 9. 2020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 xml:space="preserve"> </v>
      </c>
      <c r="G91" s="29"/>
      <c r="H91" s="29"/>
      <c r="I91" s="24" t="s">
        <v>29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102</v>
      </c>
      <c r="D94" s="98"/>
      <c r="E94" s="98"/>
      <c r="F94" s="98"/>
      <c r="G94" s="98"/>
      <c r="H94" s="98"/>
      <c r="I94" s="98"/>
      <c r="J94" s="107" t="s">
        <v>103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104</v>
      </c>
      <c r="D96" s="29"/>
      <c r="E96" s="29"/>
      <c r="F96" s="29"/>
      <c r="G96" s="29"/>
      <c r="H96" s="29"/>
      <c r="I96" s="29"/>
      <c r="J96" s="68">
        <f>J131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105</v>
      </c>
    </row>
    <row r="97" spans="1:31" s="9" customFormat="1" ht="24.95" customHeight="1">
      <c r="B97" s="109"/>
      <c r="D97" s="110" t="s">
        <v>106</v>
      </c>
      <c r="E97" s="111"/>
      <c r="F97" s="111"/>
      <c r="G97" s="111"/>
      <c r="H97" s="111"/>
      <c r="I97" s="111"/>
      <c r="J97" s="112">
        <f>J132</f>
        <v>0</v>
      </c>
      <c r="L97" s="109"/>
    </row>
    <row r="98" spans="1:31" s="10" customFormat="1" ht="19.899999999999999" customHeight="1">
      <c r="B98" s="113"/>
      <c r="D98" s="114" t="s">
        <v>297</v>
      </c>
      <c r="E98" s="115"/>
      <c r="F98" s="115"/>
      <c r="G98" s="115"/>
      <c r="H98" s="115"/>
      <c r="I98" s="115"/>
      <c r="J98" s="116">
        <f>J133</f>
        <v>0</v>
      </c>
      <c r="L98" s="113"/>
    </row>
    <row r="99" spans="1:31" s="10" customFormat="1" ht="19.899999999999999" customHeight="1">
      <c r="B99" s="113"/>
      <c r="D99" s="114" t="s">
        <v>298</v>
      </c>
      <c r="E99" s="115"/>
      <c r="F99" s="115"/>
      <c r="G99" s="115"/>
      <c r="H99" s="115"/>
      <c r="I99" s="115"/>
      <c r="J99" s="116">
        <f>J136</f>
        <v>0</v>
      </c>
      <c r="L99" s="113"/>
    </row>
    <row r="100" spans="1:31" s="10" customFormat="1" ht="19.899999999999999" customHeight="1">
      <c r="B100" s="113"/>
      <c r="D100" s="114" t="s">
        <v>299</v>
      </c>
      <c r="E100" s="115"/>
      <c r="F100" s="115"/>
      <c r="G100" s="115"/>
      <c r="H100" s="115"/>
      <c r="I100" s="115"/>
      <c r="J100" s="116">
        <f>J141</f>
        <v>0</v>
      </c>
      <c r="L100" s="113"/>
    </row>
    <row r="101" spans="1:31" s="10" customFormat="1" ht="19.899999999999999" customHeight="1">
      <c r="B101" s="113"/>
      <c r="D101" s="114" t="s">
        <v>300</v>
      </c>
      <c r="E101" s="115"/>
      <c r="F101" s="115"/>
      <c r="G101" s="115"/>
      <c r="H101" s="115"/>
      <c r="I101" s="115"/>
      <c r="J101" s="116">
        <f>J143</f>
        <v>0</v>
      </c>
      <c r="L101" s="113"/>
    </row>
    <row r="102" spans="1:31" s="10" customFormat="1" ht="19.899999999999999" customHeight="1">
      <c r="B102" s="113"/>
      <c r="D102" s="114" t="s">
        <v>301</v>
      </c>
      <c r="E102" s="115"/>
      <c r="F102" s="115"/>
      <c r="G102" s="115"/>
      <c r="H102" s="115"/>
      <c r="I102" s="115"/>
      <c r="J102" s="116">
        <f>J153</f>
        <v>0</v>
      </c>
      <c r="L102" s="113"/>
    </row>
    <row r="103" spans="1:31" s="10" customFormat="1" ht="19.899999999999999" customHeight="1">
      <c r="B103" s="113"/>
      <c r="D103" s="114" t="s">
        <v>108</v>
      </c>
      <c r="E103" s="115"/>
      <c r="F103" s="115"/>
      <c r="G103" s="115"/>
      <c r="H103" s="115"/>
      <c r="I103" s="115"/>
      <c r="J103" s="116">
        <f>J160</f>
        <v>0</v>
      </c>
      <c r="L103" s="113"/>
    </row>
    <row r="104" spans="1:31" s="10" customFormat="1" ht="19.899999999999999" customHeight="1">
      <c r="B104" s="113"/>
      <c r="D104" s="114" t="s">
        <v>302</v>
      </c>
      <c r="E104" s="115"/>
      <c r="F104" s="115"/>
      <c r="G104" s="115"/>
      <c r="H104" s="115"/>
      <c r="I104" s="115"/>
      <c r="J104" s="116">
        <f>J165</f>
        <v>0</v>
      </c>
      <c r="L104" s="113"/>
    </row>
    <row r="105" spans="1:31" s="10" customFormat="1" ht="19.899999999999999" customHeight="1">
      <c r="B105" s="113"/>
      <c r="D105" s="114" t="s">
        <v>110</v>
      </c>
      <c r="E105" s="115"/>
      <c r="F105" s="115"/>
      <c r="G105" s="115"/>
      <c r="H105" s="115"/>
      <c r="I105" s="115"/>
      <c r="J105" s="116">
        <f>J173</f>
        <v>0</v>
      </c>
      <c r="L105" s="113"/>
    </row>
    <row r="106" spans="1:31" s="10" customFormat="1" ht="19.899999999999999" customHeight="1">
      <c r="B106" s="113"/>
      <c r="D106" s="114" t="s">
        <v>111</v>
      </c>
      <c r="E106" s="115"/>
      <c r="F106" s="115"/>
      <c r="G106" s="115"/>
      <c r="H106" s="115"/>
      <c r="I106" s="115"/>
      <c r="J106" s="116">
        <f>J175</f>
        <v>0</v>
      </c>
      <c r="L106" s="113"/>
    </row>
    <row r="107" spans="1:31" s="9" customFormat="1" ht="24.95" customHeight="1">
      <c r="B107" s="109"/>
      <c r="D107" s="110" t="s">
        <v>112</v>
      </c>
      <c r="E107" s="111"/>
      <c r="F107" s="111"/>
      <c r="G107" s="111"/>
      <c r="H107" s="111"/>
      <c r="I107" s="111"/>
      <c r="J107" s="112">
        <f>J181</f>
        <v>0</v>
      </c>
      <c r="L107" s="109"/>
    </row>
    <row r="108" spans="1:31" s="10" customFormat="1" ht="19.899999999999999" customHeight="1">
      <c r="B108" s="113"/>
      <c r="D108" s="114" t="s">
        <v>303</v>
      </c>
      <c r="E108" s="115"/>
      <c r="F108" s="115"/>
      <c r="G108" s="115"/>
      <c r="H108" s="115"/>
      <c r="I108" s="115"/>
      <c r="J108" s="116">
        <f>J182</f>
        <v>0</v>
      </c>
      <c r="L108" s="113"/>
    </row>
    <row r="109" spans="1:31" s="10" customFormat="1" ht="19.899999999999999" customHeight="1">
      <c r="B109" s="113"/>
      <c r="D109" s="114" t="s">
        <v>304</v>
      </c>
      <c r="E109" s="115"/>
      <c r="F109" s="115"/>
      <c r="G109" s="115"/>
      <c r="H109" s="115"/>
      <c r="I109" s="115"/>
      <c r="J109" s="116">
        <f>J188</f>
        <v>0</v>
      </c>
      <c r="L109" s="113"/>
    </row>
    <row r="110" spans="1:31" s="10" customFormat="1" ht="19.899999999999999" customHeight="1">
      <c r="B110" s="113"/>
      <c r="D110" s="114" t="s">
        <v>305</v>
      </c>
      <c r="E110" s="115"/>
      <c r="F110" s="115"/>
      <c r="G110" s="115"/>
      <c r="H110" s="115"/>
      <c r="I110" s="115"/>
      <c r="J110" s="116">
        <f>J201</f>
        <v>0</v>
      </c>
      <c r="L110" s="113"/>
    </row>
    <row r="111" spans="1:31" s="10" customFormat="1" ht="19.899999999999999" customHeight="1">
      <c r="B111" s="113"/>
      <c r="D111" s="114" t="s">
        <v>306</v>
      </c>
      <c r="E111" s="115"/>
      <c r="F111" s="115"/>
      <c r="G111" s="115"/>
      <c r="H111" s="115"/>
      <c r="I111" s="115"/>
      <c r="J111" s="116">
        <f>J213</f>
        <v>0</v>
      </c>
      <c r="L111" s="113"/>
    </row>
    <row r="112" spans="1:31" s="2" customFormat="1" ht="21.7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31" s="2" customFormat="1" ht="6.95" customHeight="1">
      <c r="A113" s="29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7" spans="1:31" s="2" customFormat="1" ht="6.95" customHeight="1">
      <c r="A117" s="29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24.95" customHeight="1">
      <c r="A118" s="29"/>
      <c r="B118" s="30"/>
      <c r="C118" s="18" t="s">
        <v>114</v>
      </c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16</v>
      </c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212" t="str">
        <f>E7</f>
        <v>M002 - Ostrava střed, výpravní budova</v>
      </c>
      <c r="F121" s="213"/>
      <c r="G121" s="213"/>
      <c r="H121" s="213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2" customHeight="1">
      <c r="A122" s="29"/>
      <c r="B122" s="30"/>
      <c r="C122" s="24" t="s">
        <v>99</v>
      </c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6.5" customHeight="1">
      <c r="A123" s="29"/>
      <c r="B123" s="30"/>
      <c r="C123" s="29"/>
      <c r="D123" s="29"/>
      <c r="E123" s="173" t="str">
        <f>E9</f>
        <v>03 - oprava lapače splave...</v>
      </c>
      <c r="F123" s="214"/>
      <c r="G123" s="214"/>
      <c r="H123" s="214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2" customHeight="1">
      <c r="A125" s="29"/>
      <c r="B125" s="30"/>
      <c r="C125" s="24" t="s">
        <v>20</v>
      </c>
      <c r="D125" s="29"/>
      <c r="E125" s="29"/>
      <c r="F125" s="22" t="str">
        <f>F12</f>
        <v xml:space="preserve"> </v>
      </c>
      <c r="G125" s="29"/>
      <c r="H125" s="29"/>
      <c r="I125" s="24" t="s">
        <v>22</v>
      </c>
      <c r="J125" s="52" t="str">
        <f>IF(J12="","",J12)</f>
        <v>14. 9. 2020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5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2" customHeight="1">
      <c r="A127" s="29"/>
      <c r="B127" s="30"/>
      <c r="C127" s="24" t="s">
        <v>24</v>
      </c>
      <c r="D127" s="29"/>
      <c r="E127" s="29"/>
      <c r="F127" s="22" t="str">
        <f>E15</f>
        <v xml:space="preserve"> </v>
      </c>
      <c r="G127" s="29"/>
      <c r="H127" s="29"/>
      <c r="I127" s="24" t="s">
        <v>29</v>
      </c>
      <c r="J127" s="27" t="str">
        <f>E21</f>
        <v xml:space="preserve"> 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5.2" customHeight="1">
      <c r="A128" s="29"/>
      <c r="B128" s="30"/>
      <c r="C128" s="24" t="s">
        <v>27</v>
      </c>
      <c r="D128" s="29"/>
      <c r="E128" s="29"/>
      <c r="F128" s="22" t="str">
        <f>IF(E18="","",E18)</f>
        <v>Vyplň údaj</v>
      </c>
      <c r="G128" s="29"/>
      <c r="H128" s="29"/>
      <c r="I128" s="24" t="s">
        <v>31</v>
      </c>
      <c r="J128" s="27" t="str">
        <f>E24</f>
        <v xml:space="preserve"> </v>
      </c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0.35" customHeight="1">
      <c r="A129" s="29"/>
      <c r="B129" s="30"/>
      <c r="C129" s="29"/>
      <c r="D129" s="29"/>
      <c r="E129" s="29"/>
      <c r="F129" s="29"/>
      <c r="G129" s="29"/>
      <c r="H129" s="29"/>
      <c r="I129" s="29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11" customFormat="1" ht="29.25" customHeight="1">
      <c r="A130" s="117"/>
      <c r="B130" s="118"/>
      <c r="C130" s="119" t="s">
        <v>115</v>
      </c>
      <c r="D130" s="120" t="s">
        <v>58</v>
      </c>
      <c r="E130" s="120" t="s">
        <v>54</v>
      </c>
      <c r="F130" s="120" t="s">
        <v>55</v>
      </c>
      <c r="G130" s="120" t="s">
        <v>116</v>
      </c>
      <c r="H130" s="120" t="s">
        <v>117</v>
      </c>
      <c r="I130" s="120" t="s">
        <v>118</v>
      </c>
      <c r="J130" s="121" t="s">
        <v>103</v>
      </c>
      <c r="K130" s="122" t="s">
        <v>119</v>
      </c>
      <c r="L130" s="123"/>
      <c r="M130" s="59" t="s">
        <v>1</v>
      </c>
      <c r="N130" s="60" t="s">
        <v>37</v>
      </c>
      <c r="O130" s="60" t="s">
        <v>120</v>
      </c>
      <c r="P130" s="60" t="s">
        <v>121</v>
      </c>
      <c r="Q130" s="60" t="s">
        <v>122</v>
      </c>
      <c r="R130" s="60" t="s">
        <v>123</v>
      </c>
      <c r="S130" s="60" t="s">
        <v>124</v>
      </c>
      <c r="T130" s="61" t="s">
        <v>125</v>
      </c>
      <c r="U130" s="117"/>
      <c r="V130" s="117"/>
      <c r="W130" s="117"/>
      <c r="X130" s="117"/>
      <c r="Y130" s="117"/>
      <c r="Z130" s="117"/>
      <c r="AA130" s="117"/>
      <c r="AB130" s="117"/>
      <c r="AC130" s="117"/>
      <c r="AD130" s="117"/>
      <c r="AE130" s="117"/>
    </row>
    <row r="131" spans="1:65" s="2" customFormat="1" ht="22.9" customHeight="1">
      <c r="A131" s="29"/>
      <c r="B131" s="30"/>
      <c r="C131" s="66" t="s">
        <v>126</v>
      </c>
      <c r="D131" s="29"/>
      <c r="E131" s="29"/>
      <c r="F131" s="29"/>
      <c r="G131" s="29"/>
      <c r="H131" s="29"/>
      <c r="I131" s="29"/>
      <c r="J131" s="124">
        <f>BK131</f>
        <v>0</v>
      </c>
      <c r="K131" s="29"/>
      <c r="L131" s="30"/>
      <c r="M131" s="62"/>
      <c r="N131" s="53"/>
      <c r="O131" s="63"/>
      <c r="P131" s="125">
        <f>P132+P181</f>
        <v>0</v>
      </c>
      <c r="Q131" s="63"/>
      <c r="R131" s="125">
        <f>R132+R181</f>
        <v>0</v>
      </c>
      <c r="S131" s="63"/>
      <c r="T131" s="126">
        <f>T132+T181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72</v>
      </c>
      <c r="AU131" s="14" t="s">
        <v>105</v>
      </c>
      <c r="BK131" s="127">
        <f>BK132+BK181</f>
        <v>0</v>
      </c>
    </row>
    <row r="132" spans="1:65" s="12" customFormat="1" ht="25.9" customHeight="1">
      <c r="B132" s="128"/>
      <c r="D132" s="129" t="s">
        <v>72</v>
      </c>
      <c r="E132" s="130" t="s">
        <v>127</v>
      </c>
      <c r="F132" s="130" t="s">
        <v>128</v>
      </c>
      <c r="I132" s="131"/>
      <c r="J132" s="132">
        <f>BK132</f>
        <v>0</v>
      </c>
      <c r="L132" s="128"/>
      <c r="M132" s="133"/>
      <c r="N132" s="134"/>
      <c r="O132" s="134"/>
      <c r="P132" s="135">
        <f>P133+P136+P141+P143+P153+P160+P165+P173+P175</f>
        <v>0</v>
      </c>
      <c r="Q132" s="134"/>
      <c r="R132" s="135">
        <f>R133+R136+R141+R143+R153+R160+R165+R173+R175</f>
        <v>0</v>
      </c>
      <c r="S132" s="134"/>
      <c r="T132" s="136">
        <f>T133+T136+T141+T143+T153+T160+T165+T173+T175</f>
        <v>0</v>
      </c>
      <c r="AR132" s="129" t="s">
        <v>80</v>
      </c>
      <c r="AT132" s="137" t="s">
        <v>72</v>
      </c>
      <c r="AU132" s="137" t="s">
        <v>73</v>
      </c>
      <c r="AY132" s="129" t="s">
        <v>129</v>
      </c>
      <c r="BK132" s="138">
        <f>BK133+BK136+BK141+BK143+BK153+BK160+BK165+BK173+BK175</f>
        <v>0</v>
      </c>
    </row>
    <row r="133" spans="1:65" s="12" customFormat="1" ht="22.9" customHeight="1">
      <c r="B133" s="128"/>
      <c r="D133" s="129" t="s">
        <v>72</v>
      </c>
      <c r="E133" s="139" t="s">
        <v>80</v>
      </c>
      <c r="F133" s="139" t="s">
        <v>307</v>
      </c>
      <c r="I133" s="131"/>
      <c r="J133" s="140">
        <f>BK133</f>
        <v>0</v>
      </c>
      <c r="L133" s="128"/>
      <c r="M133" s="133"/>
      <c r="N133" s="134"/>
      <c r="O133" s="134"/>
      <c r="P133" s="135">
        <f>SUM(P134:P135)</f>
        <v>0</v>
      </c>
      <c r="Q133" s="134"/>
      <c r="R133" s="135">
        <f>SUM(R134:R135)</f>
        <v>0</v>
      </c>
      <c r="S133" s="134"/>
      <c r="T133" s="136">
        <f>SUM(T134:T135)</f>
        <v>0</v>
      </c>
      <c r="AR133" s="129" t="s">
        <v>80</v>
      </c>
      <c r="AT133" s="137" t="s">
        <v>72</v>
      </c>
      <c r="AU133" s="137" t="s">
        <v>80</v>
      </c>
      <c r="AY133" s="129" t="s">
        <v>129</v>
      </c>
      <c r="BK133" s="138">
        <f>SUM(BK134:BK135)</f>
        <v>0</v>
      </c>
    </row>
    <row r="134" spans="1:65" s="2" customFormat="1" ht="24.2" customHeight="1">
      <c r="A134" s="29"/>
      <c r="B134" s="141"/>
      <c r="C134" s="142" t="s">
        <v>80</v>
      </c>
      <c r="D134" s="142" t="s">
        <v>132</v>
      </c>
      <c r="E134" s="143" t="s">
        <v>308</v>
      </c>
      <c r="F134" s="144" t="s">
        <v>309</v>
      </c>
      <c r="G134" s="145" t="s">
        <v>310</v>
      </c>
      <c r="H134" s="146">
        <v>0.5</v>
      </c>
      <c r="I134" s="147"/>
      <c r="J134" s="148">
        <f>ROUND(I134*H134,2)</f>
        <v>0</v>
      </c>
      <c r="K134" s="149"/>
      <c r="L134" s="30"/>
      <c r="M134" s="150" t="s">
        <v>1</v>
      </c>
      <c r="N134" s="151" t="s">
        <v>38</v>
      </c>
      <c r="O134" s="55"/>
      <c r="P134" s="152">
        <f>O134*H134</f>
        <v>0</v>
      </c>
      <c r="Q134" s="152">
        <v>0</v>
      </c>
      <c r="R134" s="152">
        <f>Q134*H134</f>
        <v>0</v>
      </c>
      <c r="S134" s="152">
        <v>0</v>
      </c>
      <c r="T134" s="153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136</v>
      </c>
      <c r="AT134" s="154" t="s">
        <v>132</v>
      </c>
      <c r="AU134" s="154" t="s">
        <v>82</v>
      </c>
      <c r="AY134" s="14" t="s">
        <v>129</v>
      </c>
      <c r="BE134" s="155">
        <f>IF(N134="základní",J134,0)</f>
        <v>0</v>
      </c>
      <c r="BF134" s="155">
        <f>IF(N134="snížená",J134,0)</f>
        <v>0</v>
      </c>
      <c r="BG134" s="155">
        <f>IF(N134="zákl. přenesená",J134,0)</f>
        <v>0</v>
      </c>
      <c r="BH134" s="155">
        <f>IF(N134="sníž. přenesená",J134,0)</f>
        <v>0</v>
      </c>
      <c r="BI134" s="155">
        <f>IF(N134="nulová",J134,0)</f>
        <v>0</v>
      </c>
      <c r="BJ134" s="14" t="s">
        <v>80</v>
      </c>
      <c r="BK134" s="155">
        <f>ROUND(I134*H134,2)</f>
        <v>0</v>
      </c>
      <c r="BL134" s="14" t="s">
        <v>136</v>
      </c>
      <c r="BM134" s="154" t="s">
        <v>82</v>
      </c>
    </row>
    <row r="135" spans="1:65" s="2" customFormat="1" ht="24.2" customHeight="1">
      <c r="A135" s="29"/>
      <c r="B135" s="141"/>
      <c r="C135" s="142" t="s">
        <v>82</v>
      </c>
      <c r="D135" s="142" t="s">
        <v>132</v>
      </c>
      <c r="E135" s="143" t="s">
        <v>311</v>
      </c>
      <c r="F135" s="144" t="s">
        <v>312</v>
      </c>
      <c r="G135" s="145" t="s">
        <v>310</v>
      </c>
      <c r="H135" s="146">
        <v>0.5</v>
      </c>
      <c r="I135" s="147"/>
      <c r="J135" s="148">
        <f>ROUND(I135*H135,2)</f>
        <v>0</v>
      </c>
      <c r="K135" s="149"/>
      <c r="L135" s="30"/>
      <c r="M135" s="150" t="s">
        <v>1</v>
      </c>
      <c r="N135" s="151" t="s">
        <v>38</v>
      </c>
      <c r="O135" s="55"/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136</v>
      </c>
      <c r="AT135" s="154" t="s">
        <v>132</v>
      </c>
      <c r="AU135" s="154" t="s">
        <v>82</v>
      </c>
      <c r="AY135" s="14" t="s">
        <v>129</v>
      </c>
      <c r="BE135" s="155">
        <f>IF(N135="základní",J135,0)</f>
        <v>0</v>
      </c>
      <c r="BF135" s="155">
        <f>IF(N135="snížená",J135,0)</f>
        <v>0</v>
      </c>
      <c r="BG135" s="155">
        <f>IF(N135="zákl. přenesená",J135,0)</f>
        <v>0</v>
      </c>
      <c r="BH135" s="155">
        <f>IF(N135="sníž. přenesená",J135,0)</f>
        <v>0</v>
      </c>
      <c r="BI135" s="155">
        <f>IF(N135="nulová",J135,0)</f>
        <v>0</v>
      </c>
      <c r="BJ135" s="14" t="s">
        <v>80</v>
      </c>
      <c r="BK135" s="155">
        <f>ROUND(I135*H135,2)</f>
        <v>0</v>
      </c>
      <c r="BL135" s="14" t="s">
        <v>136</v>
      </c>
      <c r="BM135" s="154" t="s">
        <v>136</v>
      </c>
    </row>
    <row r="136" spans="1:65" s="12" customFormat="1" ht="22.9" customHeight="1">
      <c r="B136" s="128"/>
      <c r="D136" s="129" t="s">
        <v>72</v>
      </c>
      <c r="E136" s="139" t="s">
        <v>168</v>
      </c>
      <c r="F136" s="139" t="s">
        <v>313</v>
      </c>
      <c r="I136" s="131"/>
      <c r="J136" s="140">
        <f>BK136</f>
        <v>0</v>
      </c>
      <c r="L136" s="128"/>
      <c r="M136" s="133"/>
      <c r="N136" s="134"/>
      <c r="O136" s="134"/>
      <c r="P136" s="135">
        <f>SUM(P137:P140)</f>
        <v>0</v>
      </c>
      <c r="Q136" s="134"/>
      <c r="R136" s="135">
        <f>SUM(R137:R140)</f>
        <v>0</v>
      </c>
      <c r="S136" s="134"/>
      <c r="T136" s="136">
        <f>SUM(T137:T140)</f>
        <v>0</v>
      </c>
      <c r="AR136" s="129" t="s">
        <v>80</v>
      </c>
      <c r="AT136" s="137" t="s">
        <v>72</v>
      </c>
      <c r="AU136" s="137" t="s">
        <v>80</v>
      </c>
      <c r="AY136" s="129" t="s">
        <v>129</v>
      </c>
      <c r="BK136" s="138">
        <f>SUM(BK137:BK140)</f>
        <v>0</v>
      </c>
    </row>
    <row r="137" spans="1:65" s="2" customFormat="1" ht="24.2" customHeight="1">
      <c r="A137" s="29"/>
      <c r="B137" s="141"/>
      <c r="C137" s="142" t="s">
        <v>139</v>
      </c>
      <c r="D137" s="142" t="s">
        <v>132</v>
      </c>
      <c r="E137" s="143" t="s">
        <v>314</v>
      </c>
      <c r="F137" s="144" t="s">
        <v>315</v>
      </c>
      <c r="G137" s="145" t="s">
        <v>135</v>
      </c>
      <c r="H137" s="146">
        <v>3.1</v>
      </c>
      <c r="I137" s="147"/>
      <c r="J137" s="148">
        <f>ROUND(I137*H137,2)</f>
        <v>0</v>
      </c>
      <c r="K137" s="149"/>
      <c r="L137" s="30"/>
      <c r="M137" s="150" t="s">
        <v>1</v>
      </c>
      <c r="N137" s="151" t="s">
        <v>38</v>
      </c>
      <c r="O137" s="55"/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136</v>
      </c>
      <c r="AT137" s="154" t="s">
        <v>132</v>
      </c>
      <c r="AU137" s="154" t="s">
        <v>82</v>
      </c>
      <c r="AY137" s="14" t="s">
        <v>129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4" t="s">
        <v>80</v>
      </c>
      <c r="BK137" s="155">
        <f>ROUND(I137*H137,2)</f>
        <v>0</v>
      </c>
      <c r="BL137" s="14" t="s">
        <v>136</v>
      </c>
      <c r="BM137" s="154" t="s">
        <v>130</v>
      </c>
    </row>
    <row r="138" spans="1:65" s="2" customFormat="1" ht="24.2" customHeight="1">
      <c r="A138" s="29"/>
      <c r="B138" s="141"/>
      <c r="C138" s="142" t="s">
        <v>136</v>
      </c>
      <c r="D138" s="142" t="s">
        <v>132</v>
      </c>
      <c r="E138" s="143" t="s">
        <v>316</v>
      </c>
      <c r="F138" s="144" t="s">
        <v>317</v>
      </c>
      <c r="G138" s="145" t="s">
        <v>135</v>
      </c>
      <c r="H138" s="146">
        <v>0.63</v>
      </c>
      <c r="I138" s="147"/>
      <c r="J138" s="148">
        <f>ROUND(I138*H138,2)</f>
        <v>0</v>
      </c>
      <c r="K138" s="149"/>
      <c r="L138" s="30"/>
      <c r="M138" s="150" t="s">
        <v>1</v>
      </c>
      <c r="N138" s="151" t="s">
        <v>38</v>
      </c>
      <c r="O138" s="55"/>
      <c r="P138" s="152">
        <f>O138*H138</f>
        <v>0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136</v>
      </c>
      <c r="AT138" s="154" t="s">
        <v>132</v>
      </c>
      <c r="AU138" s="154" t="s">
        <v>82</v>
      </c>
      <c r="AY138" s="14" t="s">
        <v>129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4" t="s">
        <v>80</v>
      </c>
      <c r="BK138" s="155">
        <f>ROUND(I138*H138,2)</f>
        <v>0</v>
      </c>
      <c r="BL138" s="14" t="s">
        <v>136</v>
      </c>
      <c r="BM138" s="154" t="s">
        <v>144</v>
      </c>
    </row>
    <row r="139" spans="1:65" s="2" customFormat="1" ht="24.2" customHeight="1">
      <c r="A139" s="29"/>
      <c r="B139" s="141"/>
      <c r="C139" s="142" t="s">
        <v>145</v>
      </c>
      <c r="D139" s="142" t="s">
        <v>132</v>
      </c>
      <c r="E139" s="143" t="s">
        <v>318</v>
      </c>
      <c r="F139" s="144" t="s">
        <v>319</v>
      </c>
      <c r="G139" s="145" t="s">
        <v>135</v>
      </c>
      <c r="H139" s="146">
        <v>2.4700000000000002</v>
      </c>
      <c r="I139" s="147"/>
      <c r="J139" s="148">
        <f>ROUND(I139*H139,2)</f>
        <v>0</v>
      </c>
      <c r="K139" s="149"/>
      <c r="L139" s="30"/>
      <c r="M139" s="150" t="s">
        <v>1</v>
      </c>
      <c r="N139" s="151" t="s">
        <v>38</v>
      </c>
      <c r="O139" s="55"/>
      <c r="P139" s="152">
        <f>O139*H139</f>
        <v>0</v>
      </c>
      <c r="Q139" s="152">
        <v>0</v>
      </c>
      <c r="R139" s="152">
        <f>Q139*H139</f>
        <v>0</v>
      </c>
      <c r="S139" s="152">
        <v>0</v>
      </c>
      <c r="T139" s="153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136</v>
      </c>
      <c r="AT139" s="154" t="s">
        <v>132</v>
      </c>
      <c r="AU139" s="154" t="s">
        <v>82</v>
      </c>
      <c r="AY139" s="14" t="s">
        <v>129</v>
      </c>
      <c r="BE139" s="155">
        <f>IF(N139="základní",J139,0)</f>
        <v>0</v>
      </c>
      <c r="BF139" s="155">
        <f>IF(N139="snížená",J139,0)</f>
        <v>0</v>
      </c>
      <c r="BG139" s="155">
        <f>IF(N139="zákl. přenesená",J139,0)</f>
        <v>0</v>
      </c>
      <c r="BH139" s="155">
        <f>IF(N139="sníž. přenesená",J139,0)</f>
        <v>0</v>
      </c>
      <c r="BI139" s="155">
        <f>IF(N139="nulová",J139,0)</f>
        <v>0</v>
      </c>
      <c r="BJ139" s="14" t="s">
        <v>80</v>
      </c>
      <c r="BK139" s="155">
        <f>ROUND(I139*H139,2)</f>
        <v>0</v>
      </c>
      <c r="BL139" s="14" t="s">
        <v>136</v>
      </c>
      <c r="BM139" s="154" t="s">
        <v>149</v>
      </c>
    </row>
    <row r="140" spans="1:65" s="2" customFormat="1" ht="24.2" customHeight="1">
      <c r="A140" s="29"/>
      <c r="B140" s="141"/>
      <c r="C140" s="142" t="s">
        <v>130</v>
      </c>
      <c r="D140" s="142" t="s">
        <v>132</v>
      </c>
      <c r="E140" s="143" t="s">
        <v>320</v>
      </c>
      <c r="F140" s="144" t="s">
        <v>321</v>
      </c>
      <c r="G140" s="145" t="s">
        <v>135</v>
      </c>
      <c r="H140" s="146">
        <v>2.4700000000000002</v>
      </c>
      <c r="I140" s="147"/>
      <c r="J140" s="148">
        <f>ROUND(I140*H140,2)</f>
        <v>0</v>
      </c>
      <c r="K140" s="149"/>
      <c r="L140" s="30"/>
      <c r="M140" s="150" t="s">
        <v>1</v>
      </c>
      <c r="N140" s="151" t="s">
        <v>38</v>
      </c>
      <c r="O140" s="55"/>
      <c r="P140" s="152">
        <f>O140*H140</f>
        <v>0</v>
      </c>
      <c r="Q140" s="152">
        <v>0</v>
      </c>
      <c r="R140" s="152">
        <f>Q140*H140</f>
        <v>0</v>
      </c>
      <c r="S140" s="152">
        <v>0</v>
      </c>
      <c r="T140" s="153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136</v>
      </c>
      <c r="AT140" s="154" t="s">
        <v>132</v>
      </c>
      <c r="AU140" s="154" t="s">
        <v>82</v>
      </c>
      <c r="AY140" s="14" t="s">
        <v>129</v>
      </c>
      <c r="BE140" s="155">
        <f>IF(N140="základní",J140,0)</f>
        <v>0</v>
      </c>
      <c r="BF140" s="155">
        <f>IF(N140="snížená",J140,0)</f>
        <v>0</v>
      </c>
      <c r="BG140" s="155">
        <f>IF(N140="zákl. přenesená",J140,0)</f>
        <v>0</v>
      </c>
      <c r="BH140" s="155">
        <f>IF(N140="sníž. přenesená",J140,0)</f>
        <v>0</v>
      </c>
      <c r="BI140" s="155">
        <f>IF(N140="nulová",J140,0)</f>
        <v>0</v>
      </c>
      <c r="BJ140" s="14" t="s">
        <v>80</v>
      </c>
      <c r="BK140" s="155">
        <f>ROUND(I140*H140,2)</f>
        <v>0</v>
      </c>
      <c r="BL140" s="14" t="s">
        <v>136</v>
      </c>
      <c r="BM140" s="154" t="s">
        <v>152</v>
      </c>
    </row>
    <row r="141" spans="1:65" s="12" customFormat="1" ht="22.9" customHeight="1">
      <c r="B141" s="128"/>
      <c r="D141" s="129" t="s">
        <v>72</v>
      </c>
      <c r="E141" s="139" t="s">
        <v>139</v>
      </c>
      <c r="F141" s="139" t="s">
        <v>322</v>
      </c>
      <c r="I141" s="131"/>
      <c r="J141" s="140">
        <f>BK141</f>
        <v>0</v>
      </c>
      <c r="L141" s="128"/>
      <c r="M141" s="133"/>
      <c r="N141" s="134"/>
      <c r="O141" s="134"/>
      <c r="P141" s="135">
        <f>P142</f>
        <v>0</v>
      </c>
      <c r="Q141" s="134"/>
      <c r="R141" s="135">
        <f>R142</f>
        <v>0</v>
      </c>
      <c r="S141" s="134"/>
      <c r="T141" s="136">
        <f>T142</f>
        <v>0</v>
      </c>
      <c r="AR141" s="129" t="s">
        <v>80</v>
      </c>
      <c r="AT141" s="137" t="s">
        <v>72</v>
      </c>
      <c r="AU141" s="137" t="s">
        <v>80</v>
      </c>
      <c r="AY141" s="129" t="s">
        <v>129</v>
      </c>
      <c r="BK141" s="138">
        <f>BK142</f>
        <v>0</v>
      </c>
    </row>
    <row r="142" spans="1:65" s="2" customFormat="1" ht="24.2" customHeight="1">
      <c r="A142" s="29"/>
      <c r="B142" s="141"/>
      <c r="C142" s="142" t="s">
        <v>153</v>
      </c>
      <c r="D142" s="142" t="s">
        <v>132</v>
      </c>
      <c r="E142" s="143" t="s">
        <v>323</v>
      </c>
      <c r="F142" s="144" t="s">
        <v>324</v>
      </c>
      <c r="G142" s="145" t="s">
        <v>148</v>
      </c>
      <c r="H142" s="146">
        <v>1</v>
      </c>
      <c r="I142" s="147"/>
      <c r="J142" s="148">
        <f>ROUND(I142*H142,2)</f>
        <v>0</v>
      </c>
      <c r="K142" s="149"/>
      <c r="L142" s="30"/>
      <c r="M142" s="150" t="s">
        <v>1</v>
      </c>
      <c r="N142" s="151" t="s">
        <v>38</v>
      </c>
      <c r="O142" s="55"/>
      <c r="P142" s="152">
        <f>O142*H142</f>
        <v>0</v>
      </c>
      <c r="Q142" s="152">
        <v>0</v>
      </c>
      <c r="R142" s="152">
        <f>Q142*H142</f>
        <v>0</v>
      </c>
      <c r="S142" s="152">
        <v>0</v>
      </c>
      <c r="T142" s="153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136</v>
      </c>
      <c r="AT142" s="154" t="s">
        <v>132</v>
      </c>
      <c r="AU142" s="154" t="s">
        <v>82</v>
      </c>
      <c r="AY142" s="14" t="s">
        <v>129</v>
      </c>
      <c r="BE142" s="155">
        <f>IF(N142="základní",J142,0)</f>
        <v>0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14" t="s">
        <v>80</v>
      </c>
      <c r="BK142" s="155">
        <f>ROUND(I142*H142,2)</f>
        <v>0</v>
      </c>
      <c r="BL142" s="14" t="s">
        <v>136</v>
      </c>
      <c r="BM142" s="154" t="s">
        <v>156</v>
      </c>
    </row>
    <row r="143" spans="1:65" s="12" customFormat="1" ht="22.9" customHeight="1">
      <c r="B143" s="128"/>
      <c r="D143" s="129" t="s">
        <v>72</v>
      </c>
      <c r="E143" s="139" t="s">
        <v>325</v>
      </c>
      <c r="F143" s="139" t="s">
        <v>326</v>
      </c>
      <c r="I143" s="131"/>
      <c r="J143" s="140">
        <f>BK143</f>
        <v>0</v>
      </c>
      <c r="L143" s="128"/>
      <c r="M143" s="133"/>
      <c r="N143" s="134"/>
      <c r="O143" s="134"/>
      <c r="P143" s="135">
        <f>SUM(P144:P152)</f>
        <v>0</v>
      </c>
      <c r="Q143" s="134"/>
      <c r="R143" s="135">
        <f>SUM(R144:R152)</f>
        <v>0</v>
      </c>
      <c r="S143" s="134"/>
      <c r="T143" s="136">
        <f>SUM(T144:T152)</f>
        <v>0</v>
      </c>
      <c r="AR143" s="129" t="s">
        <v>80</v>
      </c>
      <c r="AT143" s="137" t="s">
        <v>72</v>
      </c>
      <c r="AU143" s="137" t="s">
        <v>80</v>
      </c>
      <c r="AY143" s="129" t="s">
        <v>129</v>
      </c>
      <c r="BK143" s="138">
        <f>SUM(BK144:BK152)</f>
        <v>0</v>
      </c>
    </row>
    <row r="144" spans="1:65" s="2" customFormat="1" ht="14.45" customHeight="1">
      <c r="A144" s="29"/>
      <c r="B144" s="141"/>
      <c r="C144" s="142" t="s">
        <v>144</v>
      </c>
      <c r="D144" s="142" t="s">
        <v>132</v>
      </c>
      <c r="E144" s="143" t="s">
        <v>327</v>
      </c>
      <c r="F144" s="144" t="s">
        <v>328</v>
      </c>
      <c r="G144" s="145" t="s">
        <v>175</v>
      </c>
      <c r="H144" s="146">
        <v>24</v>
      </c>
      <c r="I144" s="147"/>
      <c r="J144" s="148">
        <f t="shared" ref="J144:J152" si="0">ROUND(I144*H144,2)</f>
        <v>0</v>
      </c>
      <c r="K144" s="149"/>
      <c r="L144" s="30"/>
      <c r="M144" s="150" t="s">
        <v>1</v>
      </c>
      <c r="N144" s="151" t="s">
        <v>38</v>
      </c>
      <c r="O144" s="55"/>
      <c r="P144" s="152">
        <f t="shared" ref="P144:P152" si="1">O144*H144</f>
        <v>0</v>
      </c>
      <c r="Q144" s="152">
        <v>0</v>
      </c>
      <c r="R144" s="152">
        <f t="shared" ref="R144:R152" si="2">Q144*H144</f>
        <v>0</v>
      </c>
      <c r="S144" s="152">
        <v>0</v>
      </c>
      <c r="T144" s="153">
        <f t="shared" ref="T144:T152" si="3"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136</v>
      </c>
      <c r="AT144" s="154" t="s">
        <v>132</v>
      </c>
      <c r="AU144" s="154" t="s">
        <v>82</v>
      </c>
      <c r="AY144" s="14" t="s">
        <v>129</v>
      </c>
      <c r="BE144" s="155">
        <f t="shared" ref="BE144:BE152" si="4">IF(N144="základní",J144,0)</f>
        <v>0</v>
      </c>
      <c r="BF144" s="155">
        <f t="shared" ref="BF144:BF152" si="5">IF(N144="snížená",J144,0)</f>
        <v>0</v>
      </c>
      <c r="BG144" s="155">
        <f t="shared" ref="BG144:BG152" si="6">IF(N144="zákl. přenesená",J144,0)</f>
        <v>0</v>
      </c>
      <c r="BH144" s="155">
        <f t="shared" ref="BH144:BH152" si="7">IF(N144="sníž. přenesená",J144,0)</f>
        <v>0</v>
      </c>
      <c r="BI144" s="155">
        <f t="shared" ref="BI144:BI152" si="8">IF(N144="nulová",J144,0)</f>
        <v>0</v>
      </c>
      <c r="BJ144" s="14" t="s">
        <v>80</v>
      </c>
      <c r="BK144" s="155">
        <f t="shared" ref="BK144:BK152" si="9">ROUND(I144*H144,2)</f>
        <v>0</v>
      </c>
      <c r="BL144" s="14" t="s">
        <v>136</v>
      </c>
      <c r="BM144" s="154" t="s">
        <v>160</v>
      </c>
    </row>
    <row r="145" spans="1:65" s="2" customFormat="1" ht="14.45" customHeight="1">
      <c r="A145" s="29"/>
      <c r="B145" s="141"/>
      <c r="C145" s="142" t="s">
        <v>161</v>
      </c>
      <c r="D145" s="142" t="s">
        <v>132</v>
      </c>
      <c r="E145" s="143" t="s">
        <v>329</v>
      </c>
      <c r="F145" s="144" t="s">
        <v>330</v>
      </c>
      <c r="G145" s="145" t="s">
        <v>310</v>
      </c>
      <c r="H145" s="146">
        <v>8.08</v>
      </c>
      <c r="I145" s="147"/>
      <c r="J145" s="148">
        <f t="shared" si="0"/>
        <v>0</v>
      </c>
      <c r="K145" s="149"/>
      <c r="L145" s="30"/>
      <c r="M145" s="150" t="s">
        <v>1</v>
      </c>
      <c r="N145" s="151" t="s">
        <v>38</v>
      </c>
      <c r="O145" s="55"/>
      <c r="P145" s="152">
        <f t="shared" si="1"/>
        <v>0</v>
      </c>
      <c r="Q145" s="152">
        <v>0</v>
      </c>
      <c r="R145" s="152">
        <f t="shared" si="2"/>
        <v>0</v>
      </c>
      <c r="S145" s="152">
        <v>0</v>
      </c>
      <c r="T145" s="153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136</v>
      </c>
      <c r="AT145" s="154" t="s">
        <v>132</v>
      </c>
      <c r="AU145" s="154" t="s">
        <v>82</v>
      </c>
      <c r="AY145" s="14" t="s">
        <v>129</v>
      </c>
      <c r="BE145" s="155">
        <f t="shared" si="4"/>
        <v>0</v>
      </c>
      <c r="BF145" s="155">
        <f t="shared" si="5"/>
        <v>0</v>
      </c>
      <c r="BG145" s="155">
        <f t="shared" si="6"/>
        <v>0</v>
      </c>
      <c r="BH145" s="155">
        <f t="shared" si="7"/>
        <v>0</v>
      </c>
      <c r="BI145" s="155">
        <f t="shared" si="8"/>
        <v>0</v>
      </c>
      <c r="BJ145" s="14" t="s">
        <v>80</v>
      </c>
      <c r="BK145" s="155">
        <f t="shared" si="9"/>
        <v>0</v>
      </c>
      <c r="BL145" s="14" t="s">
        <v>136</v>
      </c>
      <c r="BM145" s="154" t="s">
        <v>164</v>
      </c>
    </row>
    <row r="146" spans="1:65" s="2" customFormat="1" ht="14.45" customHeight="1">
      <c r="A146" s="29"/>
      <c r="B146" s="141"/>
      <c r="C146" s="142" t="s">
        <v>149</v>
      </c>
      <c r="D146" s="142" t="s">
        <v>132</v>
      </c>
      <c r="E146" s="143" t="s">
        <v>331</v>
      </c>
      <c r="F146" s="144" t="s">
        <v>332</v>
      </c>
      <c r="G146" s="145" t="s">
        <v>310</v>
      </c>
      <c r="H146" s="146">
        <v>7.5</v>
      </c>
      <c r="I146" s="147"/>
      <c r="J146" s="148">
        <f t="shared" si="0"/>
        <v>0</v>
      </c>
      <c r="K146" s="149"/>
      <c r="L146" s="30"/>
      <c r="M146" s="150" t="s">
        <v>1</v>
      </c>
      <c r="N146" s="151" t="s">
        <v>38</v>
      </c>
      <c r="O146" s="55"/>
      <c r="P146" s="152">
        <f t="shared" si="1"/>
        <v>0</v>
      </c>
      <c r="Q146" s="152">
        <v>0</v>
      </c>
      <c r="R146" s="152">
        <f t="shared" si="2"/>
        <v>0</v>
      </c>
      <c r="S146" s="152">
        <v>0</v>
      </c>
      <c r="T146" s="153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136</v>
      </c>
      <c r="AT146" s="154" t="s">
        <v>132</v>
      </c>
      <c r="AU146" s="154" t="s">
        <v>82</v>
      </c>
      <c r="AY146" s="14" t="s">
        <v>129</v>
      </c>
      <c r="BE146" s="155">
        <f t="shared" si="4"/>
        <v>0</v>
      </c>
      <c r="BF146" s="155">
        <f t="shared" si="5"/>
        <v>0</v>
      </c>
      <c r="BG146" s="155">
        <f t="shared" si="6"/>
        <v>0</v>
      </c>
      <c r="BH146" s="155">
        <f t="shared" si="7"/>
        <v>0</v>
      </c>
      <c r="BI146" s="155">
        <f t="shared" si="8"/>
        <v>0</v>
      </c>
      <c r="BJ146" s="14" t="s">
        <v>80</v>
      </c>
      <c r="BK146" s="155">
        <f t="shared" si="9"/>
        <v>0</v>
      </c>
      <c r="BL146" s="14" t="s">
        <v>136</v>
      </c>
      <c r="BM146" s="154" t="s">
        <v>167</v>
      </c>
    </row>
    <row r="147" spans="1:65" s="2" customFormat="1" ht="24.2" customHeight="1">
      <c r="A147" s="29"/>
      <c r="B147" s="141"/>
      <c r="C147" s="142" t="s">
        <v>168</v>
      </c>
      <c r="D147" s="142" t="s">
        <v>132</v>
      </c>
      <c r="E147" s="143" t="s">
        <v>333</v>
      </c>
      <c r="F147" s="144" t="s">
        <v>334</v>
      </c>
      <c r="G147" s="145" t="s">
        <v>217</v>
      </c>
      <c r="H147" s="146">
        <v>9.5000000000000001E-2</v>
      </c>
      <c r="I147" s="147"/>
      <c r="J147" s="148">
        <f t="shared" si="0"/>
        <v>0</v>
      </c>
      <c r="K147" s="149"/>
      <c r="L147" s="30"/>
      <c r="M147" s="150" t="s">
        <v>1</v>
      </c>
      <c r="N147" s="151" t="s">
        <v>38</v>
      </c>
      <c r="O147" s="55"/>
      <c r="P147" s="152">
        <f t="shared" si="1"/>
        <v>0</v>
      </c>
      <c r="Q147" s="152">
        <v>0</v>
      </c>
      <c r="R147" s="152">
        <f t="shared" si="2"/>
        <v>0</v>
      </c>
      <c r="S147" s="152">
        <v>0</v>
      </c>
      <c r="T147" s="153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136</v>
      </c>
      <c r="AT147" s="154" t="s">
        <v>132</v>
      </c>
      <c r="AU147" s="154" t="s">
        <v>82</v>
      </c>
      <c r="AY147" s="14" t="s">
        <v>129</v>
      </c>
      <c r="BE147" s="155">
        <f t="shared" si="4"/>
        <v>0</v>
      </c>
      <c r="BF147" s="155">
        <f t="shared" si="5"/>
        <v>0</v>
      </c>
      <c r="BG147" s="155">
        <f t="shared" si="6"/>
        <v>0</v>
      </c>
      <c r="BH147" s="155">
        <f t="shared" si="7"/>
        <v>0</v>
      </c>
      <c r="BI147" s="155">
        <f t="shared" si="8"/>
        <v>0</v>
      </c>
      <c r="BJ147" s="14" t="s">
        <v>80</v>
      </c>
      <c r="BK147" s="155">
        <f t="shared" si="9"/>
        <v>0</v>
      </c>
      <c r="BL147" s="14" t="s">
        <v>136</v>
      </c>
      <c r="BM147" s="154" t="s">
        <v>171</v>
      </c>
    </row>
    <row r="148" spans="1:65" s="2" customFormat="1" ht="24.2" customHeight="1">
      <c r="A148" s="29"/>
      <c r="B148" s="141"/>
      <c r="C148" s="142" t="s">
        <v>152</v>
      </c>
      <c r="D148" s="142" t="s">
        <v>132</v>
      </c>
      <c r="E148" s="143" t="s">
        <v>335</v>
      </c>
      <c r="F148" s="144" t="s">
        <v>336</v>
      </c>
      <c r="G148" s="145" t="s">
        <v>135</v>
      </c>
      <c r="H148" s="146">
        <v>4.8</v>
      </c>
      <c r="I148" s="147"/>
      <c r="J148" s="148">
        <f t="shared" si="0"/>
        <v>0</v>
      </c>
      <c r="K148" s="149"/>
      <c r="L148" s="30"/>
      <c r="M148" s="150" t="s">
        <v>1</v>
      </c>
      <c r="N148" s="151" t="s">
        <v>38</v>
      </c>
      <c r="O148" s="55"/>
      <c r="P148" s="152">
        <f t="shared" si="1"/>
        <v>0</v>
      </c>
      <c r="Q148" s="152">
        <v>0</v>
      </c>
      <c r="R148" s="152">
        <f t="shared" si="2"/>
        <v>0</v>
      </c>
      <c r="S148" s="152">
        <v>0</v>
      </c>
      <c r="T148" s="153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136</v>
      </c>
      <c r="AT148" s="154" t="s">
        <v>132</v>
      </c>
      <c r="AU148" s="154" t="s">
        <v>82</v>
      </c>
      <c r="AY148" s="14" t="s">
        <v>129</v>
      </c>
      <c r="BE148" s="155">
        <f t="shared" si="4"/>
        <v>0</v>
      </c>
      <c r="BF148" s="155">
        <f t="shared" si="5"/>
        <v>0</v>
      </c>
      <c r="BG148" s="155">
        <f t="shared" si="6"/>
        <v>0</v>
      </c>
      <c r="BH148" s="155">
        <f t="shared" si="7"/>
        <v>0</v>
      </c>
      <c r="BI148" s="155">
        <f t="shared" si="8"/>
        <v>0</v>
      </c>
      <c r="BJ148" s="14" t="s">
        <v>80</v>
      </c>
      <c r="BK148" s="155">
        <f t="shared" si="9"/>
        <v>0</v>
      </c>
      <c r="BL148" s="14" t="s">
        <v>136</v>
      </c>
      <c r="BM148" s="154" t="s">
        <v>176</v>
      </c>
    </row>
    <row r="149" spans="1:65" s="2" customFormat="1" ht="24.2" customHeight="1">
      <c r="A149" s="29"/>
      <c r="B149" s="141"/>
      <c r="C149" s="142" t="s">
        <v>177</v>
      </c>
      <c r="D149" s="142" t="s">
        <v>132</v>
      </c>
      <c r="E149" s="143" t="s">
        <v>337</v>
      </c>
      <c r="F149" s="144" t="s">
        <v>338</v>
      </c>
      <c r="G149" s="145" t="s">
        <v>135</v>
      </c>
      <c r="H149" s="146">
        <v>4.8</v>
      </c>
      <c r="I149" s="147"/>
      <c r="J149" s="148">
        <f t="shared" si="0"/>
        <v>0</v>
      </c>
      <c r="K149" s="149"/>
      <c r="L149" s="30"/>
      <c r="M149" s="150" t="s">
        <v>1</v>
      </c>
      <c r="N149" s="151" t="s">
        <v>38</v>
      </c>
      <c r="O149" s="55"/>
      <c r="P149" s="152">
        <f t="shared" si="1"/>
        <v>0</v>
      </c>
      <c r="Q149" s="152">
        <v>0</v>
      </c>
      <c r="R149" s="152">
        <f t="shared" si="2"/>
        <v>0</v>
      </c>
      <c r="S149" s="152">
        <v>0</v>
      </c>
      <c r="T149" s="153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136</v>
      </c>
      <c r="AT149" s="154" t="s">
        <v>132</v>
      </c>
      <c r="AU149" s="154" t="s">
        <v>82</v>
      </c>
      <c r="AY149" s="14" t="s">
        <v>129</v>
      </c>
      <c r="BE149" s="155">
        <f t="shared" si="4"/>
        <v>0</v>
      </c>
      <c r="BF149" s="155">
        <f t="shared" si="5"/>
        <v>0</v>
      </c>
      <c r="BG149" s="155">
        <f t="shared" si="6"/>
        <v>0</v>
      </c>
      <c r="BH149" s="155">
        <f t="shared" si="7"/>
        <v>0</v>
      </c>
      <c r="BI149" s="155">
        <f t="shared" si="8"/>
        <v>0</v>
      </c>
      <c r="BJ149" s="14" t="s">
        <v>80</v>
      </c>
      <c r="BK149" s="155">
        <f t="shared" si="9"/>
        <v>0</v>
      </c>
      <c r="BL149" s="14" t="s">
        <v>136</v>
      </c>
      <c r="BM149" s="154" t="s">
        <v>180</v>
      </c>
    </row>
    <row r="150" spans="1:65" s="2" customFormat="1" ht="24.2" customHeight="1">
      <c r="A150" s="29"/>
      <c r="B150" s="141"/>
      <c r="C150" s="142" t="s">
        <v>156</v>
      </c>
      <c r="D150" s="142" t="s">
        <v>132</v>
      </c>
      <c r="E150" s="143" t="s">
        <v>339</v>
      </c>
      <c r="F150" s="144" t="s">
        <v>340</v>
      </c>
      <c r="G150" s="145" t="s">
        <v>175</v>
      </c>
      <c r="H150" s="146">
        <v>24</v>
      </c>
      <c r="I150" s="147"/>
      <c r="J150" s="148">
        <f t="shared" si="0"/>
        <v>0</v>
      </c>
      <c r="K150" s="149"/>
      <c r="L150" s="30"/>
      <c r="M150" s="150" t="s">
        <v>1</v>
      </c>
      <c r="N150" s="151" t="s">
        <v>38</v>
      </c>
      <c r="O150" s="55"/>
      <c r="P150" s="152">
        <f t="shared" si="1"/>
        <v>0</v>
      </c>
      <c r="Q150" s="152">
        <v>0</v>
      </c>
      <c r="R150" s="152">
        <f t="shared" si="2"/>
        <v>0</v>
      </c>
      <c r="S150" s="152">
        <v>0</v>
      </c>
      <c r="T150" s="153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136</v>
      </c>
      <c r="AT150" s="154" t="s">
        <v>132</v>
      </c>
      <c r="AU150" s="154" t="s">
        <v>82</v>
      </c>
      <c r="AY150" s="14" t="s">
        <v>129</v>
      </c>
      <c r="BE150" s="155">
        <f t="shared" si="4"/>
        <v>0</v>
      </c>
      <c r="BF150" s="155">
        <f t="shared" si="5"/>
        <v>0</v>
      </c>
      <c r="BG150" s="155">
        <f t="shared" si="6"/>
        <v>0</v>
      </c>
      <c r="BH150" s="155">
        <f t="shared" si="7"/>
        <v>0</v>
      </c>
      <c r="BI150" s="155">
        <f t="shared" si="8"/>
        <v>0</v>
      </c>
      <c r="BJ150" s="14" t="s">
        <v>80</v>
      </c>
      <c r="BK150" s="155">
        <f t="shared" si="9"/>
        <v>0</v>
      </c>
      <c r="BL150" s="14" t="s">
        <v>136</v>
      </c>
      <c r="BM150" s="154" t="s">
        <v>183</v>
      </c>
    </row>
    <row r="151" spans="1:65" s="2" customFormat="1" ht="14.45" customHeight="1">
      <c r="A151" s="29"/>
      <c r="B151" s="141"/>
      <c r="C151" s="142" t="s">
        <v>8</v>
      </c>
      <c r="D151" s="142" t="s">
        <v>132</v>
      </c>
      <c r="E151" s="143" t="s">
        <v>341</v>
      </c>
      <c r="F151" s="144" t="s">
        <v>342</v>
      </c>
      <c r="G151" s="145" t="s">
        <v>175</v>
      </c>
      <c r="H151" s="146">
        <v>24</v>
      </c>
      <c r="I151" s="147"/>
      <c r="J151" s="148">
        <f t="shared" si="0"/>
        <v>0</v>
      </c>
      <c r="K151" s="149"/>
      <c r="L151" s="30"/>
      <c r="M151" s="150" t="s">
        <v>1</v>
      </c>
      <c r="N151" s="151" t="s">
        <v>38</v>
      </c>
      <c r="O151" s="55"/>
      <c r="P151" s="152">
        <f t="shared" si="1"/>
        <v>0</v>
      </c>
      <c r="Q151" s="152">
        <v>0</v>
      </c>
      <c r="R151" s="152">
        <f t="shared" si="2"/>
        <v>0</v>
      </c>
      <c r="S151" s="152">
        <v>0</v>
      </c>
      <c r="T151" s="153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136</v>
      </c>
      <c r="AT151" s="154" t="s">
        <v>132</v>
      </c>
      <c r="AU151" s="154" t="s">
        <v>82</v>
      </c>
      <c r="AY151" s="14" t="s">
        <v>129</v>
      </c>
      <c r="BE151" s="155">
        <f t="shared" si="4"/>
        <v>0</v>
      </c>
      <c r="BF151" s="155">
        <f t="shared" si="5"/>
        <v>0</v>
      </c>
      <c r="BG151" s="155">
        <f t="shared" si="6"/>
        <v>0</v>
      </c>
      <c r="BH151" s="155">
        <f t="shared" si="7"/>
        <v>0</v>
      </c>
      <c r="BI151" s="155">
        <f t="shared" si="8"/>
        <v>0</v>
      </c>
      <c r="BJ151" s="14" t="s">
        <v>80</v>
      </c>
      <c r="BK151" s="155">
        <f t="shared" si="9"/>
        <v>0</v>
      </c>
      <c r="BL151" s="14" t="s">
        <v>136</v>
      </c>
      <c r="BM151" s="154" t="s">
        <v>186</v>
      </c>
    </row>
    <row r="152" spans="1:65" s="2" customFormat="1" ht="24.2" customHeight="1">
      <c r="A152" s="29"/>
      <c r="B152" s="141"/>
      <c r="C152" s="142" t="s">
        <v>160</v>
      </c>
      <c r="D152" s="142" t="s">
        <v>132</v>
      </c>
      <c r="E152" s="143" t="s">
        <v>343</v>
      </c>
      <c r="F152" s="144" t="s">
        <v>344</v>
      </c>
      <c r="G152" s="145" t="s">
        <v>175</v>
      </c>
      <c r="H152" s="146">
        <v>24</v>
      </c>
      <c r="I152" s="147"/>
      <c r="J152" s="148">
        <f t="shared" si="0"/>
        <v>0</v>
      </c>
      <c r="K152" s="149"/>
      <c r="L152" s="30"/>
      <c r="M152" s="150" t="s">
        <v>1</v>
      </c>
      <c r="N152" s="151" t="s">
        <v>38</v>
      </c>
      <c r="O152" s="55"/>
      <c r="P152" s="152">
        <f t="shared" si="1"/>
        <v>0</v>
      </c>
      <c r="Q152" s="152">
        <v>0</v>
      </c>
      <c r="R152" s="152">
        <f t="shared" si="2"/>
        <v>0</v>
      </c>
      <c r="S152" s="152">
        <v>0</v>
      </c>
      <c r="T152" s="153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136</v>
      </c>
      <c r="AT152" s="154" t="s">
        <v>132</v>
      </c>
      <c r="AU152" s="154" t="s">
        <v>82</v>
      </c>
      <c r="AY152" s="14" t="s">
        <v>129</v>
      </c>
      <c r="BE152" s="155">
        <f t="shared" si="4"/>
        <v>0</v>
      </c>
      <c r="BF152" s="155">
        <f t="shared" si="5"/>
        <v>0</v>
      </c>
      <c r="BG152" s="155">
        <f t="shared" si="6"/>
        <v>0</v>
      </c>
      <c r="BH152" s="155">
        <f t="shared" si="7"/>
        <v>0</v>
      </c>
      <c r="BI152" s="155">
        <f t="shared" si="8"/>
        <v>0</v>
      </c>
      <c r="BJ152" s="14" t="s">
        <v>80</v>
      </c>
      <c r="BK152" s="155">
        <f t="shared" si="9"/>
        <v>0</v>
      </c>
      <c r="BL152" s="14" t="s">
        <v>136</v>
      </c>
      <c r="BM152" s="154" t="s">
        <v>189</v>
      </c>
    </row>
    <row r="153" spans="1:65" s="12" customFormat="1" ht="22.9" customHeight="1">
      <c r="B153" s="128"/>
      <c r="D153" s="129" t="s">
        <v>72</v>
      </c>
      <c r="E153" s="139" t="s">
        <v>145</v>
      </c>
      <c r="F153" s="139" t="s">
        <v>345</v>
      </c>
      <c r="I153" s="131"/>
      <c r="J153" s="140">
        <f>BK153</f>
        <v>0</v>
      </c>
      <c r="L153" s="128"/>
      <c r="M153" s="133"/>
      <c r="N153" s="134"/>
      <c r="O153" s="134"/>
      <c r="P153" s="135">
        <f>SUM(P154:P159)</f>
        <v>0</v>
      </c>
      <c r="Q153" s="134"/>
      <c r="R153" s="135">
        <f>SUM(R154:R159)</f>
        <v>0</v>
      </c>
      <c r="S153" s="134"/>
      <c r="T153" s="136">
        <f>SUM(T154:T159)</f>
        <v>0</v>
      </c>
      <c r="AR153" s="129" t="s">
        <v>80</v>
      </c>
      <c r="AT153" s="137" t="s">
        <v>72</v>
      </c>
      <c r="AU153" s="137" t="s">
        <v>80</v>
      </c>
      <c r="AY153" s="129" t="s">
        <v>129</v>
      </c>
      <c r="BK153" s="138">
        <f>SUM(BK154:BK159)</f>
        <v>0</v>
      </c>
    </row>
    <row r="154" spans="1:65" s="2" customFormat="1" ht="24.2" customHeight="1">
      <c r="A154" s="29"/>
      <c r="B154" s="141"/>
      <c r="C154" s="142" t="s">
        <v>192</v>
      </c>
      <c r="D154" s="142" t="s">
        <v>132</v>
      </c>
      <c r="E154" s="143" t="s">
        <v>346</v>
      </c>
      <c r="F154" s="144" t="s">
        <v>347</v>
      </c>
      <c r="G154" s="145" t="s">
        <v>135</v>
      </c>
      <c r="H154" s="146">
        <v>3.1</v>
      </c>
      <c r="I154" s="147"/>
      <c r="J154" s="148">
        <f t="shared" ref="J154:J159" si="10">ROUND(I154*H154,2)</f>
        <v>0</v>
      </c>
      <c r="K154" s="149"/>
      <c r="L154" s="30"/>
      <c r="M154" s="150" t="s">
        <v>1</v>
      </c>
      <c r="N154" s="151" t="s">
        <v>38</v>
      </c>
      <c r="O154" s="55"/>
      <c r="P154" s="152">
        <f t="shared" ref="P154:P159" si="11">O154*H154</f>
        <v>0</v>
      </c>
      <c r="Q154" s="152">
        <v>0</v>
      </c>
      <c r="R154" s="152">
        <f t="shared" ref="R154:R159" si="12">Q154*H154</f>
        <v>0</v>
      </c>
      <c r="S154" s="152">
        <v>0</v>
      </c>
      <c r="T154" s="153">
        <f t="shared" ref="T154:T159" si="13"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136</v>
      </c>
      <c r="AT154" s="154" t="s">
        <v>132</v>
      </c>
      <c r="AU154" s="154" t="s">
        <v>82</v>
      </c>
      <c r="AY154" s="14" t="s">
        <v>129</v>
      </c>
      <c r="BE154" s="155">
        <f t="shared" ref="BE154:BE159" si="14">IF(N154="základní",J154,0)</f>
        <v>0</v>
      </c>
      <c r="BF154" s="155">
        <f t="shared" ref="BF154:BF159" si="15">IF(N154="snížená",J154,0)</f>
        <v>0</v>
      </c>
      <c r="BG154" s="155">
        <f t="shared" ref="BG154:BG159" si="16">IF(N154="zákl. přenesená",J154,0)</f>
        <v>0</v>
      </c>
      <c r="BH154" s="155">
        <f t="shared" ref="BH154:BH159" si="17">IF(N154="sníž. přenesená",J154,0)</f>
        <v>0</v>
      </c>
      <c r="BI154" s="155">
        <f t="shared" ref="BI154:BI159" si="18">IF(N154="nulová",J154,0)</f>
        <v>0</v>
      </c>
      <c r="BJ154" s="14" t="s">
        <v>80</v>
      </c>
      <c r="BK154" s="155">
        <f t="shared" ref="BK154:BK159" si="19">ROUND(I154*H154,2)</f>
        <v>0</v>
      </c>
      <c r="BL154" s="14" t="s">
        <v>136</v>
      </c>
      <c r="BM154" s="154" t="s">
        <v>195</v>
      </c>
    </row>
    <row r="155" spans="1:65" s="2" customFormat="1" ht="24.2" customHeight="1">
      <c r="A155" s="29"/>
      <c r="B155" s="141"/>
      <c r="C155" s="142" t="s">
        <v>164</v>
      </c>
      <c r="D155" s="142" t="s">
        <v>132</v>
      </c>
      <c r="E155" s="143" t="s">
        <v>348</v>
      </c>
      <c r="F155" s="144" t="s">
        <v>349</v>
      </c>
      <c r="G155" s="145" t="s">
        <v>135</v>
      </c>
      <c r="H155" s="146">
        <v>2.1</v>
      </c>
      <c r="I155" s="147"/>
      <c r="J155" s="148">
        <f t="shared" si="10"/>
        <v>0</v>
      </c>
      <c r="K155" s="149"/>
      <c r="L155" s="30"/>
      <c r="M155" s="150" t="s">
        <v>1</v>
      </c>
      <c r="N155" s="151" t="s">
        <v>38</v>
      </c>
      <c r="O155" s="55"/>
      <c r="P155" s="152">
        <f t="shared" si="11"/>
        <v>0</v>
      </c>
      <c r="Q155" s="152">
        <v>0</v>
      </c>
      <c r="R155" s="152">
        <f t="shared" si="12"/>
        <v>0</v>
      </c>
      <c r="S155" s="152">
        <v>0</v>
      </c>
      <c r="T155" s="153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4" t="s">
        <v>136</v>
      </c>
      <c r="AT155" s="154" t="s">
        <v>132</v>
      </c>
      <c r="AU155" s="154" t="s">
        <v>82</v>
      </c>
      <c r="AY155" s="14" t="s">
        <v>129</v>
      </c>
      <c r="BE155" s="155">
        <f t="shared" si="14"/>
        <v>0</v>
      </c>
      <c r="BF155" s="155">
        <f t="shared" si="15"/>
        <v>0</v>
      </c>
      <c r="BG155" s="155">
        <f t="shared" si="16"/>
        <v>0</v>
      </c>
      <c r="BH155" s="155">
        <f t="shared" si="17"/>
        <v>0</v>
      </c>
      <c r="BI155" s="155">
        <f t="shared" si="18"/>
        <v>0</v>
      </c>
      <c r="BJ155" s="14" t="s">
        <v>80</v>
      </c>
      <c r="BK155" s="155">
        <f t="shared" si="19"/>
        <v>0</v>
      </c>
      <c r="BL155" s="14" t="s">
        <v>136</v>
      </c>
      <c r="BM155" s="154" t="s">
        <v>198</v>
      </c>
    </row>
    <row r="156" spans="1:65" s="2" customFormat="1" ht="14.45" customHeight="1">
      <c r="A156" s="29"/>
      <c r="B156" s="141"/>
      <c r="C156" s="156" t="s">
        <v>199</v>
      </c>
      <c r="D156" s="156" t="s">
        <v>250</v>
      </c>
      <c r="E156" s="157" t="s">
        <v>350</v>
      </c>
      <c r="F156" s="158" t="s">
        <v>351</v>
      </c>
      <c r="G156" s="159" t="s">
        <v>135</v>
      </c>
      <c r="H156" s="160">
        <v>2.31</v>
      </c>
      <c r="I156" s="161"/>
      <c r="J156" s="162">
        <f t="shared" si="10"/>
        <v>0</v>
      </c>
      <c r="K156" s="163"/>
      <c r="L156" s="164"/>
      <c r="M156" s="165" t="s">
        <v>1</v>
      </c>
      <c r="N156" s="166" t="s">
        <v>38</v>
      </c>
      <c r="O156" s="55"/>
      <c r="P156" s="152">
        <f t="shared" si="11"/>
        <v>0</v>
      </c>
      <c r="Q156" s="152">
        <v>0</v>
      </c>
      <c r="R156" s="152">
        <f t="shared" si="12"/>
        <v>0</v>
      </c>
      <c r="S156" s="152">
        <v>0</v>
      </c>
      <c r="T156" s="153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144</v>
      </c>
      <c r="AT156" s="154" t="s">
        <v>250</v>
      </c>
      <c r="AU156" s="154" t="s">
        <v>82</v>
      </c>
      <c r="AY156" s="14" t="s">
        <v>129</v>
      </c>
      <c r="BE156" s="155">
        <f t="shared" si="14"/>
        <v>0</v>
      </c>
      <c r="BF156" s="155">
        <f t="shared" si="15"/>
        <v>0</v>
      </c>
      <c r="BG156" s="155">
        <f t="shared" si="16"/>
        <v>0</v>
      </c>
      <c r="BH156" s="155">
        <f t="shared" si="17"/>
        <v>0</v>
      </c>
      <c r="BI156" s="155">
        <f t="shared" si="18"/>
        <v>0</v>
      </c>
      <c r="BJ156" s="14" t="s">
        <v>80</v>
      </c>
      <c r="BK156" s="155">
        <f t="shared" si="19"/>
        <v>0</v>
      </c>
      <c r="BL156" s="14" t="s">
        <v>136</v>
      </c>
      <c r="BM156" s="154" t="s">
        <v>202</v>
      </c>
    </row>
    <row r="157" spans="1:65" s="2" customFormat="1" ht="24.2" customHeight="1">
      <c r="A157" s="29"/>
      <c r="B157" s="141"/>
      <c r="C157" s="142" t="s">
        <v>167</v>
      </c>
      <c r="D157" s="142" t="s">
        <v>132</v>
      </c>
      <c r="E157" s="143" t="s">
        <v>352</v>
      </c>
      <c r="F157" s="144" t="s">
        <v>353</v>
      </c>
      <c r="G157" s="145" t="s">
        <v>135</v>
      </c>
      <c r="H157" s="146">
        <v>1</v>
      </c>
      <c r="I157" s="147"/>
      <c r="J157" s="148">
        <f t="shared" si="10"/>
        <v>0</v>
      </c>
      <c r="K157" s="149"/>
      <c r="L157" s="30"/>
      <c r="M157" s="150" t="s">
        <v>1</v>
      </c>
      <c r="N157" s="151" t="s">
        <v>38</v>
      </c>
      <c r="O157" s="55"/>
      <c r="P157" s="152">
        <f t="shared" si="11"/>
        <v>0</v>
      </c>
      <c r="Q157" s="152">
        <v>0</v>
      </c>
      <c r="R157" s="152">
        <f t="shared" si="12"/>
        <v>0</v>
      </c>
      <c r="S157" s="152">
        <v>0</v>
      </c>
      <c r="T157" s="153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4" t="s">
        <v>136</v>
      </c>
      <c r="AT157" s="154" t="s">
        <v>132</v>
      </c>
      <c r="AU157" s="154" t="s">
        <v>82</v>
      </c>
      <c r="AY157" s="14" t="s">
        <v>129</v>
      </c>
      <c r="BE157" s="155">
        <f t="shared" si="14"/>
        <v>0</v>
      </c>
      <c r="BF157" s="155">
        <f t="shared" si="15"/>
        <v>0</v>
      </c>
      <c r="BG157" s="155">
        <f t="shared" si="16"/>
        <v>0</v>
      </c>
      <c r="BH157" s="155">
        <f t="shared" si="17"/>
        <v>0</v>
      </c>
      <c r="BI157" s="155">
        <f t="shared" si="18"/>
        <v>0</v>
      </c>
      <c r="BJ157" s="14" t="s">
        <v>80</v>
      </c>
      <c r="BK157" s="155">
        <f t="shared" si="19"/>
        <v>0</v>
      </c>
      <c r="BL157" s="14" t="s">
        <v>136</v>
      </c>
      <c r="BM157" s="154" t="s">
        <v>205</v>
      </c>
    </row>
    <row r="158" spans="1:65" s="2" customFormat="1" ht="24.2" customHeight="1">
      <c r="A158" s="29"/>
      <c r="B158" s="141"/>
      <c r="C158" s="142" t="s">
        <v>7</v>
      </c>
      <c r="D158" s="142" t="s">
        <v>132</v>
      </c>
      <c r="E158" s="143" t="s">
        <v>354</v>
      </c>
      <c r="F158" s="144" t="s">
        <v>355</v>
      </c>
      <c r="G158" s="145" t="s">
        <v>135</v>
      </c>
      <c r="H158" s="146">
        <v>1</v>
      </c>
      <c r="I158" s="147"/>
      <c r="J158" s="148">
        <f t="shared" si="10"/>
        <v>0</v>
      </c>
      <c r="K158" s="149"/>
      <c r="L158" s="30"/>
      <c r="M158" s="150" t="s">
        <v>1</v>
      </c>
      <c r="N158" s="151" t="s">
        <v>38</v>
      </c>
      <c r="O158" s="55"/>
      <c r="P158" s="152">
        <f t="shared" si="11"/>
        <v>0</v>
      </c>
      <c r="Q158" s="152">
        <v>0</v>
      </c>
      <c r="R158" s="152">
        <f t="shared" si="12"/>
        <v>0</v>
      </c>
      <c r="S158" s="152">
        <v>0</v>
      </c>
      <c r="T158" s="153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4" t="s">
        <v>136</v>
      </c>
      <c r="AT158" s="154" t="s">
        <v>132</v>
      </c>
      <c r="AU158" s="154" t="s">
        <v>82</v>
      </c>
      <c r="AY158" s="14" t="s">
        <v>129</v>
      </c>
      <c r="BE158" s="155">
        <f t="shared" si="14"/>
        <v>0</v>
      </c>
      <c r="BF158" s="155">
        <f t="shared" si="15"/>
        <v>0</v>
      </c>
      <c r="BG158" s="155">
        <f t="shared" si="16"/>
        <v>0</v>
      </c>
      <c r="BH158" s="155">
        <f t="shared" si="17"/>
        <v>0</v>
      </c>
      <c r="BI158" s="155">
        <f t="shared" si="18"/>
        <v>0</v>
      </c>
      <c r="BJ158" s="14" t="s">
        <v>80</v>
      </c>
      <c r="BK158" s="155">
        <f t="shared" si="19"/>
        <v>0</v>
      </c>
      <c r="BL158" s="14" t="s">
        <v>136</v>
      </c>
      <c r="BM158" s="154" t="s">
        <v>208</v>
      </c>
    </row>
    <row r="159" spans="1:65" s="2" customFormat="1" ht="14.45" customHeight="1">
      <c r="A159" s="29"/>
      <c r="B159" s="141"/>
      <c r="C159" s="142" t="s">
        <v>171</v>
      </c>
      <c r="D159" s="142" t="s">
        <v>132</v>
      </c>
      <c r="E159" s="143" t="s">
        <v>356</v>
      </c>
      <c r="F159" s="144" t="s">
        <v>357</v>
      </c>
      <c r="G159" s="145" t="s">
        <v>135</v>
      </c>
      <c r="H159" s="146">
        <v>1</v>
      </c>
      <c r="I159" s="147"/>
      <c r="J159" s="148">
        <f t="shared" si="10"/>
        <v>0</v>
      </c>
      <c r="K159" s="149"/>
      <c r="L159" s="30"/>
      <c r="M159" s="150" t="s">
        <v>1</v>
      </c>
      <c r="N159" s="151" t="s">
        <v>38</v>
      </c>
      <c r="O159" s="55"/>
      <c r="P159" s="152">
        <f t="shared" si="11"/>
        <v>0</v>
      </c>
      <c r="Q159" s="152">
        <v>0</v>
      </c>
      <c r="R159" s="152">
        <f t="shared" si="12"/>
        <v>0</v>
      </c>
      <c r="S159" s="152">
        <v>0</v>
      </c>
      <c r="T159" s="153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4" t="s">
        <v>136</v>
      </c>
      <c r="AT159" s="154" t="s">
        <v>132</v>
      </c>
      <c r="AU159" s="154" t="s">
        <v>82</v>
      </c>
      <c r="AY159" s="14" t="s">
        <v>129</v>
      </c>
      <c r="BE159" s="155">
        <f t="shared" si="14"/>
        <v>0</v>
      </c>
      <c r="BF159" s="155">
        <f t="shared" si="15"/>
        <v>0</v>
      </c>
      <c r="BG159" s="155">
        <f t="shared" si="16"/>
        <v>0</v>
      </c>
      <c r="BH159" s="155">
        <f t="shared" si="17"/>
        <v>0</v>
      </c>
      <c r="BI159" s="155">
        <f t="shared" si="18"/>
        <v>0</v>
      </c>
      <c r="BJ159" s="14" t="s">
        <v>80</v>
      </c>
      <c r="BK159" s="155">
        <f t="shared" si="19"/>
        <v>0</v>
      </c>
      <c r="BL159" s="14" t="s">
        <v>136</v>
      </c>
      <c r="BM159" s="154" t="s">
        <v>211</v>
      </c>
    </row>
    <row r="160" spans="1:65" s="12" customFormat="1" ht="22.9" customHeight="1">
      <c r="B160" s="128"/>
      <c r="D160" s="129" t="s">
        <v>72</v>
      </c>
      <c r="E160" s="139" t="s">
        <v>161</v>
      </c>
      <c r="F160" s="139" t="s">
        <v>172</v>
      </c>
      <c r="I160" s="131"/>
      <c r="J160" s="140">
        <f>BK160</f>
        <v>0</v>
      </c>
      <c r="L160" s="128"/>
      <c r="M160" s="133"/>
      <c r="N160" s="134"/>
      <c r="O160" s="134"/>
      <c r="P160" s="135">
        <f>SUM(P161:P164)</f>
        <v>0</v>
      </c>
      <c r="Q160" s="134"/>
      <c r="R160" s="135">
        <f>SUM(R161:R164)</f>
        <v>0</v>
      </c>
      <c r="S160" s="134"/>
      <c r="T160" s="136">
        <f>SUM(T161:T164)</f>
        <v>0</v>
      </c>
      <c r="AR160" s="129" t="s">
        <v>80</v>
      </c>
      <c r="AT160" s="137" t="s">
        <v>72</v>
      </c>
      <c r="AU160" s="137" t="s">
        <v>80</v>
      </c>
      <c r="AY160" s="129" t="s">
        <v>129</v>
      </c>
      <c r="BK160" s="138">
        <f>SUM(BK161:BK164)</f>
        <v>0</v>
      </c>
    </row>
    <row r="161" spans="1:65" s="2" customFormat="1" ht="14.45" customHeight="1">
      <c r="A161" s="29"/>
      <c r="B161" s="141"/>
      <c r="C161" s="142" t="s">
        <v>214</v>
      </c>
      <c r="D161" s="142" t="s">
        <v>132</v>
      </c>
      <c r="E161" s="143" t="s">
        <v>358</v>
      </c>
      <c r="F161" s="144" t="s">
        <v>359</v>
      </c>
      <c r="G161" s="145" t="s">
        <v>310</v>
      </c>
      <c r="H161" s="146">
        <v>1.4E-2</v>
      </c>
      <c r="I161" s="147"/>
      <c r="J161" s="148">
        <f>ROUND(I161*H161,2)</f>
        <v>0</v>
      </c>
      <c r="K161" s="149"/>
      <c r="L161" s="30"/>
      <c r="M161" s="150" t="s">
        <v>1</v>
      </c>
      <c r="N161" s="151" t="s">
        <v>38</v>
      </c>
      <c r="O161" s="55"/>
      <c r="P161" s="152">
        <f>O161*H161</f>
        <v>0</v>
      </c>
      <c r="Q161" s="152">
        <v>0</v>
      </c>
      <c r="R161" s="152">
        <f>Q161*H161</f>
        <v>0</v>
      </c>
      <c r="S161" s="152">
        <v>0</v>
      </c>
      <c r="T161" s="153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4" t="s">
        <v>136</v>
      </c>
      <c r="AT161" s="154" t="s">
        <v>132</v>
      </c>
      <c r="AU161" s="154" t="s">
        <v>82</v>
      </c>
      <c r="AY161" s="14" t="s">
        <v>129</v>
      </c>
      <c r="BE161" s="155">
        <f>IF(N161="základní",J161,0)</f>
        <v>0</v>
      </c>
      <c r="BF161" s="155">
        <f>IF(N161="snížená",J161,0)</f>
        <v>0</v>
      </c>
      <c r="BG161" s="155">
        <f>IF(N161="zákl. přenesená",J161,0)</f>
        <v>0</v>
      </c>
      <c r="BH161" s="155">
        <f>IF(N161="sníž. přenesená",J161,0)</f>
        <v>0</v>
      </c>
      <c r="BI161" s="155">
        <f>IF(N161="nulová",J161,0)</f>
        <v>0</v>
      </c>
      <c r="BJ161" s="14" t="s">
        <v>80</v>
      </c>
      <c r="BK161" s="155">
        <f>ROUND(I161*H161,2)</f>
        <v>0</v>
      </c>
      <c r="BL161" s="14" t="s">
        <v>136</v>
      </c>
      <c r="BM161" s="154" t="s">
        <v>218</v>
      </c>
    </row>
    <row r="162" spans="1:65" s="2" customFormat="1" ht="14.45" customHeight="1">
      <c r="A162" s="29"/>
      <c r="B162" s="141"/>
      <c r="C162" s="142" t="s">
        <v>176</v>
      </c>
      <c r="D162" s="142" t="s">
        <v>132</v>
      </c>
      <c r="E162" s="143" t="s">
        <v>360</v>
      </c>
      <c r="F162" s="144" t="s">
        <v>361</v>
      </c>
      <c r="G162" s="145" t="s">
        <v>175</v>
      </c>
      <c r="H162" s="146">
        <v>4.8</v>
      </c>
      <c r="I162" s="147"/>
      <c r="J162" s="148">
        <f>ROUND(I162*H162,2)</f>
        <v>0</v>
      </c>
      <c r="K162" s="149"/>
      <c r="L162" s="30"/>
      <c r="M162" s="150" t="s">
        <v>1</v>
      </c>
      <c r="N162" s="151" t="s">
        <v>38</v>
      </c>
      <c r="O162" s="55"/>
      <c r="P162" s="152">
        <f>O162*H162</f>
        <v>0</v>
      </c>
      <c r="Q162" s="152">
        <v>0</v>
      </c>
      <c r="R162" s="152">
        <f>Q162*H162</f>
        <v>0</v>
      </c>
      <c r="S162" s="152">
        <v>0</v>
      </c>
      <c r="T162" s="153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4" t="s">
        <v>136</v>
      </c>
      <c r="AT162" s="154" t="s">
        <v>132</v>
      </c>
      <c r="AU162" s="154" t="s">
        <v>82</v>
      </c>
      <c r="AY162" s="14" t="s">
        <v>129</v>
      </c>
      <c r="BE162" s="155">
        <f>IF(N162="základní",J162,0)</f>
        <v>0</v>
      </c>
      <c r="BF162" s="155">
        <f>IF(N162="snížená",J162,0)</f>
        <v>0</v>
      </c>
      <c r="BG162" s="155">
        <f>IF(N162="zákl. přenesená",J162,0)</f>
        <v>0</v>
      </c>
      <c r="BH162" s="155">
        <f>IF(N162="sníž. přenesená",J162,0)</f>
        <v>0</v>
      </c>
      <c r="BI162" s="155">
        <f>IF(N162="nulová",J162,0)</f>
        <v>0</v>
      </c>
      <c r="BJ162" s="14" t="s">
        <v>80</v>
      </c>
      <c r="BK162" s="155">
        <f>ROUND(I162*H162,2)</f>
        <v>0</v>
      </c>
      <c r="BL162" s="14" t="s">
        <v>136</v>
      </c>
      <c r="BM162" s="154" t="s">
        <v>223</v>
      </c>
    </row>
    <row r="163" spans="1:65" s="2" customFormat="1" ht="14.45" customHeight="1">
      <c r="A163" s="29"/>
      <c r="B163" s="141"/>
      <c r="C163" s="142" t="s">
        <v>224</v>
      </c>
      <c r="D163" s="142" t="s">
        <v>132</v>
      </c>
      <c r="E163" s="143" t="s">
        <v>362</v>
      </c>
      <c r="F163" s="144" t="s">
        <v>363</v>
      </c>
      <c r="G163" s="145" t="s">
        <v>175</v>
      </c>
      <c r="H163" s="146">
        <v>4.8</v>
      </c>
      <c r="I163" s="147"/>
      <c r="J163" s="148">
        <f>ROUND(I163*H163,2)</f>
        <v>0</v>
      </c>
      <c r="K163" s="149"/>
      <c r="L163" s="30"/>
      <c r="M163" s="150" t="s">
        <v>1</v>
      </c>
      <c r="N163" s="151" t="s">
        <v>38</v>
      </c>
      <c r="O163" s="55"/>
      <c r="P163" s="152">
        <f>O163*H163</f>
        <v>0</v>
      </c>
      <c r="Q163" s="152">
        <v>0</v>
      </c>
      <c r="R163" s="152">
        <f>Q163*H163</f>
        <v>0</v>
      </c>
      <c r="S163" s="152">
        <v>0</v>
      </c>
      <c r="T163" s="153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4" t="s">
        <v>136</v>
      </c>
      <c r="AT163" s="154" t="s">
        <v>132</v>
      </c>
      <c r="AU163" s="154" t="s">
        <v>82</v>
      </c>
      <c r="AY163" s="14" t="s">
        <v>129</v>
      </c>
      <c r="BE163" s="155">
        <f>IF(N163="základní",J163,0)</f>
        <v>0</v>
      </c>
      <c r="BF163" s="155">
        <f>IF(N163="snížená",J163,0)</f>
        <v>0</v>
      </c>
      <c r="BG163" s="155">
        <f>IF(N163="zákl. přenesená",J163,0)</f>
        <v>0</v>
      </c>
      <c r="BH163" s="155">
        <f>IF(N163="sníž. přenesená",J163,0)</f>
        <v>0</v>
      </c>
      <c r="BI163" s="155">
        <f>IF(N163="nulová",J163,0)</f>
        <v>0</v>
      </c>
      <c r="BJ163" s="14" t="s">
        <v>80</v>
      </c>
      <c r="BK163" s="155">
        <f>ROUND(I163*H163,2)</f>
        <v>0</v>
      </c>
      <c r="BL163" s="14" t="s">
        <v>136</v>
      </c>
      <c r="BM163" s="154" t="s">
        <v>227</v>
      </c>
    </row>
    <row r="164" spans="1:65" s="2" customFormat="1" ht="24.2" customHeight="1">
      <c r="A164" s="29"/>
      <c r="B164" s="141"/>
      <c r="C164" s="142" t="s">
        <v>180</v>
      </c>
      <c r="D164" s="142" t="s">
        <v>132</v>
      </c>
      <c r="E164" s="143" t="s">
        <v>364</v>
      </c>
      <c r="F164" s="144" t="s">
        <v>365</v>
      </c>
      <c r="G164" s="145" t="s">
        <v>148</v>
      </c>
      <c r="H164" s="146">
        <v>1</v>
      </c>
      <c r="I164" s="147"/>
      <c r="J164" s="148">
        <f>ROUND(I164*H164,2)</f>
        <v>0</v>
      </c>
      <c r="K164" s="149"/>
      <c r="L164" s="30"/>
      <c r="M164" s="150" t="s">
        <v>1</v>
      </c>
      <c r="N164" s="151" t="s">
        <v>38</v>
      </c>
      <c r="O164" s="55"/>
      <c r="P164" s="152">
        <f>O164*H164</f>
        <v>0</v>
      </c>
      <c r="Q164" s="152">
        <v>0</v>
      </c>
      <c r="R164" s="152">
        <f>Q164*H164</f>
        <v>0</v>
      </c>
      <c r="S164" s="152">
        <v>0</v>
      </c>
      <c r="T164" s="153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4" t="s">
        <v>136</v>
      </c>
      <c r="AT164" s="154" t="s">
        <v>132</v>
      </c>
      <c r="AU164" s="154" t="s">
        <v>82</v>
      </c>
      <c r="AY164" s="14" t="s">
        <v>129</v>
      </c>
      <c r="BE164" s="155">
        <f>IF(N164="základní",J164,0)</f>
        <v>0</v>
      </c>
      <c r="BF164" s="155">
        <f>IF(N164="snížená",J164,0)</f>
        <v>0</v>
      </c>
      <c r="BG164" s="155">
        <f>IF(N164="zákl. přenesená",J164,0)</f>
        <v>0</v>
      </c>
      <c r="BH164" s="155">
        <f>IF(N164="sníž. přenesená",J164,0)</f>
        <v>0</v>
      </c>
      <c r="BI164" s="155">
        <f>IF(N164="nulová",J164,0)</f>
        <v>0</v>
      </c>
      <c r="BJ164" s="14" t="s">
        <v>80</v>
      </c>
      <c r="BK164" s="155">
        <f>ROUND(I164*H164,2)</f>
        <v>0</v>
      </c>
      <c r="BL164" s="14" t="s">
        <v>136</v>
      </c>
      <c r="BM164" s="154" t="s">
        <v>230</v>
      </c>
    </row>
    <row r="165" spans="1:65" s="12" customFormat="1" ht="22.9" customHeight="1">
      <c r="B165" s="128"/>
      <c r="D165" s="129" t="s">
        <v>72</v>
      </c>
      <c r="E165" s="139" t="s">
        <v>366</v>
      </c>
      <c r="F165" s="139" t="s">
        <v>367</v>
      </c>
      <c r="I165" s="131"/>
      <c r="J165" s="140">
        <f>BK165</f>
        <v>0</v>
      </c>
      <c r="L165" s="128"/>
      <c r="M165" s="133"/>
      <c r="N165" s="134"/>
      <c r="O165" s="134"/>
      <c r="P165" s="135">
        <f>SUM(P166:P172)</f>
        <v>0</v>
      </c>
      <c r="Q165" s="134"/>
      <c r="R165" s="135">
        <f>SUM(R166:R172)</f>
        <v>0</v>
      </c>
      <c r="S165" s="134"/>
      <c r="T165" s="136">
        <f>SUM(T166:T172)</f>
        <v>0</v>
      </c>
      <c r="AR165" s="129" t="s">
        <v>80</v>
      </c>
      <c r="AT165" s="137" t="s">
        <v>72</v>
      </c>
      <c r="AU165" s="137" t="s">
        <v>80</v>
      </c>
      <c r="AY165" s="129" t="s">
        <v>129</v>
      </c>
      <c r="BK165" s="138">
        <f>SUM(BK166:BK172)</f>
        <v>0</v>
      </c>
    </row>
    <row r="166" spans="1:65" s="2" customFormat="1" ht="14.45" customHeight="1">
      <c r="A166" s="29"/>
      <c r="B166" s="141"/>
      <c r="C166" s="142" t="s">
        <v>231</v>
      </c>
      <c r="D166" s="142" t="s">
        <v>132</v>
      </c>
      <c r="E166" s="143" t="s">
        <v>368</v>
      </c>
      <c r="F166" s="144" t="s">
        <v>369</v>
      </c>
      <c r="G166" s="145" t="s">
        <v>292</v>
      </c>
      <c r="H166" s="146">
        <v>16</v>
      </c>
      <c r="I166" s="147"/>
      <c r="J166" s="148">
        <f t="shared" ref="J166:J172" si="20">ROUND(I166*H166,2)</f>
        <v>0</v>
      </c>
      <c r="K166" s="149"/>
      <c r="L166" s="30"/>
      <c r="M166" s="150" t="s">
        <v>1</v>
      </c>
      <c r="N166" s="151" t="s">
        <v>38</v>
      </c>
      <c r="O166" s="55"/>
      <c r="P166" s="152">
        <f t="shared" ref="P166:P172" si="21">O166*H166</f>
        <v>0</v>
      </c>
      <c r="Q166" s="152">
        <v>0</v>
      </c>
      <c r="R166" s="152">
        <f t="shared" ref="R166:R172" si="22">Q166*H166</f>
        <v>0</v>
      </c>
      <c r="S166" s="152">
        <v>0</v>
      </c>
      <c r="T166" s="153">
        <f t="shared" ref="T166:T172" si="23"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4" t="s">
        <v>136</v>
      </c>
      <c r="AT166" s="154" t="s">
        <v>132</v>
      </c>
      <c r="AU166" s="154" t="s">
        <v>82</v>
      </c>
      <c r="AY166" s="14" t="s">
        <v>129</v>
      </c>
      <c r="BE166" s="155">
        <f t="shared" ref="BE166:BE172" si="24">IF(N166="základní",J166,0)</f>
        <v>0</v>
      </c>
      <c r="BF166" s="155">
        <f t="shared" ref="BF166:BF172" si="25">IF(N166="snížená",J166,0)</f>
        <v>0</v>
      </c>
      <c r="BG166" s="155">
        <f t="shared" ref="BG166:BG172" si="26">IF(N166="zákl. přenesená",J166,0)</f>
        <v>0</v>
      </c>
      <c r="BH166" s="155">
        <f t="shared" ref="BH166:BH172" si="27">IF(N166="sníž. přenesená",J166,0)</f>
        <v>0</v>
      </c>
      <c r="BI166" s="155">
        <f t="shared" ref="BI166:BI172" si="28">IF(N166="nulová",J166,0)</f>
        <v>0</v>
      </c>
      <c r="BJ166" s="14" t="s">
        <v>80</v>
      </c>
      <c r="BK166" s="155">
        <f t="shared" ref="BK166:BK172" si="29">ROUND(I166*H166,2)</f>
        <v>0</v>
      </c>
      <c r="BL166" s="14" t="s">
        <v>136</v>
      </c>
      <c r="BM166" s="154" t="s">
        <v>234</v>
      </c>
    </row>
    <row r="167" spans="1:65" s="2" customFormat="1" ht="14.45" customHeight="1">
      <c r="A167" s="29"/>
      <c r="B167" s="141"/>
      <c r="C167" s="142" t="s">
        <v>183</v>
      </c>
      <c r="D167" s="142" t="s">
        <v>132</v>
      </c>
      <c r="E167" s="143" t="s">
        <v>370</v>
      </c>
      <c r="F167" s="144" t="s">
        <v>371</v>
      </c>
      <c r="G167" s="145" t="s">
        <v>292</v>
      </c>
      <c r="H167" s="146">
        <v>4</v>
      </c>
      <c r="I167" s="147"/>
      <c r="J167" s="148">
        <f t="shared" si="20"/>
        <v>0</v>
      </c>
      <c r="K167" s="149"/>
      <c r="L167" s="30"/>
      <c r="M167" s="150" t="s">
        <v>1</v>
      </c>
      <c r="N167" s="151" t="s">
        <v>38</v>
      </c>
      <c r="O167" s="55"/>
      <c r="P167" s="152">
        <f t="shared" si="21"/>
        <v>0</v>
      </c>
      <c r="Q167" s="152">
        <v>0</v>
      </c>
      <c r="R167" s="152">
        <f t="shared" si="22"/>
        <v>0</v>
      </c>
      <c r="S167" s="152">
        <v>0</v>
      </c>
      <c r="T167" s="153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4" t="s">
        <v>136</v>
      </c>
      <c r="AT167" s="154" t="s">
        <v>132</v>
      </c>
      <c r="AU167" s="154" t="s">
        <v>82</v>
      </c>
      <c r="AY167" s="14" t="s">
        <v>129</v>
      </c>
      <c r="BE167" s="155">
        <f t="shared" si="24"/>
        <v>0</v>
      </c>
      <c r="BF167" s="155">
        <f t="shared" si="25"/>
        <v>0</v>
      </c>
      <c r="BG167" s="155">
        <f t="shared" si="26"/>
        <v>0</v>
      </c>
      <c r="BH167" s="155">
        <f t="shared" si="27"/>
        <v>0</v>
      </c>
      <c r="BI167" s="155">
        <f t="shared" si="28"/>
        <v>0</v>
      </c>
      <c r="BJ167" s="14" t="s">
        <v>80</v>
      </c>
      <c r="BK167" s="155">
        <f t="shared" si="29"/>
        <v>0</v>
      </c>
      <c r="BL167" s="14" t="s">
        <v>136</v>
      </c>
      <c r="BM167" s="154" t="s">
        <v>237</v>
      </c>
    </row>
    <row r="168" spans="1:65" s="2" customFormat="1" ht="14.45" customHeight="1">
      <c r="A168" s="29"/>
      <c r="B168" s="141"/>
      <c r="C168" s="142" t="s">
        <v>242</v>
      </c>
      <c r="D168" s="142" t="s">
        <v>132</v>
      </c>
      <c r="E168" s="143" t="s">
        <v>372</v>
      </c>
      <c r="F168" s="144" t="s">
        <v>373</v>
      </c>
      <c r="G168" s="145" t="s">
        <v>374</v>
      </c>
      <c r="H168" s="146">
        <v>1</v>
      </c>
      <c r="I168" s="147"/>
      <c r="J168" s="148">
        <f t="shared" si="20"/>
        <v>0</v>
      </c>
      <c r="K168" s="149"/>
      <c r="L168" s="30"/>
      <c r="M168" s="150" t="s">
        <v>1</v>
      </c>
      <c r="N168" s="151" t="s">
        <v>38</v>
      </c>
      <c r="O168" s="55"/>
      <c r="P168" s="152">
        <f t="shared" si="21"/>
        <v>0</v>
      </c>
      <c r="Q168" s="152">
        <v>0</v>
      </c>
      <c r="R168" s="152">
        <f t="shared" si="22"/>
        <v>0</v>
      </c>
      <c r="S168" s="152">
        <v>0</v>
      </c>
      <c r="T168" s="153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4" t="s">
        <v>136</v>
      </c>
      <c r="AT168" s="154" t="s">
        <v>132</v>
      </c>
      <c r="AU168" s="154" t="s">
        <v>82</v>
      </c>
      <c r="AY168" s="14" t="s">
        <v>129</v>
      </c>
      <c r="BE168" s="155">
        <f t="shared" si="24"/>
        <v>0</v>
      </c>
      <c r="BF168" s="155">
        <f t="shared" si="25"/>
        <v>0</v>
      </c>
      <c r="BG168" s="155">
        <f t="shared" si="26"/>
        <v>0</v>
      </c>
      <c r="BH168" s="155">
        <f t="shared" si="27"/>
        <v>0</v>
      </c>
      <c r="BI168" s="155">
        <f t="shared" si="28"/>
        <v>0</v>
      </c>
      <c r="BJ168" s="14" t="s">
        <v>80</v>
      </c>
      <c r="BK168" s="155">
        <f t="shared" si="29"/>
        <v>0</v>
      </c>
      <c r="BL168" s="14" t="s">
        <v>136</v>
      </c>
      <c r="BM168" s="154" t="s">
        <v>245</v>
      </c>
    </row>
    <row r="169" spans="1:65" s="2" customFormat="1" ht="14.45" customHeight="1">
      <c r="A169" s="29"/>
      <c r="B169" s="141"/>
      <c r="C169" s="142" t="s">
        <v>186</v>
      </c>
      <c r="D169" s="142" t="s">
        <v>132</v>
      </c>
      <c r="E169" s="143" t="s">
        <v>375</v>
      </c>
      <c r="F169" s="144" t="s">
        <v>376</v>
      </c>
      <c r="G169" s="145" t="s">
        <v>292</v>
      </c>
      <c r="H169" s="146">
        <v>16</v>
      </c>
      <c r="I169" s="147"/>
      <c r="J169" s="148">
        <f t="shared" si="20"/>
        <v>0</v>
      </c>
      <c r="K169" s="149"/>
      <c r="L169" s="30"/>
      <c r="M169" s="150" t="s">
        <v>1</v>
      </c>
      <c r="N169" s="151" t="s">
        <v>38</v>
      </c>
      <c r="O169" s="55"/>
      <c r="P169" s="152">
        <f t="shared" si="21"/>
        <v>0</v>
      </c>
      <c r="Q169" s="152">
        <v>0</v>
      </c>
      <c r="R169" s="152">
        <f t="shared" si="22"/>
        <v>0</v>
      </c>
      <c r="S169" s="152">
        <v>0</v>
      </c>
      <c r="T169" s="153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4" t="s">
        <v>136</v>
      </c>
      <c r="AT169" s="154" t="s">
        <v>132</v>
      </c>
      <c r="AU169" s="154" t="s">
        <v>82</v>
      </c>
      <c r="AY169" s="14" t="s">
        <v>129</v>
      </c>
      <c r="BE169" s="155">
        <f t="shared" si="24"/>
        <v>0</v>
      </c>
      <c r="BF169" s="155">
        <f t="shared" si="25"/>
        <v>0</v>
      </c>
      <c r="BG169" s="155">
        <f t="shared" si="26"/>
        <v>0</v>
      </c>
      <c r="BH169" s="155">
        <f t="shared" si="27"/>
        <v>0</v>
      </c>
      <c r="BI169" s="155">
        <f t="shared" si="28"/>
        <v>0</v>
      </c>
      <c r="BJ169" s="14" t="s">
        <v>80</v>
      </c>
      <c r="BK169" s="155">
        <f t="shared" si="29"/>
        <v>0</v>
      </c>
      <c r="BL169" s="14" t="s">
        <v>136</v>
      </c>
      <c r="BM169" s="154" t="s">
        <v>248</v>
      </c>
    </row>
    <row r="170" spans="1:65" s="2" customFormat="1" ht="14.45" customHeight="1">
      <c r="A170" s="29"/>
      <c r="B170" s="141"/>
      <c r="C170" s="156" t="s">
        <v>249</v>
      </c>
      <c r="D170" s="156" t="s">
        <v>250</v>
      </c>
      <c r="E170" s="157" t="s">
        <v>377</v>
      </c>
      <c r="F170" s="158" t="s">
        <v>378</v>
      </c>
      <c r="G170" s="159" t="s">
        <v>310</v>
      </c>
      <c r="H170" s="160">
        <v>4</v>
      </c>
      <c r="I170" s="161"/>
      <c r="J170" s="162">
        <f t="shared" si="20"/>
        <v>0</v>
      </c>
      <c r="K170" s="163"/>
      <c r="L170" s="164"/>
      <c r="M170" s="165" t="s">
        <v>1</v>
      </c>
      <c r="N170" s="166" t="s">
        <v>38</v>
      </c>
      <c r="O170" s="55"/>
      <c r="P170" s="152">
        <f t="shared" si="21"/>
        <v>0</v>
      </c>
      <c r="Q170" s="152">
        <v>0</v>
      </c>
      <c r="R170" s="152">
        <f t="shared" si="22"/>
        <v>0</v>
      </c>
      <c r="S170" s="152">
        <v>0</v>
      </c>
      <c r="T170" s="153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4" t="s">
        <v>144</v>
      </c>
      <c r="AT170" s="154" t="s">
        <v>250</v>
      </c>
      <c r="AU170" s="154" t="s">
        <v>82</v>
      </c>
      <c r="AY170" s="14" t="s">
        <v>129</v>
      </c>
      <c r="BE170" s="155">
        <f t="shared" si="24"/>
        <v>0</v>
      </c>
      <c r="BF170" s="155">
        <f t="shared" si="25"/>
        <v>0</v>
      </c>
      <c r="BG170" s="155">
        <f t="shared" si="26"/>
        <v>0</v>
      </c>
      <c r="BH170" s="155">
        <f t="shared" si="27"/>
        <v>0</v>
      </c>
      <c r="BI170" s="155">
        <f t="shared" si="28"/>
        <v>0</v>
      </c>
      <c r="BJ170" s="14" t="s">
        <v>80</v>
      </c>
      <c r="BK170" s="155">
        <f t="shared" si="29"/>
        <v>0</v>
      </c>
      <c r="BL170" s="14" t="s">
        <v>136</v>
      </c>
      <c r="BM170" s="154" t="s">
        <v>254</v>
      </c>
    </row>
    <row r="171" spans="1:65" s="2" customFormat="1" ht="14.45" customHeight="1">
      <c r="A171" s="29"/>
      <c r="B171" s="141"/>
      <c r="C171" s="142" t="s">
        <v>189</v>
      </c>
      <c r="D171" s="142" t="s">
        <v>132</v>
      </c>
      <c r="E171" s="143" t="s">
        <v>379</v>
      </c>
      <c r="F171" s="144" t="s">
        <v>380</v>
      </c>
      <c r="G171" s="145" t="s">
        <v>381</v>
      </c>
      <c r="H171" s="146">
        <v>20</v>
      </c>
      <c r="I171" s="147"/>
      <c r="J171" s="148">
        <f t="shared" si="20"/>
        <v>0</v>
      </c>
      <c r="K171" s="149"/>
      <c r="L171" s="30"/>
      <c r="M171" s="150" t="s">
        <v>1</v>
      </c>
      <c r="N171" s="151" t="s">
        <v>38</v>
      </c>
      <c r="O171" s="55"/>
      <c r="P171" s="152">
        <f t="shared" si="21"/>
        <v>0</v>
      </c>
      <c r="Q171" s="152">
        <v>0</v>
      </c>
      <c r="R171" s="152">
        <f t="shared" si="22"/>
        <v>0</v>
      </c>
      <c r="S171" s="152">
        <v>0</v>
      </c>
      <c r="T171" s="153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4" t="s">
        <v>136</v>
      </c>
      <c r="AT171" s="154" t="s">
        <v>132</v>
      </c>
      <c r="AU171" s="154" t="s">
        <v>82</v>
      </c>
      <c r="AY171" s="14" t="s">
        <v>129</v>
      </c>
      <c r="BE171" s="155">
        <f t="shared" si="24"/>
        <v>0</v>
      </c>
      <c r="BF171" s="155">
        <f t="shared" si="25"/>
        <v>0</v>
      </c>
      <c r="BG171" s="155">
        <f t="shared" si="26"/>
        <v>0</v>
      </c>
      <c r="BH171" s="155">
        <f t="shared" si="27"/>
        <v>0</v>
      </c>
      <c r="BI171" s="155">
        <f t="shared" si="28"/>
        <v>0</v>
      </c>
      <c r="BJ171" s="14" t="s">
        <v>80</v>
      </c>
      <c r="BK171" s="155">
        <f t="shared" si="29"/>
        <v>0</v>
      </c>
      <c r="BL171" s="14" t="s">
        <v>136</v>
      </c>
      <c r="BM171" s="154" t="s">
        <v>257</v>
      </c>
    </row>
    <row r="172" spans="1:65" s="2" customFormat="1" ht="24.2" customHeight="1">
      <c r="A172" s="29"/>
      <c r="B172" s="141"/>
      <c r="C172" s="142" t="s">
        <v>258</v>
      </c>
      <c r="D172" s="142" t="s">
        <v>132</v>
      </c>
      <c r="E172" s="143" t="s">
        <v>382</v>
      </c>
      <c r="F172" s="144" t="s">
        <v>383</v>
      </c>
      <c r="G172" s="145" t="s">
        <v>292</v>
      </c>
      <c r="H172" s="146">
        <v>4</v>
      </c>
      <c r="I172" s="147"/>
      <c r="J172" s="148">
        <f t="shared" si="20"/>
        <v>0</v>
      </c>
      <c r="K172" s="149"/>
      <c r="L172" s="30"/>
      <c r="M172" s="150" t="s">
        <v>1</v>
      </c>
      <c r="N172" s="151" t="s">
        <v>38</v>
      </c>
      <c r="O172" s="55"/>
      <c r="P172" s="152">
        <f t="shared" si="21"/>
        <v>0</v>
      </c>
      <c r="Q172" s="152">
        <v>0</v>
      </c>
      <c r="R172" s="152">
        <f t="shared" si="22"/>
        <v>0</v>
      </c>
      <c r="S172" s="152">
        <v>0</v>
      </c>
      <c r="T172" s="153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4" t="s">
        <v>136</v>
      </c>
      <c r="AT172" s="154" t="s">
        <v>132</v>
      </c>
      <c r="AU172" s="154" t="s">
        <v>82</v>
      </c>
      <c r="AY172" s="14" t="s">
        <v>129</v>
      </c>
      <c r="BE172" s="155">
        <f t="shared" si="24"/>
        <v>0</v>
      </c>
      <c r="BF172" s="155">
        <f t="shared" si="25"/>
        <v>0</v>
      </c>
      <c r="BG172" s="155">
        <f t="shared" si="26"/>
        <v>0</v>
      </c>
      <c r="BH172" s="155">
        <f t="shared" si="27"/>
        <v>0</v>
      </c>
      <c r="BI172" s="155">
        <f t="shared" si="28"/>
        <v>0</v>
      </c>
      <c r="BJ172" s="14" t="s">
        <v>80</v>
      </c>
      <c r="BK172" s="155">
        <f t="shared" si="29"/>
        <v>0</v>
      </c>
      <c r="BL172" s="14" t="s">
        <v>136</v>
      </c>
      <c r="BM172" s="154" t="s">
        <v>261</v>
      </c>
    </row>
    <row r="173" spans="1:65" s="12" customFormat="1" ht="22.9" customHeight="1">
      <c r="B173" s="128"/>
      <c r="D173" s="129" t="s">
        <v>72</v>
      </c>
      <c r="E173" s="139" t="s">
        <v>212</v>
      </c>
      <c r="F173" s="139" t="s">
        <v>213</v>
      </c>
      <c r="I173" s="131"/>
      <c r="J173" s="140">
        <f>BK173</f>
        <v>0</v>
      </c>
      <c r="L173" s="128"/>
      <c r="M173" s="133"/>
      <c r="N173" s="134"/>
      <c r="O173" s="134"/>
      <c r="P173" s="135">
        <f>P174</f>
        <v>0</v>
      </c>
      <c r="Q173" s="134"/>
      <c r="R173" s="135">
        <f>R174</f>
        <v>0</v>
      </c>
      <c r="S173" s="134"/>
      <c r="T173" s="136">
        <f>T174</f>
        <v>0</v>
      </c>
      <c r="AR173" s="129" t="s">
        <v>80</v>
      </c>
      <c r="AT173" s="137" t="s">
        <v>72</v>
      </c>
      <c r="AU173" s="137" t="s">
        <v>80</v>
      </c>
      <c r="AY173" s="129" t="s">
        <v>129</v>
      </c>
      <c r="BK173" s="138">
        <f>BK174</f>
        <v>0</v>
      </c>
    </row>
    <row r="174" spans="1:65" s="2" customFormat="1" ht="14.45" customHeight="1">
      <c r="A174" s="29"/>
      <c r="B174" s="141"/>
      <c r="C174" s="142" t="s">
        <v>195</v>
      </c>
      <c r="D174" s="142" t="s">
        <v>132</v>
      </c>
      <c r="E174" s="143" t="s">
        <v>215</v>
      </c>
      <c r="F174" s="144" t="s">
        <v>216</v>
      </c>
      <c r="G174" s="145" t="s">
        <v>217</v>
      </c>
      <c r="H174" s="146">
        <v>22.088000000000001</v>
      </c>
      <c r="I174" s="147"/>
      <c r="J174" s="148">
        <f>ROUND(I174*H174,2)</f>
        <v>0</v>
      </c>
      <c r="K174" s="149"/>
      <c r="L174" s="30"/>
      <c r="M174" s="150" t="s">
        <v>1</v>
      </c>
      <c r="N174" s="151" t="s">
        <v>38</v>
      </c>
      <c r="O174" s="55"/>
      <c r="P174" s="152">
        <f>O174*H174</f>
        <v>0</v>
      </c>
      <c r="Q174" s="152">
        <v>0</v>
      </c>
      <c r="R174" s="152">
        <f>Q174*H174</f>
        <v>0</v>
      </c>
      <c r="S174" s="152">
        <v>0</v>
      </c>
      <c r="T174" s="153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4" t="s">
        <v>136</v>
      </c>
      <c r="AT174" s="154" t="s">
        <v>132</v>
      </c>
      <c r="AU174" s="154" t="s">
        <v>82</v>
      </c>
      <c r="AY174" s="14" t="s">
        <v>129</v>
      </c>
      <c r="BE174" s="155">
        <f>IF(N174="základní",J174,0)</f>
        <v>0</v>
      </c>
      <c r="BF174" s="155">
        <f>IF(N174="snížená",J174,0)</f>
        <v>0</v>
      </c>
      <c r="BG174" s="155">
        <f>IF(N174="zákl. přenesená",J174,0)</f>
        <v>0</v>
      </c>
      <c r="BH174" s="155">
        <f>IF(N174="sníž. přenesená",J174,0)</f>
        <v>0</v>
      </c>
      <c r="BI174" s="155">
        <f>IF(N174="nulová",J174,0)</f>
        <v>0</v>
      </c>
      <c r="BJ174" s="14" t="s">
        <v>80</v>
      </c>
      <c r="BK174" s="155">
        <f>ROUND(I174*H174,2)</f>
        <v>0</v>
      </c>
      <c r="BL174" s="14" t="s">
        <v>136</v>
      </c>
      <c r="BM174" s="154" t="s">
        <v>264</v>
      </c>
    </row>
    <row r="175" spans="1:65" s="12" customFormat="1" ht="22.9" customHeight="1">
      <c r="B175" s="128"/>
      <c r="D175" s="129" t="s">
        <v>72</v>
      </c>
      <c r="E175" s="139" t="s">
        <v>219</v>
      </c>
      <c r="F175" s="139" t="s">
        <v>220</v>
      </c>
      <c r="I175" s="131"/>
      <c r="J175" s="140">
        <f>BK175</f>
        <v>0</v>
      </c>
      <c r="L175" s="128"/>
      <c r="M175" s="133"/>
      <c r="N175" s="134"/>
      <c r="O175" s="134"/>
      <c r="P175" s="135">
        <f>SUM(P176:P180)</f>
        <v>0</v>
      </c>
      <c r="Q175" s="134"/>
      <c r="R175" s="135">
        <f>SUM(R176:R180)</f>
        <v>0</v>
      </c>
      <c r="S175" s="134"/>
      <c r="T175" s="136">
        <f>SUM(T176:T180)</f>
        <v>0</v>
      </c>
      <c r="AR175" s="129" t="s">
        <v>80</v>
      </c>
      <c r="AT175" s="137" t="s">
        <v>72</v>
      </c>
      <c r="AU175" s="137" t="s">
        <v>80</v>
      </c>
      <c r="AY175" s="129" t="s">
        <v>129</v>
      </c>
      <c r="BK175" s="138">
        <f>SUM(BK176:BK180)</f>
        <v>0</v>
      </c>
    </row>
    <row r="176" spans="1:65" s="2" customFormat="1" ht="24.2" customHeight="1">
      <c r="A176" s="29"/>
      <c r="B176" s="141"/>
      <c r="C176" s="142" t="s">
        <v>384</v>
      </c>
      <c r="D176" s="142" t="s">
        <v>132</v>
      </c>
      <c r="E176" s="143" t="s">
        <v>221</v>
      </c>
      <c r="F176" s="144" t="s">
        <v>222</v>
      </c>
      <c r="G176" s="145" t="s">
        <v>217</v>
      </c>
      <c r="H176" s="146">
        <v>14.019</v>
      </c>
      <c r="I176" s="147"/>
      <c r="J176" s="148">
        <f>ROUND(I176*H176,2)</f>
        <v>0</v>
      </c>
      <c r="K176" s="149"/>
      <c r="L176" s="30"/>
      <c r="M176" s="150" t="s">
        <v>1</v>
      </c>
      <c r="N176" s="151" t="s">
        <v>38</v>
      </c>
      <c r="O176" s="55"/>
      <c r="P176" s="152">
        <f>O176*H176</f>
        <v>0</v>
      </c>
      <c r="Q176" s="152">
        <v>0</v>
      </c>
      <c r="R176" s="152">
        <f>Q176*H176</f>
        <v>0</v>
      </c>
      <c r="S176" s="152">
        <v>0</v>
      </c>
      <c r="T176" s="153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4" t="s">
        <v>136</v>
      </c>
      <c r="AT176" s="154" t="s">
        <v>132</v>
      </c>
      <c r="AU176" s="154" t="s">
        <v>82</v>
      </c>
      <c r="AY176" s="14" t="s">
        <v>129</v>
      </c>
      <c r="BE176" s="155">
        <f>IF(N176="základní",J176,0)</f>
        <v>0</v>
      </c>
      <c r="BF176" s="155">
        <f>IF(N176="snížená",J176,0)</f>
        <v>0</v>
      </c>
      <c r="BG176" s="155">
        <f>IF(N176="zákl. přenesená",J176,0)</f>
        <v>0</v>
      </c>
      <c r="BH176" s="155">
        <f>IF(N176="sníž. přenesená",J176,0)</f>
        <v>0</v>
      </c>
      <c r="BI176" s="155">
        <f>IF(N176="nulová",J176,0)</f>
        <v>0</v>
      </c>
      <c r="BJ176" s="14" t="s">
        <v>80</v>
      </c>
      <c r="BK176" s="155">
        <f>ROUND(I176*H176,2)</f>
        <v>0</v>
      </c>
      <c r="BL176" s="14" t="s">
        <v>136</v>
      </c>
      <c r="BM176" s="154" t="s">
        <v>385</v>
      </c>
    </row>
    <row r="177" spans="1:65" s="2" customFormat="1" ht="24.2" customHeight="1">
      <c r="A177" s="29"/>
      <c r="B177" s="141"/>
      <c r="C177" s="142" t="s">
        <v>198</v>
      </c>
      <c r="D177" s="142" t="s">
        <v>132</v>
      </c>
      <c r="E177" s="143" t="s">
        <v>225</v>
      </c>
      <c r="F177" s="144" t="s">
        <v>226</v>
      </c>
      <c r="G177" s="145" t="s">
        <v>217</v>
      </c>
      <c r="H177" s="146">
        <v>70.094999999999999</v>
      </c>
      <c r="I177" s="147"/>
      <c r="J177" s="148">
        <f>ROUND(I177*H177,2)</f>
        <v>0</v>
      </c>
      <c r="K177" s="149"/>
      <c r="L177" s="30"/>
      <c r="M177" s="150" t="s">
        <v>1</v>
      </c>
      <c r="N177" s="151" t="s">
        <v>38</v>
      </c>
      <c r="O177" s="55"/>
      <c r="P177" s="152">
        <f>O177*H177</f>
        <v>0</v>
      </c>
      <c r="Q177" s="152">
        <v>0</v>
      </c>
      <c r="R177" s="152">
        <f>Q177*H177</f>
        <v>0</v>
      </c>
      <c r="S177" s="152">
        <v>0</v>
      </c>
      <c r="T177" s="153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4" t="s">
        <v>136</v>
      </c>
      <c r="AT177" s="154" t="s">
        <v>132</v>
      </c>
      <c r="AU177" s="154" t="s">
        <v>82</v>
      </c>
      <c r="AY177" s="14" t="s">
        <v>129</v>
      </c>
      <c r="BE177" s="155">
        <f>IF(N177="základní",J177,0)</f>
        <v>0</v>
      </c>
      <c r="BF177" s="155">
        <f>IF(N177="snížená",J177,0)</f>
        <v>0</v>
      </c>
      <c r="BG177" s="155">
        <f>IF(N177="zákl. přenesená",J177,0)</f>
        <v>0</v>
      </c>
      <c r="BH177" s="155">
        <f>IF(N177="sníž. přenesená",J177,0)</f>
        <v>0</v>
      </c>
      <c r="BI177" s="155">
        <f>IF(N177="nulová",J177,0)</f>
        <v>0</v>
      </c>
      <c r="BJ177" s="14" t="s">
        <v>80</v>
      </c>
      <c r="BK177" s="155">
        <f>ROUND(I177*H177,2)</f>
        <v>0</v>
      </c>
      <c r="BL177" s="14" t="s">
        <v>136</v>
      </c>
      <c r="BM177" s="154" t="s">
        <v>386</v>
      </c>
    </row>
    <row r="178" spans="1:65" s="2" customFormat="1" ht="24.2" customHeight="1">
      <c r="A178" s="29"/>
      <c r="B178" s="141"/>
      <c r="C178" s="142" t="s">
        <v>387</v>
      </c>
      <c r="D178" s="142" t="s">
        <v>132</v>
      </c>
      <c r="E178" s="143" t="s">
        <v>228</v>
      </c>
      <c r="F178" s="144" t="s">
        <v>229</v>
      </c>
      <c r="G178" s="145" t="s">
        <v>217</v>
      </c>
      <c r="H178" s="146">
        <v>14.019</v>
      </c>
      <c r="I178" s="147"/>
      <c r="J178" s="148">
        <f>ROUND(I178*H178,2)</f>
        <v>0</v>
      </c>
      <c r="K178" s="149"/>
      <c r="L178" s="30"/>
      <c r="M178" s="150" t="s">
        <v>1</v>
      </c>
      <c r="N178" s="151" t="s">
        <v>38</v>
      </c>
      <c r="O178" s="55"/>
      <c r="P178" s="152">
        <f>O178*H178</f>
        <v>0</v>
      </c>
      <c r="Q178" s="152">
        <v>0</v>
      </c>
      <c r="R178" s="152">
        <f>Q178*H178</f>
        <v>0</v>
      </c>
      <c r="S178" s="152">
        <v>0</v>
      </c>
      <c r="T178" s="153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4" t="s">
        <v>136</v>
      </c>
      <c r="AT178" s="154" t="s">
        <v>132</v>
      </c>
      <c r="AU178" s="154" t="s">
        <v>82</v>
      </c>
      <c r="AY178" s="14" t="s">
        <v>129</v>
      </c>
      <c r="BE178" s="155">
        <f>IF(N178="základní",J178,0)</f>
        <v>0</v>
      </c>
      <c r="BF178" s="155">
        <f>IF(N178="snížená",J178,0)</f>
        <v>0</v>
      </c>
      <c r="BG178" s="155">
        <f>IF(N178="zákl. přenesená",J178,0)</f>
        <v>0</v>
      </c>
      <c r="BH178" s="155">
        <f>IF(N178="sníž. přenesená",J178,0)</f>
        <v>0</v>
      </c>
      <c r="BI178" s="155">
        <f>IF(N178="nulová",J178,0)</f>
        <v>0</v>
      </c>
      <c r="BJ178" s="14" t="s">
        <v>80</v>
      </c>
      <c r="BK178" s="155">
        <f>ROUND(I178*H178,2)</f>
        <v>0</v>
      </c>
      <c r="BL178" s="14" t="s">
        <v>136</v>
      </c>
      <c r="BM178" s="154" t="s">
        <v>388</v>
      </c>
    </row>
    <row r="179" spans="1:65" s="2" customFormat="1" ht="24.2" customHeight="1">
      <c r="A179" s="29"/>
      <c r="B179" s="141"/>
      <c r="C179" s="142" t="s">
        <v>202</v>
      </c>
      <c r="D179" s="142" t="s">
        <v>132</v>
      </c>
      <c r="E179" s="143" t="s">
        <v>232</v>
      </c>
      <c r="F179" s="144" t="s">
        <v>233</v>
      </c>
      <c r="G179" s="145" t="s">
        <v>217</v>
      </c>
      <c r="H179" s="146">
        <v>126.17100000000001</v>
      </c>
      <c r="I179" s="147"/>
      <c r="J179" s="148">
        <f>ROUND(I179*H179,2)</f>
        <v>0</v>
      </c>
      <c r="K179" s="149"/>
      <c r="L179" s="30"/>
      <c r="M179" s="150" t="s">
        <v>1</v>
      </c>
      <c r="N179" s="151" t="s">
        <v>38</v>
      </c>
      <c r="O179" s="55"/>
      <c r="P179" s="152">
        <f>O179*H179</f>
        <v>0</v>
      </c>
      <c r="Q179" s="152">
        <v>0</v>
      </c>
      <c r="R179" s="152">
        <f>Q179*H179</f>
        <v>0</v>
      </c>
      <c r="S179" s="152">
        <v>0</v>
      </c>
      <c r="T179" s="153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4" t="s">
        <v>136</v>
      </c>
      <c r="AT179" s="154" t="s">
        <v>132</v>
      </c>
      <c r="AU179" s="154" t="s">
        <v>82</v>
      </c>
      <c r="AY179" s="14" t="s">
        <v>129</v>
      </c>
      <c r="BE179" s="155">
        <f>IF(N179="základní",J179,0)</f>
        <v>0</v>
      </c>
      <c r="BF179" s="155">
        <f>IF(N179="snížená",J179,0)</f>
        <v>0</v>
      </c>
      <c r="BG179" s="155">
        <f>IF(N179="zákl. přenesená",J179,0)</f>
        <v>0</v>
      </c>
      <c r="BH179" s="155">
        <f>IF(N179="sníž. přenesená",J179,0)</f>
        <v>0</v>
      </c>
      <c r="BI179" s="155">
        <f>IF(N179="nulová",J179,0)</f>
        <v>0</v>
      </c>
      <c r="BJ179" s="14" t="s">
        <v>80</v>
      </c>
      <c r="BK179" s="155">
        <f>ROUND(I179*H179,2)</f>
        <v>0</v>
      </c>
      <c r="BL179" s="14" t="s">
        <v>136</v>
      </c>
      <c r="BM179" s="154" t="s">
        <v>389</v>
      </c>
    </row>
    <row r="180" spans="1:65" s="2" customFormat="1" ht="24.2" customHeight="1">
      <c r="A180" s="29"/>
      <c r="B180" s="141"/>
      <c r="C180" s="142" t="s">
        <v>390</v>
      </c>
      <c r="D180" s="142" t="s">
        <v>132</v>
      </c>
      <c r="E180" s="143" t="s">
        <v>235</v>
      </c>
      <c r="F180" s="144" t="s">
        <v>236</v>
      </c>
      <c r="G180" s="145" t="s">
        <v>217</v>
      </c>
      <c r="H180" s="146">
        <v>14.019</v>
      </c>
      <c r="I180" s="147"/>
      <c r="J180" s="148">
        <f>ROUND(I180*H180,2)</f>
        <v>0</v>
      </c>
      <c r="K180" s="149"/>
      <c r="L180" s="30"/>
      <c r="M180" s="150" t="s">
        <v>1</v>
      </c>
      <c r="N180" s="151" t="s">
        <v>38</v>
      </c>
      <c r="O180" s="55"/>
      <c r="P180" s="152">
        <f>O180*H180</f>
        <v>0</v>
      </c>
      <c r="Q180" s="152">
        <v>0</v>
      </c>
      <c r="R180" s="152">
        <f>Q180*H180</f>
        <v>0</v>
      </c>
      <c r="S180" s="152">
        <v>0</v>
      </c>
      <c r="T180" s="153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4" t="s">
        <v>136</v>
      </c>
      <c r="AT180" s="154" t="s">
        <v>132</v>
      </c>
      <c r="AU180" s="154" t="s">
        <v>82</v>
      </c>
      <c r="AY180" s="14" t="s">
        <v>129</v>
      </c>
      <c r="BE180" s="155">
        <f>IF(N180="základní",J180,0)</f>
        <v>0</v>
      </c>
      <c r="BF180" s="155">
        <f>IF(N180="snížená",J180,0)</f>
        <v>0</v>
      </c>
      <c r="BG180" s="155">
        <f>IF(N180="zákl. přenesená",J180,0)</f>
        <v>0</v>
      </c>
      <c r="BH180" s="155">
        <f>IF(N180="sníž. přenesená",J180,0)</f>
        <v>0</v>
      </c>
      <c r="BI180" s="155">
        <f>IF(N180="nulová",J180,0)</f>
        <v>0</v>
      </c>
      <c r="BJ180" s="14" t="s">
        <v>80</v>
      </c>
      <c r="BK180" s="155">
        <f>ROUND(I180*H180,2)</f>
        <v>0</v>
      </c>
      <c r="BL180" s="14" t="s">
        <v>136</v>
      </c>
      <c r="BM180" s="154" t="s">
        <v>391</v>
      </c>
    </row>
    <row r="181" spans="1:65" s="12" customFormat="1" ht="25.9" customHeight="1">
      <c r="B181" s="128"/>
      <c r="D181" s="129" t="s">
        <v>72</v>
      </c>
      <c r="E181" s="130" t="s">
        <v>238</v>
      </c>
      <c r="F181" s="130" t="s">
        <v>239</v>
      </c>
      <c r="I181" s="131"/>
      <c r="J181" s="132">
        <f>BK181</f>
        <v>0</v>
      </c>
      <c r="L181" s="128"/>
      <c r="M181" s="133"/>
      <c r="N181" s="134"/>
      <c r="O181" s="134"/>
      <c r="P181" s="135">
        <f>P182+P188+P201+P213</f>
        <v>0</v>
      </c>
      <c r="Q181" s="134"/>
      <c r="R181" s="135">
        <f>R182+R188+R201+R213</f>
        <v>0</v>
      </c>
      <c r="S181" s="134"/>
      <c r="T181" s="136">
        <f>T182+T188+T201+T213</f>
        <v>0</v>
      </c>
      <c r="AR181" s="129" t="s">
        <v>82</v>
      </c>
      <c r="AT181" s="137" t="s">
        <v>72</v>
      </c>
      <c r="AU181" s="137" t="s">
        <v>73</v>
      </c>
      <c r="AY181" s="129" t="s">
        <v>129</v>
      </c>
      <c r="BK181" s="138">
        <f>BK182+BK188+BK201+BK213</f>
        <v>0</v>
      </c>
    </row>
    <row r="182" spans="1:65" s="12" customFormat="1" ht="22.9" customHeight="1">
      <c r="B182" s="128"/>
      <c r="D182" s="129" t="s">
        <v>72</v>
      </c>
      <c r="E182" s="139" t="s">
        <v>392</v>
      </c>
      <c r="F182" s="139" t="s">
        <v>393</v>
      </c>
      <c r="I182" s="131"/>
      <c r="J182" s="140">
        <f>BK182</f>
        <v>0</v>
      </c>
      <c r="L182" s="128"/>
      <c r="M182" s="133"/>
      <c r="N182" s="134"/>
      <c r="O182" s="134"/>
      <c r="P182" s="135">
        <f>SUM(P183:P187)</f>
        <v>0</v>
      </c>
      <c r="Q182" s="134"/>
      <c r="R182" s="135">
        <f>SUM(R183:R187)</f>
        <v>0</v>
      </c>
      <c r="S182" s="134"/>
      <c r="T182" s="136">
        <f>SUM(T183:T187)</f>
        <v>0</v>
      </c>
      <c r="AR182" s="129" t="s">
        <v>82</v>
      </c>
      <c r="AT182" s="137" t="s">
        <v>72</v>
      </c>
      <c r="AU182" s="137" t="s">
        <v>80</v>
      </c>
      <c r="AY182" s="129" t="s">
        <v>129</v>
      </c>
      <c r="BK182" s="138">
        <f>SUM(BK183:BK187)</f>
        <v>0</v>
      </c>
    </row>
    <row r="183" spans="1:65" s="2" customFormat="1" ht="14.45" customHeight="1">
      <c r="A183" s="29"/>
      <c r="B183" s="141"/>
      <c r="C183" s="142" t="s">
        <v>205</v>
      </c>
      <c r="D183" s="142" t="s">
        <v>132</v>
      </c>
      <c r="E183" s="143" t="s">
        <v>394</v>
      </c>
      <c r="F183" s="144" t="s">
        <v>395</v>
      </c>
      <c r="G183" s="145" t="s">
        <v>175</v>
      </c>
      <c r="H183" s="146">
        <v>1</v>
      </c>
      <c r="I183" s="147"/>
      <c r="J183" s="148">
        <f>ROUND(I183*H183,2)</f>
        <v>0</v>
      </c>
      <c r="K183" s="149"/>
      <c r="L183" s="30"/>
      <c r="M183" s="150" t="s">
        <v>1</v>
      </c>
      <c r="N183" s="151" t="s">
        <v>38</v>
      </c>
      <c r="O183" s="55"/>
      <c r="P183" s="152">
        <f>O183*H183</f>
        <v>0</v>
      </c>
      <c r="Q183" s="152">
        <v>0</v>
      </c>
      <c r="R183" s="152">
        <f>Q183*H183</f>
        <v>0</v>
      </c>
      <c r="S183" s="152">
        <v>0</v>
      </c>
      <c r="T183" s="153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4" t="s">
        <v>160</v>
      </c>
      <c r="AT183" s="154" t="s">
        <v>132</v>
      </c>
      <c r="AU183" s="154" t="s">
        <v>82</v>
      </c>
      <c r="AY183" s="14" t="s">
        <v>129</v>
      </c>
      <c r="BE183" s="155">
        <f>IF(N183="základní",J183,0)</f>
        <v>0</v>
      </c>
      <c r="BF183" s="155">
        <f>IF(N183="snížená",J183,0)</f>
        <v>0</v>
      </c>
      <c r="BG183" s="155">
        <f>IF(N183="zákl. přenesená",J183,0)</f>
        <v>0</v>
      </c>
      <c r="BH183" s="155">
        <f>IF(N183="sníž. přenesená",J183,0)</f>
        <v>0</v>
      </c>
      <c r="BI183" s="155">
        <f>IF(N183="nulová",J183,0)</f>
        <v>0</v>
      </c>
      <c r="BJ183" s="14" t="s">
        <v>80</v>
      </c>
      <c r="BK183" s="155">
        <f>ROUND(I183*H183,2)</f>
        <v>0</v>
      </c>
      <c r="BL183" s="14" t="s">
        <v>160</v>
      </c>
      <c r="BM183" s="154" t="s">
        <v>396</v>
      </c>
    </row>
    <row r="184" spans="1:65" s="2" customFormat="1" ht="14.45" customHeight="1">
      <c r="A184" s="29"/>
      <c r="B184" s="141"/>
      <c r="C184" s="156" t="s">
        <v>397</v>
      </c>
      <c r="D184" s="156" t="s">
        <v>250</v>
      </c>
      <c r="E184" s="157" t="s">
        <v>398</v>
      </c>
      <c r="F184" s="158" t="s">
        <v>399</v>
      </c>
      <c r="G184" s="159" t="s">
        <v>148</v>
      </c>
      <c r="H184" s="160">
        <v>2</v>
      </c>
      <c r="I184" s="161"/>
      <c r="J184" s="162">
        <f>ROUND(I184*H184,2)</f>
        <v>0</v>
      </c>
      <c r="K184" s="163"/>
      <c r="L184" s="164"/>
      <c r="M184" s="165" t="s">
        <v>1</v>
      </c>
      <c r="N184" s="166" t="s">
        <v>38</v>
      </c>
      <c r="O184" s="55"/>
      <c r="P184" s="152">
        <f>O184*H184</f>
        <v>0</v>
      </c>
      <c r="Q184" s="152">
        <v>0</v>
      </c>
      <c r="R184" s="152">
        <f>Q184*H184</f>
        <v>0</v>
      </c>
      <c r="S184" s="152">
        <v>0</v>
      </c>
      <c r="T184" s="153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4" t="s">
        <v>189</v>
      </c>
      <c r="AT184" s="154" t="s">
        <v>250</v>
      </c>
      <c r="AU184" s="154" t="s">
        <v>82</v>
      </c>
      <c r="AY184" s="14" t="s">
        <v>129</v>
      </c>
      <c r="BE184" s="155">
        <f>IF(N184="základní",J184,0)</f>
        <v>0</v>
      </c>
      <c r="BF184" s="155">
        <f>IF(N184="snížená",J184,0)</f>
        <v>0</v>
      </c>
      <c r="BG184" s="155">
        <f>IF(N184="zákl. přenesená",J184,0)</f>
        <v>0</v>
      </c>
      <c r="BH184" s="155">
        <f>IF(N184="sníž. přenesená",J184,0)</f>
        <v>0</v>
      </c>
      <c r="BI184" s="155">
        <f>IF(N184="nulová",J184,0)</f>
        <v>0</v>
      </c>
      <c r="BJ184" s="14" t="s">
        <v>80</v>
      </c>
      <c r="BK184" s="155">
        <f>ROUND(I184*H184,2)</f>
        <v>0</v>
      </c>
      <c r="BL184" s="14" t="s">
        <v>160</v>
      </c>
      <c r="BM184" s="154" t="s">
        <v>400</v>
      </c>
    </row>
    <row r="185" spans="1:65" s="2" customFormat="1" ht="24.2" customHeight="1">
      <c r="A185" s="29"/>
      <c r="B185" s="141"/>
      <c r="C185" s="142" t="s">
        <v>208</v>
      </c>
      <c r="D185" s="142" t="s">
        <v>132</v>
      </c>
      <c r="E185" s="143" t="s">
        <v>401</v>
      </c>
      <c r="F185" s="144" t="s">
        <v>402</v>
      </c>
      <c r="G185" s="145" t="s">
        <v>148</v>
      </c>
      <c r="H185" s="146">
        <v>1</v>
      </c>
      <c r="I185" s="147"/>
      <c r="J185" s="148">
        <f>ROUND(I185*H185,2)</f>
        <v>0</v>
      </c>
      <c r="K185" s="149"/>
      <c r="L185" s="30"/>
      <c r="M185" s="150" t="s">
        <v>1</v>
      </c>
      <c r="N185" s="151" t="s">
        <v>38</v>
      </c>
      <c r="O185" s="55"/>
      <c r="P185" s="152">
        <f>O185*H185</f>
        <v>0</v>
      </c>
      <c r="Q185" s="152">
        <v>0</v>
      </c>
      <c r="R185" s="152">
        <f>Q185*H185</f>
        <v>0</v>
      </c>
      <c r="S185" s="152">
        <v>0</v>
      </c>
      <c r="T185" s="153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4" t="s">
        <v>160</v>
      </c>
      <c r="AT185" s="154" t="s">
        <v>132</v>
      </c>
      <c r="AU185" s="154" t="s">
        <v>82</v>
      </c>
      <c r="AY185" s="14" t="s">
        <v>129</v>
      </c>
      <c r="BE185" s="155">
        <f>IF(N185="základní",J185,0)</f>
        <v>0</v>
      </c>
      <c r="BF185" s="155">
        <f>IF(N185="snížená",J185,0)</f>
        <v>0</v>
      </c>
      <c r="BG185" s="155">
        <f>IF(N185="zákl. přenesená",J185,0)</f>
        <v>0</v>
      </c>
      <c r="BH185" s="155">
        <f>IF(N185="sníž. přenesená",J185,0)</f>
        <v>0</v>
      </c>
      <c r="BI185" s="155">
        <f>IF(N185="nulová",J185,0)</f>
        <v>0</v>
      </c>
      <c r="BJ185" s="14" t="s">
        <v>80</v>
      </c>
      <c r="BK185" s="155">
        <f>ROUND(I185*H185,2)</f>
        <v>0</v>
      </c>
      <c r="BL185" s="14" t="s">
        <v>160</v>
      </c>
      <c r="BM185" s="154" t="s">
        <v>403</v>
      </c>
    </row>
    <row r="186" spans="1:65" s="2" customFormat="1" ht="14.45" customHeight="1">
      <c r="A186" s="29"/>
      <c r="B186" s="141"/>
      <c r="C186" s="142" t="s">
        <v>325</v>
      </c>
      <c r="D186" s="142" t="s">
        <v>132</v>
      </c>
      <c r="E186" s="143" t="s">
        <v>404</v>
      </c>
      <c r="F186" s="144" t="s">
        <v>405</v>
      </c>
      <c r="G186" s="145" t="s">
        <v>148</v>
      </c>
      <c r="H186" s="146">
        <v>1</v>
      </c>
      <c r="I186" s="147"/>
      <c r="J186" s="148">
        <f>ROUND(I186*H186,2)</f>
        <v>0</v>
      </c>
      <c r="K186" s="149"/>
      <c r="L186" s="30"/>
      <c r="M186" s="150" t="s">
        <v>1</v>
      </c>
      <c r="N186" s="151" t="s">
        <v>38</v>
      </c>
      <c r="O186" s="55"/>
      <c r="P186" s="152">
        <f>O186*H186</f>
        <v>0</v>
      </c>
      <c r="Q186" s="152">
        <v>0</v>
      </c>
      <c r="R186" s="152">
        <f>Q186*H186</f>
        <v>0</v>
      </c>
      <c r="S186" s="152">
        <v>0</v>
      </c>
      <c r="T186" s="153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4" t="s">
        <v>160</v>
      </c>
      <c r="AT186" s="154" t="s">
        <v>132</v>
      </c>
      <c r="AU186" s="154" t="s">
        <v>82</v>
      </c>
      <c r="AY186" s="14" t="s">
        <v>129</v>
      </c>
      <c r="BE186" s="155">
        <f>IF(N186="základní",J186,0)</f>
        <v>0</v>
      </c>
      <c r="BF186" s="155">
        <f>IF(N186="snížená",J186,0)</f>
        <v>0</v>
      </c>
      <c r="BG186" s="155">
        <f>IF(N186="zákl. přenesená",J186,0)</f>
        <v>0</v>
      </c>
      <c r="BH186" s="155">
        <f>IF(N186="sníž. přenesená",J186,0)</f>
        <v>0</v>
      </c>
      <c r="BI186" s="155">
        <f>IF(N186="nulová",J186,0)</f>
        <v>0</v>
      </c>
      <c r="BJ186" s="14" t="s">
        <v>80</v>
      </c>
      <c r="BK186" s="155">
        <f>ROUND(I186*H186,2)</f>
        <v>0</v>
      </c>
      <c r="BL186" s="14" t="s">
        <v>160</v>
      </c>
      <c r="BM186" s="154" t="s">
        <v>406</v>
      </c>
    </row>
    <row r="187" spans="1:65" s="2" customFormat="1" ht="24.2" customHeight="1">
      <c r="A187" s="29"/>
      <c r="B187" s="141"/>
      <c r="C187" s="142" t="s">
        <v>211</v>
      </c>
      <c r="D187" s="142" t="s">
        <v>132</v>
      </c>
      <c r="E187" s="143" t="s">
        <v>407</v>
      </c>
      <c r="F187" s="144" t="s">
        <v>408</v>
      </c>
      <c r="G187" s="145" t="s">
        <v>295</v>
      </c>
      <c r="H187" s="172"/>
      <c r="I187" s="147"/>
      <c r="J187" s="148">
        <f>ROUND(I187*H187,2)</f>
        <v>0</v>
      </c>
      <c r="K187" s="149"/>
      <c r="L187" s="30"/>
      <c r="M187" s="150" t="s">
        <v>1</v>
      </c>
      <c r="N187" s="151" t="s">
        <v>38</v>
      </c>
      <c r="O187" s="55"/>
      <c r="P187" s="152">
        <f>O187*H187</f>
        <v>0</v>
      </c>
      <c r="Q187" s="152">
        <v>0</v>
      </c>
      <c r="R187" s="152">
        <f>Q187*H187</f>
        <v>0</v>
      </c>
      <c r="S187" s="152">
        <v>0</v>
      </c>
      <c r="T187" s="153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4" t="s">
        <v>160</v>
      </c>
      <c r="AT187" s="154" t="s">
        <v>132</v>
      </c>
      <c r="AU187" s="154" t="s">
        <v>82</v>
      </c>
      <c r="AY187" s="14" t="s">
        <v>129</v>
      </c>
      <c r="BE187" s="155">
        <f>IF(N187="základní",J187,0)</f>
        <v>0</v>
      </c>
      <c r="BF187" s="155">
        <f>IF(N187="snížená",J187,0)</f>
        <v>0</v>
      </c>
      <c r="BG187" s="155">
        <f>IF(N187="zákl. přenesená",J187,0)</f>
        <v>0</v>
      </c>
      <c r="BH187" s="155">
        <f>IF(N187="sníž. přenesená",J187,0)</f>
        <v>0</v>
      </c>
      <c r="BI187" s="155">
        <f>IF(N187="nulová",J187,0)</f>
        <v>0</v>
      </c>
      <c r="BJ187" s="14" t="s">
        <v>80</v>
      </c>
      <c r="BK187" s="155">
        <f>ROUND(I187*H187,2)</f>
        <v>0</v>
      </c>
      <c r="BL187" s="14" t="s">
        <v>160</v>
      </c>
      <c r="BM187" s="154" t="s">
        <v>409</v>
      </c>
    </row>
    <row r="188" spans="1:65" s="12" customFormat="1" ht="22.9" customHeight="1">
      <c r="B188" s="128"/>
      <c r="D188" s="129" t="s">
        <v>72</v>
      </c>
      <c r="E188" s="139" t="s">
        <v>410</v>
      </c>
      <c r="F188" s="139" t="s">
        <v>411</v>
      </c>
      <c r="I188" s="131"/>
      <c r="J188" s="140">
        <f>BK188</f>
        <v>0</v>
      </c>
      <c r="L188" s="128"/>
      <c r="M188" s="133"/>
      <c r="N188" s="134"/>
      <c r="O188" s="134"/>
      <c r="P188" s="135">
        <f>SUM(P189:P200)</f>
        <v>0</v>
      </c>
      <c r="Q188" s="134"/>
      <c r="R188" s="135">
        <f>SUM(R189:R200)</f>
        <v>0</v>
      </c>
      <c r="S188" s="134"/>
      <c r="T188" s="136">
        <f>SUM(T189:T200)</f>
        <v>0</v>
      </c>
      <c r="AR188" s="129" t="s">
        <v>82</v>
      </c>
      <c r="AT188" s="137" t="s">
        <v>72</v>
      </c>
      <c r="AU188" s="137" t="s">
        <v>80</v>
      </c>
      <c r="AY188" s="129" t="s">
        <v>129</v>
      </c>
      <c r="BK188" s="138">
        <f>SUM(BK189:BK200)</f>
        <v>0</v>
      </c>
    </row>
    <row r="189" spans="1:65" s="2" customFormat="1" ht="14.45" customHeight="1">
      <c r="A189" s="29"/>
      <c r="B189" s="141"/>
      <c r="C189" s="142" t="s">
        <v>412</v>
      </c>
      <c r="D189" s="142" t="s">
        <v>132</v>
      </c>
      <c r="E189" s="143" t="s">
        <v>413</v>
      </c>
      <c r="F189" s="144" t="s">
        <v>414</v>
      </c>
      <c r="G189" s="145" t="s">
        <v>292</v>
      </c>
      <c r="H189" s="146">
        <v>16</v>
      </c>
      <c r="I189" s="147"/>
      <c r="J189" s="148">
        <f t="shared" ref="J189:J200" si="30">ROUND(I189*H189,2)</f>
        <v>0</v>
      </c>
      <c r="K189" s="149"/>
      <c r="L189" s="30"/>
      <c r="M189" s="150" t="s">
        <v>1</v>
      </c>
      <c r="N189" s="151" t="s">
        <v>38</v>
      </c>
      <c r="O189" s="55"/>
      <c r="P189" s="152">
        <f t="shared" ref="P189:P200" si="31">O189*H189</f>
        <v>0</v>
      </c>
      <c r="Q189" s="152">
        <v>0</v>
      </c>
      <c r="R189" s="152">
        <f t="shared" ref="R189:R200" si="32">Q189*H189</f>
        <v>0</v>
      </c>
      <c r="S189" s="152">
        <v>0</v>
      </c>
      <c r="T189" s="153">
        <f t="shared" ref="T189:T200" si="33"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4" t="s">
        <v>160</v>
      </c>
      <c r="AT189" s="154" t="s">
        <v>132</v>
      </c>
      <c r="AU189" s="154" t="s">
        <v>82</v>
      </c>
      <c r="AY189" s="14" t="s">
        <v>129</v>
      </c>
      <c r="BE189" s="155">
        <f t="shared" ref="BE189:BE200" si="34">IF(N189="základní",J189,0)</f>
        <v>0</v>
      </c>
      <c r="BF189" s="155">
        <f t="shared" ref="BF189:BF200" si="35">IF(N189="snížená",J189,0)</f>
        <v>0</v>
      </c>
      <c r="BG189" s="155">
        <f t="shared" ref="BG189:BG200" si="36">IF(N189="zákl. přenesená",J189,0)</f>
        <v>0</v>
      </c>
      <c r="BH189" s="155">
        <f t="shared" ref="BH189:BH200" si="37">IF(N189="sníž. přenesená",J189,0)</f>
        <v>0</v>
      </c>
      <c r="BI189" s="155">
        <f t="shared" ref="BI189:BI200" si="38">IF(N189="nulová",J189,0)</f>
        <v>0</v>
      </c>
      <c r="BJ189" s="14" t="s">
        <v>80</v>
      </c>
      <c r="BK189" s="155">
        <f t="shared" ref="BK189:BK200" si="39">ROUND(I189*H189,2)</f>
        <v>0</v>
      </c>
      <c r="BL189" s="14" t="s">
        <v>160</v>
      </c>
      <c r="BM189" s="154" t="s">
        <v>415</v>
      </c>
    </row>
    <row r="190" spans="1:65" s="2" customFormat="1" ht="14.45" customHeight="1">
      <c r="A190" s="29"/>
      <c r="B190" s="141"/>
      <c r="C190" s="156" t="s">
        <v>218</v>
      </c>
      <c r="D190" s="156" t="s">
        <v>250</v>
      </c>
      <c r="E190" s="157" t="s">
        <v>416</v>
      </c>
      <c r="F190" s="158" t="s">
        <v>417</v>
      </c>
      <c r="G190" s="159" t="s">
        <v>148</v>
      </c>
      <c r="H190" s="160">
        <v>1</v>
      </c>
      <c r="I190" s="161"/>
      <c r="J190" s="162">
        <f t="shared" si="30"/>
        <v>0</v>
      </c>
      <c r="K190" s="163"/>
      <c r="L190" s="164"/>
      <c r="M190" s="165" t="s">
        <v>1</v>
      </c>
      <c r="N190" s="166" t="s">
        <v>38</v>
      </c>
      <c r="O190" s="55"/>
      <c r="P190" s="152">
        <f t="shared" si="31"/>
        <v>0</v>
      </c>
      <c r="Q190" s="152">
        <v>0</v>
      </c>
      <c r="R190" s="152">
        <f t="shared" si="32"/>
        <v>0</v>
      </c>
      <c r="S190" s="152">
        <v>0</v>
      </c>
      <c r="T190" s="153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4" t="s">
        <v>189</v>
      </c>
      <c r="AT190" s="154" t="s">
        <v>250</v>
      </c>
      <c r="AU190" s="154" t="s">
        <v>82</v>
      </c>
      <c r="AY190" s="14" t="s">
        <v>129</v>
      </c>
      <c r="BE190" s="155">
        <f t="shared" si="34"/>
        <v>0</v>
      </c>
      <c r="BF190" s="155">
        <f t="shared" si="35"/>
        <v>0</v>
      </c>
      <c r="BG190" s="155">
        <f t="shared" si="36"/>
        <v>0</v>
      </c>
      <c r="BH190" s="155">
        <f t="shared" si="37"/>
        <v>0</v>
      </c>
      <c r="BI190" s="155">
        <f t="shared" si="38"/>
        <v>0</v>
      </c>
      <c r="BJ190" s="14" t="s">
        <v>80</v>
      </c>
      <c r="BK190" s="155">
        <f t="shared" si="39"/>
        <v>0</v>
      </c>
      <c r="BL190" s="14" t="s">
        <v>160</v>
      </c>
      <c r="BM190" s="154" t="s">
        <v>418</v>
      </c>
    </row>
    <row r="191" spans="1:65" s="2" customFormat="1" ht="14.45" customHeight="1">
      <c r="A191" s="29"/>
      <c r="B191" s="141"/>
      <c r="C191" s="156" t="s">
        <v>419</v>
      </c>
      <c r="D191" s="156" t="s">
        <v>250</v>
      </c>
      <c r="E191" s="157" t="s">
        <v>420</v>
      </c>
      <c r="F191" s="158" t="s">
        <v>421</v>
      </c>
      <c r="G191" s="159" t="s">
        <v>175</v>
      </c>
      <c r="H191" s="160">
        <v>3</v>
      </c>
      <c r="I191" s="161"/>
      <c r="J191" s="162">
        <f t="shared" si="30"/>
        <v>0</v>
      </c>
      <c r="K191" s="163"/>
      <c r="L191" s="164"/>
      <c r="M191" s="165" t="s">
        <v>1</v>
      </c>
      <c r="N191" s="166" t="s">
        <v>38</v>
      </c>
      <c r="O191" s="55"/>
      <c r="P191" s="152">
        <f t="shared" si="31"/>
        <v>0</v>
      </c>
      <c r="Q191" s="152">
        <v>0</v>
      </c>
      <c r="R191" s="152">
        <f t="shared" si="32"/>
        <v>0</v>
      </c>
      <c r="S191" s="152">
        <v>0</v>
      </c>
      <c r="T191" s="153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4" t="s">
        <v>189</v>
      </c>
      <c r="AT191" s="154" t="s">
        <v>250</v>
      </c>
      <c r="AU191" s="154" t="s">
        <v>82</v>
      </c>
      <c r="AY191" s="14" t="s">
        <v>129</v>
      </c>
      <c r="BE191" s="155">
        <f t="shared" si="34"/>
        <v>0</v>
      </c>
      <c r="BF191" s="155">
        <f t="shared" si="35"/>
        <v>0</v>
      </c>
      <c r="BG191" s="155">
        <f t="shared" si="36"/>
        <v>0</v>
      </c>
      <c r="BH191" s="155">
        <f t="shared" si="37"/>
        <v>0</v>
      </c>
      <c r="BI191" s="155">
        <f t="shared" si="38"/>
        <v>0</v>
      </c>
      <c r="BJ191" s="14" t="s">
        <v>80</v>
      </c>
      <c r="BK191" s="155">
        <f t="shared" si="39"/>
        <v>0</v>
      </c>
      <c r="BL191" s="14" t="s">
        <v>160</v>
      </c>
      <c r="BM191" s="154" t="s">
        <v>190</v>
      </c>
    </row>
    <row r="192" spans="1:65" s="2" customFormat="1" ht="14.45" customHeight="1">
      <c r="A192" s="29"/>
      <c r="B192" s="141"/>
      <c r="C192" s="156" t="s">
        <v>223</v>
      </c>
      <c r="D192" s="156" t="s">
        <v>250</v>
      </c>
      <c r="E192" s="157" t="s">
        <v>422</v>
      </c>
      <c r="F192" s="158" t="s">
        <v>423</v>
      </c>
      <c r="G192" s="159" t="s">
        <v>148</v>
      </c>
      <c r="H192" s="160">
        <v>1</v>
      </c>
      <c r="I192" s="161"/>
      <c r="J192" s="162">
        <f t="shared" si="30"/>
        <v>0</v>
      </c>
      <c r="K192" s="163"/>
      <c r="L192" s="164"/>
      <c r="M192" s="165" t="s">
        <v>1</v>
      </c>
      <c r="N192" s="166" t="s">
        <v>38</v>
      </c>
      <c r="O192" s="55"/>
      <c r="P192" s="152">
        <f t="shared" si="31"/>
        <v>0</v>
      </c>
      <c r="Q192" s="152">
        <v>0</v>
      </c>
      <c r="R192" s="152">
        <f t="shared" si="32"/>
        <v>0</v>
      </c>
      <c r="S192" s="152">
        <v>0</v>
      </c>
      <c r="T192" s="153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4" t="s">
        <v>189</v>
      </c>
      <c r="AT192" s="154" t="s">
        <v>250</v>
      </c>
      <c r="AU192" s="154" t="s">
        <v>82</v>
      </c>
      <c r="AY192" s="14" t="s">
        <v>129</v>
      </c>
      <c r="BE192" s="155">
        <f t="shared" si="34"/>
        <v>0</v>
      </c>
      <c r="BF192" s="155">
        <f t="shared" si="35"/>
        <v>0</v>
      </c>
      <c r="BG192" s="155">
        <f t="shared" si="36"/>
        <v>0</v>
      </c>
      <c r="BH192" s="155">
        <f t="shared" si="37"/>
        <v>0</v>
      </c>
      <c r="BI192" s="155">
        <f t="shared" si="38"/>
        <v>0</v>
      </c>
      <c r="BJ192" s="14" t="s">
        <v>80</v>
      </c>
      <c r="BK192" s="155">
        <f t="shared" si="39"/>
        <v>0</v>
      </c>
      <c r="BL192" s="14" t="s">
        <v>160</v>
      </c>
      <c r="BM192" s="154" t="s">
        <v>424</v>
      </c>
    </row>
    <row r="193" spans="1:65" s="2" customFormat="1" ht="24.2" customHeight="1">
      <c r="A193" s="29"/>
      <c r="B193" s="141"/>
      <c r="C193" s="156" t="s">
        <v>425</v>
      </c>
      <c r="D193" s="156" t="s">
        <v>250</v>
      </c>
      <c r="E193" s="157" t="s">
        <v>426</v>
      </c>
      <c r="F193" s="158" t="s">
        <v>427</v>
      </c>
      <c r="G193" s="159" t="s">
        <v>148</v>
      </c>
      <c r="H193" s="160">
        <v>1</v>
      </c>
      <c r="I193" s="161"/>
      <c r="J193" s="162">
        <f t="shared" si="30"/>
        <v>0</v>
      </c>
      <c r="K193" s="163"/>
      <c r="L193" s="164"/>
      <c r="M193" s="165" t="s">
        <v>1</v>
      </c>
      <c r="N193" s="166" t="s">
        <v>38</v>
      </c>
      <c r="O193" s="55"/>
      <c r="P193" s="152">
        <f t="shared" si="31"/>
        <v>0</v>
      </c>
      <c r="Q193" s="152">
        <v>0</v>
      </c>
      <c r="R193" s="152">
        <f t="shared" si="32"/>
        <v>0</v>
      </c>
      <c r="S193" s="152">
        <v>0</v>
      </c>
      <c r="T193" s="153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4" t="s">
        <v>189</v>
      </c>
      <c r="AT193" s="154" t="s">
        <v>250</v>
      </c>
      <c r="AU193" s="154" t="s">
        <v>82</v>
      </c>
      <c r="AY193" s="14" t="s">
        <v>129</v>
      </c>
      <c r="BE193" s="155">
        <f t="shared" si="34"/>
        <v>0</v>
      </c>
      <c r="BF193" s="155">
        <f t="shared" si="35"/>
        <v>0</v>
      </c>
      <c r="BG193" s="155">
        <f t="shared" si="36"/>
        <v>0</v>
      </c>
      <c r="BH193" s="155">
        <f t="shared" si="37"/>
        <v>0</v>
      </c>
      <c r="BI193" s="155">
        <f t="shared" si="38"/>
        <v>0</v>
      </c>
      <c r="BJ193" s="14" t="s">
        <v>80</v>
      </c>
      <c r="BK193" s="155">
        <f t="shared" si="39"/>
        <v>0</v>
      </c>
      <c r="BL193" s="14" t="s">
        <v>160</v>
      </c>
      <c r="BM193" s="154" t="s">
        <v>428</v>
      </c>
    </row>
    <row r="194" spans="1:65" s="2" customFormat="1" ht="14.45" customHeight="1">
      <c r="A194" s="29"/>
      <c r="B194" s="141"/>
      <c r="C194" s="156" t="s">
        <v>227</v>
      </c>
      <c r="D194" s="156" t="s">
        <v>250</v>
      </c>
      <c r="E194" s="157" t="s">
        <v>429</v>
      </c>
      <c r="F194" s="158" t="s">
        <v>430</v>
      </c>
      <c r="G194" s="159" t="s">
        <v>148</v>
      </c>
      <c r="H194" s="160">
        <v>1</v>
      </c>
      <c r="I194" s="161"/>
      <c r="J194" s="162">
        <f t="shared" si="30"/>
        <v>0</v>
      </c>
      <c r="K194" s="163"/>
      <c r="L194" s="164"/>
      <c r="M194" s="165" t="s">
        <v>1</v>
      </c>
      <c r="N194" s="166" t="s">
        <v>38</v>
      </c>
      <c r="O194" s="55"/>
      <c r="P194" s="152">
        <f t="shared" si="31"/>
        <v>0</v>
      </c>
      <c r="Q194" s="152">
        <v>0</v>
      </c>
      <c r="R194" s="152">
        <f t="shared" si="32"/>
        <v>0</v>
      </c>
      <c r="S194" s="152">
        <v>0</v>
      </c>
      <c r="T194" s="153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4" t="s">
        <v>189</v>
      </c>
      <c r="AT194" s="154" t="s">
        <v>250</v>
      </c>
      <c r="AU194" s="154" t="s">
        <v>82</v>
      </c>
      <c r="AY194" s="14" t="s">
        <v>129</v>
      </c>
      <c r="BE194" s="155">
        <f t="shared" si="34"/>
        <v>0</v>
      </c>
      <c r="BF194" s="155">
        <f t="shared" si="35"/>
        <v>0</v>
      </c>
      <c r="BG194" s="155">
        <f t="shared" si="36"/>
        <v>0</v>
      </c>
      <c r="BH194" s="155">
        <f t="shared" si="37"/>
        <v>0</v>
      </c>
      <c r="BI194" s="155">
        <f t="shared" si="38"/>
        <v>0</v>
      </c>
      <c r="BJ194" s="14" t="s">
        <v>80</v>
      </c>
      <c r="BK194" s="155">
        <f t="shared" si="39"/>
        <v>0</v>
      </c>
      <c r="BL194" s="14" t="s">
        <v>160</v>
      </c>
      <c r="BM194" s="154" t="s">
        <v>431</v>
      </c>
    </row>
    <row r="195" spans="1:65" s="2" customFormat="1" ht="24.2" customHeight="1">
      <c r="A195" s="29"/>
      <c r="B195" s="141"/>
      <c r="C195" s="142" t="s">
        <v>432</v>
      </c>
      <c r="D195" s="142" t="s">
        <v>132</v>
      </c>
      <c r="E195" s="143" t="s">
        <v>433</v>
      </c>
      <c r="F195" s="144" t="s">
        <v>434</v>
      </c>
      <c r="G195" s="145" t="s">
        <v>148</v>
      </c>
      <c r="H195" s="146">
        <v>1</v>
      </c>
      <c r="I195" s="147"/>
      <c r="J195" s="148">
        <f t="shared" si="30"/>
        <v>0</v>
      </c>
      <c r="K195" s="149"/>
      <c r="L195" s="30"/>
      <c r="M195" s="150" t="s">
        <v>1</v>
      </c>
      <c r="N195" s="151" t="s">
        <v>38</v>
      </c>
      <c r="O195" s="55"/>
      <c r="P195" s="152">
        <f t="shared" si="31"/>
        <v>0</v>
      </c>
      <c r="Q195" s="152">
        <v>0</v>
      </c>
      <c r="R195" s="152">
        <f t="shared" si="32"/>
        <v>0</v>
      </c>
      <c r="S195" s="152">
        <v>0</v>
      </c>
      <c r="T195" s="153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4" t="s">
        <v>160</v>
      </c>
      <c r="AT195" s="154" t="s">
        <v>132</v>
      </c>
      <c r="AU195" s="154" t="s">
        <v>82</v>
      </c>
      <c r="AY195" s="14" t="s">
        <v>129</v>
      </c>
      <c r="BE195" s="155">
        <f t="shared" si="34"/>
        <v>0</v>
      </c>
      <c r="BF195" s="155">
        <f t="shared" si="35"/>
        <v>0</v>
      </c>
      <c r="BG195" s="155">
        <f t="shared" si="36"/>
        <v>0</v>
      </c>
      <c r="BH195" s="155">
        <f t="shared" si="37"/>
        <v>0</v>
      </c>
      <c r="BI195" s="155">
        <f t="shared" si="38"/>
        <v>0</v>
      </c>
      <c r="BJ195" s="14" t="s">
        <v>80</v>
      </c>
      <c r="BK195" s="155">
        <f t="shared" si="39"/>
        <v>0</v>
      </c>
      <c r="BL195" s="14" t="s">
        <v>160</v>
      </c>
      <c r="BM195" s="154" t="s">
        <v>435</v>
      </c>
    </row>
    <row r="196" spans="1:65" s="2" customFormat="1" ht="14.45" customHeight="1">
      <c r="A196" s="29"/>
      <c r="B196" s="141"/>
      <c r="C196" s="142" t="s">
        <v>230</v>
      </c>
      <c r="D196" s="142" t="s">
        <v>132</v>
      </c>
      <c r="E196" s="143" t="s">
        <v>436</v>
      </c>
      <c r="F196" s="144" t="s">
        <v>437</v>
      </c>
      <c r="G196" s="145" t="s">
        <v>175</v>
      </c>
      <c r="H196" s="146">
        <v>1</v>
      </c>
      <c r="I196" s="147"/>
      <c r="J196" s="148">
        <f t="shared" si="30"/>
        <v>0</v>
      </c>
      <c r="K196" s="149"/>
      <c r="L196" s="30"/>
      <c r="M196" s="150" t="s">
        <v>1</v>
      </c>
      <c r="N196" s="151" t="s">
        <v>38</v>
      </c>
      <c r="O196" s="55"/>
      <c r="P196" s="152">
        <f t="shared" si="31"/>
        <v>0</v>
      </c>
      <c r="Q196" s="152">
        <v>0</v>
      </c>
      <c r="R196" s="152">
        <f t="shared" si="32"/>
        <v>0</v>
      </c>
      <c r="S196" s="152">
        <v>0</v>
      </c>
      <c r="T196" s="153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4" t="s">
        <v>160</v>
      </c>
      <c r="AT196" s="154" t="s">
        <v>132</v>
      </c>
      <c r="AU196" s="154" t="s">
        <v>82</v>
      </c>
      <c r="AY196" s="14" t="s">
        <v>129</v>
      </c>
      <c r="BE196" s="155">
        <f t="shared" si="34"/>
        <v>0</v>
      </c>
      <c r="BF196" s="155">
        <f t="shared" si="35"/>
        <v>0</v>
      </c>
      <c r="BG196" s="155">
        <f t="shared" si="36"/>
        <v>0</v>
      </c>
      <c r="BH196" s="155">
        <f t="shared" si="37"/>
        <v>0</v>
      </c>
      <c r="BI196" s="155">
        <f t="shared" si="38"/>
        <v>0</v>
      </c>
      <c r="BJ196" s="14" t="s">
        <v>80</v>
      </c>
      <c r="BK196" s="155">
        <f t="shared" si="39"/>
        <v>0</v>
      </c>
      <c r="BL196" s="14" t="s">
        <v>160</v>
      </c>
      <c r="BM196" s="154" t="s">
        <v>438</v>
      </c>
    </row>
    <row r="197" spans="1:65" s="2" customFormat="1" ht="14.45" customHeight="1">
      <c r="A197" s="29"/>
      <c r="B197" s="141"/>
      <c r="C197" s="142" t="s">
        <v>439</v>
      </c>
      <c r="D197" s="142" t="s">
        <v>132</v>
      </c>
      <c r="E197" s="143" t="s">
        <v>440</v>
      </c>
      <c r="F197" s="144" t="s">
        <v>441</v>
      </c>
      <c r="G197" s="145" t="s">
        <v>175</v>
      </c>
      <c r="H197" s="146">
        <v>1</v>
      </c>
      <c r="I197" s="147"/>
      <c r="J197" s="148">
        <f t="shared" si="30"/>
        <v>0</v>
      </c>
      <c r="K197" s="149"/>
      <c r="L197" s="30"/>
      <c r="M197" s="150" t="s">
        <v>1</v>
      </c>
      <c r="N197" s="151" t="s">
        <v>38</v>
      </c>
      <c r="O197" s="55"/>
      <c r="P197" s="152">
        <f t="shared" si="31"/>
        <v>0</v>
      </c>
      <c r="Q197" s="152">
        <v>0</v>
      </c>
      <c r="R197" s="152">
        <f t="shared" si="32"/>
        <v>0</v>
      </c>
      <c r="S197" s="152">
        <v>0</v>
      </c>
      <c r="T197" s="153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4" t="s">
        <v>160</v>
      </c>
      <c r="AT197" s="154" t="s">
        <v>132</v>
      </c>
      <c r="AU197" s="154" t="s">
        <v>82</v>
      </c>
      <c r="AY197" s="14" t="s">
        <v>129</v>
      </c>
      <c r="BE197" s="155">
        <f t="shared" si="34"/>
        <v>0</v>
      </c>
      <c r="BF197" s="155">
        <f t="shared" si="35"/>
        <v>0</v>
      </c>
      <c r="BG197" s="155">
        <f t="shared" si="36"/>
        <v>0</v>
      </c>
      <c r="BH197" s="155">
        <f t="shared" si="37"/>
        <v>0</v>
      </c>
      <c r="BI197" s="155">
        <f t="shared" si="38"/>
        <v>0</v>
      </c>
      <c r="BJ197" s="14" t="s">
        <v>80</v>
      </c>
      <c r="BK197" s="155">
        <f t="shared" si="39"/>
        <v>0</v>
      </c>
      <c r="BL197" s="14" t="s">
        <v>160</v>
      </c>
      <c r="BM197" s="154" t="s">
        <v>442</v>
      </c>
    </row>
    <row r="198" spans="1:65" s="2" customFormat="1" ht="14.45" customHeight="1">
      <c r="A198" s="29"/>
      <c r="B198" s="141"/>
      <c r="C198" s="142" t="s">
        <v>234</v>
      </c>
      <c r="D198" s="142" t="s">
        <v>132</v>
      </c>
      <c r="E198" s="143" t="s">
        <v>443</v>
      </c>
      <c r="F198" s="144" t="s">
        <v>444</v>
      </c>
      <c r="G198" s="145" t="s">
        <v>148</v>
      </c>
      <c r="H198" s="146">
        <v>1</v>
      </c>
      <c r="I198" s="147"/>
      <c r="J198" s="148">
        <f t="shared" si="30"/>
        <v>0</v>
      </c>
      <c r="K198" s="149"/>
      <c r="L198" s="30"/>
      <c r="M198" s="150" t="s">
        <v>1</v>
      </c>
      <c r="N198" s="151" t="s">
        <v>38</v>
      </c>
      <c r="O198" s="55"/>
      <c r="P198" s="152">
        <f t="shared" si="31"/>
        <v>0</v>
      </c>
      <c r="Q198" s="152">
        <v>0</v>
      </c>
      <c r="R198" s="152">
        <f t="shared" si="32"/>
        <v>0</v>
      </c>
      <c r="S198" s="152">
        <v>0</v>
      </c>
      <c r="T198" s="153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4" t="s">
        <v>160</v>
      </c>
      <c r="AT198" s="154" t="s">
        <v>132</v>
      </c>
      <c r="AU198" s="154" t="s">
        <v>82</v>
      </c>
      <c r="AY198" s="14" t="s">
        <v>129</v>
      </c>
      <c r="BE198" s="155">
        <f t="shared" si="34"/>
        <v>0</v>
      </c>
      <c r="BF198" s="155">
        <f t="shared" si="35"/>
        <v>0</v>
      </c>
      <c r="BG198" s="155">
        <f t="shared" si="36"/>
        <v>0</v>
      </c>
      <c r="BH198" s="155">
        <f t="shared" si="37"/>
        <v>0</v>
      </c>
      <c r="BI198" s="155">
        <f t="shared" si="38"/>
        <v>0</v>
      </c>
      <c r="BJ198" s="14" t="s">
        <v>80</v>
      </c>
      <c r="BK198" s="155">
        <f t="shared" si="39"/>
        <v>0</v>
      </c>
      <c r="BL198" s="14" t="s">
        <v>160</v>
      </c>
      <c r="BM198" s="154" t="s">
        <v>445</v>
      </c>
    </row>
    <row r="199" spans="1:65" s="2" customFormat="1" ht="14.45" customHeight="1">
      <c r="A199" s="29"/>
      <c r="B199" s="141"/>
      <c r="C199" s="156" t="s">
        <v>446</v>
      </c>
      <c r="D199" s="156" t="s">
        <v>250</v>
      </c>
      <c r="E199" s="157" t="s">
        <v>447</v>
      </c>
      <c r="F199" s="158" t="s">
        <v>448</v>
      </c>
      <c r="G199" s="159" t="s">
        <v>148</v>
      </c>
      <c r="H199" s="160">
        <v>1</v>
      </c>
      <c r="I199" s="161"/>
      <c r="J199" s="162">
        <f t="shared" si="30"/>
        <v>0</v>
      </c>
      <c r="K199" s="163"/>
      <c r="L199" s="164"/>
      <c r="M199" s="165" t="s">
        <v>1</v>
      </c>
      <c r="N199" s="166" t="s">
        <v>38</v>
      </c>
      <c r="O199" s="55"/>
      <c r="P199" s="152">
        <f t="shared" si="31"/>
        <v>0</v>
      </c>
      <c r="Q199" s="152">
        <v>0</v>
      </c>
      <c r="R199" s="152">
        <f t="shared" si="32"/>
        <v>0</v>
      </c>
      <c r="S199" s="152">
        <v>0</v>
      </c>
      <c r="T199" s="153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4" t="s">
        <v>189</v>
      </c>
      <c r="AT199" s="154" t="s">
        <v>250</v>
      </c>
      <c r="AU199" s="154" t="s">
        <v>82</v>
      </c>
      <c r="AY199" s="14" t="s">
        <v>129</v>
      </c>
      <c r="BE199" s="155">
        <f t="shared" si="34"/>
        <v>0</v>
      </c>
      <c r="BF199" s="155">
        <f t="shared" si="35"/>
        <v>0</v>
      </c>
      <c r="BG199" s="155">
        <f t="shared" si="36"/>
        <v>0</v>
      </c>
      <c r="BH199" s="155">
        <f t="shared" si="37"/>
        <v>0</v>
      </c>
      <c r="BI199" s="155">
        <f t="shared" si="38"/>
        <v>0</v>
      </c>
      <c r="BJ199" s="14" t="s">
        <v>80</v>
      </c>
      <c r="BK199" s="155">
        <f t="shared" si="39"/>
        <v>0</v>
      </c>
      <c r="BL199" s="14" t="s">
        <v>160</v>
      </c>
      <c r="BM199" s="154" t="s">
        <v>449</v>
      </c>
    </row>
    <row r="200" spans="1:65" s="2" customFormat="1" ht="24.2" customHeight="1">
      <c r="A200" s="29"/>
      <c r="B200" s="141"/>
      <c r="C200" s="142" t="s">
        <v>237</v>
      </c>
      <c r="D200" s="142" t="s">
        <v>132</v>
      </c>
      <c r="E200" s="143" t="s">
        <v>450</v>
      </c>
      <c r="F200" s="144" t="s">
        <v>451</v>
      </c>
      <c r="G200" s="145" t="s">
        <v>295</v>
      </c>
      <c r="H200" s="172"/>
      <c r="I200" s="147"/>
      <c r="J200" s="148">
        <f t="shared" si="30"/>
        <v>0</v>
      </c>
      <c r="K200" s="149"/>
      <c r="L200" s="30"/>
      <c r="M200" s="150" t="s">
        <v>1</v>
      </c>
      <c r="N200" s="151" t="s">
        <v>38</v>
      </c>
      <c r="O200" s="55"/>
      <c r="P200" s="152">
        <f t="shared" si="31"/>
        <v>0</v>
      </c>
      <c r="Q200" s="152">
        <v>0</v>
      </c>
      <c r="R200" s="152">
        <f t="shared" si="32"/>
        <v>0</v>
      </c>
      <c r="S200" s="152">
        <v>0</v>
      </c>
      <c r="T200" s="153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4" t="s">
        <v>160</v>
      </c>
      <c r="AT200" s="154" t="s">
        <v>132</v>
      </c>
      <c r="AU200" s="154" t="s">
        <v>82</v>
      </c>
      <c r="AY200" s="14" t="s">
        <v>129</v>
      </c>
      <c r="BE200" s="155">
        <f t="shared" si="34"/>
        <v>0</v>
      </c>
      <c r="BF200" s="155">
        <f t="shared" si="35"/>
        <v>0</v>
      </c>
      <c r="BG200" s="155">
        <f t="shared" si="36"/>
        <v>0</v>
      </c>
      <c r="BH200" s="155">
        <f t="shared" si="37"/>
        <v>0</v>
      </c>
      <c r="BI200" s="155">
        <f t="shared" si="38"/>
        <v>0</v>
      </c>
      <c r="BJ200" s="14" t="s">
        <v>80</v>
      </c>
      <c r="BK200" s="155">
        <f t="shared" si="39"/>
        <v>0</v>
      </c>
      <c r="BL200" s="14" t="s">
        <v>160</v>
      </c>
      <c r="BM200" s="154" t="s">
        <v>452</v>
      </c>
    </row>
    <row r="201" spans="1:65" s="12" customFormat="1" ht="22.9" customHeight="1">
      <c r="B201" s="128"/>
      <c r="D201" s="129" t="s">
        <v>72</v>
      </c>
      <c r="E201" s="139" t="s">
        <v>453</v>
      </c>
      <c r="F201" s="139" t="s">
        <v>454</v>
      </c>
      <c r="I201" s="131"/>
      <c r="J201" s="140">
        <f>BK201</f>
        <v>0</v>
      </c>
      <c r="L201" s="128"/>
      <c r="M201" s="133"/>
      <c r="N201" s="134"/>
      <c r="O201" s="134"/>
      <c r="P201" s="135">
        <f>SUM(P202:P212)</f>
        <v>0</v>
      </c>
      <c r="Q201" s="134"/>
      <c r="R201" s="135">
        <f>SUM(R202:R212)</f>
        <v>0</v>
      </c>
      <c r="S201" s="134"/>
      <c r="T201" s="136">
        <f>SUM(T202:T212)</f>
        <v>0</v>
      </c>
      <c r="AR201" s="129" t="s">
        <v>82</v>
      </c>
      <c r="AT201" s="137" t="s">
        <v>72</v>
      </c>
      <c r="AU201" s="137" t="s">
        <v>80</v>
      </c>
      <c r="AY201" s="129" t="s">
        <v>129</v>
      </c>
      <c r="BK201" s="138">
        <f>SUM(BK202:BK212)</f>
        <v>0</v>
      </c>
    </row>
    <row r="202" spans="1:65" s="2" customFormat="1" ht="14.45" customHeight="1">
      <c r="A202" s="29"/>
      <c r="B202" s="141"/>
      <c r="C202" s="156" t="s">
        <v>455</v>
      </c>
      <c r="D202" s="156" t="s">
        <v>250</v>
      </c>
      <c r="E202" s="157" t="s">
        <v>251</v>
      </c>
      <c r="F202" s="158" t="s">
        <v>456</v>
      </c>
      <c r="G202" s="159" t="s">
        <v>374</v>
      </c>
      <c r="H202" s="160">
        <v>1</v>
      </c>
      <c r="I202" s="161"/>
      <c r="J202" s="162">
        <f t="shared" ref="J202:J212" si="40">ROUND(I202*H202,2)</f>
        <v>0</v>
      </c>
      <c r="K202" s="163"/>
      <c r="L202" s="164"/>
      <c r="M202" s="165" t="s">
        <v>1</v>
      </c>
      <c r="N202" s="166" t="s">
        <v>38</v>
      </c>
      <c r="O202" s="55"/>
      <c r="P202" s="152">
        <f t="shared" ref="P202:P212" si="41">O202*H202</f>
        <v>0</v>
      </c>
      <c r="Q202" s="152">
        <v>0</v>
      </c>
      <c r="R202" s="152">
        <f t="shared" ref="R202:R212" si="42">Q202*H202</f>
        <v>0</v>
      </c>
      <c r="S202" s="152">
        <v>0</v>
      </c>
      <c r="T202" s="153">
        <f t="shared" ref="T202:T212" si="43"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4" t="s">
        <v>189</v>
      </c>
      <c r="AT202" s="154" t="s">
        <v>250</v>
      </c>
      <c r="AU202" s="154" t="s">
        <v>82</v>
      </c>
      <c r="AY202" s="14" t="s">
        <v>129</v>
      </c>
      <c r="BE202" s="155">
        <f t="shared" ref="BE202:BE212" si="44">IF(N202="základní",J202,0)</f>
        <v>0</v>
      </c>
      <c r="BF202" s="155">
        <f t="shared" ref="BF202:BF212" si="45">IF(N202="snížená",J202,0)</f>
        <v>0</v>
      </c>
      <c r="BG202" s="155">
        <f t="shared" ref="BG202:BG212" si="46">IF(N202="zákl. přenesená",J202,0)</f>
        <v>0</v>
      </c>
      <c r="BH202" s="155">
        <f t="shared" ref="BH202:BH212" si="47">IF(N202="sníž. přenesená",J202,0)</f>
        <v>0</v>
      </c>
      <c r="BI202" s="155">
        <f t="shared" ref="BI202:BI212" si="48">IF(N202="nulová",J202,0)</f>
        <v>0</v>
      </c>
      <c r="BJ202" s="14" t="s">
        <v>80</v>
      </c>
      <c r="BK202" s="155">
        <f t="shared" ref="BK202:BK212" si="49">ROUND(I202*H202,2)</f>
        <v>0</v>
      </c>
      <c r="BL202" s="14" t="s">
        <v>160</v>
      </c>
      <c r="BM202" s="154" t="s">
        <v>457</v>
      </c>
    </row>
    <row r="203" spans="1:65" s="2" customFormat="1" ht="14.45" customHeight="1">
      <c r="A203" s="29"/>
      <c r="B203" s="141"/>
      <c r="C203" s="156" t="s">
        <v>245</v>
      </c>
      <c r="D203" s="156" t="s">
        <v>250</v>
      </c>
      <c r="E203" s="157" t="s">
        <v>288</v>
      </c>
      <c r="F203" s="158" t="s">
        <v>458</v>
      </c>
      <c r="G203" s="159" t="s">
        <v>374</v>
      </c>
      <c r="H203" s="160">
        <v>2</v>
      </c>
      <c r="I203" s="161"/>
      <c r="J203" s="162">
        <f t="shared" si="40"/>
        <v>0</v>
      </c>
      <c r="K203" s="163"/>
      <c r="L203" s="164"/>
      <c r="M203" s="165" t="s">
        <v>1</v>
      </c>
      <c r="N203" s="166" t="s">
        <v>38</v>
      </c>
      <c r="O203" s="55"/>
      <c r="P203" s="152">
        <f t="shared" si="41"/>
        <v>0</v>
      </c>
      <c r="Q203" s="152">
        <v>0</v>
      </c>
      <c r="R203" s="152">
        <f t="shared" si="42"/>
        <v>0</v>
      </c>
      <c r="S203" s="152">
        <v>0</v>
      </c>
      <c r="T203" s="153">
        <f t="shared" si="4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4" t="s">
        <v>189</v>
      </c>
      <c r="AT203" s="154" t="s">
        <v>250</v>
      </c>
      <c r="AU203" s="154" t="s">
        <v>82</v>
      </c>
      <c r="AY203" s="14" t="s">
        <v>129</v>
      </c>
      <c r="BE203" s="155">
        <f t="shared" si="44"/>
        <v>0</v>
      </c>
      <c r="BF203" s="155">
        <f t="shared" si="45"/>
        <v>0</v>
      </c>
      <c r="BG203" s="155">
        <f t="shared" si="46"/>
        <v>0</v>
      </c>
      <c r="BH203" s="155">
        <f t="shared" si="47"/>
        <v>0</v>
      </c>
      <c r="BI203" s="155">
        <f t="shared" si="48"/>
        <v>0</v>
      </c>
      <c r="BJ203" s="14" t="s">
        <v>80</v>
      </c>
      <c r="BK203" s="155">
        <f t="shared" si="49"/>
        <v>0</v>
      </c>
      <c r="BL203" s="14" t="s">
        <v>160</v>
      </c>
      <c r="BM203" s="154" t="s">
        <v>459</v>
      </c>
    </row>
    <row r="204" spans="1:65" s="2" customFormat="1" ht="14.45" customHeight="1">
      <c r="A204" s="29"/>
      <c r="B204" s="141"/>
      <c r="C204" s="156" t="s">
        <v>460</v>
      </c>
      <c r="D204" s="156" t="s">
        <v>250</v>
      </c>
      <c r="E204" s="157" t="s">
        <v>461</v>
      </c>
      <c r="F204" s="158" t="s">
        <v>462</v>
      </c>
      <c r="G204" s="159" t="s">
        <v>374</v>
      </c>
      <c r="H204" s="160">
        <v>2</v>
      </c>
      <c r="I204" s="161"/>
      <c r="J204" s="162">
        <f t="shared" si="40"/>
        <v>0</v>
      </c>
      <c r="K204" s="163"/>
      <c r="L204" s="164"/>
      <c r="M204" s="165" t="s">
        <v>1</v>
      </c>
      <c r="N204" s="166" t="s">
        <v>38</v>
      </c>
      <c r="O204" s="55"/>
      <c r="P204" s="152">
        <f t="shared" si="41"/>
        <v>0</v>
      </c>
      <c r="Q204" s="152">
        <v>0</v>
      </c>
      <c r="R204" s="152">
        <f t="shared" si="42"/>
        <v>0</v>
      </c>
      <c r="S204" s="152">
        <v>0</v>
      </c>
      <c r="T204" s="153">
        <f t="shared" si="4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4" t="s">
        <v>189</v>
      </c>
      <c r="AT204" s="154" t="s">
        <v>250</v>
      </c>
      <c r="AU204" s="154" t="s">
        <v>82</v>
      </c>
      <c r="AY204" s="14" t="s">
        <v>129</v>
      </c>
      <c r="BE204" s="155">
        <f t="shared" si="44"/>
        <v>0</v>
      </c>
      <c r="BF204" s="155">
        <f t="shared" si="45"/>
        <v>0</v>
      </c>
      <c r="BG204" s="155">
        <f t="shared" si="46"/>
        <v>0</v>
      </c>
      <c r="BH204" s="155">
        <f t="shared" si="47"/>
        <v>0</v>
      </c>
      <c r="BI204" s="155">
        <f t="shared" si="48"/>
        <v>0</v>
      </c>
      <c r="BJ204" s="14" t="s">
        <v>80</v>
      </c>
      <c r="BK204" s="155">
        <f t="shared" si="49"/>
        <v>0</v>
      </c>
      <c r="BL204" s="14" t="s">
        <v>160</v>
      </c>
      <c r="BM204" s="154" t="s">
        <v>463</v>
      </c>
    </row>
    <row r="205" spans="1:65" s="2" customFormat="1" ht="14.45" customHeight="1">
      <c r="A205" s="29"/>
      <c r="B205" s="141"/>
      <c r="C205" s="156" t="s">
        <v>248</v>
      </c>
      <c r="D205" s="156" t="s">
        <v>250</v>
      </c>
      <c r="E205" s="157" t="s">
        <v>464</v>
      </c>
      <c r="F205" s="158" t="s">
        <v>465</v>
      </c>
      <c r="G205" s="159" t="s">
        <v>374</v>
      </c>
      <c r="H205" s="160">
        <v>1</v>
      </c>
      <c r="I205" s="161"/>
      <c r="J205" s="162">
        <f t="shared" si="40"/>
        <v>0</v>
      </c>
      <c r="K205" s="163"/>
      <c r="L205" s="164"/>
      <c r="M205" s="165" t="s">
        <v>1</v>
      </c>
      <c r="N205" s="166" t="s">
        <v>38</v>
      </c>
      <c r="O205" s="55"/>
      <c r="P205" s="152">
        <f t="shared" si="41"/>
        <v>0</v>
      </c>
      <c r="Q205" s="152">
        <v>0</v>
      </c>
      <c r="R205" s="152">
        <f t="shared" si="42"/>
        <v>0</v>
      </c>
      <c r="S205" s="152">
        <v>0</v>
      </c>
      <c r="T205" s="153">
        <f t="shared" si="4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4" t="s">
        <v>189</v>
      </c>
      <c r="AT205" s="154" t="s">
        <v>250</v>
      </c>
      <c r="AU205" s="154" t="s">
        <v>82</v>
      </c>
      <c r="AY205" s="14" t="s">
        <v>129</v>
      </c>
      <c r="BE205" s="155">
        <f t="shared" si="44"/>
        <v>0</v>
      </c>
      <c r="BF205" s="155">
        <f t="shared" si="45"/>
        <v>0</v>
      </c>
      <c r="BG205" s="155">
        <f t="shared" si="46"/>
        <v>0</v>
      </c>
      <c r="BH205" s="155">
        <f t="shared" si="47"/>
        <v>0</v>
      </c>
      <c r="BI205" s="155">
        <f t="shared" si="48"/>
        <v>0</v>
      </c>
      <c r="BJ205" s="14" t="s">
        <v>80</v>
      </c>
      <c r="BK205" s="155">
        <f t="shared" si="49"/>
        <v>0</v>
      </c>
      <c r="BL205" s="14" t="s">
        <v>160</v>
      </c>
      <c r="BM205" s="154" t="s">
        <v>466</v>
      </c>
    </row>
    <row r="206" spans="1:65" s="2" customFormat="1" ht="14.45" customHeight="1">
      <c r="A206" s="29"/>
      <c r="B206" s="141"/>
      <c r="C206" s="156" t="s">
        <v>467</v>
      </c>
      <c r="D206" s="156" t="s">
        <v>250</v>
      </c>
      <c r="E206" s="157" t="s">
        <v>468</v>
      </c>
      <c r="F206" s="158" t="s">
        <v>469</v>
      </c>
      <c r="G206" s="159" t="s">
        <v>374</v>
      </c>
      <c r="H206" s="160">
        <v>1</v>
      </c>
      <c r="I206" s="161"/>
      <c r="J206" s="162">
        <f t="shared" si="40"/>
        <v>0</v>
      </c>
      <c r="K206" s="163"/>
      <c r="L206" s="164"/>
      <c r="M206" s="165" t="s">
        <v>1</v>
      </c>
      <c r="N206" s="166" t="s">
        <v>38</v>
      </c>
      <c r="O206" s="55"/>
      <c r="P206" s="152">
        <f t="shared" si="41"/>
        <v>0</v>
      </c>
      <c r="Q206" s="152">
        <v>0</v>
      </c>
      <c r="R206" s="152">
        <f t="shared" si="42"/>
        <v>0</v>
      </c>
      <c r="S206" s="152">
        <v>0</v>
      </c>
      <c r="T206" s="153">
        <f t="shared" si="4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4" t="s">
        <v>189</v>
      </c>
      <c r="AT206" s="154" t="s">
        <v>250</v>
      </c>
      <c r="AU206" s="154" t="s">
        <v>82</v>
      </c>
      <c r="AY206" s="14" t="s">
        <v>129</v>
      </c>
      <c r="BE206" s="155">
        <f t="shared" si="44"/>
        <v>0</v>
      </c>
      <c r="BF206" s="155">
        <f t="shared" si="45"/>
        <v>0</v>
      </c>
      <c r="BG206" s="155">
        <f t="shared" si="46"/>
        <v>0</v>
      </c>
      <c r="BH206" s="155">
        <f t="shared" si="47"/>
        <v>0</v>
      </c>
      <c r="BI206" s="155">
        <f t="shared" si="48"/>
        <v>0</v>
      </c>
      <c r="BJ206" s="14" t="s">
        <v>80</v>
      </c>
      <c r="BK206" s="155">
        <f t="shared" si="49"/>
        <v>0</v>
      </c>
      <c r="BL206" s="14" t="s">
        <v>160</v>
      </c>
      <c r="BM206" s="154" t="s">
        <v>470</v>
      </c>
    </row>
    <row r="207" spans="1:65" s="2" customFormat="1" ht="14.45" customHeight="1">
      <c r="A207" s="29"/>
      <c r="B207" s="141"/>
      <c r="C207" s="156" t="s">
        <v>254</v>
      </c>
      <c r="D207" s="156" t="s">
        <v>250</v>
      </c>
      <c r="E207" s="157" t="s">
        <v>471</v>
      </c>
      <c r="F207" s="158" t="s">
        <v>472</v>
      </c>
      <c r="G207" s="159" t="s">
        <v>159</v>
      </c>
      <c r="H207" s="160">
        <v>1</v>
      </c>
      <c r="I207" s="161"/>
      <c r="J207" s="162">
        <f t="shared" si="40"/>
        <v>0</v>
      </c>
      <c r="K207" s="163"/>
      <c r="L207" s="164"/>
      <c r="M207" s="165" t="s">
        <v>1</v>
      </c>
      <c r="N207" s="166" t="s">
        <v>38</v>
      </c>
      <c r="O207" s="55"/>
      <c r="P207" s="152">
        <f t="shared" si="41"/>
        <v>0</v>
      </c>
      <c r="Q207" s="152">
        <v>0</v>
      </c>
      <c r="R207" s="152">
        <f t="shared" si="42"/>
        <v>0</v>
      </c>
      <c r="S207" s="152">
        <v>0</v>
      </c>
      <c r="T207" s="153">
        <f t="shared" si="4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4" t="s">
        <v>189</v>
      </c>
      <c r="AT207" s="154" t="s">
        <v>250</v>
      </c>
      <c r="AU207" s="154" t="s">
        <v>82</v>
      </c>
      <c r="AY207" s="14" t="s">
        <v>129</v>
      </c>
      <c r="BE207" s="155">
        <f t="shared" si="44"/>
        <v>0</v>
      </c>
      <c r="BF207" s="155">
        <f t="shared" si="45"/>
        <v>0</v>
      </c>
      <c r="BG207" s="155">
        <f t="shared" si="46"/>
        <v>0</v>
      </c>
      <c r="BH207" s="155">
        <f t="shared" si="47"/>
        <v>0</v>
      </c>
      <c r="BI207" s="155">
        <f t="shared" si="48"/>
        <v>0</v>
      </c>
      <c r="BJ207" s="14" t="s">
        <v>80</v>
      </c>
      <c r="BK207" s="155">
        <f t="shared" si="49"/>
        <v>0</v>
      </c>
      <c r="BL207" s="14" t="s">
        <v>160</v>
      </c>
      <c r="BM207" s="154" t="s">
        <v>473</v>
      </c>
    </row>
    <row r="208" spans="1:65" s="2" customFormat="1" ht="14.45" customHeight="1">
      <c r="A208" s="29"/>
      <c r="B208" s="141"/>
      <c r="C208" s="156" t="s">
        <v>474</v>
      </c>
      <c r="D208" s="156" t="s">
        <v>250</v>
      </c>
      <c r="E208" s="157" t="s">
        <v>475</v>
      </c>
      <c r="F208" s="158" t="s">
        <v>476</v>
      </c>
      <c r="G208" s="159" t="s">
        <v>159</v>
      </c>
      <c r="H208" s="160">
        <v>1</v>
      </c>
      <c r="I208" s="161"/>
      <c r="J208" s="162">
        <f t="shared" si="40"/>
        <v>0</v>
      </c>
      <c r="K208" s="163"/>
      <c r="L208" s="164"/>
      <c r="M208" s="165" t="s">
        <v>1</v>
      </c>
      <c r="N208" s="166" t="s">
        <v>38</v>
      </c>
      <c r="O208" s="55"/>
      <c r="P208" s="152">
        <f t="shared" si="41"/>
        <v>0</v>
      </c>
      <c r="Q208" s="152">
        <v>0</v>
      </c>
      <c r="R208" s="152">
        <f t="shared" si="42"/>
        <v>0</v>
      </c>
      <c r="S208" s="152">
        <v>0</v>
      </c>
      <c r="T208" s="153">
        <f t="shared" si="4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4" t="s">
        <v>189</v>
      </c>
      <c r="AT208" s="154" t="s">
        <v>250</v>
      </c>
      <c r="AU208" s="154" t="s">
        <v>82</v>
      </c>
      <c r="AY208" s="14" t="s">
        <v>129</v>
      </c>
      <c r="BE208" s="155">
        <f t="shared" si="44"/>
        <v>0</v>
      </c>
      <c r="BF208" s="155">
        <f t="shared" si="45"/>
        <v>0</v>
      </c>
      <c r="BG208" s="155">
        <f t="shared" si="46"/>
        <v>0</v>
      </c>
      <c r="BH208" s="155">
        <f t="shared" si="47"/>
        <v>0</v>
      </c>
      <c r="BI208" s="155">
        <f t="shared" si="48"/>
        <v>0</v>
      </c>
      <c r="BJ208" s="14" t="s">
        <v>80</v>
      </c>
      <c r="BK208" s="155">
        <f t="shared" si="49"/>
        <v>0</v>
      </c>
      <c r="BL208" s="14" t="s">
        <v>160</v>
      </c>
      <c r="BM208" s="154" t="s">
        <v>477</v>
      </c>
    </row>
    <row r="209" spans="1:65" s="2" customFormat="1" ht="24.2" customHeight="1">
      <c r="A209" s="29"/>
      <c r="B209" s="141"/>
      <c r="C209" s="156" t="s">
        <v>257</v>
      </c>
      <c r="D209" s="156" t="s">
        <v>250</v>
      </c>
      <c r="E209" s="157" t="s">
        <v>478</v>
      </c>
      <c r="F209" s="158" t="s">
        <v>479</v>
      </c>
      <c r="G209" s="159" t="s">
        <v>374</v>
      </c>
      <c r="H209" s="160">
        <v>1</v>
      </c>
      <c r="I209" s="161"/>
      <c r="J209" s="162">
        <f t="shared" si="40"/>
        <v>0</v>
      </c>
      <c r="K209" s="163"/>
      <c r="L209" s="164"/>
      <c r="M209" s="165" t="s">
        <v>1</v>
      </c>
      <c r="N209" s="166" t="s">
        <v>38</v>
      </c>
      <c r="O209" s="55"/>
      <c r="P209" s="152">
        <f t="shared" si="41"/>
        <v>0</v>
      </c>
      <c r="Q209" s="152">
        <v>0</v>
      </c>
      <c r="R209" s="152">
        <f t="shared" si="42"/>
        <v>0</v>
      </c>
      <c r="S209" s="152">
        <v>0</v>
      </c>
      <c r="T209" s="153">
        <f t="shared" si="4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4" t="s">
        <v>189</v>
      </c>
      <c r="AT209" s="154" t="s">
        <v>250</v>
      </c>
      <c r="AU209" s="154" t="s">
        <v>82</v>
      </c>
      <c r="AY209" s="14" t="s">
        <v>129</v>
      </c>
      <c r="BE209" s="155">
        <f t="shared" si="44"/>
        <v>0</v>
      </c>
      <c r="BF209" s="155">
        <f t="shared" si="45"/>
        <v>0</v>
      </c>
      <c r="BG209" s="155">
        <f t="shared" si="46"/>
        <v>0</v>
      </c>
      <c r="BH209" s="155">
        <f t="shared" si="47"/>
        <v>0</v>
      </c>
      <c r="BI209" s="155">
        <f t="shared" si="48"/>
        <v>0</v>
      </c>
      <c r="BJ209" s="14" t="s">
        <v>80</v>
      </c>
      <c r="BK209" s="155">
        <f t="shared" si="49"/>
        <v>0</v>
      </c>
      <c r="BL209" s="14" t="s">
        <v>160</v>
      </c>
      <c r="BM209" s="154" t="s">
        <v>480</v>
      </c>
    </row>
    <row r="210" spans="1:65" s="2" customFormat="1" ht="24.2" customHeight="1">
      <c r="A210" s="29"/>
      <c r="B210" s="141"/>
      <c r="C210" s="156" t="s">
        <v>481</v>
      </c>
      <c r="D210" s="156" t="s">
        <v>250</v>
      </c>
      <c r="E210" s="157" t="s">
        <v>482</v>
      </c>
      <c r="F210" s="158" t="s">
        <v>483</v>
      </c>
      <c r="G210" s="159" t="s">
        <v>374</v>
      </c>
      <c r="H210" s="160">
        <v>36</v>
      </c>
      <c r="I210" s="161"/>
      <c r="J210" s="162">
        <f t="shared" si="40"/>
        <v>0</v>
      </c>
      <c r="K210" s="163"/>
      <c r="L210" s="164"/>
      <c r="M210" s="165" t="s">
        <v>1</v>
      </c>
      <c r="N210" s="166" t="s">
        <v>38</v>
      </c>
      <c r="O210" s="55"/>
      <c r="P210" s="152">
        <f t="shared" si="41"/>
        <v>0</v>
      </c>
      <c r="Q210" s="152">
        <v>0</v>
      </c>
      <c r="R210" s="152">
        <f t="shared" si="42"/>
        <v>0</v>
      </c>
      <c r="S210" s="152">
        <v>0</v>
      </c>
      <c r="T210" s="153">
        <f t="shared" si="4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4" t="s">
        <v>189</v>
      </c>
      <c r="AT210" s="154" t="s">
        <v>250</v>
      </c>
      <c r="AU210" s="154" t="s">
        <v>82</v>
      </c>
      <c r="AY210" s="14" t="s">
        <v>129</v>
      </c>
      <c r="BE210" s="155">
        <f t="shared" si="44"/>
        <v>0</v>
      </c>
      <c r="BF210" s="155">
        <f t="shared" si="45"/>
        <v>0</v>
      </c>
      <c r="BG210" s="155">
        <f t="shared" si="46"/>
        <v>0</v>
      </c>
      <c r="BH210" s="155">
        <f t="shared" si="47"/>
        <v>0</v>
      </c>
      <c r="BI210" s="155">
        <f t="shared" si="48"/>
        <v>0</v>
      </c>
      <c r="BJ210" s="14" t="s">
        <v>80</v>
      </c>
      <c r="BK210" s="155">
        <f t="shared" si="49"/>
        <v>0</v>
      </c>
      <c r="BL210" s="14" t="s">
        <v>160</v>
      </c>
      <c r="BM210" s="154" t="s">
        <v>484</v>
      </c>
    </row>
    <row r="211" spans="1:65" s="2" customFormat="1" ht="24.2" customHeight="1">
      <c r="A211" s="29"/>
      <c r="B211" s="141"/>
      <c r="C211" s="156" t="s">
        <v>261</v>
      </c>
      <c r="D211" s="156" t="s">
        <v>250</v>
      </c>
      <c r="E211" s="157" t="s">
        <v>485</v>
      </c>
      <c r="F211" s="158" t="s">
        <v>486</v>
      </c>
      <c r="G211" s="159" t="s">
        <v>374</v>
      </c>
      <c r="H211" s="160">
        <v>2</v>
      </c>
      <c r="I211" s="161"/>
      <c r="J211" s="162">
        <f t="shared" si="40"/>
        <v>0</v>
      </c>
      <c r="K211" s="163"/>
      <c r="L211" s="164"/>
      <c r="M211" s="165" t="s">
        <v>1</v>
      </c>
      <c r="N211" s="166" t="s">
        <v>38</v>
      </c>
      <c r="O211" s="55"/>
      <c r="P211" s="152">
        <f t="shared" si="41"/>
        <v>0</v>
      </c>
      <c r="Q211" s="152">
        <v>0</v>
      </c>
      <c r="R211" s="152">
        <f t="shared" si="42"/>
        <v>0</v>
      </c>
      <c r="S211" s="152">
        <v>0</v>
      </c>
      <c r="T211" s="153">
        <f t="shared" si="4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4" t="s">
        <v>189</v>
      </c>
      <c r="AT211" s="154" t="s">
        <v>250</v>
      </c>
      <c r="AU211" s="154" t="s">
        <v>82</v>
      </c>
      <c r="AY211" s="14" t="s">
        <v>129</v>
      </c>
      <c r="BE211" s="155">
        <f t="shared" si="44"/>
        <v>0</v>
      </c>
      <c r="BF211" s="155">
        <f t="shared" si="45"/>
        <v>0</v>
      </c>
      <c r="BG211" s="155">
        <f t="shared" si="46"/>
        <v>0</v>
      </c>
      <c r="BH211" s="155">
        <f t="shared" si="47"/>
        <v>0</v>
      </c>
      <c r="BI211" s="155">
        <f t="shared" si="48"/>
        <v>0</v>
      </c>
      <c r="BJ211" s="14" t="s">
        <v>80</v>
      </c>
      <c r="BK211" s="155">
        <f t="shared" si="49"/>
        <v>0</v>
      </c>
      <c r="BL211" s="14" t="s">
        <v>160</v>
      </c>
      <c r="BM211" s="154" t="s">
        <v>487</v>
      </c>
    </row>
    <row r="212" spans="1:65" s="2" customFormat="1" ht="24.2" customHeight="1">
      <c r="A212" s="29"/>
      <c r="B212" s="141"/>
      <c r="C212" s="142" t="s">
        <v>488</v>
      </c>
      <c r="D212" s="142" t="s">
        <v>132</v>
      </c>
      <c r="E212" s="143" t="s">
        <v>489</v>
      </c>
      <c r="F212" s="144" t="s">
        <v>490</v>
      </c>
      <c r="G212" s="145" t="s">
        <v>295</v>
      </c>
      <c r="H212" s="172"/>
      <c r="I212" s="147"/>
      <c r="J212" s="148">
        <f t="shared" si="40"/>
        <v>0</v>
      </c>
      <c r="K212" s="149"/>
      <c r="L212" s="30"/>
      <c r="M212" s="150" t="s">
        <v>1</v>
      </c>
      <c r="N212" s="151" t="s">
        <v>38</v>
      </c>
      <c r="O212" s="55"/>
      <c r="P212" s="152">
        <f t="shared" si="41"/>
        <v>0</v>
      </c>
      <c r="Q212" s="152">
        <v>0</v>
      </c>
      <c r="R212" s="152">
        <f t="shared" si="42"/>
        <v>0</v>
      </c>
      <c r="S212" s="152">
        <v>0</v>
      </c>
      <c r="T212" s="153">
        <f t="shared" si="4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4" t="s">
        <v>160</v>
      </c>
      <c r="AT212" s="154" t="s">
        <v>132</v>
      </c>
      <c r="AU212" s="154" t="s">
        <v>82</v>
      </c>
      <c r="AY212" s="14" t="s">
        <v>129</v>
      </c>
      <c r="BE212" s="155">
        <f t="shared" si="44"/>
        <v>0</v>
      </c>
      <c r="BF212" s="155">
        <f t="shared" si="45"/>
        <v>0</v>
      </c>
      <c r="BG212" s="155">
        <f t="shared" si="46"/>
        <v>0</v>
      </c>
      <c r="BH212" s="155">
        <f t="shared" si="47"/>
        <v>0</v>
      </c>
      <c r="BI212" s="155">
        <f t="shared" si="48"/>
        <v>0</v>
      </c>
      <c r="BJ212" s="14" t="s">
        <v>80</v>
      </c>
      <c r="BK212" s="155">
        <f t="shared" si="49"/>
        <v>0</v>
      </c>
      <c r="BL212" s="14" t="s">
        <v>160</v>
      </c>
      <c r="BM212" s="154" t="s">
        <v>491</v>
      </c>
    </row>
    <row r="213" spans="1:65" s="12" customFormat="1" ht="22.9" customHeight="1">
      <c r="B213" s="128"/>
      <c r="D213" s="129" t="s">
        <v>72</v>
      </c>
      <c r="E213" s="139" t="s">
        <v>492</v>
      </c>
      <c r="F213" s="139" t="s">
        <v>493</v>
      </c>
      <c r="I213" s="131"/>
      <c r="J213" s="140">
        <f>BK213</f>
        <v>0</v>
      </c>
      <c r="L213" s="128"/>
      <c r="M213" s="133"/>
      <c r="N213" s="134"/>
      <c r="O213" s="134"/>
      <c r="P213" s="135">
        <f>SUM(P214:P218)</f>
        <v>0</v>
      </c>
      <c r="Q213" s="134"/>
      <c r="R213" s="135">
        <f>SUM(R214:R218)</f>
        <v>0</v>
      </c>
      <c r="S213" s="134"/>
      <c r="T213" s="136">
        <f>SUM(T214:T218)</f>
        <v>0</v>
      </c>
      <c r="AR213" s="129" t="s">
        <v>82</v>
      </c>
      <c r="AT213" s="137" t="s">
        <v>72</v>
      </c>
      <c r="AU213" s="137" t="s">
        <v>80</v>
      </c>
      <c r="AY213" s="129" t="s">
        <v>129</v>
      </c>
      <c r="BK213" s="138">
        <f>SUM(BK214:BK218)</f>
        <v>0</v>
      </c>
    </row>
    <row r="214" spans="1:65" s="2" customFormat="1" ht="24.2" customHeight="1">
      <c r="A214" s="29"/>
      <c r="B214" s="141"/>
      <c r="C214" s="142" t="s">
        <v>264</v>
      </c>
      <c r="D214" s="142" t="s">
        <v>132</v>
      </c>
      <c r="E214" s="143" t="s">
        <v>494</v>
      </c>
      <c r="F214" s="144" t="s">
        <v>495</v>
      </c>
      <c r="G214" s="145" t="s">
        <v>135</v>
      </c>
      <c r="H214" s="146">
        <v>1</v>
      </c>
      <c r="I214" s="147"/>
      <c r="J214" s="148">
        <f>ROUND(I214*H214,2)</f>
        <v>0</v>
      </c>
      <c r="K214" s="149"/>
      <c r="L214" s="30"/>
      <c r="M214" s="150" t="s">
        <v>1</v>
      </c>
      <c r="N214" s="151" t="s">
        <v>38</v>
      </c>
      <c r="O214" s="55"/>
      <c r="P214" s="152">
        <f>O214*H214</f>
        <v>0</v>
      </c>
      <c r="Q214" s="152">
        <v>0</v>
      </c>
      <c r="R214" s="152">
        <f>Q214*H214</f>
        <v>0</v>
      </c>
      <c r="S214" s="152">
        <v>0</v>
      </c>
      <c r="T214" s="153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4" t="s">
        <v>160</v>
      </c>
      <c r="AT214" s="154" t="s">
        <v>132</v>
      </c>
      <c r="AU214" s="154" t="s">
        <v>82</v>
      </c>
      <c r="AY214" s="14" t="s">
        <v>129</v>
      </c>
      <c r="BE214" s="155">
        <f>IF(N214="základní",J214,0)</f>
        <v>0</v>
      </c>
      <c r="BF214" s="155">
        <f>IF(N214="snížená",J214,0)</f>
        <v>0</v>
      </c>
      <c r="BG214" s="155">
        <f>IF(N214="zákl. přenesená",J214,0)</f>
        <v>0</v>
      </c>
      <c r="BH214" s="155">
        <f>IF(N214="sníž. přenesená",J214,0)</f>
        <v>0</v>
      </c>
      <c r="BI214" s="155">
        <f>IF(N214="nulová",J214,0)</f>
        <v>0</v>
      </c>
      <c r="BJ214" s="14" t="s">
        <v>80</v>
      </c>
      <c r="BK214" s="155">
        <f>ROUND(I214*H214,2)</f>
        <v>0</v>
      </c>
      <c r="BL214" s="14" t="s">
        <v>160</v>
      </c>
      <c r="BM214" s="154" t="s">
        <v>496</v>
      </c>
    </row>
    <row r="215" spans="1:65" s="2" customFormat="1" ht="24.2" customHeight="1">
      <c r="A215" s="29"/>
      <c r="B215" s="141"/>
      <c r="C215" s="142" t="s">
        <v>497</v>
      </c>
      <c r="D215" s="142" t="s">
        <v>132</v>
      </c>
      <c r="E215" s="143" t="s">
        <v>498</v>
      </c>
      <c r="F215" s="144" t="s">
        <v>499</v>
      </c>
      <c r="G215" s="145" t="s">
        <v>135</v>
      </c>
      <c r="H215" s="146">
        <v>1</v>
      </c>
      <c r="I215" s="147"/>
      <c r="J215" s="148">
        <f>ROUND(I215*H215,2)</f>
        <v>0</v>
      </c>
      <c r="K215" s="149"/>
      <c r="L215" s="30"/>
      <c r="M215" s="150" t="s">
        <v>1</v>
      </c>
      <c r="N215" s="151" t="s">
        <v>38</v>
      </c>
      <c r="O215" s="55"/>
      <c r="P215" s="152">
        <f>O215*H215</f>
        <v>0</v>
      </c>
      <c r="Q215" s="152">
        <v>0</v>
      </c>
      <c r="R215" s="152">
        <f>Q215*H215</f>
        <v>0</v>
      </c>
      <c r="S215" s="152">
        <v>0</v>
      </c>
      <c r="T215" s="153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4" t="s">
        <v>160</v>
      </c>
      <c r="AT215" s="154" t="s">
        <v>132</v>
      </c>
      <c r="AU215" s="154" t="s">
        <v>82</v>
      </c>
      <c r="AY215" s="14" t="s">
        <v>129</v>
      </c>
      <c r="BE215" s="155">
        <f>IF(N215="základní",J215,0)</f>
        <v>0</v>
      </c>
      <c r="BF215" s="155">
        <f>IF(N215="snížená",J215,0)</f>
        <v>0</v>
      </c>
      <c r="BG215" s="155">
        <f>IF(N215="zákl. přenesená",J215,0)</f>
        <v>0</v>
      </c>
      <c r="BH215" s="155">
        <f>IF(N215="sníž. přenesená",J215,0)</f>
        <v>0</v>
      </c>
      <c r="BI215" s="155">
        <f>IF(N215="nulová",J215,0)</f>
        <v>0</v>
      </c>
      <c r="BJ215" s="14" t="s">
        <v>80</v>
      </c>
      <c r="BK215" s="155">
        <f>ROUND(I215*H215,2)</f>
        <v>0</v>
      </c>
      <c r="BL215" s="14" t="s">
        <v>160</v>
      </c>
      <c r="BM215" s="154" t="s">
        <v>500</v>
      </c>
    </row>
    <row r="216" spans="1:65" s="2" customFormat="1" ht="24.2" customHeight="1">
      <c r="A216" s="29"/>
      <c r="B216" s="141"/>
      <c r="C216" s="142" t="s">
        <v>385</v>
      </c>
      <c r="D216" s="142" t="s">
        <v>132</v>
      </c>
      <c r="E216" s="143" t="s">
        <v>501</v>
      </c>
      <c r="F216" s="144" t="s">
        <v>502</v>
      </c>
      <c r="G216" s="145" t="s">
        <v>135</v>
      </c>
      <c r="H216" s="146">
        <v>1</v>
      </c>
      <c r="I216" s="147"/>
      <c r="J216" s="148">
        <f>ROUND(I216*H216,2)</f>
        <v>0</v>
      </c>
      <c r="K216" s="149"/>
      <c r="L216" s="30"/>
      <c r="M216" s="150" t="s">
        <v>1</v>
      </c>
      <c r="N216" s="151" t="s">
        <v>38</v>
      </c>
      <c r="O216" s="55"/>
      <c r="P216" s="152">
        <f>O216*H216</f>
        <v>0</v>
      </c>
      <c r="Q216" s="152">
        <v>0</v>
      </c>
      <c r="R216" s="152">
        <f>Q216*H216</f>
        <v>0</v>
      </c>
      <c r="S216" s="152">
        <v>0</v>
      </c>
      <c r="T216" s="153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4" t="s">
        <v>160</v>
      </c>
      <c r="AT216" s="154" t="s">
        <v>132</v>
      </c>
      <c r="AU216" s="154" t="s">
        <v>82</v>
      </c>
      <c r="AY216" s="14" t="s">
        <v>129</v>
      </c>
      <c r="BE216" s="155">
        <f>IF(N216="základní",J216,0)</f>
        <v>0</v>
      </c>
      <c r="BF216" s="155">
        <f>IF(N216="snížená",J216,0)</f>
        <v>0</v>
      </c>
      <c r="BG216" s="155">
        <f>IF(N216="zákl. přenesená",J216,0)</f>
        <v>0</v>
      </c>
      <c r="BH216" s="155">
        <f>IF(N216="sníž. přenesená",J216,0)</f>
        <v>0</v>
      </c>
      <c r="BI216" s="155">
        <f>IF(N216="nulová",J216,0)</f>
        <v>0</v>
      </c>
      <c r="BJ216" s="14" t="s">
        <v>80</v>
      </c>
      <c r="BK216" s="155">
        <f>ROUND(I216*H216,2)</f>
        <v>0</v>
      </c>
      <c r="BL216" s="14" t="s">
        <v>160</v>
      </c>
      <c r="BM216" s="154" t="s">
        <v>503</v>
      </c>
    </row>
    <row r="217" spans="1:65" s="2" customFormat="1" ht="14.45" customHeight="1">
      <c r="A217" s="29"/>
      <c r="B217" s="141"/>
      <c r="C217" s="156" t="s">
        <v>504</v>
      </c>
      <c r="D217" s="156" t="s">
        <v>250</v>
      </c>
      <c r="E217" s="157" t="s">
        <v>505</v>
      </c>
      <c r="F217" s="158" t="s">
        <v>506</v>
      </c>
      <c r="G217" s="159" t="s">
        <v>135</v>
      </c>
      <c r="H217" s="160">
        <v>1</v>
      </c>
      <c r="I217" s="161"/>
      <c r="J217" s="162">
        <f>ROUND(I217*H217,2)</f>
        <v>0</v>
      </c>
      <c r="K217" s="163"/>
      <c r="L217" s="164"/>
      <c r="M217" s="165" t="s">
        <v>1</v>
      </c>
      <c r="N217" s="166" t="s">
        <v>38</v>
      </c>
      <c r="O217" s="55"/>
      <c r="P217" s="152">
        <f>O217*H217</f>
        <v>0</v>
      </c>
      <c r="Q217" s="152">
        <v>0</v>
      </c>
      <c r="R217" s="152">
        <f>Q217*H217</f>
        <v>0</v>
      </c>
      <c r="S217" s="152">
        <v>0</v>
      </c>
      <c r="T217" s="153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4" t="s">
        <v>189</v>
      </c>
      <c r="AT217" s="154" t="s">
        <v>250</v>
      </c>
      <c r="AU217" s="154" t="s">
        <v>82</v>
      </c>
      <c r="AY217" s="14" t="s">
        <v>129</v>
      </c>
      <c r="BE217" s="155">
        <f>IF(N217="základní",J217,0)</f>
        <v>0</v>
      </c>
      <c r="BF217" s="155">
        <f>IF(N217="snížená",J217,0)</f>
        <v>0</v>
      </c>
      <c r="BG217" s="155">
        <f>IF(N217="zákl. přenesená",J217,0)</f>
        <v>0</v>
      </c>
      <c r="BH217" s="155">
        <f>IF(N217="sníž. přenesená",J217,0)</f>
        <v>0</v>
      </c>
      <c r="BI217" s="155">
        <f>IF(N217="nulová",J217,0)</f>
        <v>0</v>
      </c>
      <c r="BJ217" s="14" t="s">
        <v>80</v>
      </c>
      <c r="BK217" s="155">
        <f>ROUND(I217*H217,2)</f>
        <v>0</v>
      </c>
      <c r="BL217" s="14" t="s">
        <v>160</v>
      </c>
      <c r="BM217" s="154" t="s">
        <v>507</v>
      </c>
    </row>
    <row r="218" spans="1:65" s="2" customFormat="1" ht="24.2" customHeight="1">
      <c r="A218" s="29"/>
      <c r="B218" s="141"/>
      <c r="C218" s="142" t="s">
        <v>386</v>
      </c>
      <c r="D218" s="142" t="s">
        <v>132</v>
      </c>
      <c r="E218" s="143" t="s">
        <v>508</v>
      </c>
      <c r="F218" s="144" t="s">
        <v>509</v>
      </c>
      <c r="G218" s="145" t="s">
        <v>295</v>
      </c>
      <c r="H218" s="172"/>
      <c r="I218" s="147"/>
      <c r="J218" s="148">
        <f>ROUND(I218*H218,2)</f>
        <v>0</v>
      </c>
      <c r="K218" s="149"/>
      <c r="L218" s="30"/>
      <c r="M218" s="167" t="s">
        <v>1</v>
      </c>
      <c r="N218" s="168" t="s">
        <v>38</v>
      </c>
      <c r="O218" s="169"/>
      <c r="P218" s="170">
        <f>O218*H218</f>
        <v>0</v>
      </c>
      <c r="Q218" s="170">
        <v>0</v>
      </c>
      <c r="R218" s="170">
        <f>Q218*H218</f>
        <v>0</v>
      </c>
      <c r="S218" s="170">
        <v>0</v>
      </c>
      <c r="T218" s="171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4" t="s">
        <v>160</v>
      </c>
      <c r="AT218" s="154" t="s">
        <v>132</v>
      </c>
      <c r="AU218" s="154" t="s">
        <v>82</v>
      </c>
      <c r="AY218" s="14" t="s">
        <v>129</v>
      </c>
      <c r="BE218" s="155">
        <f>IF(N218="základní",J218,0)</f>
        <v>0</v>
      </c>
      <c r="BF218" s="155">
        <f>IF(N218="snížená",J218,0)</f>
        <v>0</v>
      </c>
      <c r="BG218" s="155">
        <f>IF(N218="zákl. přenesená",J218,0)</f>
        <v>0</v>
      </c>
      <c r="BH218" s="155">
        <f>IF(N218="sníž. přenesená",J218,0)</f>
        <v>0</v>
      </c>
      <c r="BI218" s="155">
        <f>IF(N218="nulová",J218,0)</f>
        <v>0</v>
      </c>
      <c r="BJ218" s="14" t="s">
        <v>80</v>
      </c>
      <c r="BK218" s="155">
        <f>ROUND(I218*H218,2)</f>
        <v>0</v>
      </c>
      <c r="BL218" s="14" t="s">
        <v>160</v>
      </c>
      <c r="BM218" s="154" t="s">
        <v>510</v>
      </c>
    </row>
    <row r="219" spans="1:65" s="2" customFormat="1" ht="6.95" customHeight="1">
      <c r="A219" s="29"/>
      <c r="B219" s="44"/>
      <c r="C219" s="45"/>
      <c r="D219" s="45"/>
      <c r="E219" s="45"/>
      <c r="F219" s="45"/>
      <c r="G219" s="45"/>
      <c r="H219" s="45"/>
      <c r="I219" s="45"/>
      <c r="J219" s="45"/>
      <c r="K219" s="45"/>
      <c r="L219" s="30"/>
      <c r="M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</row>
  </sheetData>
  <autoFilter ref="C130:K218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1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4" t="s">
        <v>91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98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2" t="str">
        <f>'Rekapitulace zakázky'!K6</f>
        <v>M002 - Ostrava střed, výpravní budova</v>
      </c>
      <c r="F7" s="213"/>
      <c r="G7" s="213"/>
      <c r="H7" s="213"/>
      <c r="L7" s="17"/>
    </row>
    <row r="8" spans="1:46" s="2" customFormat="1" ht="12" customHeight="1">
      <c r="A8" s="29"/>
      <c r="B8" s="30"/>
      <c r="C8" s="29"/>
      <c r="D8" s="24" t="s">
        <v>99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73" t="s">
        <v>511</v>
      </c>
      <c r="F9" s="214"/>
      <c r="G9" s="214"/>
      <c r="H9" s="214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zakázky'!AN8</f>
        <v>14. 9. 2020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tr">
        <f>IF('Rekapitulace zakázky'!AN10="","",'Rekapitulace zakázky'!AN10)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zakázky'!E11="","",'Rekapitulace zakázky'!E11)</f>
        <v xml:space="preserve"> </v>
      </c>
      <c r="F15" s="29"/>
      <c r="G15" s="29"/>
      <c r="H15" s="29"/>
      <c r="I15" s="24" t="s">
        <v>26</v>
      </c>
      <c r="J15" s="22" t="str">
        <f>IF('Rekapitulace zakázky'!AN11="","",'Rekapitulace zakázky'!AN11)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5" t="str">
        <f>'Rekapitulace zakázky'!E14</f>
        <v>Vyplň údaj</v>
      </c>
      <c r="F18" s="195"/>
      <c r="G18" s="195"/>
      <c r="H18" s="195"/>
      <c r="I18" s="24" t="s">
        <v>26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24" t="s">
        <v>26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25</v>
      </c>
      <c r="J23" s="22" t="str">
        <f>IF('Rekapitulace zakázky'!AN19="","",'Rekapitulace zakázky'!AN19)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zakázky'!E20="","",'Rekapitulace zakázky'!E20)</f>
        <v xml:space="preserve"> </v>
      </c>
      <c r="F24" s="29"/>
      <c r="G24" s="29"/>
      <c r="H24" s="29"/>
      <c r="I24" s="24" t="s">
        <v>26</v>
      </c>
      <c r="J24" s="22" t="str">
        <f>IF('Rekapitulace zakázky'!AN20="","",'Rekapitulace zakázky'!AN20)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200" t="s">
        <v>1</v>
      </c>
      <c r="F27" s="200"/>
      <c r="G27" s="200"/>
      <c r="H27" s="200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33</v>
      </c>
      <c r="E30" s="29"/>
      <c r="F30" s="29"/>
      <c r="G30" s="29"/>
      <c r="H30" s="29"/>
      <c r="I30" s="29"/>
      <c r="J30" s="68">
        <f>ROUND(J122,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37</v>
      </c>
      <c r="E33" s="24" t="s">
        <v>38</v>
      </c>
      <c r="F33" s="96">
        <f>ROUND((SUM(BE122:BE153)),  2)</f>
        <v>0</v>
      </c>
      <c r="G33" s="29"/>
      <c r="H33" s="29"/>
      <c r="I33" s="97">
        <v>0.21</v>
      </c>
      <c r="J33" s="96">
        <f>ROUND(((SUM(BE122:BE153))*I33),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39</v>
      </c>
      <c r="F34" s="96">
        <f>ROUND((SUM(BF122:BF153)),  2)</f>
        <v>0</v>
      </c>
      <c r="G34" s="29"/>
      <c r="H34" s="29"/>
      <c r="I34" s="97">
        <v>0.15</v>
      </c>
      <c r="J34" s="96">
        <f>ROUND(((SUM(BF122:BF153))*I34),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40</v>
      </c>
      <c r="F35" s="96">
        <f>ROUND((SUM(BG122:BG153)),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41</v>
      </c>
      <c r="F36" s="96">
        <f>ROUND((SUM(BH122:BH153)),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96">
        <f>ROUND((SUM(BI122:BI153)),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43</v>
      </c>
      <c r="E39" s="57"/>
      <c r="F39" s="57"/>
      <c r="G39" s="100" t="s">
        <v>44</v>
      </c>
      <c r="H39" s="101" t="s">
        <v>45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04" t="s">
        <v>49</v>
      </c>
      <c r="G61" s="42" t="s">
        <v>48</v>
      </c>
      <c r="H61" s="32"/>
      <c r="I61" s="32"/>
      <c r="J61" s="105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04" t="s">
        <v>49</v>
      </c>
      <c r="G76" s="42" t="s">
        <v>48</v>
      </c>
      <c r="H76" s="32"/>
      <c r="I76" s="32"/>
      <c r="J76" s="105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101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2" t="str">
        <f>E7</f>
        <v>M002 - Ostrava střed, výpravní budova</v>
      </c>
      <c r="F85" s="213"/>
      <c r="G85" s="213"/>
      <c r="H85" s="213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73" t="str">
        <f>E9</f>
        <v>04 - nátěry přístřešků, p...</v>
      </c>
      <c r="F87" s="214"/>
      <c r="G87" s="214"/>
      <c r="H87" s="214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14. 9. 2020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 xml:space="preserve"> </v>
      </c>
      <c r="G91" s="29"/>
      <c r="H91" s="29"/>
      <c r="I91" s="24" t="s">
        <v>29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102</v>
      </c>
      <c r="D94" s="98"/>
      <c r="E94" s="98"/>
      <c r="F94" s="98"/>
      <c r="G94" s="98"/>
      <c r="H94" s="98"/>
      <c r="I94" s="98"/>
      <c r="J94" s="107" t="s">
        <v>103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104</v>
      </c>
      <c r="D96" s="29"/>
      <c r="E96" s="29"/>
      <c r="F96" s="29"/>
      <c r="G96" s="29"/>
      <c r="H96" s="29"/>
      <c r="I96" s="29"/>
      <c r="J96" s="68">
        <f>J122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105</v>
      </c>
    </row>
    <row r="97" spans="1:31" s="9" customFormat="1" ht="24.95" customHeight="1">
      <c r="B97" s="109"/>
      <c r="D97" s="110" t="s">
        <v>106</v>
      </c>
      <c r="E97" s="111"/>
      <c r="F97" s="111"/>
      <c r="G97" s="111"/>
      <c r="H97" s="111"/>
      <c r="I97" s="111"/>
      <c r="J97" s="112">
        <f>J123</f>
        <v>0</v>
      </c>
      <c r="L97" s="109"/>
    </row>
    <row r="98" spans="1:31" s="10" customFormat="1" ht="19.899999999999999" customHeight="1">
      <c r="B98" s="113"/>
      <c r="D98" s="114" t="s">
        <v>107</v>
      </c>
      <c r="E98" s="115"/>
      <c r="F98" s="115"/>
      <c r="G98" s="115"/>
      <c r="H98" s="115"/>
      <c r="I98" s="115"/>
      <c r="J98" s="116">
        <f>J124</f>
        <v>0</v>
      </c>
      <c r="L98" s="113"/>
    </row>
    <row r="99" spans="1:31" s="10" customFormat="1" ht="19.899999999999999" customHeight="1">
      <c r="B99" s="113"/>
      <c r="D99" s="114" t="s">
        <v>108</v>
      </c>
      <c r="E99" s="115"/>
      <c r="F99" s="115"/>
      <c r="G99" s="115"/>
      <c r="H99" s="115"/>
      <c r="I99" s="115"/>
      <c r="J99" s="116">
        <f>J127</f>
        <v>0</v>
      </c>
      <c r="L99" s="113"/>
    </row>
    <row r="100" spans="1:31" s="9" customFormat="1" ht="24.95" customHeight="1">
      <c r="B100" s="109"/>
      <c r="D100" s="110" t="s">
        <v>112</v>
      </c>
      <c r="E100" s="111"/>
      <c r="F100" s="111"/>
      <c r="G100" s="111"/>
      <c r="H100" s="111"/>
      <c r="I100" s="111"/>
      <c r="J100" s="112">
        <f>J132</f>
        <v>0</v>
      </c>
      <c r="L100" s="109"/>
    </row>
    <row r="101" spans="1:31" s="10" customFormat="1" ht="19.899999999999999" customHeight="1">
      <c r="B101" s="113"/>
      <c r="D101" s="114" t="s">
        <v>512</v>
      </c>
      <c r="E101" s="115"/>
      <c r="F101" s="115"/>
      <c r="G101" s="115"/>
      <c r="H101" s="115"/>
      <c r="I101" s="115"/>
      <c r="J101" s="116">
        <f>J133</f>
        <v>0</v>
      </c>
      <c r="L101" s="113"/>
    </row>
    <row r="102" spans="1:31" s="10" customFormat="1" ht="19.899999999999999" customHeight="1">
      <c r="B102" s="113"/>
      <c r="D102" s="114" t="s">
        <v>113</v>
      </c>
      <c r="E102" s="115"/>
      <c r="F102" s="115"/>
      <c r="G102" s="115"/>
      <c r="H102" s="115"/>
      <c r="I102" s="115"/>
      <c r="J102" s="116">
        <f>J138</f>
        <v>0</v>
      </c>
      <c r="L102" s="113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5" customHeight="1">
      <c r="A109" s="29"/>
      <c r="B109" s="30"/>
      <c r="C109" s="18" t="s">
        <v>114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16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12" t="str">
        <f>E7</f>
        <v>M002 - Ostrava střed, výpravní budova</v>
      </c>
      <c r="F112" s="213"/>
      <c r="G112" s="213"/>
      <c r="H112" s="213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99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73" t="str">
        <f>E9</f>
        <v>04 - nátěry přístřešků, p...</v>
      </c>
      <c r="F114" s="214"/>
      <c r="G114" s="214"/>
      <c r="H114" s="214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20</v>
      </c>
      <c r="D116" s="29"/>
      <c r="E116" s="29"/>
      <c r="F116" s="22" t="str">
        <f>F12</f>
        <v xml:space="preserve"> </v>
      </c>
      <c r="G116" s="29"/>
      <c r="H116" s="29"/>
      <c r="I116" s="24" t="s">
        <v>22</v>
      </c>
      <c r="J116" s="52" t="str">
        <f>IF(J12="","",J12)</f>
        <v>14. 9. 2020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24</v>
      </c>
      <c r="D118" s="29"/>
      <c r="E118" s="29"/>
      <c r="F118" s="22" t="str">
        <f>E15</f>
        <v xml:space="preserve"> </v>
      </c>
      <c r="G118" s="29"/>
      <c r="H118" s="29"/>
      <c r="I118" s="24" t="s">
        <v>29</v>
      </c>
      <c r="J118" s="27" t="str">
        <f>E21</f>
        <v xml:space="preserve"> 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27</v>
      </c>
      <c r="D119" s="29"/>
      <c r="E119" s="29"/>
      <c r="F119" s="22" t="str">
        <f>IF(E18="","",E18)</f>
        <v>Vyplň údaj</v>
      </c>
      <c r="G119" s="29"/>
      <c r="H119" s="29"/>
      <c r="I119" s="24" t="s">
        <v>31</v>
      </c>
      <c r="J119" s="27" t="str">
        <f>E24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17"/>
      <c r="B121" s="118"/>
      <c r="C121" s="119" t="s">
        <v>115</v>
      </c>
      <c r="D121" s="120" t="s">
        <v>58</v>
      </c>
      <c r="E121" s="120" t="s">
        <v>54</v>
      </c>
      <c r="F121" s="120" t="s">
        <v>55</v>
      </c>
      <c r="G121" s="120" t="s">
        <v>116</v>
      </c>
      <c r="H121" s="120" t="s">
        <v>117</v>
      </c>
      <c r="I121" s="120" t="s">
        <v>118</v>
      </c>
      <c r="J121" s="121" t="s">
        <v>103</v>
      </c>
      <c r="K121" s="122" t="s">
        <v>119</v>
      </c>
      <c r="L121" s="123"/>
      <c r="M121" s="59" t="s">
        <v>1</v>
      </c>
      <c r="N121" s="60" t="s">
        <v>37</v>
      </c>
      <c r="O121" s="60" t="s">
        <v>120</v>
      </c>
      <c r="P121" s="60" t="s">
        <v>121</v>
      </c>
      <c r="Q121" s="60" t="s">
        <v>122</v>
      </c>
      <c r="R121" s="60" t="s">
        <v>123</v>
      </c>
      <c r="S121" s="60" t="s">
        <v>124</v>
      </c>
      <c r="T121" s="61" t="s">
        <v>125</v>
      </c>
      <c r="U121" s="117"/>
      <c r="V121" s="117"/>
      <c r="W121" s="117"/>
      <c r="X121" s="117"/>
      <c r="Y121" s="117"/>
      <c r="Z121" s="117"/>
      <c r="AA121" s="117"/>
      <c r="AB121" s="117"/>
      <c r="AC121" s="117"/>
      <c r="AD121" s="117"/>
      <c r="AE121" s="117"/>
    </row>
    <row r="122" spans="1:65" s="2" customFormat="1" ht="22.9" customHeight="1">
      <c r="A122" s="29"/>
      <c r="B122" s="30"/>
      <c r="C122" s="66" t="s">
        <v>126</v>
      </c>
      <c r="D122" s="29"/>
      <c r="E122" s="29"/>
      <c r="F122" s="29"/>
      <c r="G122" s="29"/>
      <c r="H122" s="29"/>
      <c r="I122" s="29"/>
      <c r="J122" s="124">
        <f>BK122</f>
        <v>0</v>
      </c>
      <c r="K122" s="29"/>
      <c r="L122" s="30"/>
      <c r="M122" s="62"/>
      <c r="N122" s="53"/>
      <c r="O122" s="63"/>
      <c r="P122" s="125">
        <f>P123+P132</f>
        <v>0</v>
      </c>
      <c r="Q122" s="63"/>
      <c r="R122" s="125">
        <f>R123+R132</f>
        <v>0</v>
      </c>
      <c r="S122" s="63"/>
      <c r="T122" s="126">
        <f>T123+T132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105</v>
      </c>
      <c r="BK122" s="127">
        <f>BK123+BK132</f>
        <v>0</v>
      </c>
    </row>
    <row r="123" spans="1:65" s="12" customFormat="1" ht="25.9" customHeight="1">
      <c r="B123" s="128"/>
      <c r="D123" s="129" t="s">
        <v>72</v>
      </c>
      <c r="E123" s="130" t="s">
        <v>127</v>
      </c>
      <c r="F123" s="130" t="s">
        <v>128</v>
      </c>
      <c r="I123" s="131"/>
      <c r="J123" s="132">
        <f>BK123</f>
        <v>0</v>
      </c>
      <c r="L123" s="128"/>
      <c r="M123" s="133"/>
      <c r="N123" s="134"/>
      <c r="O123" s="134"/>
      <c r="P123" s="135">
        <f>P124+P127</f>
        <v>0</v>
      </c>
      <c r="Q123" s="134"/>
      <c r="R123" s="135">
        <f>R124+R127</f>
        <v>0</v>
      </c>
      <c r="S123" s="134"/>
      <c r="T123" s="136">
        <f>T124+T127</f>
        <v>0</v>
      </c>
      <c r="AR123" s="129" t="s">
        <v>80</v>
      </c>
      <c r="AT123" s="137" t="s">
        <v>72</v>
      </c>
      <c r="AU123" s="137" t="s">
        <v>73</v>
      </c>
      <c r="AY123" s="129" t="s">
        <v>129</v>
      </c>
      <c r="BK123" s="138">
        <f>BK124+BK127</f>
        <v>0</v>
      </c>
    </row>
    <row r="124" spans="1:65" s="12" customFormat="1" ht="22.9" customHeight="1">
      <c r="B124" s="128"/>
      <c r="D124" s="129" t="s">
        <v>72</v>
      </c>
      <c r="E124" s="139" t="s">
        <v>130</v>
      </c>
      <c r="F124" s="139" t="s">
        <v>131</v>
      </c>
      <c r="I124" s="131"/>
      <c r="J124" s="140">
        <f>BK124</f>
        <v>0</v>
      </c>
      <c r="L124" s="128"/>
      <c r="M124" s="133"/>
      <c r="N124" s="134"/>
      <c r="O124" s="134"/>
      <c r="P124" s="135">
        <f>SUM(P125:P126)</f>
        <v>0</v>
      </c>
      <c r="Q124" s="134"/>
      <c r="R124" s="135">
        <f>SUM(R125:R126)</f>
        <v>0</v>
      </c>
      <c r="S124" s="134"/>
      <c r="T124" s="136">
        <f>SUM(T125:T126)</f>
        <v>0</v>
      </c>
      <c r="AR124" s="129" t="s">
        <v>80</v>
      </c>
      <c r="AT124" s="137" t="s">
        <v>72</v>
      </c>
      <c r="AU124" s="137" t="s">
        <v>80</v>
      </c>
      <c r="AY124" s="129" t="s">
        <v>129</v>
      </c>
      <c r="BK124" s="138">
        <f>SUM(BK125:BK126)</f>
        <v>0</v>
      </c>
    </row>
    <row r="125" spans="1:65" s="2" customFormat="1" ht="14.45" customHeight="1">
      <c r="A125" s="29"/>
      <c r="B125" s="141"/>
      <c r="C125" s="142" t="s">
        <v>80</v>
      </c>
      <c r="D125" s="142" t="s">
        <v>132</v>
      </c>
      <c r="E125" s="143" t="s">
        <v>513</v>
      </c>
      <c r="F125" s="144" t="s">
        <v>514</v>
      </c>
      <c r="G125" s="145" t="s">
        <v>135</v>
      </c>
      <c r="H125" s="146">
        <v>453.14800000000002</v>
      </c>
      <c r="I125" s="147"/>
      <c r="J125" s="148">
        <f>ROUND(I125*H125,2)</f>
        <v>0</v>
      </c>
      <c r="K125" s="149"/>
      <c r="L125" s="30"/>
      <c r="M125" s="150" t="s">
        <v>1</v>
      </c>
      <c r="N125" s="151" t="s">
        <v>38</v>
      </c>
      <c r="O125" s="55"/>
      <c r="P125" s="152">
        <f>O125*H125</f>
        <v>0</v>
      </c>
      <c r="Q125" s="152">
        <v>0</v>
      </c>
      <c r="R125" s="152">
        <f>Q125*H125</f>
        <v>0</v>
      </c>
      <c r="S125" s="152">
        <v>0</v>
      </c>
      <c r="T125" s="153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4" t="s">
        <v>136</v>
      </c>
      <c r="AT125" s="154" t="s">
        <v>132</v>
      </c>
      <c r="AU125" s="154" t="s">
        <v>82</v>
      </c>
      <c r="AY125" s="14" t="s">
        <v>129</v>
      </c>
      <c r="BE125" s="155">
        <f>IF(N125="základní",J125,0)</f>
        <v>0</v>
      </c>
      <c r="BF125" s="155">
        <f>IF(N125="snížená",J125,0)</f>
        <v>0</v>
      </c>
      <c r="BG125" s="155">
        <f>IF(N125="zákl. přenesená",J125,0)</f>
        <v>0</v>
      </c>
      <c r="BH125" s="155">
        <f>IF(N125="sníž. přenesená",J125,0)</f>
        <v>0</v>
      </c>
      <c r="BI125" s="155">
        <f>IF(N125="nulová",J125,0)</f>
        <v>0</v>
      </c>
      <c r="BJ125" s="14" t="s">
        <v>80</v>
      </c>
      <c r="BK125" s="155">
        <f>ROUND(I125*H125,2)</f>
        <v>0</v>
      </c>
      <c r="BL125" s="14" t="s">
        <v>136</v>
      </c>
      <c r="BM125" s="154" t="s">
        <v>82</v>
      </c>
    </row>
    <row r="126" spans="1:65" s="2" customFormat="1" ht="24.2" customHeight="1">
      <c r="A126" s="29"/>
      <c r="B126" s="141"/>
      <c r="C126" s="142" t="s">
        <v>82</v>
      </c>
      <c r="D126" s="142" t="s">
        <v>132</v>
      </c>
      <c r="E126" s="143" t="s">
        <v>515</v>
      </c>
      <c r="F126" s="144" t="s">
        <v>516</v>
      </c>
      <c r="G126" s="145" t="s">
        <v>135</v>
      </c>
      <c r="H126" s="146">
        <v>250</v>
      </c>
      <c r="I126" s="147"/>
      <c r="J126" s="148">
        <f>ROUND(I126*H126,2)</f>
        <v>0</v>
      </c>
      <c r="K126" s="149"/>
      <c r="L126" s="30"/>
      <c r="M126" s="150" t="s">
        <v>1</v>
      </c>
      <c r="N126" s="151" t="s">
        <v>38</v>
      </c>
      <c r="O126" s="55"/>
      <c r="P126" s="152">
        <f>O126*H126</f>
        <v>0</v>
      </c>
      <c r="Q126" s="152">
        <v>0</v>
      </c>
      <c r="R126" s="152">
        <f>Q126*H126</f>
        <v>0</v>
      </c>
      <c r="S126" s="152">
        <v>0</v>
      </c>
      <c r="T126" s="153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4" t="s">
        <v>136</v>
      </c>
      <c r="AT126" s="154" t="s">
        <v>132</v>
      </c>
      <c r="AU126" s="154" t="s">
        <v>82</v>
      </c>
      <c r="AY126" s="14" t="s">
        <v>129</v>
      </c>
      <c r="BE126" s="155">
        <f>IF(N126="základní",J126,0)</f>
        <v>0</v>
      </c>
      <c r="BF126" s="155">
        <f>IF(N126="snížená",J126,0)</f>
        <v>0</v>
      </c>
      <c r="BG126" s="155">
        <f>IF(N126="zákl. přenesená",J126,0)</f>
        <v>0</v>
      </c>
      <c r="BH126" s="155">
        <f>IF(N126="sníž. přenesená",J126,0)</f>
        <v>0</v>
      </c>
      <c r="BI126" s="155">
        <f>IF(N126="nulová",J126,0)</f>
        <v>0</v>
      </c>
      <c r="BJ126" s="14" t="s">
        <v>80</v>
      </c>
      <c r="BK126" s="155">
        <f>ROUND(I126*H126,2)</f>
        <v>0</v>
      </c>
      <c r="BL126" s="14" t="s">
        <v>136</v>
      </c>
      <c r="BM126" s="154" t="s">
        <v>136</v>
      </c>
    </row>
    <row r="127" spans="1:65" s="12" customFormat="1" ht="22.9" customHeight="1">
      <c r="B127" s="128"/>
      <c r="D127" s="129" t="s">
        <v>72</v>
      </c>
      <c r="E127" s="139" t="s">
        <v>161</v>
      </c>
      <c r="F127" s="139" t="s">
        <v>172</v>
      </c>
      <c r="I127" s="131"/>
      <c r="J127" s="140">
        <f>BK127</f>
        <v>0</v>
      </c>
      <c r="L127" s="128"/>
      <c r="M127" s="133"/>
      <c r="N127" s="134"/>
      <c r="O127" s="134"/>
      <c r="P127" s="135">
        <f>SUM(P128:P131)</f>
        <v>0</v>
      </c>
      <c r="Q127" s="134"/>
      <c r="R127" s="135">
        <f>SUM(R128:R131)</f>
        <v>0</v>
      </c>
      <c r="S127" s="134"/>
      <c r="T127" s="136">
        <f>SUM(T128:T131)</f>
        <v>0</v>
      </c>
      <c r="AR127" s="129" t="s">
        <v>80</v>
      </c>
      <c r="AT127" s="137" t="s">
        <v>72</v>
      </c>
      <c r="AU127" s="137" t="s">
        <v>80</v>
      </c>
      <c r="AY127" s="129" t="s">
        <v>129</v>
      </c>
      <c r="BK127" s="138">
        <f>SUM(BK128:BK131)</f>
        <v>0</v>
      </c>
    </row>
    <row r="128" spans="1:65" s="2" customFormat="1" ht="24.2" customHeight="1">
      <c r="A128" s="29"/>
      <c r="B128" s="141"/>
      <c r="C128" s="142" t="s">
        <v>139</v>
      </c>
      <c r="D128" s="142" t="s">
        <v>132</v>
      </c>
      <c r="E128" s="143" t="s">
        <v>517</v>
      </c>
      <c r="F128" s="144" t="s">
        <v>518</v>
      </c>
      <c r="G128" s="145" t="s">
        <v>148</v>
      </c>
      <c r="H128" s="146">
        <v>1</v>
      </c>
      <c r="I128" s="147"/>
      <c r="J128" s="148">
        <f>ROUND(I128*H128,2)</f>
        <v>0</v>
      </c>
      <c r="K128" s="149"/>
      <c r="L128" s="30"/>
      <c r="M128" s="150" t="s">
        <v>1</v>
      </c>
      <c r="N128" s="151" t="s">
        <v>38</v>
      </c>
      <c r="O128" s="55"/>
      <c r="P128" s="152">
        <f>O128*H128</f>
        <v>0</v>
      </c>
      <c r="Q128" s="152">
        <v>0</v>
      </c>
      <c r="R128" s="152">
        <f>Q128*H128</f>
        <v>0</v>
      </c>
      <c r="S128" s="152">
        <v>0</v>
      </c>
      <c r="T128" s="153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136</v>
      </c>
      <c r="AT128" s="154" t="s">
        <v>132</v>
      </c>
      <c r="AU128" s="154" t="s">
        <v>82</v>
      </c>
      <c r="AY128" s="14" t="s">
        <v>129</v>
      </c>
      <c r="BE128" s="155">
        <f>IF(N128="základní",J128,0)</f>
        <v>0</v>
      </c>
      <c r="BF128" s="155">
        <f>IF(N128="snížená",J128,0)</f>
        <v>0</v>
      </c>
      <c r="BG128" s="155">
        <f>IF(N128="zákl. přenesená",J128,0)</f>
        <v>0</v>
      </c>
      <c r="BH128" s="155">
        <f>IF(N128="sníž. přenesená",J128,0)</f>
        <v>0</v>
      </c>
      <c r="BI128" s="155">
        <f>IF(N128="nulová",J128,0)</f>
        <v>0</v>
      </c>
      <c r="BJ128" s="14" t="s">
        <v>80</v>
      </c>
      <c r="BK128" s="155">
        <f>ROUND(I128*H128,2)</f>
        <v>0</v>
      </c>
      <c r="BL128" s="14" t="s">
        <v>136</v>
      </c>
      <c r="BM128" s="154" t="s">
        <v>130</v>
      </c>
    </row>
    <row r="129" spans="1:65" s="2" customFormat="1" ht="24.2" customHeight="1">
      <c r="A129" s="29"/>
      <c r="B129" s="141"/>
      <c r="C129" s="142" t="s">
        <v>136</v>
      </c>
      <c r="D129" s="142" t="s">
        <v>132</v>
      </c>
      <c r="E129" s="143" t="s">
        <v>519</v>
      </c>
      <c r="F129" s="144" t="s">
        <v>520</v>
      </c>
      <c r="G129" s="145" t="s">
        <v>148</v>
      </c>
      <c r="H129" s="146">
        <v>10</v>
      </c>
      <c r="I129" s="147"/>
      <c r="J129" s="148">
        <f>ROUND(I129*H129,2)</f>
        <v>0</v>
      </c>
      <c r="K129" s="149"/>
      <c r="L129" s="30"/>
      <c r="M129" s="150" t="s">
        <v>1</v>
      </c>
      <c r="N129" s="151" t="s">
        <v>38</v>
      </c>
      <c r="O129" s="55"/>
      <c r="P129" s="152">
        <f>O129*H129</f>
        <v>0</v>
      </c>
      <c r="Q129" s="152">
        <v>0</v>
      </c>
      <c r="R129" s="152">
        <f>Q129*H129</f>
        <v>0</v>
      </c>
      <c r="S129" s="152">
        <v>0</v>
      </c>
      <c r="T129" s="153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136</v>
      </c>
      <c r="AT129" s="154" t="s">
        <v>132</v>
      </c>
      <c r="AU129" s="154" t="s">
        <v>82</v>
      </c>
      <c r="AY129" s="14" t="s">
        <v>129</v>
      </c>
      <c r="BE129" s="155">
        <f>IF(N129="základní",J129,0)</f>
        <v>0</v>
      </c>
      <c r="BF129" s="155">
        <f>IF(N129="snížená",J129,0)</f>
        <v>0</v>
      </c>
      <c r="BG129" s="155">
        <f>IF(N129="zákl. přenesená",J129,0)</f>
        <v>0</v>
      </c>
      <c r="BH129" s="155">
        <f>IF(N129="sníž. přenesená",J129,0)</f>
        <v>0</v>
      </c>
      <c r="BI129" s="155">
        <f>IF(N129="nulová",J129,0)</f>
        <v>0</v>
      </c>
      <c r="BJ129" s="14" t="s">
        <v>80</v>
      </c>
      <c r="BK129" s="155">
        <f>ROUND(I129*H129,2)</f>
        <v>0</v>
      </c>
      <c r="BL129" s="14" t="s">
        <v>136</v>
      </c>
      <c r="BM129" s="154" t="s">
        <v>144</v>
      </c>
    </row>
    <row r="130" spans="1:65" s="2" customFormat="1" ht="24.2" customHeight="1">
      <c r="A130" s="29"/>
      <c r="B130" s="141"/>
      <c r="C130" s="142" t="s">
        <v>145</v>
      </c>
      <c r="D130" s="142" t="s">
        <v>132</v>
      </c>
      <c r="E130" s="143" t="s">
        <v>521</v>
      </c>
      <c r="F130" s="144" t="s">
        <v>522</v>
      </c>
      <c r="G130" s="145" t="s">
        <v>148</v>
      </c>
      <c r="H130" s="146">
        <v>1</v>
      </c>
      <c r="I130" s="147"/>
      <c r="J130" s="148">
        <f>ROUND(I130*H130,2)</f>
        <v>0</v>
      </c>
      <c r="K130" s="149"/>
      <c r="L130" s="30"/>
      <c r="M130" s="150" t="s">
        <v>1</v>
      </c>
      <c r="N130" s="151" t="s">
        <v>38</v>
      </c>
      <c r="O130" s="55"/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136</v>
      </c>
      <c r="AT130" s="154" t="s">
        <v>132</v>
      </c>
      <c r="AU130" s="154" t="s">
        <v>82</v>
      </c>
      <c r="AY130" s="14" t="s">
        <v>129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4" t="s">
        <v>80</v>
      </c>
      <c r="BK130" s="155">
        <f>ROUND(I130*H130,2)</f>
        <v>0</v>
      </c>
      <c r="BL130" s="14" t="s">
        <v>136</v>
      </c>
      <c r="BM130" s="154" t="s">
        <v>149</v>
      </c>
    </row>
    <row r="131" spans="1:65" s="2" customFormat="1" ht="14.45" customHeight="1">
      <c r="A131" s="29"/>
      <c r="B131" s="141"/>
      <c r="C131" s="142" t="s">
        <v>130</v>
      </c>
      <c r="D131" s="142" t="s">
        <v>132</v>
      </c>
      <c r="E131" s="143" t="s">
        <v>523</v>
      </c>
      <c r="F131" s="144" t="s">
        <v>524</v>
      </c>
      <c r="G131" s="145" t="s">
        <v>135</v>
      </c>
      <c r="H131" s="146">
        <v>453.14800000000002</v>
      </c>
      <c r="I131" s="147"/>
      <c r="J131" s="148">
        <f>ROUND(I131*H131,2)</f>
        <v>0</v>
      </c>
      <c r="K131" s="149"/>
      <c r="L131" s="30"/>
      <c r="M131" s="150" t="s">
        <v>1</v>
      </c>
      <c r="N131" s="151" t="s">
        <v>38</v>
      </c>
      <c r="O131" s="55"/>
      <c r="P131" s="152">
        <f>O131*H131</f>
        <v>0</v>
      </c>
      <c r="Q131" s="152">
        <v>0</v>
      </c>
      <c r="R131" s="152">
        <f>Q131*H131</f>
        <v>0</v>
      </c>
      <c r="S131" s="152">
        <v>0</v>
      </c>
      <c r="T131" s="153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136</v>
      </c>
      <c r="AT131" s="154" t="s">
        <v>132</v>
      </c>
      <c r="AU131" s="154" t="s">
        <v>82</v>
      </c>
      <c r="AY131" s="14" t="s">
        <v>129</v>
      </c>
      <c r="BE131" s="155">
        <f>IF(N131="základní",J131,0)</f>
        <v>0</v>
      </c>
      <c r="BF131" s="155">
        <f>IF(N131="snížená",J131,0)</f>
        <v>0</v>
      </c>
      <c r="BG131" s="155">
        <f>IF(N131="zákl. přenesená",J131,0)</f>
        <v>0</v>
      </c>
      <c r="BH131" s="155">
        <f>IF(N131="sníž. přenesená",J131,0)</f>
        <v>0</v>
      </c>
      <c r="BI131" s="155">
        <f>IF(N131="nulová",J131,0)</f>
        <v>0</v>
      </c>
      <c r="BJ131" s="14" t="s">
        <v>80</v>
      </c>
      <c r="BK131" s="155">
        <f>ROUND(I131*H131,2)</f>
        <v>0</v>
      </c>
      <c r="BL131" s="14" t="s">
        <v>136</v>
      </c>
      <c r="BM131" s="154" t="s">
        <v>152</v>
      </c>
    </row>
    <row r="132" spans="1:65" s="12" customFormat="1" ht="25.9" customHeight="1">
      <c r="B132" s="128"/>
      <c r="D132" s="129" t="s">
        <v>72</v>
      </c>
      <c r="E132" s="130" t="s">
        <v>238</v>
      </c>
      <c r="F132" s="130" t="s">
        <v>239</v>
      </c>
      <c r="I132" s="131"/>
      <c r="J132" s="132">
        <f>BK132</f>
        <v>0</v>
      </c>
      <c r="L132" s="128"/>
      <c r="M132" s="133"/>
      <c r="N132" s="134"/>
      <c r="O132" s="134"/>
      <c r="P132" s="135">
        <f>P133+P138</f>
        <v>0</v>
      </c>
      <c r="Q132" s="134"/>
      <c r="R132" s="135">
        <f>R133+R138</f>
        <v>0</v>
      </c>
      <c r="S132" s="134"/>
      <c r="T132" s="136">
        <f>T133+T138</f>
        <v>0</v>
      </c>
      <c r="AR132" s="129" t="s">
        <v>82</v>
      </c>
      <c r="AT132" s="137" t="s">
        <v>72</v>
      </c>
      <c r="AU132" s="137" t="s">
        <v>73</v>
      </c>
      <c r="AY132" s="129" t="s">
        <v>129</v>
      </c>
      <c r="BK132" s="138">
        <f>BK133+BK138</f>
        <v>0</v>
      </c>
    </row>
    <row r="133" spans="1:65" s="12" customFormat="1" ht="22.9" customHeight="1">
      <c r="B133" s="128"/>
      <c r="D133" s="129" t="s">
        <v>72</v>
      </c>
      <c r="E133" s="139" t="s">
        <v>453</v>
      </c>
      <c r="F133" s="139" t="s">
        <v>525</v>
      </c>
      <c r="I133" s="131"/>
      <c r="J133" s="140">
        <f>BK133</f>
        <v>0</v>
      </c>
      <c r="L133" s="128"/>
      <c r="M133" s="133"/>
      <c r="N133" s="134"/>
      <c r="O133" s="134"/>
      <c r="P133" s="135">
        <f>SUM(P134:P137)</f>
        <v>0</v>
      </c>
      <c r="Q133" s="134"/>
      <c r="R133" s="135">
        <f>SUM(R134:R137)</f>
        <v>0</v>
      </c>
      <c r="S133" s="134"/>
      <c r="T133" s="136">
        <f>SUM(T134:T137)</f>
        <v>0</v>
      </c>
      <c r="AR133" s="129" t="s">
        <v>82</v>
      </c>
      <c r="AT133" s="137" t="s">
        <v>72</v>
      </c>
      <c r="AU133" s="137" t="s">
        <v>80</v>
      </c>
      <c r="AY133" s="129" t="s">
        <v>129</v>
      </c>
      <c r="BK133" s="138">
        <f>SUM(BK134:BK137)</f>
        <v>0</v>
      </c>
    </row>
    <row r="134" spans="1:65" s="2" customFormat="1" ht="49.15" customHeight="1">
      <c r="A134" s="29"/>
      <c r="B134" s="141"/>
      <c r="C134" s="156" t="s">
        <v>153</v>
      </c>
      <c r="D134" s="156" t="s">
        <v>250</v>
      </c>
      <c r="E134" s="157" t="s">
        <v>251</v>
      </c>
      <c r="F134" s="158" t="s">
        <v>526</v>
      </c>
      <c r="G134" s="159" t="s">
        <v>374</v>
      </c>
      <c r="H134" s="160">
        <v>5</v>
      </c>
      <c r="I134" s="161"/>
      <c r="J134" s="162">
        <f>ROUND(I134*H134,2)</f>
        <v>0</v>
      </c>
      <c r="K134" s="163"/>
      <c r="L134" s="164"/>
      <c r="M134" s="165" t="s">
        <v>1</v>
      </c>
      <c r="N134" s="166" t="s">
        <v>38</v>
      </c>
      <c r="O134" s="55"/>
      <c r="P134" s="152">
        <f>O134*H134</f>
        <v>0</v>
      </c>
      <c r="Q134" s="152">
        <v>0</v>
      </c>
      <c r="R134" s="152">
        <f>Q134*H134</f>
        <v>0</v>
      </c>
      <c r="S134" s="152">
        <v>0</v>
      </c>
      <c r="T134" s="153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189</v>
      </c>
      <c r="AT134" s="154" t="s">
        <v>250</v>
      </c>
      <c r="AU134" s="154" t="s">
        <v>82</v>
      </c>
      <c r="AY134" s="14" t="s">
        <v>129</v>
      </c>
      <c r="BE134" s="155">
        <f>IF(N134="základní",J134,0)</f>
        <v>0</v>
      </c>
      <c r="BF134" s="155">
        <f>IF(N134="snížená",J134,0)</f>
        <v>0</v>
      </c>
      <c r="BG134" s="155">
        <f>IF(N134="zákl. přenesená",J134,0)</f>
        <v>0</v>
      </c>
      <c r="BH134" s="155">
        <f>IF(N134="sníž. přenesená",J134,0)</f>
        <v>0</v>
      </c>
      <c r="BI134" s="155">
        <f>IF(N134="nulová",J134,0)</f>
        <v>0</v>
      </c>
      <c r="BJ134" s="14" t="s">
        <v>80</v>
      </c>
      <c r="BK134" s="155">
        <f>ROUND(I134*H134,2)</f>
        <v>0</v>
      </c>
      <c r="BL134" s="14" t="s">
        <v>160</v>
      </c>
      <c r="BM134" s="154" t="s">
        <v>156</v>
      </c>
    </row>
    <row r="135" spans="1:65" s="2" customFormat="1" ht="24.2" customHeight="1">
      <c r="A135" s="29"/>
      <c r="B135" s="141"/>
      <c r="C135" s="156" t="s">
        <v>144</v>
      </c>
      <c r="D135" s="156" t="s">
        <v>250</v>
      </c>
      <c r="E135" s="157" t="s">
        <v>288</v>
      </c>
      <c r="F135" s="158" t="s">
        <v>527</v>
      </c>
      <c r="G135" s="159" t="s">
        <v>374</v>
      </c>
      <c r="H135" s="160">
        <v>5</v>
      </c>
      <c r="I135" s="161"/>
      <c r="J135" s="162">
        <f>ROUND(I135*H135,2)</f>
        <v>0</v>
      </c>
      <c r="K135" s="163"/>
      <c r="L135" s="164"/>
      <c r="M135" s="165" t="s">
        <v>1</v>
      </c>
      <c r="N135" s="166" t="s">
        <v>38</v>
      </c>
      <c r="O135" s="55"/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189</v>
      </c>
      <c r="AT135" s="154" t="s">
        <v>250</v>
      </c>
      <c r="AU135" s="154" t="s">
        <v>82</v>
      </c>
      <c r="AY135" s="14" t="s">
        <v>129</v>
      </c>
      <c r="BE135" s="155">
        <f>IF(N135="základní",J135,0)</f>
        <v>0</v>
      </c>
      <c r="BF135" s="155">
        <f>IF(N135="snížená",J135,0)</f>
        <v>0</v>
      </c>
      <c r="BG135" s="155">
        <f>IF(N135="zákl. přenesená",J135,0)</f>
        <v>0</v>
      </c>
      <c r="BH135" s="155">
        <f>IF(N135="sníž. přenesená",J135,0)</f>
        <v>0</v>
      </c>
      <c r="BI135" s="155">
        <f>IF(N135="nulová",J135,0)</f>
        <v>0</v>
      </c>
      <c r="BJ135" s="14" t="s">
        <v>80</v>
      </c>
      <c r="BK135" s="155">
        <f>ROUND(I135*H135,2)</f>
        <v>0</v>
      </c>
      <c r="BL135" s="14" t="s">
        <v>160</v>
      </c>
      <c r="BM135" s="154" t="s">
        <v>160</v>
      </c>
    </row>
    <row r="136" spans="1:65" s="2" customFormat="1" ht="14.45" customHeight="1">
      <c r="A136" s="29"/>
      <c r="B136" s="141"/>
      <c r="C136" s="156" t="s">
        <v>161</v>
      </c>
      <c r="D136" s="156" t="s">
        <v>250</v>
      </c>
      <c r="E136" s="157" t="s">
        <v>461</v>
      </c>
      <c r="F136" s="158" t="s">
        <v>528</v>
      </c>
      <c r="G136" s="159" t="s">
        <v>374</v>
      </c>
      <c r="H136" s="160">
        <v>5</v>
      </c>
      <c r="I136" s="161"/>
      <c r="J136" s="162">
        <f>ROUND(I136*H136,2)</f>
        <v>0</v>
      </c>
      <c r="K136" s="163"/>
      <c r="L136" s="164"/>
      <c r="M136" s="165" t="s">
        <v>1</v>
      </c>
      <c r="N136" s="166" t="s">
        <v>38</v>
      </c>
      <c r="O136" s="55"/>
      <c r="P136" s="152">
        <f>O136*H136</f>
        <v>0</v>
      </c>
      <c r="Q136" s="152">
        <v>0</v>
      </c>
      <c r="R136" s="152">
        <f>Q136*H136</f>
        <v>0</v>
      </c>
      <c r="S136" s="152">
        <v>0</v>
      </c>
      <c r="T136" s="153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189</v>
      </c>
      <c r="AT136" s="154" t="s">
        <v>250</v>
      </c>
      <c r="AU136" s="154" t="s">
        <v>82</v>
      </c>
      <c r="AY136" s="14" t="s">
        <v>129</v>
      </c>
      <c r="BE136" s="155">
        <f>IF(N136="základní",J136,0)</f>
        <v>0</v>
      </c>
      <c r="BF136" s="155">
        <f>IF(N136="snížená",J136,0)</f>
        <v>0</v>
      </c>
      <c r="BG136" s="155">
        <f>IF(N136="zákl. přenesená",J136,0)</f>
        <v>0</v>
      </c>
      <c r="BH136" s="155">
        <f>IF(N136="sníž. přenesená",J136,0)</f>
        <v>0</v>
      </c>
      <c r="BI136" s="155">
        <f>IF(N136="nulová",J136,0)</f>
        <v>0</v>
      </c>
      <c r="BJ136" s="14" t="s">
        <v>80</v>
      </c>
      <c r="BK136" s="155">
        <f>ROUND(I136*H136,2)</f>
        <v>0</v>
      </c>
      <c r="BL136" s="14" t="s">
        <v>160</v>
      </c>
      <c r="BM136" s="154" t="s">
        <v>164</v>
      </c>
    </row>
    <row r="137" spans="1:65" s="2" customFormat="1" ht="24.2" customHeight="1">
      <c r="A137" s="29"/>
      <c r="B137" s="141"/>
      <c r="C137" s="156" t="s">
        <v>149</v>
      </c>
      <c r="D137" s="156" t="s">
        <v>250</v>
      </c>
      <c r="E137" s="157" t="s">
        <v>464</v>
      </c>
      <c r="F137" s="158" t="s">
        <v>529</v>
      </c>
      <c r="G137" s="159" t="s">
        <v>292</v>
      </c>
      <c r="H137" s="160">
        <v>38</v>
      </c>
      <c r="I137" s="161"/>
      <c r="J137" s="162">
        <f>ROUND(I137*H137,2)</f>
        <v>0</v>
      </c>
      <c r="K137" s="163"/>
      <c r="L137" s="164"/>
      <c r="M137" s="165" t="s">
        <v>1</v>
      </c>
      <c r="N137" s="166" t="s">
        <v>38</v>
      </c>
      <c r="O137" s="55"/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189</v>
      </c>
      <c r="AT137" s="154" t="s">
        <v>250</v>
      </c>
      <c r="AU137" s="154" t="s">
        <v>82</v>
      </c>
      <c r="AY137" s="14" t="s">
        <v>129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4" t="s">
        <v>80</v>
      </c>
      <c r="BK137" s="155">
        <f>ROUND(I137*H137,2)</f>
        <v>0</v>
      </c>
      <c r="BL137" s="14" t="s">
        <v>160</v>
      </c>
      <c r="BM137" s="154" t="s">
        <v>167</v>
      </c>
    </row>
    <row r="138" spans="1:65" s="12" customFormat="1" ht="22.9" customHeight="1">
      <c r="B138" s="128"/>
      <c r="D138" s="129" t="s">
        <v>72</v>
      </c>
      <c r="E138" s="139" t="s">
        <v>240</v>
      </c>
      <c r="F138" s="139" t="s">
        <v>241</v>
      </c>
      <c r="I138" s="131"/>
      <c r="J138" s="140">
        <f>BK138</f>
        <v>0</v>
      </c>
      <c r="L138" s="128"/>
      <c r="M138" s="133"/>
      <c r="N138" s="134"/>
      <c r="O138" s="134"/>
      <c r="P138" s="135">
        <f>SUM(P139:P153)</f>
        <v>0</v>
      </c>
      <c r="Q138" s="134"/>
      <c r="R138" s="135">
        <f>SUM(R139:R153)</f>
        <v>0</v>
      </c>
      <c r="S138" s="134"/>
      <c r="T138" s="136">
        <f>SUM(T139:T153)</f>
        <v>0</v>
      </c>
      <c r="AR138" s="129" t="s">
        <v>82</v>
      </c>
      <c r="AT138" s="137" t="s">
        <v>72</v>
      </c>
      <c r="AU138" s="137" t="s">
        <v>80</v>
      </c>
      <c r="AY138" s="129" t="s">
        <v>129</v>
      </c>
      <c r="BK138" s="138">
        <f>SUM(BK139:BK153)</f>
        <v>0</v>
      </c>
    </row>
    <row r="139" spans="1:65" s="2" customFormat="1" ht="24.2" customHeight="1">
      <c r="A139" s="29"/>
      <c r="B139" s="141"/>
      <c r="C139" s="142" t="s">
        <v>168</v>
      </c>
      <c r="D139" s="142" t="s">
        <v>132</v>
      </c>
      <c r="E139" s="143" t="s">
        <v>530</v>
      </c>
      <c r="F139" s="144" t="s">
        <v>531</v>
      </c>
      <c r="G139" s="145" t="s">
        <v>135</v>
      </c>
      <c r="H139" s="146">
        <v>17.28</v>
      </c>
      <c r="I139" s="147"/>
      <c r="J139" s="148">
        <f t="shared" ref="J139:J153" si="0">ROUND(I139*H139,2)</f>
        <v>0</v>
      </c>
      <c r="K139" s="149"/>
      <c r="L139" s="30"/>
      <c r="M139" s="150" t="s">
        <v>1</v>
      </c>
      <c r="N139" s="151" t="s">
        <v>38</v>
      </c>
      <c r="O139" s="55"/>
      <c r="P139" s="152">
        <f t="shared" ref="P139:P153" si="1">O139*H139</f>
        <v>0</v>
      </c>
      <c r="Q139" s="152">
        <v>0</v>
      </c>
      <c r="R139" s="152">
        <f t="shared" ref="R139:R153" si="2">Q139*H139</f>
        <v>0</v>
      </c>
      <c r="S139" s="152">
        <v>0</v>
      </c>
      <c r="T139" s="153">
        <f t="shared" ref="T139:T153" si="3"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160</v>
      </c>
      <c r="AT139" s="154" t="s">
        <v>132</v>
      </c>
      <c r="AU139" s="154" t="s">
        <v>82</v>
      </c>
      <c r="AY139" s="14" t="s">
        <v>129</v>
      </c>
      <c r="BE139" s="155">
        <f t="shared" ref="BE139:BE153" si="4">IF(N139="základní",J139,0)</f>
        <v>0</v>
      </c>
      <c r="BF139" s="155">
        <f t="shared" ref="BF139:BF153" si="5">IF(N139="snížená",J139,0)</f>
        <v>0</v>
      </c>
      <c r="BG139" s="155">
        <f t="shared" ref="BG139:BG153" si="6">IF(N139="zákl. přenesená",J139,0)</f>
        <v>0</v>
      </c>
      <c r="BH139" s="155">
        <f t="shared" ref="BH139:BH153" si="7">IF(N139="sníž. přenesená",J139,0)</f>
        <v>0</v>
      </c>
      <c r="BI139" s="155">
        <f t="shared" ref="BI139:BI153" si="8">IF(N139="nulová",J139,0)</f>
        <v>0</v>
      </c>
      <c r="BJ139" s="14" t="s">
        <v>80</v>
      </c>
      <c r="BK139" s="155">
        <f t="shared" ref="BK139:BK153" si="9">ROUND(I139*H139,2)</f>
        <v>0</v>
      </c>
      <c r="BL139" s="14" t="s">
        <v>160</v>
      </c>
      <c r="BM139" s="154" t="s">
        <v>171</v>
      </c>
    </row>
    <row r="140" spans="1:65" s="2" customFormat="1" ht="24.2" customHeight="1">
      <c r="A140" s="29"/>
      <c r="B140" s="141"/>
      <c r="C140" s="142" t="s">
        <v>152</v>
      </c>
      <c r="D140" s="142" t="s">
        <v>132</v>
      </c>
      <c r="E140" s="143" t="s">
        <v>532</v>
      </c>
      <c r="F140" s="144" t="s">
        <v>533</v>
      </c>
      <c r="G140" s="145" t="s">
        <v>135</v>
      </c>
      <c r="H140" s="146">
        <v>17.28</v>
      </c>
      <c r="I140" s="147"/>
      <c r="J140" s="148">
        <f t="shared" si="0"/>
        <v>0</v>
      </c>
      <c r="K140" s="149"/>
      <c r="L140" s="30"/>
      <c r="M140" s="150" t="s">
        <v>1</v>
      </c>
      <c r="N140" s="151" t="s">
        <v>38</v>
      </c>
      <c r="O140" s="55"/>
      <c r="P140" s="152">
        <f t="shared" si="1"/>
        <v>0</v>
      </c>
      <c r="Q140" s="152">
        <v>0</v>
      </c>
      <c r="R140" s="152">
        <f t="shared" si="2"/>
        <v>0</v>
      </c>
      <c r="S140" s="152">
        <v>0</v>
      </c>
      <c r="T140" s="153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160</v>
      </c>
      <c r="AT140" s="154" t="s">
        <v>132</v>
      </c>
      <c r="AU140" s="154" t="s">
        <v>82</v>
      </c>
      <c r="AY140" s="14" t="s">
        <v>129</v>
      </c>
      <c r="BE140" s="155">
        <f t="shared" si="4"/>
        <v>0</v>
      </c>
      <c r="BF140" s="155">
        <f t="shared" si="5"/>
        <v>0</v>
      </c>
      <c r="BG140" s="155">
        <f t="shared" si="6"/>
        <v>0</v>
      </c>
      <c r="BH140" s="155">
        <f t="shared" si="7"/>
        <v>0</v>
      </c>
      <c r="BI140" s="155">
        <f t="shared" si="8"/>
        <v>0</v>
      </c>
      <c r="BJ140" s="14" t="s">
        <v>80</v>
      </c>
      <c r="BK140" s="155">
        <f t="shared" si="9"/>
        <v>0</v>
      </c>
      <c r="BL140" s="14" t="s">
        <v>160</v>
      </c>
      <c r="BM140" s="154" t="s">
        <v>176</v>
      </c>
    </row>
    <row r="141" spans="1:65" s="2" customFormat="1" ht="24.2" customHeight="1">
      <c r="A141" s="29"/>
      <c r="B141" s="141"/>
      <c r="C141" s="142" t="s">
        <v>177</v>
      </c>
      <c r="D141" s="142" t="s">
        <v>132</v>
      </c>
      <c r="E141" s="143" t="s">
        <v>534</v>
      </c>
      <c r="F141" s="144" t="s">
        <v>535</v>
      </c>
      <c r="G141" s="145" t="s">
        <v>135</v>
      </c>
      <c r="H141" s="146">
        <v>17.28</v>
      </c>
      <c r="I141" s="147"/>
      <c r="J141" s="148">
        <f t="shared" si="0"/>
        <v>0</v>
      </c>
      <c r="K141" s="149"/>
      <c r="L141" s="30"/>
      <c r="M141" s="150" t="s">
        <v>1</v>
      </c>
      <c r="N141" s="151" t="s">
        <v>38</v>
      </c>
      <c r="O141" s="55"/>
      <c r="P141" s="152">
        <f t="shared" si="1"/>
        <v>0</v>
      </c>
      <c r="Q141" s="152">
        <v>0</v>
      </c>
      <c r="R141" s="152">
        <f t="shared" si="2"/>
        <v>0</v>
      </c>
      <c r="S141" s="152">
        <v>0</v>
      </c>
      <c r="T141" s="153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160</v>
      </c>
      <c r="AT141" s="154" t="s">
        <v>132</v>
      </c>
      <c r="AU141" s="154" t="s">
        <v>82</v>
      </c>
      <c r="AY141" s="14" t="s">
        <v>129</v>
      </c>
      <c r="BE141" s="155">
        <f t="shared" si="4"/>
        <v>0</v>
      </c>
      <c r="BF141" s="155">
        <f t="shared" si="5"/>
        <v>0</v>
      </c>
      <c r="BG141" s="155">
        <f t="shared" si="6"/>
        <v>0</v>
      </c>
      <c r="BH141" s="155">
        <f t="shared" si="7"/>
        <v>0</v>
      </c>
      <c r="BI141" s="155">
        <f t="shared" si="8"/>
        <v>0</v>
      </c>
      <c r="BJ141" s="14" t="s">
        <v>80</v>
      </c>
      <c r="BK141" s="155">
        <f t="shared" si="9"/>
        <v>0</v>
      </c>
      <c r="BL141" s="14" t="s">
        <v>160</v>
      </c>
      <c r="BM141" s="154" t="s">
        <v>180</v>
      </c>
    </row>
    <row r="142" spans="1:65" s="2" customFormat="1" ht="24.2" customHeight="1">
      <c r="A142" s="29"/>
      <c r="B142" s="141"/>
      <c r="C142" s="142" t="s">
        <v>156</v>
      </c>
      <c r="D142" s="142" t="s">
        <v>132</v>
      </c>
      <c r="E142" s="143" t="s">
        <v>536</v>
      </c>
      <c r="F142" s="144" t="s">
        <v>537</v>
      </c>
      <c r="G142" s="145" t="s">
        <v>135</v>
      </c>
      <c r="H142" s="146">
        <v>17.28</v>
      </c>
      <c r="I142" s="147"/>
      <c r="J142" s="148">
        <f t="shared" si="0"/>
        <v>0</v>
      </c>
      <c r="K142" s="149"/>
      <c r="L142" s="30"/>
      <c r="M142" s="150" t="s">
        <v>1</v>
      </c>
      <c r="N142" s="151" t="s">
        <v>38</v>
      </c>
      <c r="O142" s="55"/>
      <c r="P142" s="152">
        <f t="shared" si="1"/>
        <v>0</v>
      </c>
      <c r="Q142" s="152">
        <v>0</v>
      </c>
      <c r="R142" s="152">
        <f t="shared" si="2"/>
        <v>0</v>
      </c>
      <c r="S142" s="152">
        <v>0</v>
      </c>
      <c r="T142" s="153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160</v>
      </c>
      <c r="AT142" s="154" t="s">
        <v>132</v>
      </c>
      <c r="AU142" s="154" t="s">
        <v>82</v>
      </c>
      <c r="AY142" s="14" t="s">
        <v>129</v>
      </c>
      <c r="BE142" s="155">
        <f t="shared" si="4"/>
        <v>0</v>
      </c>
      <c r="BF142" s="155">
        <f t="shared" si="5"/>
        <v>0</v>
      </c>
      <c r="BG142" s="155">
        <f t="shared" si="6"/>
        <v>0</v>
      </c>
      <c r="BH142" s="155">
        <f t="shared" si="7"/>
        <v>0</v>
      </c>
      <c r="BI142" s="155">
        <f t="shared" si="8"/>
        <v>0</v>
      </c>
      <c r="BJ142" s="14" t="s">
        <v>80</v>
      </c>
      <c r="BK142" s="155">
        <f t="shared" si="9"/>
        <v>0</v>
      </c>
      <c r="BL142" s="14" t="s">
        <v>160</v>
      </c>
      <c r="BM142" s="154" t="s">
        <v>183</v>
      </c>
    </row>
    <row r="143" spans="1:65" s="2" customFormat="1" ht="24.2" customHeight="1">
      <c r="A143" s="29"/>
      <c r="B143" s="141"/>
      <c r="C143" s="142" t="s">
        <v>8</v>
      </c>
      <c r="D143" s="142" t="s">
        <v>132</v>
      </c>
      <c r="E143" s="143" t="s">
        <v>538</v>
      </c>
      <c r="F143" s="144" t="s">
        <v>539</v>
      </c>
      <c r="G143" s="145" t="s">
        <v>135</v>
      </c>
      <c r="H143" s="146">
        <v>17.28</v>
      </c>
      <c r="I143" s="147"/>
      <c r="J143" s="148">
        <f t="shared" si="0"/>
        <v>0</v>
      </c>
      <c r="K143" s="149"/>
      <c r="L143" s="30"/>
      <c r="M143" s="150" t="s">
        <v>1</v>
      </c>
      <c r="N143" s="151" t="s">
        <v>38</v>
      </c>
      <c r="O143" s="55"/>
      <c r="P143" s="152">
        <f t="shared" si="1"/>
        <v>0</v>
      </c>
      <c r="Q143" s="152">
        <v>0</v>
      </c>
      <c r="R143" s="152">
        <f t="shared" si="2"/>
        <v>0</v>
      </c>
      <c r="S143" s="152">
        <v>0</v>
      </c>
      <c r="T143" s="153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160</v>
      </c>
      <c r="AT143" s="154" t="s">
        <v>132</v>
      </c>
      <c r="AU143" s="154" t="s">
        <v>82</v>
      </c>
      <c r="AY143" s="14" t="s">
        <v>129</v>
      </c>
      <c r="BE143" s="155">
        <f t="shared" si="4"/>
        <v>0</v>
      </c>
      <c r="BF143" s="155">
        <f t="shared" si="5"/>
        <v>0</v>
      </c>
      <c r="BG143" s="155">
        <f t="shared" si="6"/>
        <v>0</v>
      </c>
      <c r="BH143" s="155">
        <f t="shared" si="7"/>
        <v>0</v>
      </c>
      <c r="BI143" s="155">
        <f t="shared" si="8"/>
        <v>0</v>
      </c>
      <c r="BJ143" s="14" t="s">
        <v>80</v>
      </c>
      <c r="BK143" s="155">
        <f t="shared" si="9"/>
        <v>0</v>
      </c>
      <c r="BL143" s="14" t="s">
        <v>160</v>
      </c>
      <c r="BM143" s="154" t="s">
        <v>186</v>
      </c>
    </row>
    <row r="144" spans="1:65" s="2" customFormat="1" ht="24.2" customHeight="1">
      <c r="A144" s="29"/>
      <c r="B144" s="141"/>
      <c r="C144" s="142" t="s">
        <v>160</v>
      </c>
      <c r="D144" s="142" t="s">
        <v>132</v>
      </c>
      <c r="E144" s="143" t="s">
        <v>540</v>
      </c>
      <c r="F144" s="144" t="s">
        <v>541</v>
      </c>
      <c r="G144" s="145" t="s">
        <v>135</v>
      </c>
      <c r="H144" s="146">
        <v>992.4</v>
      </c>
      <c r="I144" s="147"/>
      <c r="J144" s="148">
        <f t="shared" si="0"/>
        <v>0</v>
      </c>
      <c r="K144" s="149"/>
      <c r="L144" s="30"/>
      <c r="M144" s="150" t="s">
        <v>1</v>
      </c>
      <c r="N144" s="151" t="s">
        <v>38</v>
      </c>
      <c r="O144" s="55"/>
      <c r="P144" s="152">
        <f t="shared" si="1"/>
        <v>0</v>
      </c>
      <c r="Q144" s="152">
        <v>0</v>
      </c>
      <c r="R144" s="152">
        <f t="shared" si="2"/>
        <v>0</v>
      </c>
      <c r="S144" s="152">
        <v>0</v>
      </c>
      <c r="T144" s="153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160</v>
      </c>
      <c r="AT144" s="154" t="s">
        <v>132</v>
      </c>
      <c r="AU144" s="154" t="s">
        <v>82</v>
      </c>
      <c r="AY144" s="14" t="s">
        <v>129</v>
      </c>
      <c r="BE144" s="155">
        <f t="shared" si="4"/>
        <v>0</v>
      </c>
      <c r="BF144" s="155">
        <f t="shared" si="5"/>
        <v>0</v>
      </c>
      <c r="BG144" s="155">
        <f t="shared" si="6"/>
        <v>0</v>
      </c>
      <c r="BH144" s="155">
        <f t="shared" si="7"/>
        <v>0</v>
      </c>
      <c r="BI144" s="155">
        <f t="shared" si="8"/>
        <v>0</v>
      </c>
      <c r="BJ144" s="14" t="s">
        <v>80</v>
      </c>
      <c r="BK144" s="155">
        <f t="shared" si="9"/>
        <v>0</v>
      </c>
      <c r="BL144" s="14" t="s">
        <v>160</v>
      </c>
      <c r="BM144" s="154" t="s">
        <v>189</v>
      </c>
    </row>
    <row r="145" spans="1:65" s="2" customFormat="1" ht="24.2" customHeight="1">
      <c r="A145" s="29"/>
      <c r="B145" s="141"/>
      <c r="C145" s="142" t="s">
        <v>192</v>
      </c>
      <c r="D145" s="142" t="s">
        <v>132</v>
      </c>
      <c r="E145" s="143" t="s">
        <v>542</v>
      </c>
      <c r="F145" s="144" t="s">
        <v>543</v>
      </c>
      <c r="G145" s="145" t="s">
        <v>135</v>
      </c>
      <c r="H145" s="146">
        <v>992.4</v>
      </c>
      <c r="I145" s="147"/>
      <c r="J145" s="148">
        <f t="shared" si="0"/>
        <v>0</v>
      </c>
      <c r="K145" s="149"/>
      <c r="L145" s="30"/>
      <c r="M145" s="150" t="s">
        <v>1</v>
      </c>
      <c r="N145" s="151" t="s">
        <v>38</v>
      </c>
      <c r="O145" s="55"/>
      <c r="P145" s="152">
        <f t="shared" si="1"/>
        <v>0</v>
      </c>
      <c r="Q145" s="152">
        <v>0</v>
      </c>
      <c r="R145" s="152">
        <f t="shared" si="2"/>
        <v>0</v>
      </c>
      <c r="S145" s="152">
        <v>0</v>
      </c>
      <c r="T145" s="153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160</v>
      </c>
      <c r="AT145" s="154" t="s">
        <v>132</v>
      </c>
      <c r="AU145" s="154" t="s">
        <v>82</v>
      </c>
      <c r="AY145" s="14" t="s">
        <v>129</v>
      </c>
      <c r="BE145" s="155">
        <f t="shared" si="4"/>
        <v>0</v>
      </c>
      <c r="BF145" s="155">
        <f t="shared" si="5"/>
        <v>0</v>
      </c>
      <c r="BG145" s="155">
        <f t="shared" si="6"/>
        <v>0</v>
      </c>
      <c r="BH145" s="155">
        <f t="shared" si="7"/>
        <v>0</v>
      </c>
      <c r="BI145" s="155">
        <f t="shared" si="8"/>
        <v>0</v>
      </c>
      <c r="BJ145" s="14" t="s">
        <v>80</v>
      </c>
      <c r="BK145" s="155">
        <f t="shared" si="9"/>
        <v>0</v>
      </c>
      <c r="BL145" s="14" t="s">
        <v>160</v>
      </c>
      <c r="BM145" s="154" t="s">
        <v>195</v>
      </c>
    </row>
    <row r="146" spans="1:65" s="2" customFormat="1" ht="24.2" customHeight="1">
      <c r="A146" s="29"/>
      <c r="B146" s="141"/>
      <c r="C146" s="142" t="s">
        <v>164</v>
      </c>
      <c r="D146" s="142" t="s">
        <v>132</v>
      </c>
      <c r="E146" s="143" t="s">
        <v>544</v>
      </c>
      <c r="F146" s="144" t="s">
        <v>545</v>
      </c>
      <c r="G146" s="145" t="s">
        <v>135</v>
      </c>
      <c r="H146" s="146">
        <v>992.4</v>
      </c>
      <c r="I146" s="147"/>
      <c r="J146" s="148">
        <f t="shared" si="0"/>
        <v>0</v>
      </c>
      <c r="K146" s="149"/>
      <c r="L146" s="30"/>
      <c r="M146" s="150" t="s">
        <v>1</v>
      </c>
      <c r="N146" s="151" t="s">
        <v>38</v>
      </c>
      <c r="O146" s="55"/>
      <c r="P146" s="152">
        <f t="shared" si="1"/>
        <v>0</v>
      </c>
      <c r="Q146" s="152">
        <v>0</v>
      </c>
      <c r="R146" s="152">
        <f t="shared" si="2"/>
        <v>0</v>
      </c>
      <c r="S146" s="152">
        <v>0</v>
      </c>
      <c r="T146" s="153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160</v>
      </c>
      <c r="AT146" s="154" t="s">
        <v>132</v>
      </c>
      <c r="AU146" s="154" t="s">
        <v>82</v>
      </c>
      <c r="AY146" s="14" t="s">
        <v>129</v>
      </c>
      <c r="BE146" s="155">
        <f t="shared" si="4"/>
        <v>0</v>
      </c>
      <c r="BF146" s="155">
        <f t="shared" si="5"/>
        <v>0</v>
      </c>
      <c r="BG146" s="155">
        <f t="shared" si="6"/>
        <v>0</v>
      </c>
      <c r="BH146" s="155">
        <f t="shared" si="7"/>
        <v>0</v>
      </c>
      <c r="BI146" s="155">
        <f t="shared" si="8"/>
        <v>0</v>
      </c>
      <c r="BJ146" s="14" t="s">
        <v>80</v>
      </c>
      <c r="BK146" s="155">
        <f t="shared" si="9"/>
        <v>0</v>
      </c>
      <c r="BL146" s="14" t="s">
        <v>160</v>
      </c>
      <c r="BM146" s="154" t="s">
        <v>198</v>
      </c>
    </row>
    <row r="147" spans="1:65" s="2" customFormat="1" ht="24.2" customHeight="1">
      <c r="A147" s="29"/>
      <c r="B147" s="141"/>
      <c r="C147" s="142" t="s">
        <v>199</v>
      </c>
      <c r="D147" s="142" t="s">
        <v>132</v>
      </c>
      <c r="E147" s="143" t="s">
        <v>546</v>
      </c>
      <c r="F147" s="144" t="s">
        <v>547</v>
      </c>
      <c r="G147" s="145" t="s">
        <v>135</v>
      </c>
      <c r="H147" s="146">
        <v>992.4</v>
      </c>
      <c r="I147" s="147"/>
      <c r="J147" s="148">
        <f t="shared" si="0"/>
        <v>0</v>
      </c>
      <c r="K147" s="149"/>
      <c r="L147" s="30"/>
      <c r="M147" s="150" t="s">
        <v>1</v>
      </c>
      <c r="N147" s="151" t="s">
        <v>38</v>
      </c>
      <c r="O147" s="55"/>
      <c r="P147" s="152">
        <f t="shared" si="1"/>
        <v>0</v>
      </c>
      <c r="Q147" s="152">
        <v>0</v>
      </c>
      <c r="R147" s="152">
        <f t="shared" si="2"/>
        <v>0</v>
      </c>
      <c r="S147" s="152">
        <v>0</v>
      </c>
      <c r="T147" s="153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160</v>
      </c>
      <c r="AT147" s="154" t="s">
        <v>132</v>
      </c>
      <c r="AU147" s="154" t="s">
        <v>82</v>
      </c>
      <c r="AY147" s="14" t="s">
        <v>129</v>
      </c>
      <c r="BE147" s="155">
        <f t="shared" si="4"/>
        <v>0</v>
      </c>
      <c r="BF147" s="155">
        <f t="shared" si="5"/>
        <v>0</v>
      </c>
      <c r="BG147" s="155">
        <f t="shared" si="6"/>
        <v>0</v>
      </c>
      <c r="BH147" s="155">
        <f t="shared" si="7"/>
        <v>0</v>
      </c>
      <c r="BI147" s="155">
        <f t="shared" si="8"/>
        <v>0</v>
      </c>
      <c r="BJ147" s="14" t="s">
        <v>80</v>
      </c>
      <c r="BK147" s="155">
        <f t="shared" si="9"/>
        <v>0</v>
      </c>
      <c r="BL147" s="14" t="s">
        <v>160</v>
      </c>
      <c r="BM147" s="154" t="s">
        <v>202</v>
      </c>
    </row>
    <row r="148" spans="1:65" s="2" customFormat="1" ht="24.2" customHeight="1">
      <c r="A148" s="29"/>
      <c r="B148" s="141"/>
      <c r="C148" s="142" t="s">
        <v>167</v>
      </c>
      <c r="D148" s="142" t="s">
        <v>132</v>
      </c>
      <c r="E148" s="143" t="s">
        <v>548</v>
      </c>
      <c r="F148" s="144" t="s">
        <v>549</v>
      </c>
      <c r="G148" s="145" t="s">
        <v>135</v>
      </c>
      <c r="H148" s="146">
        <v>992.4</v>
      </c>
      <c r="I148" s="147"/>
      <c r="J148" s="148">
        <f t="shared" si="0"/>
        <v>0</v>
      </c>
      <c r="K148" s="149"/>
      <c r="L148" s="30"/>
      <c r="M148" s="150" t="s">
        <v>1</v>
      </c>
      <c r="N148" s="151" t="s">
        <v>38</v>
      </c>
      <c r="O148" s="55"/>
      <c r="P148" s="152">
        <f t="shared" si="1"/>
        <v>0</v>
      </c>
      <c r="Q148" s="152">
        <v>0</v>
      </c>
      <c r="R148" s="152">
        <f t="shared" si="2"/>
        <v>0</v>
      </c>
      <c r="S148" s="152">
        <v>0</v>
      </c>
      <c r="T148" s="153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160</v>
      </c>
      <c r="AT148" s="154" t="s">
        <v>132</v>
      </c>
      <c r="AU148" s="154" t="s">
        <v>82</v>
      </c>
      <c r="AY148" s="14" t="s">
        <v>129</v>
      </c>
      <c r="BE148" s="155">
        <f t="shared" si="4"/>
        <v>0</v>
      </c>
      <c r="BF148" s="155">
        <f t="shared" si="5"/>
        <v>0</v>
      </c>
      <c r="BG148" s="155">
        <f t="shared" si="6"/>
        <v>0</v>
      </c>
      <c r="BH148" s="155">
        <f t="shared" si="7"/>
        <v>0</v>
      </c>
      <c r="BI148" s="155">
        <f t="shared" si="8"/>
        <v>0</v>
      </c>
      <c r="BJ148" s="14" t="s">
        <v>80</v>
      </c>
      <c r="BK148" s="155">
        <f t="shared" si="9"/>
        <v>0</v>
      </c>
      <c r="BL148" s="14" t="s">
        <v>160</v>
      </c>
      <c r="BM148" s="154" t="s">
        <v>205</v>
      </c>
    </row>
    <row r="149" spans="1:65" s="2" customFormat="1" ht="24.2" customHeight="1">
      <c r="A149" s="29"/>
      <c r="B149" s="141"/>
      <c r="C149" s="142" t="s">
        <v>7</v>
      </c>
      <c r="D149" s="142" t="s">
        <v>132</v>
      </c>
      <c r="E149" s="143" t="s">
        <v>550</v>
      </c>
      <c r="F149" s="144" t="s">
        <v>551</v>
      </c>
      <c r="G149" s="145" t="s">
        <v>135</v>
      </c>
      <c r="H149" s="146">
        <v>52.66</v>
      </c>
      <c r="I149" s="147"/>
      <c r="J149" s="148">
        <f t="shared" si="0"/>
        <v>0</v>
      </c>
      <c r="K149" s="149"/>
      <c r="L149" s="30"/>
      <c r="M149" s="150" t="s">
        <v>1</v>
      </c>
      <c r="N149" s="151" t="s">
        <v>38</v>
      </c>
      <c r="O149" s="55"/>
      <c r="P149" s="152">
        <f t="shared" si="1"/>
        <v>0</v>
      </c>
      <c r="Q149" s="152">
        <v>0</v>
      </c>
      <c r="R149" s="152">
        <f t="shared" si="2"/>
        <v>0</v>
      </c>
      <c r="S149" s="152">
        <v>0</v>
      </c>
      <c r="T149" s="153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160</v>
      </c>
      <c r="AT149" s="154" t="s">
        <v>132</v>
      </c>
      <c r="AU149" s="154" t="s">
        <v>82</v>
      </c>
      <c r="AY149" s="14" t="s">
        <v>129</v>
      </c>
      <c r="BE149" s="155">
        <f t="shared" si="4"/>
        <v>0</v>
      </c>
      <c r="BF149" s="155">
        <f t="shared" si="5"/>
        <v>0</v>
      </c>
      <c r="BG149" s="155">
        <f t="shared" si="6"/>
        <v>0</v>
      </c>
      <c r="BH149" s="155">
        <f t="shared" si="7"/>
        <v>0</v>
      </c>
      <c r="BI149" s="155">
        <f t="shared" si="8"/>
        <v>0</v>
      </c>
      <c r="BJ149" s="14" t="s">
        <v>80</v>
      </c>
      <c r="BK149" s="155">
        <f t="shared" si="9"/>
        <v>0</v>
      </c>
      <c r="BL149" s="14" t="s">
        <v>160</v>
      </c>
      <c r="BM149" s="154" t="s">
        <v>208</v>
      </c>
    </row>
    <row r="150" spans="1:65" s="2" customFormat="1" ht="24.2" customHeight="1">
      <c r="A150" s="29"/>
      <c r="B150" s="141"/>
      <c r="C150" s="142" t="s">
        <v>171</v>
      </c>
      <c r="D150" s="142" t="s">
        <v>132</v>
      </c>
      <c r="E150" s="143" t="s">
        <v>552</v>
      </c>
      <c r="F150" s="144" t="s">
        <v>553</v>
      </c>
      <c r="G150" s="145" t="s">
        <v>135</v>
      </c>
      <c r="H150" s="146">
        <v>52.66</v>
      </c>
      <c r="I150" s="147"/>
      <c r="J150" s="148">
        <f t="shared" si="0"/>
        <v>0</v>
      </c>
      <c r="K150" s="149"/>
      <c r="L150" s="30"/>
      <c r="M150" s="150" t="s">
        <v>1</v>
      </c>
      <c r="N150" s="151" t="s">
        <v>38</v>
      </c>
      <c r="O150" s="55"/>
      <c r="P150" s="152">
        <f t="shared" si="1"/>
        <v>0</v>
      </c>
      <c r="Q150" s="152">
        <v>0</v>
      </c>
      <c r="R150" s="152">
        <f t="shared" si="2"/>
        <v>0</v>
      </c>
      <c r="S150" s="152">
        <v>0</v>
      </c>
      <c r="T150" s="153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160</v>
      </c>
      <c r="AT150" s="154" t="s">
        <v>132</v>
      </c>
      <c r="AU150" s="154" t="s">
        <v>82</v>
      </c>
      <c r="AY150" s="14" t="s">
        <v>129</v>
      </c>
      <c r="BE150" s="155">
        <f t="shared" si="4"/>
        <v>0</v>
      </c>
      <c r="BF150" s="155">
        <f t="shared" si="5"/>
        <v>0</v>
      </c>
      <c r="BG150" s="155">
        <f t="shared" si="6"/>
        <v>0</v>
      </c>
      <c r="BH150" s="155">
        <f t="shared" si="7"/>
        <v>0</v>
      </c>
      <c r="BI150" s="155">
        <f t="shared" si="8"/>
        <v>0</v>
      </c>
      <c r="BJ150" s="14" t="s">
        <v>80</v>
      </c>
      <c r="BK150" s="155">
        <f t="shared" si="9"/>
        <v>0</v>
      </c>
      <c r="BL150" s="14" t="s">
        <v>160</v>
      </c>
      <c r="BM150" s="154" t="s">
        <v>211</v>
      </c>
    </row>
    <row r="151" spans="1:65" s="2" customFormat="1" ht="24.2" customHeight="1">
      <c r="A151" s="29"/>
      <c r="B151" s="141"/>
      <c r="C151" s="142" t="s">
        <v>214</v>
      </c>
      <c r="D151" s="142" t="s">
        <v>132</v>
      </c>
      <c r="E151" s="143" t="s">
        <v>554</v>
      </c>
      <c r="F151" s="144" t="s">
        <v>555</v>
      </c>
      <c r="G151" s="145" t="s">
        <v>135</v>
      </c>
      <c r="H151" s="146">
        <v>52.66</v>
      </c>
      <c r="I151" s="147"/>
      <c r="J151" s="148">
        <f t="shared" si="0"/>
        <v>0</v>
      </c>
      <c r="K151" s="149"/>
      <c r="L151" s="30"/>
      <c r="M151" s="150" t="s">
        <v>1</v>
      </c>
      <c r="N151" s="151" t="s">
        <v>38</v>
      </c>
      <c r="O151" s="55"/>
      <c r="P151" s="152">
        <f t="shared" si="1"/>
        <v>0</v>
      </c>
      <c r="Q151" s="152">
        <v>0</v>
      </c>
      <c r="R151" s="152">
        <f t="shared" si="2"/>
        <v>0</v>
      </c>
      <c r="S151" s="152">
        <v>0</v>
      </c>
      <c r="T151" s="153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160</v>
      </c>
      <c r="AT151" s="154" t="s">
        <v>132</v>
      </c>
      <c r="AU151" s="154" t="s">
        <v>82</v>
      </c>
      <c r="AY151" s="14" t="s">
        <v>129</v>
      </c>
      <c r="BE151" s="155">
        <f t="shared" si="4"/>
        <v>0</v>
      </c>
      <c r="BF151" s="155">
        <f t="shared" si="5"/>
        <v>0</v>
      </c>
      <c r="BG151" s="155">
        <f t="shared" si="6"/>
        <v>0</v>
      </c>
      <c r="BH151" s="155">
        <f t="shared" si="7"/>
        <v>0</v>
      </c>
      <c r="BI151" s="155">
        <f t="shared" si="8"/>
        <v>0</v>
      </c>
      <c r="BJ151" s="14" t="s">
        <v>80</v>
      </c>
      <c r="BK151" s="155">
        <f t="shared" si="9"/>
        <v>0</v>
      </c>
      <c r="BL151" s="14" t="s">
        <v>160</v>
      </c>
      <c r="BM151" s="154" t="s">
        <v>218</v>
      </c>
    </row>
    <row r="152" spans="1:65" s="2" customFormat="1" ht="24.2" customHeight="1">
      <c r="A152" s="29"/>
      <c r="B152" s="141"/>
      <c r="C152" s="142" t="s">
        <v>176</v>
      </c>
      <c r="D152" s="142" t="s">
        <v>132</v>
      </c>
      <c r="E152" s="143" t="s">
        <v>556</v>
      </c>
      <c r="F152" s="144" t="s">
        <v>557</v>
      </c>
      <c r="G152" s="145" t="s">
        <v>135</v>
      </c>
      <c r="H152" s="146">
        <v>52.66</v>
      </c>
      <c r="I152" s="147"/>
      <c r="J152" s="148">
        <f t="shared" si="0"/>
        <v>0</v>
      </c>
      <c r="K152" s="149"/>
      <c r="L152" s="30"/>
      <c r="M152" s="150" t="s">
        <v>1</v>
      </c>
      <c r="N152" s="151" t="s">
        <v>38</v>
      </c>
      <c r="O152" s="55"/>
      <c r="P152" s="152">
        <f t="shared" si="1"/>
        <v>0</v>
      </c>
      <c r="Q152" s="152">
        <v>0</v>
      </c>
      <c r="R152" s="152">
        <f t="shared" si="2"/>
        <v>0</v>
      </c>
      <c r="S152" s="152">
        <v>0</v>
      </c>
      <c r="T152" s="153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160</v>
      </c>
      <c r="AT152" s="154" t="s">
        <v>132</v>
      </c>
      <c r="AU152" s="154" t="s">
        <v>82</v>
      </c>
      <c r="AY152" s="14" t="s">
        <v>129</v>
      </c>
      <c r="BE152" s="155">
        <f t="shared" si="4"/>
        <v>0</v>
      </c>
      <c r="BF152" s="155">
        <f t="shared" si="5"/>
        <v>0</v>
      </c>
      <c r="BG152" s="155">
        <f t="shared" si="6"/>
        <v>0</v>
      </c>
      <c r="BH152" s="155">
        <f t="shared" si="7"/>
        <v>0</v>
      </c>
      <c r="BI152" s="155">
        <f t="shared" si="8"/>
        <v>0</v>
      </c>
      <c r="BJ152" s="14" t="s">
        <v>80</v>
      </c>
      <c r="BK152" s="155">
        <f t="shared" si="9"/>
        <v>0</v>
      </c>
      <c r="BL152" s="14" t="s">
        <v>160</v>
      </c>
      <c r="BM152" s="154" t="s">
        <v>223</v>
      </c>
    </row>
    <row r="153" spans="1:65" s="2" customFormat="1" ht="24.2" customHeight="1">
      <c r="A153" s="29"/>
      <c r="B153" s="141"/>
      <c r="C153" s="142" t="s">
        <v>224</v>
      </c>
      <c r="D153" s="142" t="s">
        <v>132</v>
      </c>
      <c r="E153" s="143" t="s">
        <v>558</v>
      </c>
      <c r="F153" s="144" t="s">
        <v>559</v>
      </c>
      <c r="G153" s="145" t="s">
        <v>135</v>
      </c>
      <c r="H153" s="146">
        <v>52.66</v>
      </c>
      <c r="I153" s="147"/>
      <c r="J153" s="148">
        <f t="shared" si="0"/>
        <v>0</v>
      </c>
      <c r="K153" s="149"/>
      <c r="L153" s="30"/>
      <c r="M153" s="167" t="s">
        <v>1</v>
      </c>
      <c r="N153" s="168" t="s">
        <v>38</v>
      </c>
      <c r="O153" s="169"/>
      <c r="P153" s="170">
        <f t="shared" si="1"/>
        <v>0</v>
      </c>
      <c r="Q153" s="170">
        <v>0</v>
      </c>
      <c r="R153" s="170">
        <f t="shared" si="2"/>
        <v>0</v>
      </c>
      <c r="S153" s="170">
        <v>0</v>
      </c>
      <c r="T153" s="171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160</v>
      </c>
      <c r="AT153" s="154" t="s">
        <v>132</v>
      </c>
      <c r="AU153" s="154" t="s">
        <v>82</v>
      </c>
      <c r="AY153" s="14" t="s">
        <v>129</v>
      </c>
      <c r="BE153" s="155">
        <f t="shared" si="4"/>
        <v>0</v>
      </c>
      <c r="BF153" s="155">
        <f t="shared" si="5"/>
        <v>0</v>
      </c>
      <c r="BG153" s="155">
        <f t="shared" si="6"/>
        <v>0</v>
      </c>
      <c r="BH153" s="155">
        <f t="shared" si="7"/>
        <v>0</v>
      </c>
      <c r="BI153" s="155">
        <f t="shared" si="8"/>
        <v>0</v>
      </c>
      <c r="BJ153" s="14" t="s">
        <v>80</v>
      </c>
      <c r="BK153" s="155">
        <f t="shared" si="9"/>
        <v>0</v>
      </c>
      <c r="BL153" s="14" t="s">
        <v>160</v>
      </c>
      <c r="BM153" s="154" t="s">
        <v>227</v>
      </c>
    </row>
    <row r="154" spans="1:65" s="2" customFormat="1" ht="6.95" customHeight="1">
      <c r="A154" s="29"/>
      <c r="B154" s="44"/>
      <c r="C154" s="45"/>
      <c r="D154" s="45"/>
      <c r="E154" s="45"/>
      <c r="F154" s="45"/>
      <c r="G154" s="45"/>
      <c r="H154" s="45"/>
      <c r="I154" s="45"/>
      <c r="J154" s="45"/>
      <c r="K154" s="45"/>
      <c r="L154" s="30"/>
      <c r="M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</row>
  </sheetData>
  <autoFilter ref="C121:K153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9"/>
  <sheetViews>
    <sheetView showGridLines="0" tabSelected="1" topLeftCell="A140" workbookViewId="0">
      <selection activeCell="F157" sqref="F157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1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4" t="s">
        <v>97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98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2" t="str">
        <f>'Rekapitulace zakázky'!K6</f>
        <v>M002 - Ostrava střed, výpravní budova</v>
      </c>
      <c r="F7" s="213"/>
      <c r="G7" s="213"/>
      <c r="H7" s="213"/>
      <c r="L7" s="17"/>
    </row>
    <row r="8" spans="1:46" s="2" customFormat="1" ht="12" customHeight="1">
      <c r="A8" s="29"/>
      <c r="B8" s="30"/>
      <c r="C8" s="29"/>
      <c r="D8" s="24" t="s">
        <v>99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73" t="s">
        <v>577</v>
      </c>
      <c r="F9" s="214"/>
      <c r="G9" s="214"/>
      <c r="H9" s="214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zakázky'!AN8</f>
        <v>14. 9. 2020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tr">
        <f>IF('Rekapitulace zakázky'!AN10="","",'Rekapitulace zakázky'!AN10)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zakázky'!E11="","",'Rekapitulace zakázky'!E11)</f>
        <v xml:space="preserve"> </v>
      </c>
      <c r="F15" s="29"/>
      <c r="G15" s="29"/>
      <c r="H15" s="29"/>
      <c r="I15" s="24" t="s">
        <v>26</v>
      </c>
      <c r="J15" s="22" t="str">
        <f>IF('Rekapitulace zakázky'!AN11="","",'Rekapitulace zakázky'!AN11)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5" t="str">
        <f>'Rekapitulace zakázky'!E14</f>
        <v>Vyplň údaj</v>
      </c>
      <c r="F18" s="195"/>
      <c r="G18" s="195"/>
      <c r="H18" s="195"/>
      <c r="I18" s="24" t="s">
        <v>26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24" t="s">
        <v>26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25</v>
      </c>
      <c r="J23" s="22" t="str">
        <f>IF('Rekapitulace zakázky'!AN19="","",'Rekapitulace zakázky'!AN19)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zakázky'!E20="","",'Rekapitulace zakázky'!E20)</f>
        <v xml:space="preserve"> </v>
      </c>
      <c r="F24" s="29"/>
      <c r="G24" s="29"/>
      <c r="H24" s="29"/>
      <c r="I24" s="24" t="s">
        <v>26</v>
      </c>
      <c r="J24" s="22" t="str">
        <f>IF('Rekapitulace zakázky'!AN20="","",'Rekapitulace zakázky'!AN20)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200" t="s">
        <v>1</v>
      </c>
      <c r="F27" s="200"/>
      <c r="G27" s="200"/>
      <c r="H27" s="200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33</v>
      </c>
      <c r="E30" s="29"/>
      <c r="F30" s="29"/>
      <c r="G30" s="29"/>
      <c r="H30" s="29"/>
      <c r="I30" s="29"/>
      <c r="J30" s="68">
        <f>ROUND(J126,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37</v>
      </c>
      <c r="E33" s="24" t="s">
        <v>38</v>
      </c>
      <c r="F33" s="96">
        <f>ROUND((SUM(BE126:BE158)),  2)</f>
        <v>0</v>
      </c>
      <c r="G33" s="29"/>
      <c r="H33" s="29"/>
      <c r="I33" s="97">
        <v>0.21</v>
      </c>
      <c r="J33" s="96">
        <f>ROUND(((SUM(BE126:BE158))*I33),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39</v>
      </c>
      <c r="F34" s="96">
        <f>ROUND((SUM(BF126:BF158)),  2)</f>
        <v>0</v>
      </c>
      <c r="G34" s="29"/>
      <c r="H34" s="29"/>
      <c r="I34" s="97">
        <v>0.15</v>
      </c>
      <c r="J34" s="96">
        <f>ROUND(((SUM(BF126:BF158))*I34),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40</v>
      </c>
      <c r="F35" s="96">
        <f>ROUND((SUM(BG126:BG158)),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41</v>
      </c>
      <c r="F36" s="96">
        <f>ROUND((SUM(BH126:BH158)),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96">
        <f>ROUND((SUM(BI126:BI158)),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43</v>
      </c>
      <c r="E39" s="57"/>
      <c r="F39" s="57"/>
      <c r="G39" s="100" t="s">
        <v>44</v>
      </c>
      <c r="H39" s="101" t="s">
        <v>45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04" t="s">
        <v>49</v>
      </c>
      <c r="G61" s="42" t="s">
        <v>48</v>
      </c>
      <c r="H61" s="32"/>
      <c r="I61" s="32"/>
      <c r="J61" s="105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04" t="s">
        <v>49</v>
      </c>
      <c r="G76" s="42" t="s">
        <v>48</v>
      </c>
      <c r="H76" s="32"/>
      <c r="I76" s="32"/>
      <c r="J76" s="105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101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2" t="str">
        <f>E7</f>
        <v>M002 - Ostrava střed, výpravní budova</v>
      </c>
      <c r="F85" s="213"/>
      <c r="G85" s="213"/>
      <c r="H85" s="213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73" t="str">
        <f>E9</f>
        <v>05 - Sanace zdiva</v>
      </c>
      <c r="F87" s="214"/>
      <c r="G87" s="214"/>
      <c r="H87" s="214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14. 9. 2020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 xml:space="preserve"> </v>
      </c>
      <c r="G91" s="29"/>
      <c r="H91" s="29"/>
      <c r="I91" s="24" t="s">
        <v>29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102</v>
      </c>
      <c r="D94" s="98"/>
      <c r="E94" s="98"/>
      <c r="F94" s="98"/>
      <c r="G94" s="98"/>
      <c r="H94" s="98"/>
      <c r="I94" s="98"/>
      <c r="J94" s="107" t="s">
        <v>103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104</v>
      </c>
      <c r="D96" s="29"/>
      <c r="E96" s="29"/>
      <c r="F96" s="29"/>
      <c r="G96" s="29"/>
      <c r="H96" s="29"/>
      <c r="I96" s="29"/>
      <c r="J96" s="68">
        <f>J126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105</v>
      </c>
    </row>
    <row r="97" spans="1:31" s="9" customFormat="1" ht="24.95" customHeight="1">
      <c r="B97" s="109"/>
      <c r="D97" s="110" t="s">
        <v>106</v>
      </c>
      <c r="E97" s="111"/>
      <c r="F97" s="111"/>
      <c r="G97" s="111"/>
      <c r="H97" s="111"/>
      <c r="I97" s="111"/>
      <c r="J97" s="112">
        <f>J127</f>
        <v>0</v>
      </c>
      <c r="L97" s="109"/>
    </row>
    <row r="98" spans="1:31" s="10" customFormat="1" ht="19.899999999999999" customHeight="1">
      <c r="B98" s="113"/>
      <c r="D98" s="114" t="s">
        <v>299</v>
      </c>
      <c r="E98" s="115"/>
      <c r="F98" s="115"/>
      <c r="G98" s="115"/>
      <c r="H98" s="115"/>
      <c r="I98" s="115"/>
      <c r="J98" s="116">
        <f>J128</f>
        <v>0</v>
      </c>
      <c r="L98" s="113"/>
    </row>
    <row r="99" spans="1:31" s="10" customFormat="1" ht="19.899999999999999" customHeight="1">
      <c r="B99" s="113"/>
      <c r="D99" s="114" t="s">
        <v>107</v>
      </c>
      <c r="E99" s="115"/>
      <c r="F99" s="115"/>
      <c r="G99" s="115"/>
      <c r="H99" s="115"/>
      <c r="I99" s="115"/>
      <c r="J99" s="116">
        <f>J131</f>
        <v>0</v>
      </c>
      <c r="L99" s="113"/>
    </row>
    <row r="100" spans="1:31" s="10" customFormat="1" ht="19.899999999999999" customHeight="1">
      <c r="B100" s="113"/>
      <c r="D100" s="114" t="s">
        <v>108</v>
      </c>
      <c r="E100" s="115"/>
      <c r="F100" s="115"/>
      <c r="G100" s="115"/>
      <c r="H100" s="115"/>
      <c r="I100" s="115"/>
      <c r="J100" s="116">
        <f>J136</f>
        <v>0</v>
      </c>
      <c r="L100" s="113"/>
    </row>
    <row r="101" spans="1:31" s="10" customFormat="1" ht="19.899999999999999" customHeight="1">
      <c r="B101" s="113"/>
      <c r="D101" s="114" t="s">
        <v>578</v>
      </c>
      <c r="E101" s="115"/>
      <c r="F101" s="115"/>
      <c r="G101" s="115"/>
      <c r="H101" s="115"/>
      <c r="I101" s="115"/>
      <c r="J101" s="116">
        <f>J142</f>
        <v>0</v>
      </c>
      <c r="L101" s="113"/>
    </row>
    <row r="102" spans="1:31" s="10" customFormat="1" ht="19.899999999999999" customHeight="1">
      <c r="B102" s="113"/>
      <c r="D102" s="114" t="s">
        <v>110</v>
      </c>
      <c r="E102" s="115"/>
      <c r="F102" s="115"/>
      <c r="G102" s="115"/>
      <c r="H102" s="115"/>
      <c r="I102" s="115"/>
      <c r="J102" s="116">
        <f>J146</f>
        <v>0</v>
      </c>
      <c r="L102" s="113"/>
    </row>
    <row r="103" spans="1:31" s="9" customFormat="1" ht="24.95" customHeight="1">
      <c r="B103" s="109"/>
      <c r="D103" s="110" t="s">
        <v>112</v>
      </c>
      <c r="E103" s="111"/>
      <c r="F103" s="111"/>
      <c r="G103" s="111"/>
      <c r="H103" s="111"/>
      <c r="I103" s="111"/>
      <c r="J103" s="112">
        <f>J148</f>
        <v>0</v>
      </c>
      <c r="L103" s="109"/>
    </row>
    <row r="104" spans="1:31" s="10" customFormat="1" ht="19.899999999999999" customHeight="1">
      <c r="B104" s="113"/>
      <c r="D104" s="114" t="s">
        <v>579</v>
      </c>
      <c r="E104" s="115"/>
      <c r="F104" s="115"/>
      <c r="G104" s="115"/>
      <c r="H104" s="115"/>
      <c r="I104" s="115"/>
      <c r="J104" s="116">
        <f>J149</f>
        <v>0</v>
      </c>
      <c r="L104" s="113"/>
    </row>
    <row r="105" spans="1:31" s="10" customFormat="1" ht="19.899999999999999" customHeight="1">
      <c r="B105" s="113"/>
      <c r="D105" s="114" t="s">
        <v>580</v>
      </c>
      <c r="E105" s="115"/>
      <c r="F105" s="115"/>
      <c r="G105" s="115"/>
      <c r="H105" s="115"/>
      <c r="I105" s="115"/>
      <c r="J105" s="116">
        <f>J152</f>
        <v>0</v>
      </c>
      <c r="L105" s="113"/>
    </row>
    <row r="106" spans="1:31" s="10" customFormat="1" ht="19.899999999999999" customHeight="1">
      <c r="B106" s="113"/>
      <c r="D106" s="114" t="s">
        <v>581</v>
      </c>
      <c r="E106" s="115"/>
      <c r="F106" s="115"/>
      <c r="G106" s="115"/>
      <c r="H106" s="115"/>
      <c r="I106" s="115"/>
      <c r="J106" s="116">
        <f>J155</f>
        <v>0</v>
      </c>
      <c r="L106" s="113"/>
    </row>
    <row r="107" spans="1:31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31" s="2" customFormat="1" ht="6.95" customHeight="1">
      <c r="A112" s="29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5" customHeight="1">
      <c r="A113" s="29"/>
      <c r="B113" s="30"/>
      <c r="C113" s="18" t="s">
        <v>114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4" t="s">
        <v>16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>
      <c r="A116" s="29"/>
      <c r="B116" s="30"/>
      <c r="C116" s="29"/>
      <c r="D116" s="29"/>
      <c r="E116" s="212" t="str">
        <f>E7</f>
        <v>M002 - Ostrava střed, výpravní budova</v>
      </c>
      <c r="F116" s="213"/>
      <c r="G116" s="213"/>
      <c r="H116" s="213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99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173" t="str">
        <f>E9</f>
        <v>05 - Sanace zdiva</v>
      </c>
      <c r="F118" s="214"/>
      <c r="G118" s="214"/>
      <c r="H118" s="214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4" t="s">
        <v>20</v>
      </c>
      <c r="D120" s="29"/>
      <c r="E120" s="29"/>
      <c r="F120" s="22" t="str">
        <f>F12</f>
        <v xml:space="preserve"> </v>
      </c>
      <c r="G120" s="29"/>
      <c r="H120" s="29"/>
      <c r="I120" s="24" t="s">
        <v>22</v>
      </c>
      <c r="J120" s="52" t="str">
        <f>IF(J12="","",J12)</f>
        <v>14. 9. 2020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2" customHeight="1">
      <c r="A122" s="29"/>
      <c r="B122" s="30"/>
      <c r="C122" s="24" t="s">
        <v>24</v>
      </c>
      <c r="D122" s="29"/>
      <c r="E122" s="29"/>
      <c r="F122" s="22" t="str">
        <f>E15</f>
        <v xml:space="preserve"> </v>
      </c>
      <c r="G122" s="29"/>
      <c r="H122" s="29"/>
      <c r="I122" s="24" t="s">
        <v>29</v>
      </c>
      <c r="J122" s="27" t="str">
        <f>E21</f>
        <v xml:space="preserve"> 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4" t="s">
        <v>27</v>
      </c>
      <c r="D123" s="29"/>
      <c r="E123" s="29"/>
      <c r="F123" s="22" t="str">
        <f>IF(E18="","",E18)</f>
        <v>Vyplň údaj</v>
      </c>
      <c r="G123" s="29"/>
      <c r="H123" s="29"/>
      <c r="I123" s="24" t="s">
        <v>31</v>
      </c>
      <c r="J123" s="27" t="str">
        <f>E24</f>
        <v xml:space="preserve"> 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17"/>
      <c r="B125" s="118"/>
      <c r="C125" s="119" t="s">
        <v>115</v>
      </c>
      <c r="D125" s="120" t="s">
        <v>58</v>
      </c>
      <c r="E125" s="120" t="s">
        <v>54</v>
      </c>
      <c r="F125" s="120" t="s">
        <v>55</v>
      </c>
      <c r="G125" s="120" t="s">
        <v>116</v>
      </c>
      <c r="H125" s="120" t="s">
        <v>117</v>
      </c>
      <c r="I125" s="120" t="s">
        <v>118</v>
      </c>
      <c r="J125" s="121" t="s">
        <v>103</v>
      </c>
      <c r="K125" s="122" t="s">
        <v>119</v>
      </c>
      <c r="L125" s="123"/>
      <c r="M125" s="59" t="s">
        <v>1</v>
      </c>
      <c r="N125" s="60" t="s">
        <v>37</v>
      </c>
      <c r="O125" s="60" t="s">
        <v>120</v>
      </c>
      <c r="P125" s="60" t="s">
        <v>121</v>
      </c>
      <c r="Q125" s="60" t="s">
        <v>122</v>
      </c>
      <c r="R125" s="60" t="s">
        <v>123</v>
      </c>
      <c r="S125" s="60" t="s">
        <v>124</v>
      </c>
      <c r="T125" s="61" t="s">
        <v>125</v>
      </c>
      <c r="U125" s="117"/>
      <c r="V125" s="117"/>
      <c r="W125" s="117"/>
      <c r="X125" s="117"/>
      <c r="Y125" s="117"/>
      <c r="Z125" s="117"/>
      <c r="AA125" s="117"/>
      <c r="AB125" s="117"/>
      <c r="AC125" s="117"/>
      <c r="AD125" s="117"/>
      <c r="AE125" s="117"/>
    </row>
    <row r="126" spans="1:63" s="2" customFormat="1" ht="22.9" customHeight="1">
      <c r="A126" s="29"/>
      <c r="B126" s="30"/>
      <c r="C126" s="66" t="s">
        <v>126</v>
      </c>
      <c r="D126" s="29"/>
      <c r="E126" s="29"/>
      <c r="F126" s="29"/>
      <c r="G126" s="29"/>
      <c r="H126" s="29"/>
      <c r="I126" s="29"/>
      <c r="J126" s="124">
        <f>BK126</f>
        <v>0</v>
      </c>
      <c r="K126" s="29"/>
      <c r="L126" s="30"/>
      <c r="M126" s="62"/>
      <c r="N126" s="53"/>
      <c r="O126" s="63"/>
      <c r="P126" s="125">
        <f>P127+P148</f>
        <v>0</v>
      </c>
      <c r="Q126" s="63"/>
      <c r="R126" s="125">
        <f>R127+R148</f>
        <v>0</v>
      </c>
      <c r="S126" s="63"/>
      <c r="T126" s="126">
        <f>T127+T148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72</v>
      </c>
      <c r="AU126" s="14" t="s">
        <v>105</v>
      </c>
      <c r="BK126" s="127">
        <f>BK127+BK148</f>
        <v>0</v>
      </c>
    </row>
    <row r="127" spans="1:63" s="12" customFormat="1" ht="25.9" customHeight="1">
      <c r="B127" s="128"/>
      <c r="D127" s="129" t="s">
        <v>72</v>
      </c>
      <c r="E127" s="130" t="s">
        <v>127</v>
      </c>
      <c r="F127" s="130" t="s">
        <v>128</v>
      </c>
      <c r="I127" s="131"/>
      <c r="J127" s="132">
        <f>BK127</f>
        <v>0</v>
      </c>
      <c r="L127" s="128"/>
      <c r="M127" s="133"/>
      <c r="N127" s="134"/>
      <c r="O127" s="134"/>
      <c r="P127" s="135">
        <f>P128+P131+P136+P142+P146</f>
        <v>0</v>
      </c>
      <c r="Q127" s="134"/>
      <c r="R127" s="135">
        <f>R128+R131+R136+R142+R146</f>
        <v>0</v>
      </c>
      <c r="S127" s="134"/>
      <c r="T127" s="136">
        <f>T128+T131+T136+T142+T146</f>
        <v>0</v>
      </c>
      <c r="AR127" s="129" t="s">
        <v>80</v>
      </c>
      <c r="AT127" s="137" t="s">
        <v>72</v>
      </c>
      <c r="AU127" s="137" t="s">
        <v>73</v>
      </c>
      <c r="AY127" s="129" t="s">
        <v>129</v>
      </c>
      <c r="BK127" s="138">
        <f>BK128+BK131+BK136+BK142+BK146</f>
        <v>0</v>
      </c>
    </row>
    <row r="128" spans="1:63" s="12" customFormat="1" ht="22.9" customHeight="1">
      <c r="B128" s="128"/>
      <c r="D128" s="129" t="s">
        <v>72</v>
      </c>
      <c r="E128" s="139" t="s">
        <v>139</v>
      </c>
      <c r="F128" s="139" t="s">
        <v>322</v>
      </c>
      <c r="I128" s="131"/>
      <c r="J128" s="140">
        <f>BK128</f>
        <v>0</v>
      </c>
      <c r="L128" s="128"/>
      <c r="M128" s="133"/>
      <c r="N128" s="134"/>
      <c r="O128" s="134"/>
      <c r="P128" s="135">
        <f>SUM(P129:P130)</f>
        <v>0</v>
      </c>
      <c r="Q128" s="134"/>
      <c r="R128" s="135">
        <f>SUM(R129:R130)</f>
        <v>0</v>
      </c>
      <c r="S128" s="134"/>
      <c r="T128" s="136">
        <f>SUM(T129:T130)</f>
        <v>0</v>
      </c>
      <c r="AR128" s="129" t="s">
        <v>80</v>
      </c>
      <c r="AT128" s="137" t="s">
        <v>72</v>
      </c>
      <c r="AU128" s="137" t="s">
        <v>80</v>
      </c>
      <c r="AY128" s="129" t="s">
        <v>129</v>
      </c>
      <c r="BK128" s="138">
        <f>SUM(BK129:BK130)</f>
        <v>0</v>
      </c>
    </row>
    <row r="129" spans="1:65" s="2" customFormat="1" ht="14.45" customHeight="1">
      <c r="A129" s="29"/>
      <c r="B129" s="141"/>
      <c r="C129" s="142" t="s">
        <v>80</v>
      </c>
      <c r="D129" s="142" t="s">
        <v>132</v>
      </c>
      <c r="E129" s="143" t="s">
        <v>582</v>
      </c>
      <c r="F129" s="144" t="s">
        <v>583</v>
      </c>
      <c r="G129" s="145" t="s">
        <v>175</v>
      </c>
      <c r="H129" s="146">
        <v>146.328</v>
      </c>
      <c r="I129" s="147"/>
      <c r="J129" s="148">
        <f>ROUND(I129*H129,2)</f>
        <v>0</v>
      </c>
      <c r="K129" s="149"/>
      <c r="L129" s="30"/>
      <c r="M129" s="150" t="s">
        <v>1</v>
      </c>
      <c r="N129" s="151" t="s">
        <v>38</v>
      </c>
      <c r="O129" s="55"/>
      <c r="P129" s="152">
        <f>O129*H129</f>
        <v>0</v>
      </c>
      <c r="Q129" s="152">
        <v>0</v>
      </c>
      <c r="R129" s="152">
        <f>Q129*H129</f>
        <v>0</v>
      </c>
      <c r="S129" s="152">
        <v>0</v>
      </c>
      <c r="T129" s="153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136</v>
      </c>
      <c r="AT129" s="154" t="s">
        <v>132</v>
      </c>
      <c r="AU129" s="154" t="s">
        <v>82</v>
      </c>
      <c r="AY129" s="14" t="s">
        <v>129</v>
      </c>
      <c r="BE129" s="155">
        <f>IF(N129="základní",J129,0)</f>
        <v>0</v>
      </c>
      <c r="BF129" s="155">
        <f>IF(N129="snížená",J129,0)</f>
        <v>0</v>
      </c>
      <c r="BG129" s="155">
        <f>IF(N129="zákl. přenesená",J129,0)</f>
        <v>0</v>
      </c>
      <c r="BH129" s="155">
        <f>IF(N129="sníž. přenesená",J129,0)</f>
        <v>0</v>
      </c>
      <c r="BI129" s="155">
        <f>IF(N129="nulová",J129,0)</f>
        <v>0</v>
      </c>
      <c r="BJ129" s="14" t="s">
        <v>80</v>
      </c>
      <c r="BK129" s="155">
        <f>ROUND(I129*H129,2)</f>
        <v>0</v>
      </c>
      <c r="BL129" s="14" t="s">
        <v>136</v>
      </c>
      <c r="BM129" s="154" t="s">
        <v>82</v>
      </c>
    </row>
    <row r="130" spans="1:65" s="2" customFormat="1" ht="14.45" customHeight="1">
      <c r="A130" s="29"/>
      <c r="B130" s="141"/>
      <c r="C130" s="156" t="s">
        <v>82</v>
      </c>
      <c r="D130" s="156" t="s">
        <v>250</v>
      </c>
      <c r="E130" s="157" t="s">
        <v>584</v>
      </c>
      <c r="F130" s="158" t="s">
        <v>585</v>
      </c>
      <c r="G130" s="159" t="s">
        <v>586</v>
      </c>
      <c r="H130" s="160">
        <v>21.95</v>
      </c>
      <c r="I130" s="161"/>
      <c r="J130" s="162">
        <f>ROUND(I130*H130,2)</f>
        <v>0</v>
      </c>
      <c r="K130" s="163"/>
      <c r="L130" s="164"/>
      <c r="M130" s="165" t="s">
        <v>1</v>
      </c>
      <c r="N130" s="166" t="s">
        <v>38</v>
      </c>
      <c r="O130" s="55"/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144</v>
      </c>
      <c r="AT130" s="154" t="s">
        <v>250</v>
      </c>
      <c r="AU130" s="154" t="s">
        <v>82</v>
      </c>
      <c r="AY130" s="14" t="s">
        <v>129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4" t="s">
        <v>80</v>
      </c>
      <c r="BK130" s="155">
        <f>ROUND(I130*H130,2)</f>
        <v>0</v>
      </c>
      <c r="BL130" s="14" t="s">
        <v>136</v>
      </c>
      <c r="BM130" s="154" t="s">
        <v>136</v>
      </c>
    </row>
    <row r="131" spans="1:65" s="12" customFormat="1" ht="22.9" customHeight="1">
      <c r="B131" s="128"/>
      <c r="D131" s="129" t="s">
        <v>72</v>
      </c>
      <c r="E131" s="139" t="s">
        <v>130</v>
      </c>
      <c r="F131" s="139" t="s">
        <v>131</v>
      </c>
      <c r="I131" s="131"/>
      <c r="J131" s="140">
        <f>BK131</f>
        <v>0</v>
      </c>
      <c r="L131" s="128"/>
      <c r="M131" s="133"/>
      <c r="N131" s="134"/>
      <c r="O131" s="134"/>
      <c r="P131" s="135">
        <f>SUM(P132:P135)</f>
        <v>0</v>
      </c>
      <c r="Q131" s="134"/>
      <c r="R131" s="135">
        <f>SUM(R132:R135)</f>
        <v>0</v>
      </c>
      <c r="S131" s="134"/>
      <c r="T131" s="136">
        <f>SUM(T132:T135)</f>
        <v>0</v>
      </c>
      <c r="AR131" s="129" t="s">
        <v>80</v>
      </c>
      <c r="AT131" s="137" t="s">
        <v>72</v>
      </c>
      <c r="AU131" s="137" t="s">
        <v>80</v>
      </c>
      <c r="AY131" s="129" t="s">
        <v>129</v>
      </c>
      <c r="BK131" s="138">
        <f>SUM(BK132:BK135)</f>
        <v>0</v>
      </c>
    </row>
    <row r="132" spans="1:65" s="2" customFormat="1" ht="24.2" customHeight="1">
      <c r="A132" s="29"/>
      <c r="B132" s="141"/>
      <c r="C132" s="142" t="s">
        <v>139</v>
      </c>
      <c r="D132" s="142" t="s">
        <v>132</v>
      </c>
      <c r="E132" s="143" t="s">
        <v>587</v>
      </c>
      <c r="F132" s="144" t="s">
        <v>588</v>
      </c>
      <c r="G132" s="145" t="s">
        <v>135</v>
      </c>
      <c r="H132" s="146">
        <v>21.3</v>
      </c>
      <c r="I132" s="147"/>
      <c r="J132" s="148">
        <f>ROUND(I132*H132,2)</f>
        <v>0</v>
      </c>
      <c r="K132" s="149"/>
      <c r="L132" s="30"/>
      <c r="M132" s="150" t="s">
        <v>1</v>
      </c>
      <c r="N132" s="151" t="s">
        <v>38</v>
      </c>
      <c r="O132" s="55"/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136</v>
      </c>
      <c r="AT132" s="154" t="s">
        <v>132</v>
      </c>
      <c r="AU132" s="154" t="s">
        <v>82</v>
      </c>
      <c r="AY132" s="14" t="s">
        <v>129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4" t="s">
        <v>80</v>
      </c>
      <c r="BK132" s="155">
        <f>ROUND(I132*H132,2)</f>
        <v>0</v>
      </c>
      <c r="BL132" s="14" t="s">
        <v>136</v>
      </c>
      <c r="BM132" s="154" t="s">
        <v>130</v>
      </c>
    </row>
    <row r="133" spans="1:65" s="2" customFormat="1" ht="14.45" customHeight="1">
      <c r="A133" s="29"/>
      <c r="B133" s="141"/>
      <c r="C133" s="142" t="s">
        <v>136</v>
      </c>
      <c r="D133" s="142" t="s">
        <v>132</v>
      </c>
      <c r="E133" s="143" t="s">
        <v>589</v>
      </c>
      <c r="F133" s="144" t="s">
        <v>590</v>
      </c>
      <c r="G133" s="145" t="s">
        <v>135</v>
      </c>
      <c r="H133" s="146">
        <v>21.3</v>
      </c>
      <c r="I133" s="147"/>
      <c r="J133" s="148">
        <f>ROUND(I133*H133,2)</f>
        <v>0</v>
      </c>
      <c r="K133" s="149"/>
      <c r="L133" s="30"/>
      <c r="M133" s="150" t="s">
        <v>1</v>
      </c>
      <c r="N133" s="151" t="s">
        <v>38</v>
      </c>
      <c r="O133" s="55"/>
      <c r="P133" s="152">
        <f>O133*H133</f>
        <v>0</v>
      </c>
      <c r="Q133" s="152">
        <v>0</v>
      </c>
      <c r="R133" s="152">
        <f>Q133*H133</f>
        <v>0</v>
      </c>
      <c r="S133" s="152">
        <v>0</v>
      </c>
      <c r="T133" s="153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136</v>
      </c>
      <c r="AT133" s="154" t="s">
        <v>132</v>
      </c>
      <c r="AU133" s="154" t="s">
        <v>82</v>
      </c>
      <c r="AY133" s="14" t="s">
        <v>129</v>
      </c>
      <c r="BE133" s="155">
        <f>IF(N133="základní",J133,0)</f>
        <v>0</v>
      </c>
      <c r="BF133" s="155">
        <f>IF(N133="snížená",J133,0)</f>
        <v>0</v>
      </c>
      <c r="BG133" s="155">
        <f>IF(N133="zákl. přenesená",J133,0)</f>
        <v>0</v>
      </c>
      <c r="BH133" s="155">
        <f>IF(N133="sníž. přenesená",J133,0)</f>
        <v>0</v>
      </c>
      <c r="BI133" s="155">
        <f>IF(N133="nulová",J133,0)</f>
        <v>0</v>
      </c>
      <c r="BJ133" s="14" t="s">
        <v>80</v>
      </c>
      <c r="BK133" s="155">
        <f>ROUND(I133*H133,2)</f>
        <v>0</v>
      </c>
      <c r="BL133" s="14" t="s">
        <v>136</v>
      </c>
      <c r="BM133" s="154" t="s">
        <v>144</v>
      </c>
    </row>
    <row r="134" spans="1:65" s="2" customFormat="1" ht="14.45" customHeight="1">
      <c r="A134" s="29"/>
      <c r="B134" s="141"/>
      <c r="C134" s="142" t="s">
        <v>145</v>
      </c>
      <c r="D134" s="142" t="s">
        <v>132</v>
      </c>
      <c r="E134" s="143" t="s">
        <v>591</v>
      </c>
      <c r="F134" s="144" t="s">
        <v>592</v>
      </c>
      <c r="G134" s="145" t="s">
        <v>135</v>
      </c>
      <c r="H134" s="146">
        <v>38.18</v>
      </c>
      <c r="I134" s="147"/>
      <c r="J134" s="148">
        <f>ROUND(I134*H134,2)</f>
        <v>0</v>
      </c>
      <c r="K134" s="149"/>
      <c r="L134" s="30"/>
      <c r="M134" s="150" t="s">
        <v>1</v>
      </c>
      <c r="N134" s="151" t="s">
        <v>38</v>
      </c>
      <c r="O134" s="55"/>
      <c r="P134" s="152">
        <f>O134*H134</f>
        <v>0</v>
      </c>
      <c r="Q134" s="152">
        <v>0</v>
      </c>
      <c r="R134" s="152">
        <f>Q134*H134</f>
        <v>0</v>
      </c>
      <c r="S134" s="152">
        <v>0</v>
      </c>
      <c r="T134" s="153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136</v>
      </c>
      <c r="AT134" s="154" t="s">
        <v>132</v>
      </c>
      <c r="AU134" s="154" t="s">
        <v>82</v>
      </c>
      <c r="AY134" s="14" t="s">
        <v>129</v>
      </c>
      <c r="BE134" s="155">
        <f>IF(N134="základní",J134,0)</f>
        <v>0</v>
      </c>
      <c r="BF134" s="155">
        <f>IF(N134="snížená",J134,0)</f>
        <v>0</v>
      </c>
      <c r="BG134" s="155">
        <f>IF(N134="zákl. přenesená",J134,0)</f>
        <v>0</v>
      </c>
      <c r="BH134" s="155">
        <f>IF(N134="sníž. přenesená",J134,0)</f>
        <v>0</v>
      </c>
      <c r="BI134" s="155">
        <f>IF(N134="nulová",J134,0)</f>
        <v>0</v>
      </c>
      <c r="BJ134" s="14" t="s">
        <v>80</v>
      </c>
      <c r="BK134" s="155">
        <f>ROUND(I134*H134,2)</f>
        <v>0</v>
      </c>
      <c r="BL134" s="14" t="s">
        <v>136</v>
      </c>
      <c r="BM134" s="154" t="s">
        <v>149</v>
      </c>
    </row>
    <row r="135" spans="1:65" s="2" customFormat="1" ht="24.2" customHeight="1">
      <c r="A135" s="29"/>
      <c r="B135" s="141"/>
      <c r="C135" s="142" t="s">
        <v>130</v>
      </c>
      <c r="D135" s="142" t="s">
        <v>132</v>
      </c>
      <c r="E135" s="143" t="s">
        <v>593</v>
      </c>
      <c r="F135" s="144" t="s">
        <v>594</v>
      </c>
      <c r="G135" s="145" t="s">
        <v>135</v>
      </c>
      <c r="H135" s="146">
        <v>38.18</v>
      </c>
      <c r="I135" s="147"/>
      <c r="J135" s="148">
        <f>ROUND(I135*H135,2)</f>
        <v>0</v>
      </c>
      <c r="K135" s="149"/>
      <c r="L135" s="30"/>
      <c r="M135" s="150" t="s">
        <v>1</v>
      </c>
      <c r="N135" s="151" t="s">
        <v>38</v>
      </c>
      <c r="O135" s="55"/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136</v>
      </c>
      <c r="AT135" s="154" t="s">
        <v>132</v>
      </c>
      <c r="AU135" s="154" t="s">
        <v>82</v>
      </c>
      <c r="AY135" s="14" t="s">
        <v>129</v>
      </c>
      <c r="BE135" s="155">
        <f>IF(N135="základní",J135,0)</f>
        <v>0</v>
      </c>
      <c r="BF135" s="155">
        <f>IF(N135="snížená",J135,0)</f>
        <v>0</v>
      </c>
      <c r="BG135" s="155">
        <f>IF(N135="zákl. přenesená",J135,0)</f>
        <v>0</v>
      </c>
      <c r="BH135" s="155">
        <f>IF(N135="sníž. přenesená",J135,0)</f>
        <v>0</v>
      </c>
      <c r="BI135" s="155">
        <f>IF(N135="nulová",J135,0)</f>
        <v>0</v>
      </c>
      <c r="BJ135" s="14" t="s">
        <v>80</v>
      </c>
      <c r="BK135" s="155">
        <f>ROUND(I135*H135,2)</f>
        <v>0</v>
      </c>
      <c r="BL135" s="14" t="s">
        <v>136</v>
      </c>
      <c r="BM135" s="154" t="s">
        <v>152</v>
      </c>
    </row>
    <row r="136" spans="1:65" s="12" customFormat="1" ht="22.9" customHeight="1">
      <c r="B136" s="128"/>
      <c r="D136" s="129" t="s">
        <v>72</v>
      </c>
      <c r="E136" s="139" t="s">
        <v>161</v>
      </c>
      <c r="F136" s="139" t="s">
        <v>172</v>
      </c>
      <c r="I136" s="131"/>
      <c r="J136" s="140">
        <f>BK136</f>
        <v>0</v>
      </c>
      <c r="L136" s="128"/>
      <c r="M136" s="133"/>
      <c r="N136" s="134"/>
      <c r="O136" s="134"/>
      <c r="P136" s="135">
        <f>SUM(P137:P141)</f>
        <v>0</v>
      </c>
      <c r="Q136" s="134"/>
      <c r="R136" s="135">
        <f>SUM(R137:R141)</f>
        <v>0</v>
      </c>
      <c r="S136" s="134"/>
      <c r="T136" s="136">
        <f>SUM(T137:T141)</f>
        <v>0</v>
      </c>
      <c r="AR136" s="129" t="s">
        <v>80</v>
      </c>
      <c r="AT136" s="137" t="s">
        <v>72</v>
      </c>
      <c r="AU136" s="137" t="s">
        <v>80</v>
      </c>
      <c r="AY136" s="129" t="s">
        <v>129</v>
      </c>
      <c r="BK136" s="138">
        <f>SUM(BK137:BK141)</f>
        <v>0</v>
      </c>
    </row>
    <row r="137" spans="1:65" s="2" customFormat="1" ht="24.2" customHeight="1">
      <c r="A137" s="29"/>
      <c r="B137" s="141"/>
      <c r="C137" s="142" t="s">
        <v>153</v>
      </c>
      <c r="D137" s="142" t="s">
        <v>132</v>
      </c>
      <c r="E137" s="143" t="s">
        <v>595</v>
      </c>
      <c r="F137" s="144" t="s">
        <v>596</v>
      </c>
      <c r="G137" s="145" t="s">
        <v>175</v>
      </c>
      <c r="H137" s="146">
        <v>146.328</v>
      </c>
      <c r="I137" s="147"/>
      <c r="J137" s="148">
        <f>ROUND(I137*H137,2)</f>
        <v>0</v>
      </c>
      <c r="K137" s="149"/>
      <c r="L137" s="30"/>
      <c r="M137" s="150" t="s">
        <v>1</v>
      </c>
      <c r="N137" s="151" t="s">
        <v>38</v>
      </c>
      <c r="O137" s="55"/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136</v>
      </c>
      <c r="AT137" s="154" t="s">
        <v>132</v>
      </c>
      <c r="AU137" s="154" t="s">
        <v>82</v>
      </c>
      <c r="AY137" s="14" t="s">
        <v>129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4" t="s">
        <v>80</v>
      </c>
      <c r="BK137" s="155">
        <f>ROUND(I137*H137,2)</f>
        <v>0</v>
      </c>
      <c r="BL137" s="14" t="s">
        <v>136</v>
      </c>
      <c r="BM137" s="154" t="s">
        <v>156</v>
      </c>
    </row>
    <row r="138" spans="1:65" s="2" customFormat="1" ht="14.45" customHeight="1">
      <c r="A138" s="29"/>
      <c r="B138" s="141"/>
      <c r="C138" s="142" t="s">
        <v>144</v>
      </c>
      <c r="D138" s="142" t="s">
        <v>132</v>
      </c>
      <c r="E138" s="143" t="s">
        <v>597</v>
      </c>
      <c r="F138" s="144" t="s">
        <v>598</v>
      </c>
      <c r="G138" s="145" t="s">
        <v>175</v>
      </c>
      <c r="H138" s="146">
        <v>21.3</v>
      </c>
      <c r="I138" s="147"/>
      <c r="J138" s="148">
        <f>ROUND(I138*H138,2)</f>
        <v>0</v>
      </c>
      <c r="K138" s="149"/>
      <c r="L138" s="30"/>
      <c r="M138" s="150" t="s">
        <v>1</v>
      </c>
      <c r="N138" s="151" t="s">
        <v>38</v>
      </c>
      <c r="O138" s="55"/>
      <c r="P138" s="152">
        <f>O138*H138</f>
        <v>0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136</v>
      </c>
      <c r="AT138" s="154" t="s">
        <v>132</v>
      </c>
      <c r="AU138" s="154" t="s">
        <v>82</v>
      </c>
      <c r="AY138" s="14" t="s">
        <v>129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4" t="s">
        <v>80</v>
      </c>
      <c r="BK138" s="155">
        <f>ROUND(I138*H138,2)</f>
        <v>0</v>
      </c>
      <c r="BL138" s="14" t="s">
        <v>136</v>
      </c>
      <c r="BM138" s="154" t="s">
        <v>160</v>
      </c>
    </row>
    <row r="139" spans="1:65" s="2" customFormat="1" ht="14.45" customHeight="1">
      <c r="A139" s="29"/>
      <c r="B139" s="141"/>
      <c r="C139" s="142" t="s">
        <v>161</v>
      </c>
      <c r="D139" s="142" t="s">
        <v>132</v>
      </c>
      <c r="E139" s="143" t="s">
        <v>599</v>
      </c>
      <c r="F139" s="144" t="s">
        <v>600</v>
      </c>
      <c r="G139" s="145" t="s">
        <v>175</v>
      </c>
      <c r="H139" s="146">
        <v>30.4</v>
      </c>
      <c r="I139" s="147"/>
      <c r="J139" s="148">
        <f>ROUND(I139*H139,2)</f>
        <v>0</v>
      </c>
      <c r="K139" s="149"/>
      <c r="L139" s="30"/>
      <c r="M139" s="150" t="s">
        <v>1</v>
      </c>
      <c r="N139" s="151" t="s">
        <v>38</v>
      </c>
      <c r="O139" s="55"/>
      <c r="P139" s="152">
        <f>O139*H139</f>
        <v>0</v>
      </c>
      <c r="Q139" s="152">
        <v>0</v>
      </c>
      <c r="R139" s="152">
        <f>Q139*H139</f>
        <v>0</v>
      </c>
      <c r="S139" s="152">
        <v>0</v>
      </c>
      <c r="T139" s="153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136</v>
      </c>
      <c r="AT139" s="154" t="s">
        <v>132</v>
      </c>
      <c r="AU139" s="154" t="s">
        <v>82</v>
      </c>
      <c r="AY139" s="14" t="s">
        <v>129</v>
      </c>
      <c r="BE139" s="155">
        <f>IF(N139="základní",J139,0)</f>
        <v>0</v>
      </c>
      <c r="BF139" s="155">
        <f>IF(N139="snížená",J139,0)</f>
        <v>0</v>
      </c>
      <c r="BG139" s="155">
        <f>IF(N139="zákl. přenesená",J139,0)</f>
        <v>0</v>
      </c>
      <c r="BH139" s="155">
        <f>IF(N139="sníž. přenesená",J139,0)</f>
        <v>0</v>
      </c>
      <c r="BI139" s="155">
        <f>IF(N139="nulová",J139,0)</f>
        <v>0</v>
      </c>
      <c r="BJ139" s="14" t="s">
        <v>80</v>
      </c>
      <c r="BK139" s="155">
        <f>ROUND(I139*H139,2)</f>
        <v>0</v>
      </c>
      <c r="BL139" s="14" t="s">
        <v>136</v>
      </c>
      <c r="BM139" s="154" t="s">
        <v>164</v>
      </c>
    </row>
    <row r="140" spans="1:65" s="2" customFormat="1" ht="24.2" customHeight="1">
      <c r="A140" s="29"/>
      <c r="B140" s="141"/>
      <c r="C140" s="142" t="s">
        <v>149</v>
      </c>
      <c r="D140" s="142" t="s">
        <v>132</v>
      </c>
      <c r="E140" s="143" t="s">
        <v>601</v>
      </c>
      <c r="F140" s="144" t="s">
        <v>602</v>
      </c>
      <c r="G140" s="145" t="s">
        <v>135</v>
      </c>
      <c r="H140" s="146">
        <v>21.3</v>
      </c>
      <c r="I140" s="147"/>
      <c r="J140" s="148">
        <f>ROUND(I140*H140,2)</f>
        <v>0</v>
      </c>
      <c r="K140" s="149"/>
      <c r="L140" s="30"/>
      <c r="M140" s="150" t="s">
        <v>1</v>
      </c>
      <c r="N140" s="151" t="s">
        <v>38</v>
      </c>
      <c r="O140" s="55"/>
      <c r="P140" s="152">
        <f>O140*H140</f>
        <v>0</v>
      </c>
      <c r="Q140" s="152">
        <v>0</v>
      </c>
      <c r="R140" s="152">
        <f>Q140*H140</f>
        <v>0</v>
      </c>
      <c r="S140" s="152">
        <v>0</v>
      </c>
      <c r="T140" s="153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136</v>
      </c>
      <c r="AT140" s="154" t="s">
        <v>132</v>
      </c>
      <c r="AU140" s="154" t="s">
        <v>82</v>
      </c>
      <c r="AY140" s="14" t="s">
        <v>129</v>
      </c>
      <c r="BE140" s="155">
        <f>IF(N140="základní",J140,0)</f>
        <v>0</v>
      </c>
      <c r="BF140" s="155">
        <f>IF(N140="snížená",J140,0)</f>
        <v>0</v>
      </c>
      <c r="BG140" s="155">
        <f>IF(N140="zákl. přenesená",J140,0)</f>
        <v>0</v>
      </c>
      <c r="BH140" s="155">
        <f>IF(N140="sníž. přenesená",J140,0)</f>
        <v>0</v>
      </c>
      <c r="BI140" s="155">
        <f>IF(N140="nulová",J140,0)</f>
        <v>0</v>
      </c>
      <c r="BJ140" s="14" t="s">
        <v>80</v>
      </c>
      <c r="BK140" s="155">
        <f>ROUND(I140*H140,2)</f>
        <v>0</v>
      </c>
      <c r="BL140" s="14" t="s">
        <v>136</v>
      </c>
      <c r="BM140" s="154" t="s">
        <v>167</v>
      </c>
    </row>
    <row r="141" spans="1:65" s="2" customFormat="1" ht="37.9" customHeight="1">
      <c r="A141" s="29"/>
      <c r="B141" s="141"/>
      <c r="C141" s="142" t="s">
        <v>168</v>
      </c>
      <c r="D141" s="142" t="s">
        <v>132</v>
      </c>
      <c r="E141" s="143" t="s">
        <v>603</v>
      </c>
      <c r="F141" s="144" t="s">
        <v>604</v>
      </c>
      <c r="G141" s="145" t="s">
        <v>135</v>
      </c>
      <c r="H141" s="146">
        <v>38.174999999999997</v>
      </c>
      <c r="I141" s="147"/>
      <c r="J141" s="148">
        <f>ROUND(I141*H141,2)</f>
        <v>0</v>
      </c>
      <c r="K141" s="149"/>
      <c r="L141" s="30"/>
      <c r="M141" s="150" t="s">
        <v>1</v>
      </c>
      <c r="N141" s="151" t="s">
        <v>38</v>
      </c>
      <c r="O141" s="55"/>
      <c r="P141" s="152">
        <f>O141*H141</f>
        <v>0</v>
      </c>
      <c r="Q141" s="152">
        <v>0</v>
      </c>
      <c r="R141" s="152">
        <f>Q141*H141</f>
        <v>0</v>
      </c>
      <c r="S141" s="152">
        <v>0</v>
      </c>
      <c r="T141" s="153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136</v>
      </c>
      <c r="AT141" s="154" t="s">
        <v>132</v>
      </c>
      <c r="AU141" s="154" t="s">
        <v>82</v>
      </c>
      <c r="AY141" s="14" t="s">
        <v>129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14" t="s">
        <v>80</v>
      </c>
      <c r="BK141" s="155">
        <f>ROUND(I141*H141,2)</f>
        <v>0</v>
      </c>
      <c r="BL141" s="14" t="s">
        <v>136</v>
      </c>
      <c r="BM141" s="154" t="s">
        <v>171</v>
      </c>
    </row>
    <row r="142" spans="1:65" s="12" customFormat="1" ht="22.9" customHeight="1">
      <c r="B142" s="128"/>
      <c r="D142" s="129" t="s">
        <v>72</v>
      </c>
      <c r="E142" s="139" t="s">
        <v>605</v>
      </c>
      <c r="F142" s="139" t="s">
        <v>606</v>
      </c>
      <c r="I142" s="131"/>
      <c r="J142" s="140">
        <f>BK142</f>
        <v>0</v>
      </c>
      <c r="L142" s="128"/>
      <c r="M142" s="133"/>
      <c r="N142" s="134"/>
      <c r="O142" s="134"/>
      <c r="P142" s="135">
        <f>SUM(P143:P145)</f>
        <v>0</v>
      </c>
      <c r="Q142" s="134"/>
      <c r="R142" s="135">
        <f>SUM(R143:R145)</f>
        <v>0</v>
      </c>
      <c r="S142" s="134"/>
      <c r="T142" s="136">
        <f>SUM(T143:T145)</f>
        <v>0</v>
      </c>
      <c r="AR142" s="129" t="s">
        <v>80</v>
      </c>
      <c r="AT142" s="137" t="s">
        <v>72</v>
      </c>
      <c r="AU142" s="137" t="s">
        <v>80</v>
      </c>
      <c r="AY142" s="129" t="s">
        <v>129</v>
      </c>
      <c r="BK142" s="138">
        <f>SUM(BK143:BK145)</f>
        <v>0</v>
      </c>
    </row>
    <row r="143" spans="1:65" s="2" customFormat="1" ht="24.2" customHeight="1">
      <c r="A143" s="29"/>
      <c r="B143" s="141"/>
      <c r="C143" s="142" t="s">
        <v>152</v>
      </c>
      <c r="D143" s="142" t="s">
        <v>132</v>
      </c>
      <c r="E143" s="143" t="s">
        <v>228</v>
      </c>
      <c r="F143" s="144" t="s">
        <v>229</v>
      </c>
      <c r="G143" s="145" t="s">
        <v>217</v>
      </c>
      <c r="H143" s="146">
        <v>4.2300000000000004</v>
      </c>
      <c r="I143" s="147"/>
      <c r="J143" s="148">
        <f>ROUND(I143*H143,2)</f>
        <v>0</v>
      </c>
      <c r="K143" s="149"/>
      <c r="L143" s="30"/>
      <c r="M143" s="150" t="s">
        <v>1</v>
      </c>
      <c r="N143" s="151" t="s">
        <v>38</v>
      </c>
      <c r="O143" s="55"/>
      <c r="P143" s="152">
        <f>O143*H143</f>
        <v>0</v>
      </c>
      <c r="Q143" s="152">
        <v>0</v>
      </c>
      <c r="R143" s="152">
        <f>Q143*H143</f>
        <v>0</v>
      </c>
      <c r="S143" s="152">
        <v>0</v>
      </c>
      <c r="T143" s="153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136</v>
      </c>
      <c r="AT143" s="154" t="s">
        <v>132</v>
      </c>
      <c r="AU143" s="154" t="s">
        <v>82</v>
      </c>
      <c r="AY143" s="14" t="s">
        <v>129</v>
      </c>
      <c r="BE143" s="155">
        <f>IF(N143="základní",J143,0)</f>
        <v>0</v>
      </c>
      <c r="BF143" s="155">
        <f>IF(N143="snížená",J143,0)</f>
        <v>0</v>
      </c>
      <c r="BG143" s="155">
        <f>IF(N143="zákl. přenesená",J143,0)</f>
        <v>0</v>
      </c>
      <c r="BH143" s="155">
        <f>IF(N143="sníž. přenesená",J143,0)</f>
        <v>0</v>
      </c>
      <c r="BI143" s="155">
        <f>IF(N143="nulová",J143,0)</f>
        <v>0</v>
      </c>
      <c r="BJ143" s="14" t="s">
        <v>80</v>
      </c>
      <c r="BK143" s="155">
        <f>ROUND(I143*H143,2)</f>
        <v>0</v>
      </c>
      <c r="BL143" s="14" t="s">
        <v>136</v>
      </c>
      <c r="BM143" s="154" t="s">
        <v>176</v>
      </c>
    </row>
    <row r="144" spans="1:65" s="2" customFormat="1" ht="24.2" customHeight="1">
      <c r="A144" s="29"/>
      <c r="B144" s="141"/>
      <c r="C144" s="142" t="s">
        <v>177</v>
      </c>
      <c r="D144" s="142" t="s">
        <v>132</v>
      </c>
      <c r="E144" s="143" t="s">
        <v>232</v>
      </c>
      <c r="F144" s="144" t="s">
        <v>233</v>
      </c>
      <c r="G144" s="145" t="s">
        <v>217</v>
      </c>
      <c r="H144" s="146">
        <v>38.07</v>
      </c>
      <c r="I144" s="147"/>
      <c r="J144" s="148">
        <f>ROUND(I144*H144,2)</f>
        <v>0</v>
      </c>
      <c r="K144" s="149"/>
      <c r="L144" s="30"/>
      <c r="M144" s="150" t="s">
        <v>1</v>
      </c>
      <c r="N144" s="151" t="s">
        <v>38</v>
      </c>
      <c r="O144" s="55"/>
      <c r="P144" s="152">
        <f>O144*H144</f>
        <v>0</v>
      </c>
      <c r="Q144" s="152">
        <v>0</v>
      </c>
      <c r="R144" s="152">
        <f>Q144*H144</f>
        <v>0</v>
      </c>
      <c r="S144" s="152">
        <v>0</v>
      </c>
      <c r="T144" s="153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136</v>
      </c>
      <c r="AT144" s="154" t="s">
        <v>132</v>
      </c>
      <c r="AU144" s="154" t="s">
        <v>82</v>
      </c>
      <c r="AY144" s="14" t="s">
        <v>129</v>
      </c>
      <c r="BE144" s="155">
        <f>IF(N144="základní",J144,0)</f>
        <v>0</v>
      </c>
      <c r="BF144" s="155">
        <f>IF(N144="snížená",J144,0)</f>
        <v>0</v>
      </c>
      <c r="BG144" s="155">
        <f>IF(N144="zákl. přenesená",J144,0)</f>
        <v>0</v>
      </c>
      <c r="BH144" s="155">
        <f>IF(N144="sníž. přenesená",J144,0)</f>
        <v>0</v>
      </c>
      <c r="BI144" s="155">
        <f>IF(N144="nulová",J144,0)</f>
        <v>0</v>
      </c>
      <c r="BJ144" s="14" t="s">
        <v>80</v>
      </c>
      <c r="BK144" s="155">
        <f>ROUND(I144*H144,2)</f>
        <v>0</v>
      </c>
      <c r="BL144" s="14" t="s">
        <v>136</v>
      </c>
      <c r="BM144" s="154" t="s">
        <v>180</v>
      </c>
    </row>
    <row r="145" spans="1:65" s="2" customFormat="1" ht="49.15" customHeight="1">
      <c r="A145" s="29"/>
      <c r="B145" s="141"/>
      <c r="C145" s="142" t="s">
        <v>156</v>
      </c>
      <c r="D145" s="142" t="s">
        <v>132</v>
      </c>
      <c r="E145" s="143" t="s">
        <v>607</v>
      </c>
      <c r="F145" s="144" t="s">
        <v>608</v>
      </c>
      <c r="G145" s="145" t="s">
        <v>217</v>
      </c>
      <c r="H145" s="146">
        <v>4.2300000000000004</v>
      </c>
      <c r="I145" s="147"/>
      <c r="J145" s="148">
        <f>ROUND(I145*H145,2)</f>
        <v>0</v>
      </c>
      <c r="K145" s="149"/>
      <c r="L145" s="30"/>
      <c r="M145" s="150" t="s">
        <v>1</v>
      </c>
      <c r="N145" s="151" t="s">
        <v>38</v>
      </c>
      <c r="O145" s="55"/>
      <c r="P145" s="152">
        <f>O145*H145</f>
        <v>0</v>
      </c>
      <c r="Q145" s="152">
        <v>0</v>
      </c>
      <c r="R145" s="152">
        <f>Q145*H145</f>
        <v>0</v>
      </c>
      <c r="S145" s="152">
        <v>0</v>
      </c>
      <c r="T145" s="153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136</v>
      </c>
      <c r="AT145" s="154" t="s">
        <v>132</v>
      </c>
      <c r="AU145" s="154" t="s">
        <v>82</v>
      </c>
      <c r="AY145" s="14" t="s">
        <v>129</v>
      </c>
      <c r="BE145" s="155">
        <f>IF(N145="základní",J145,0)</f>
        <v>0</v>
      </c>
      <c r="BF145" s="155">
        <f>IF(N145="snížená",J145,0)</f>
        <v>0</v>
      </c>
      <c r="BG145" s="155">
        <f>IF(N145="zákl. přenesená",J145,0)</f>
        <v>0</v>
      </c>
      <c r="BH145" s="155">
        <f>IF(N145="sníž. přenesená",J145,0)</f>
        <v>0</v>
      </c>
      <c r="BI145" s="155">
        <f>IF(N145="nulová",J145,0)</f>
        <v>0</v>
      </c>
      <c r="BJ145" s="14" t="s">
        <v>80</v>
      </c>
      <c r="BK145" s="155">
        <f>ROUND(I145*H145,2)</f>
        <v>0</v>
      </c>
      <c r="BL145" s="14" t="s">
        <v>136</v>
      </c>
      <c r="BM145" s="154" t="s">
        <v>183</v>
      </c>
    </row>
    <row r="146" spans="1:65" s="12" customFormat="1" ht="22.9" customHeight="1">
      <c r="B146" s="128"/>
      <c r="D146" s="129" t="s">
        <v>72</v>
      </c>
      <c r="E146" s="139" t="s">
        <v>212</v>
      </c>
      <c r="F146" s="139" t="s">
        <v>213</v>
      </c>
      <c r="I146" s="131"/>
      <c r="J146" s="140">
        <f>BK146</f>
        <v>0</v>
      </c>
      <c r="L146" s="128"/>
      <c r="M146" s="133"/>
      <c r="N146" s="134"/>
      <c r="O146" s="134"/>
      <c r="P146" s="135">
        <f>P147</f>
        <v>0</v>
      </c>
      <c r="Q146" s="134"/>
      <c r="R146" s="135">
        <f>R147</f>
        <v>0</v>
      </c>
      <c r="S146" s="134"/>
      <c r="T146" s="136">
        <f>T147</f>
        <v>0</v>
      </c>
      <c r="AR146" s="129" t="s">
        <v>80</v>
      </c>
      <c r="AT146" s="137" t="s">
        <v>72</v>
      </c>
      <c r="AU146" s="137" t="s">
        <v>80</v>
      </c>
      <c r="AY146" s="129" t="s">
        <v>129</v>
      </c>
      <c r="BK146" s="138">
        <f>BK147</f>
        <v>0</v>
      </c>
    </row>
    <row r="147" spans="1:65" s="2" customFormat="1" ht="14.45" customHeight="1">
      <c r="A147" s="29"/>
      <c r="B147" s="141"/>
      <c r="C147" s="142" t="s">
        <v>8</v>
      </c>
      <c r="D147" s="142" t="s">
        <v>132</v>
      </c>
      <c r="E147" s="143" t="s">
        <v>609</v>
      </c>
      <c r="F147" s="144" t="s">
        <v>610</v>
      </c>
      <c r="G147" s="145" t="s">
        <v>217</v>
      </c>
      <c r="H147" s="146">
        <v>4.8600000000000003</v>
      </c>
      <c r="I147" s="147"/>
      <c r="J147" s="148">
        <f>ROUND(I147*H147,2)</f>
        <v>0</v>
      </c>
      <c r="K147" s="149"/>
      <c r="L147" s="30"/>
      <c r="M147" s="150" t="s">
        <v>1</v>
      </c>
      <c r="N147" s="151" t="s">
        <v>38</v>
      </c>
      <c r="O147" s="55"/>
      <c r="P147" s="152">
        <f>O147*H147</f>
        <v>0</v>
      </c>
      <c r="Q147" s="152">
        <v>0</v>
      </c>
      <c r="R147" s="152">
        <f>Q147*H147</f>
        <v>0</v>
      </c>
      <c r="S147" s="152">
        <v>0</v>
      </c>
      <c r="T147" s="153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136</v>
      </c>
      <c r="AT147" s="154" t="s">
        <v>132</v>
      </c>
      <c r="AU147" s="154" t="s">
        <v>82</v>
      </c>
      <c r="AY147" s="14" t="s">
        <v>129</v>
      </c>
      <c r="BE147" s="155">
        <f>IF(N147="základní",J147,0)</f>
        <v>0</v>
      </c>
      <c r="BF147" s="155">
        <f>IF(N147="snížená",J147,0)</f>
        <v>0</v>
      </c>
      <c r="BG147" s="155">
        <f>IF(N147="zákl. přenesená",J147,0)</f>
        <v>0</v>
      </c>
      <c r="BH147" s="155">
        <f>IF(N147="sníž. přenesená",J147,0)</f>
        <v>0</v>
      </c>
      <c r="BI147" s="155">
        <f>IF(N147="nulová",J147,0)</f>
        <v>0</v>
      </c>
      <c r="BJ147" s="14" t="s">
        <v>80</v>
      </c>
      <c r="BK147" s="155">
        <f>ROUND(I147*H147,2)</f>
        <v>0</v>
      </c>
      <c r="BL147" s="14" t="s">
        <v>136</v>
      </c>
      <c r="BM147" s="154" t="s">
        <v>186</v>
      </c>
    </row>
    <row r="148" spans="1:65" s="12" customFormat="1" ht="25.9" customHeight="1">
      <c r="B148" s="128"/>
      <c r="D148" s="129" t="s">
        <v>72</v>
      </c>
      <c r="E148" s="130" t="s">
        <v>238</v>
      </c>
      <c r="F148" s="130" t="s">
        <v>239</v>
      </c>
      <c r="I148" s="131"/>
      <c r="J148" s="132">
        <f>BK148</f>
        <v>0</v>
      </c>
      <c r="L148" s="128"/>
      <c r="M148" s="133"/>
      <c r="N148" s="134"/>
      <c r="O148" s="134"/>
      <c r="P148" s="135">
        <f>P149+P152+P155</f>
        <v>0</v>
      </c>
      <c r="Q148" s="134"/>
      <c r="R148" s="135">
        <f>R149+R152+R155</f>
        <v>0</v>
      </c>
      <c r="S148" s="134"/>
      <c r="T148" s="136">
        <f>T149+T152+T155</f>
        <v>0</v>
      </c>
      <c r="AR148" s="129" t="s">
        <v>82</v>
      </c>
      <c r="AT148" s="137" t="s">
        <v>72</v>
      </c>
      <c r="AU148" s="137" t="s">
        <v>73</v>
      </c>
      <c r="AY148" s="129" t="s">
        <v>129</v>
      </c>
      <c r="BK148" s="138">
        <f>BK149+BK152+BK155</f>
        <v>0</v>
      </c>
    </row>
    <row r="149" spans="1:65" s="12" customFormat="1" ht="22.9" customHeight="1">
      <c r="B149" s="128"/>
      <c r="D149" s="129" t="s">
        <v>72</v>
      </c>
      <c r="E149" s="139" t="s">
        <v>611</v>
      </c>
      <c r="F149" s="139" t="s">
        <v>612</v>
      </c>
      <c r="I149" s="131"/>
      <c r="J149" s="140">
        <f>BK149</f>
        <v>0</v>
      </c>
      <c r="L149" s="128"/>
      <c r="M149" s="133"/>
      <c r="N149" s="134"/>
      <c r="O149" s="134"/>
      <c r="P149" s="135">
        <f>SUM(P150:P151)</f>
        <v>0</v>
      </c>
      <c r="Q149" s="134"/>
      <c r="R149" s="135">
        <f>SUM(R150:R151)</f>
        <v>0</v>
      </c>
      <c r="S149" s="134"/>
      <c r="T149" s="136">
        <f>SUM(T150:T151)</f>
        <v>0</v>
      </c>
      <c r="AR149" s="129" t="s">
        <v>82</v>
      </c>
      <c r="AT149" s="137" t="s">
        <v>72</v>
      </c>
      <c r="AU149" s="137" t="s">
        <v>80</v>
      </c>
      <c r="AY149" s="129" t="s">
        <v>129</v>
      </c>
      <c r="BK149" s="138">
        <f>SUM(BK150:BK151)</f>
        <v>0</v>
      </c>
    </row>
    <row r="150" spans="1:65" s="2" customFormat="1" ht="24.2" customHeight="1">
      <c r="A150" s="29"/>
      <c r="B150" s="141"/>
      <c r="C150" s="142" t="s">
        <v>160</v>
      </c>
      <c r="D150" s="142" t="s">
        <v>132</v>
      </c>
      <c r="E150" s="143" t="s">
        <v>613</v>
      </c>
      <c r="F150" s="144" t="s">
        <v>614</v>
      </c>
      <c r="G150" s="145" t="s">
        <v>135</v>
      </c>
      <c r="H150" s="146">
        <v>59.48</v>
      </c>
      <c r="I150" s="147"/>
      <c r="J150" s="148">
        <f>ROUND(I150*H150,2)</f>
        <v>0</v>
      </c>
      <c r="K150" s="149"/>
      <c r="L150" s="30"/>
      <c r="M150" s="150" t="s">
        <v>1</v>
      </c>
      <c r="N150" s="151" t="s">
        <v>38</v>
      </c>
      <c r="O150" s="55"/>
      <c r="P150" s="152">
        <f>O150*H150</f>
        <v>0</v>
      </c>
      <c r="Q150" s="152">
        <v>0</v>
      </c>
      <c r="R150" s="152">
        <f>Q150*H150</f>
        <v>0</v>
      </c>
      <c r="S150" s="152">
        <v>0</v>
      </c>
      <c r="T150" s="153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160</v>
      </c>
      <c r="AT150" s="154" t="s">
        <v>132</v>
      </c>
      <c r="AU150" s="154" t="s">
        <v>82</v>
      </c>
      <c r="AY150" s="14" t="s">
        <v>129</v>
      </c>
      <c r="BE150" s="155">
        <f>IF(N150="základní",J150,0)</f>
        <v>0</v>
      </c>
      <c r="BF150" s="155">
        <f>IF(N150="snížená",J150,0)</f>
        <v>0</v>
      </c>
      <c r="BG150" s="155">
        <f>IF(N150="zákl. přenesená",J150,0)</f>
        <v>0</v>
      </c>
      <c r="BH150" s="155">
        <f>IF(N150="sníž. přenesená",J150,0)</f>
        <v>0</v>
      </c>
      <c r="BI150" s="155">
        <f>IF(N150="nulová",J150,0)</f>
        <v>0</v>
      </c>
      <c r="BJ150" s="14" t="s">
        <v>80</v>
      </c>
      <c r="BK150" s="155">
        <f>ROUND(I150*H150,2)</f>
        <v>0</v>
      </c>
      <c r="BL150" s="14" t="s">
        <v>160</v>
      </c>
      <c r="BM150" s="154" t="s">
        <v>189</v>
      </c>
    </row>
    <row r="151" spans="1:65" s="2" customFormat="1" ht="14.45" customHeight="1">
      <c r="A151" s="29"/>
      <c r="B151" s="141"/>
      <c r="C151" s="156" t="s">
        <v>192</v>
      </c>
      <c r="D151" s="156" t="s">
        <v>250</v>
      </c>
      <c r="E151" s="157" t="s">
        <v>615</v>
      </c>
      <c r="F151" s="158" t="s">
        <v>616</v>
      </c>
      <c r="G151" s="159" t="s">
        <v>253</v>
      </c>
      <c r="H151" s="160">
        <v>30</v>
      </c>
      <c r="I151" s="161"/>
      <c r="J151" s="162">
        <f>ROUND(I151*H151,2)</f>
        <v>0</v>
      </c>
      <c r="K151" s="163"/>
      <c r="L151" s="164"/>
      <c r="M151" s="165" t="s">
        <v>1</v>
      </c>
      <c r="N151" s="166" t="s">
        <v>38</v>
      </c>
      <c r="O151" s="55"/>
      <c r="P151" s="152">
        <f>O151*H151</f>
        <v>0</v>
      </c>
      <c r="Q151" s="152">
        <v>0</v>
      </c>
      <c r="R151" s="152">
        <f>Q151*H151</f>
        <v>0</v>
      </c>
      <c r="S151" s="152">
        <v>0</v>
      </c>
      <c r="T151" s="153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189</v>
      </c>
      <c r="AT151" s="154" t="s">
        <v>250</v>
      </c>
      <c r="AU151" s="154" t="s">
        <v>82</v>
      </c>
      <c r="AY151" s="14" t="s">
        <v>129</v>
      </c>
      <c r="BE151" s="155">
        <f>IF(N151="základní",J151,0)</f>
        <v>0</v>
      </c>
      <c r="BF151" s="155">
        <f>IF(N151="snížená",J151,0)</f>
        <v>0</v>
      </c>
      <c r="BG151" s="155">
        <f>IF(N151="zákl. přenesená",J151,0)</f>
        <v>0</v>
      </c>
      <c r="BH151" s="155">
        <f>IF(N151="sníž. přenesená",J151,0)</f>
        <v>0</v>
      </c>
      <c r="BI151" s="155">
        <f>IF(N151="nulová",J151,0)</f>
        <v>0</v>
      </c>
      <c r="BJ151" s="14" t="s">
        <v>80</v>
      </c>
      <c r="BK151" s="155">
        <f>ROUND(I151*H151,2)</f>
        <v>0</v>
      </c>
      <c r="BL151" s="14" t="s">
        <v>160</v>
      </c>
      <c r="BM151" s="154" t="s">
        <v>195</v>
      </c>
    </row>
    <row r="152" spans="1:65" s="12" customFormat="1" ht="22.9" customHeight="1">
      <c r="B152" s="128"/>
      <c r="D152" s="129" t="s">
        <v>72</v>
      </c>
      <c r="E152" s="139" t="s">
        <v>617</v>
      </c>
      <c r="F152" s="139" t="s">
        <v>618</v>
      </c>
      <c r="I152" s="131"/>
      <c r="J152" s="140">
        <f>BK152</f>
        <v>0</v>
      </c>
      <c r="L152" s="128"/>
      <c r="M152" s="133"/>
      <c r="N152" s="134"/>
      <c r="O152" s="134"/>
      <c r="P152" s="135">
        <f>SUM(P153:P154)</f>
        <v>0</v>
      </c>
      <c r="Q152" s="134"/>
      <c r="R152" s="135">
        <f>SUM(R153:R154)</f>
        <v>0</v>
      </c>
      <c r="S152" s="134"/>
      <c r="T152" s="136">
        <f>SUM(T153:T154)</f>
        <v>0</v>
      </c>
      <c r="AR152" s="129" t="s">
        <v>82</v>
      </c>
      <c r="AT152" s="137" t="s">
        <v>72</v>
      </c>
      <c r="AU152" s="137" t="s">
        <v>80</v>
      </c>
      <c r="AY152" s="129" t="s">
        <v>129</v>
      </c>
      <c r="BK152" s="138">
        <f>SUM(BK153:BK154)</f>
        <v>0</v>
      </c>
    </row>
    <row r="153" spans="1:65" s="2" customFormat="1" ht="14.45" customHeight="1">
      <c r="A153" s="29"/>
      <c r="B153" s="141"/>
      <c r="C153" s="142" t="s">
        <v>164</v>
      </c>
      <c r="D153" s="142" t="s">
        <v>132</v>
      </c>
      <c r="E153" s="143" t="s">
        <v>619</v>
      </c>
      <c r="F153" s="144" t="s">
        <v>620</v>
      </c>
      <c r="G153" s="145" t="s">
        <v>175</v>
      </c>
      <c r="H153" s="146">
        <v>21.3</v>
      </c>
      <c r="I153" s="147"/>
      <c r="J153" s="148">
        <f>ROUND(I153*H153,2)</f>
        <v>0</v>
      </c>
      <c r="K153" s="149"/>
      <c r="L153" s="30"/>
      <c r="M153" s="150" t="s">
        <v>1</v>
      </c>
      <c r="N153" s="151" t="s">
        <v>38</v>
      </c>
      <c r="O153" s="55"/>
      <c r="P153" s="152">
        <f>O153*H153</f>
        <v>0</v>
      </c>
      <c r="Q153" s="152">
        <v>0</v>
      </c>
      <c r="R153" s="152">
        <f>Q153*H153</f>
        <v>0</v>
      </c>
      <c r="S153" s="152">
        <v>0</v>
      </c>
      <c r="T153" s="153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160</v>
      </c>
      <c r="AT153" s="154" t="s">
        <v>132</v>
      </c>
      <c r="AU153" s="154" t="s">
        <v>82</v>
      </c>
      <c r="AY153" s="14" t="s">
        <v>129</v>
      </c>
      <c r="BE153" s="155">
        <f>IF(N153="základní",J153,0)</f>
        <v>0</v>
      </c>
      <c r="BF153" s="155">
        <f>IF(N153="snížená",J153,0)</f>
        <v>0</v>
      </c>
      <c r="BG153" s="155">
        <f>IF(N153="zákl. přenesená",J153,0)</f>
        <v>0</v>
      </c>
      <c r="BH153" s="155">
        <f>IF(N153="sníž. přenesená",J153,0)</f>
        <v>0</v>
      </c>
      <c r="BI153" s="155">
        <f>IF(N153="nulová",J153,0)</f>
        <v>0</v>
      </c>
      <c r="BJ153" s="14" t="s">
        <v>80</v>
      </c>
      <c r="BK153" s="155">
        <f>ROUND(I153*H153,2)</f>
        <v>0</v>
      </c>
      <c r="BL153" s="14" t="s">
        <v>160</v>
      </c>
      <c r="BM153" s="154" t="s">
        <v>198</v>
      </c>
    </row>
    <row r="154" spans="1:65" s="2" customFormat="1" ht="14.45" customHeight="1">
      <c r="A154" s="29"/>
      <c r="B154" s="141"/>
      <c r="C154" s="156" t="s">
        <v>199</v>
      </c>
      <c r="D154" s="156" t="s">
        <v>250</v>
      </c>
      <c r="E154" s="157" t="s">
        <v>621</v>
      </c>
      <c r="F154" s="158" t="s">
        <v>622</v>
      </c>
      <c r="G154" s="159" t="s">
        <v>175</v>
      </c>
      <c r="H154" s="160">
        <v>24.495000000000001</v>
      </c>
      <c r="I154" s="161"/>
      <c r="J154" s="162">
        <f>ROUND(I154*H154,2)</f>
        <v>0</v>
      </c>
      <c r="K154" s="163"/>
      <c r="L154" s="164"/>
      <c r="M154" s="165" t="s">
        <v>1</v>
      </c>
      <c r="N154" s="166" t="s">
        <v>38</v>
      </c>
      <c r="O154" s="55"/>
      <c r="P154" s="152">
        <f>O154*H154</f>
        <v>0</v>
      </c>
      <c r="Q154" s="152">
        <v>0</v>
      </c>
      <c r="R154" s="152">
        <f>Q154*H154</f>
        <v>0</v>
      </c>
      <c r="S154" s="152">
        <v>0</v>
      </c>
      <c r="T154" s="153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189</v>
      </c>
      <c r="AT154" s="154" t="s">
        <v>250</v>
      </c>
      <c r="AU154" s="154" t="s">
        <v>82</v>
      </c>
      <c r="AY154" s="14" t="s">
        <v>129</v>
      </c>
      <c r="BE154" s="155">
        <f>IF(N154="základní",J154,0)</f>
        <v>0</v>
      </c>
      <c r="BF154" s="155">
        <f>IF(N154="snížená",J154,0)</f>
        <v>0</v>
      </c>
      <c r="BG154" s="155">
        <f>IF(N154="zákl. přenesená",J154,0)</f>
        <v>0</v>
      </c>
      <c r="BH154" s="155">
        <f>IF(N154="sníž. přenesená",J154,0)</f>
        <v>0</v>
      </c>
      <c r="BI154" s="155">
        <f>IF(N154="nulová",J154,0)</f>
        <v>0</v>
      </c>
      <c r="BJ154" s="14" t="s">
        <v>80</v>
      </c>
      <c r="BK154" s="155">
        <f>ROUND(I154*H154,2)</f>
        <v>0</v>
      </c>
      <c r="BL154" s="14" t="s">
        <v>160</v>
      </c>
      <c r="BM154" s="154" t="s">
        <v>202</v>
      </c>
    </row>
    <row r="155" spans="1:65" s="12" customFormat="1" ht="22.9" customHeight="1">
      <c r="B155" s="128"/>
      <c r="D155" s="129" t="s">
        <v>72</v>
      </c>
      <c r="E155" s="139" t="s">
        <v>623</v>
      </c>
      <c r="F155" s="139" t="s">
        <v>624</v>
      </c>
      <c r="I155" s="131"/>
      <c r="J155" s="140">
        <f>BK155</f>
        <v>0</v>
      </c>
      <c r="L155" s="128"/>
      <c r="M155" s="133"/>
      <c r="N155" s="134"/>
      <c r="O155" s="134"/>
      <c r="P155" s="135">
        <f>SUM(P156:P158)</f>
        <v>0</v>
      </c>
      <c r="Q155" s="134"/>
      <c r="R155" s="135">
        <f>SUM(R156:R158)</f>
        <v>0</v>
      </c>
      <c r="S155" s="134"/>
      <c r="T155" s="136">
        <f>SUM(T156:T158)</f>
        <v>0</v>
      </c>
      <c r="AR155" s="129" t="s">
        <v>82</v>
      </c>
      <c r="AT155" s="137" t="s">
        <v>72</v>
      </c>
      <c r="AU155" s="137" t="s">
        <v>80</v>
      </c>
      <c r="AY155" s="129" t="s">
        <v>129</v>
      </c>
      <c r="BK155" s="138">
        <f>SUM(BK156:BK158)</f>
        <v>0</v>
      </c>
    </row>
    <row r="156" spans="1:65" s="2" customFormat="1" ht="24.2" customHeight="1">
      <c r="A156" s="29"/>
      <c r="B156" s="141"/>
      <c r="C156" s="142" t="s">
        <v>167</v>
      </c>
      <c r="D156" s="142" t="s">
        <v>132</v>
      </c>
      <c r="E156" s="143" t="s">
        <v>625</v>
      </c>
      <c r="F156" s="144" t="s">
        <v>626</v>
      </c>
      <c r="G156" s="145" t="s">
        <v>135</v>
      </c>
      <c r="H156" s="146">
        <v>50</v>
      </c>
      <c r="I156" s="147"/>
      <c r="J156" s="148">
        <f>ROUND(I156*H156,2)</f>
        <v>0</v>
      </c>
      <c r="K156" s="149"/>
      <c r="L156" s="30"/>
      <c r="M156" s="150" t="s">
        <v>1</v>
      </c>
      <c r="N156" s="151" t="s">
        <v>38</v>
      </c>
      <c r="O156" s="55"/>
      <c r="P156" s="152">
        <f>O156*H156</f>
        <v>0</v>
      </c>
      <c r="Q156" s="152">
        <v>0</v>
      </c>
      <c r="R156" s="152">
        <f>Q156*H156</f>
        <v>0</v>
      </c>
      <c r="S156" s="152">
        <v>0</v>
      </c>
      <c r="T156" s="153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160</v>
      </c>
      <c r="AT156" s="154" t="s">
        <v>132</v>
      </c>
      <c r="AU156" s="154" t="s">
        <v>82</v>
      </c>
      <c r="AY156" s="14" t="s">
        <v>129</v>
      </c>
      <c r="BE156" s="155">
        <f>IF(N156="základní",J156,0)</f>
        <v>0</v>
      </c>
      <c r="BF156" s="155">
        <f>IF(N156="snížená",J156,0)</f>
        <v>0</v>
      </c>
      <c r="BG156" s="155">
        <f>IF(N156="zákl. přenesená",J156,0)</f>
        <v>0</v>
      </c>
      <c r="BH156" s="155">
        <f>IF(N156="sníž. přenesená",J156,0)</f>
        <v>0</v>
      </c>
      <c r="BI156" s="155">
        <f>IF(N156="nulová",J156,0)</f>
        <v>0</v>
      </c>
      <c r="BJ156" s="14" t="s">
        <v>80</v>
      </c>
      <c r="BK156" s="155">
        <f>ROUND(I156*H156,2)</f>
        <v>0</v>
      </c>
      <c r="BL156" s="14" t="s">
        <v>160</v>
      </c>
      <c r="BM156" s="154" t="s">
        <v>205</v>
      </c>
    </row>
    <row r="157" spans="1:65" s="2" customFormat="1" ht="24.2" customHeight="1">
      <c r="A157" s="29"/>
      <c r="B157" s="141"/>
      <c r="C157" s="142" t="s">
        <v>7</v>
      </c>
      <c r="D157" s="142" t="s">
        <v>132</v>
      </c>
      <c r="E157" s="143" t="s">
        <v>627</v>
      </c>
      <c r="F157" s="144" t="s">
        <v>631</v>
      </c>
      <c r="G157" s="145" t="s">
        <v>628</v>
      </c>
      <c r="H157" s="146">
        <v>1</v>
      </c>
      <c r="I157" s="147"/>
      <c r="J157" s="148">
        <f>ROUND(I157*H157,2)</f>
        <v>0</v>
      </c>
      <c r="K157" s="149"/>
      <c r="L157" s="30"/>
      <c r="M157" s="150" t="s">
        <v>1</v>
      </c>
      <c r="N157" s="151" t="s">
        <v>38</v>
      </c>
      <c r="O157" s="55"/>
      <c r="P157" s="152">
        <f>O157*H157</f>
        <v>0</v>
      </c>
      <c r="Q157" s="152">
        <v>0</v>
      </c>
      <c r="R157" s="152">
        <f>Q157*H157</f>
        <v>0</v>
      </c>
      <c r="S157" s="152">
        <v>0</v>
      </c>
      <c r="T157" s="153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4" t="s">
        <v>160</v>
      </c>
      <c r="AT157" s="154" t="s">
        <v>132</v>
      </c>
      <c r="AU157" s="154" t="s">
        <v>82</v>
      </c>
      <c r="AY157" s="14" t="s">
        <v>129</v>
      </c>
      <c r="BE157" s="155">
        <f>IF(N157="základní",J157,0)</f>
        <v>0</v>
      </c>
      <c r="BF157" s="155">
        <f>IF(N157="snížená",J157,0)</f>
        <v>0</v>
      </c>
      <c r="BG157" s="155">
        <f>IF(N157="zákl. přenesená",J157,0)</f>
        <v>0</v>
      </c>
      <c r="BH157" s="155">
        <f>IF(N157="sníž. přenesená",J157,0)</f>
        <v>0</v>
      </c>
      <c r="BI157" s="155">
        <f>IF(N157="nulová",J157,0)</f>
        <v>0</v>
      </c>
      <c r="BJ157" s="14" t="s">
        <v>80</v>
      </c>
      <c r="BK157" s="155">
        <f>ROUND(I157*H157,2)</f>
        <v>0</v>
      </c>
      <c r="BL157" s="14" t="s">
        <v>160</v>
      </c>
      <c r="BM157" s="154" t="s">
        <v>208</v>
      </c>
    </row>
    <row r="158" spans="1:65" s="2" customFormat="1" ht="24.2" customHeight="1">
      <c r="A158" s="29"/>
      <c r="B158" s="141"/>
      <c r="C158" s="142" t="s">
        <v>171</v>
      </c>
      <c r="D158" s="142" t="s">
        <v>132</v>
      </c>
      <c r="E158" s="143" t="s">
        <v>629</v>
      </c>
      <c r="F158" s="144" t="s">
        <v>630</v>
      </c>
      <c r="G158" s="145" t="s">
        <v>135</v>
      </c>
      <c r="H158" s="146">
        <v>50</v>
      </c>
      <c r="I158" s="147"/>
      <c r="J158" s="148">
        <f>ROUND(I158*H158,2)</f>
        <v>0</v>
      </c>
      <c r="K158" s="149"/>
      <c r="L158" s="30"/>
      <c r="M158" s="167" t="s">
        <v>1</v>
      </c>
      <c r="N158" s="168" t="s">
        <v>38</v>
      </c>
      <c r="O158" s="169"/>
      <c r="P158" s="170">
        <f>O158*H158</f>
        <v>0</v>
      </c>
      <c r="Q158" s="170">
        <v>0</v>
      </c>
      <c r="R158" s="170">
        <f>Q158*H158</f>
        <v>0</v>
      </c>
      <c r="S158" s="170">
        <v>0</v>
      </c>
      <c r="T158" s="171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4" t="s">
        <v>160</v>
      </c>
      <c r="AT158" s="154" t="s">
        <v>132</v>
      </c>
      <c r="AU158" s="154" t="s">
        <v>82</v>
      </c>
      <c r="AY158" s="14" t="s">
        <v>129</v>
      </c>
      <c r="BE158" s="155">
        <f>IF(N158="základní",J158,0)</f>
        <v>0</v>
      </c>
      <c r="BF158" s="155">
        <f>IF(N158="snížená",J158,0)</f>
        <v>0</v>
      </c>
      <c r="BG158" s="155">
        <f>IF(N158="zákl. přenesená",J158,0)</f>
        <v>0</v>
      </c>
      <c r="BH158" s="155">
        <f>IF(N158="sníž. přenesená",J158,0)</f>
        <v>0</v>
      </c>
      <c r="BI158" s="155">
        <f>IF(N158="nulová",J158,0)</f>
        <v>0</v>
      </c>
      <c r="BJ158" s="14" t="s">
        <v>80</v>
      </c>
      <c r="BK158" s="155">
        <f>ROUND(I158*H158,2)</f>
        <v>0</v>
      </c>
      <c r="BL158" s="14" t="s">
        <v>160</v>
      </c>
      <c r="BM158" s="154" t="s">
        <v>211</v>
      </c>
    </row>
    <row r="159" spans="1:65" s="2" customFormat="1" ht="6.95" customHeight="1">
      <c r="A159" s="29"/>
      <c r="B159" s="44"/>
      <c r="C159" s="45"/>
      <c r="D159" s="45"/>
      <c r="E159" s="45"/>
      <c r="F159" s="45"/>
      <c r="G159" s="45"/>
      <c r="H159" s="45"/>
      <c r="I159" s="45"/>
      <c r="J159" s="45"/>
      <c r="K159" s="45"/>
      <c r="L159" s="30"/>
      <c r="M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</row>
  </sheetData>
  <autoFilter ref="C125:K158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1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4" t="s">
        <v>94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98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2" t="str">
        <f>'Rekapitulace zakázky'!K6</f>
        <v>M002 - Ostrava střed, výpravní budova</v>
      </c>
      <c r="F7" s="213"/>
      <c r="G7" s="213"/>
      <c r="H7" s="213"/>
      <c r="L7" s="17"/>
    </row>
    <row r="8" spans="1:46" s="2" customFormat="1" ht="12" customHeight="1">
      <c r="A8" s="29"/>
      <c r="B8" s="30"/>
      <c r="C8" s="29"/>
      <c r="D8" s="24" t="s">
        <v>99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73" t="s">
        <v>560</v>
      </c>
      <c r="F9" s="214"/>
      <c r="G9" s="214"/>
      <c r="H9" s="214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zakázky'!AN8</f>
        <v>14. 9. 2020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tr">
        <f>IF('Rekapitulace zakázky'!AN10="","",'Rekapitulace zakázky'!AN10)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zakázky'!E11="","",'Rekapitulace zakázky'!E11)</f>
        <v xml:space="preserve"> </v>
      </c>
      <c r="F15" s="29"/>
      <c r="G15" s="29"/>
      <c r="H15" s="29"/>
      <c r="I15" s="24" t="s">
        <v>26</v>
      </c>
      <c r="J15" s="22" t="str">
        <f>IF('Rekapitulace zakázky'!AN11="","",'Rekapitulace zakázky'!AN11)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5" t="str">
        <f>'Rekapitulace zakázky'!E14</f>
        <v>Vyplň údaj</v>
      </c>
      <c r="F18" s="195"/>
      <c r="G18" s="195"/>
      <c r="H18" s="195"/>
      <c r="I18" s="24" t="s">
        <v>26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24" t="s">
        <v>26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25</v>
      </c>
      <c r="J23" s="22" t="str">
        <f>IF('Rekapitulace zakázky'!AN19="","",'Rekapitulace zakázky'!AN19)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zakázky'!E20="","",'Rekapitulace zakázky'!E20)</f>
        <v xml:space="preserve"> </v>
      </c>
      <c r="F24" s="29"/>
      <c r="G24" s="29"/>
      <c r="H24" s="29"/>
      <c r="I24" s="24" t="s">
        <v>26</v>
      </c>
      <c r="J24" s="22" t="str">
        <f>IF('Rekapitulace zakázky'!AN20="","",'Rekapitulace zakázky'!AN20)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200" t="s">
        <v>1</v>
      </c>
      <c r="F27" s="200"/>
      <c r="G27" s="200"/>
      <c r="H27" s="200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33</v>
      </c>
      <c r="E30" s="29"/>
      <c r="F30" s="29"/>
      <c r="G30" s="29"/>
      <c r="H30" s="29"/>
      <c r="I30" s="29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37</v>
      </c>
      <c r="E33" s="24" t="s">
        <v>38</v>
      </c>
      <c r="F33" s="96">
        <f>ROUND((SUM(BE118:BE126)),  2)</f>
        <v>0</v>
      </c>
      <c r="G33" s="29"/>
      <c r="H33" s="29"/>
      <c r="I33" s="97">
        <v>0.21</v>
      </c>
      <c r="J33" s="96">
        <f>ROUND(((SUM(BE118:BE126))*I33),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39</v>
      </c>
      <c r="F34" s="96">
        <f>ROUND((SUM(BF118:BF126)),  2)</f>
        <v>0</v>
      </c>
      <c r="G34" s="29"/>
      <c r="H34" s="29"/>
      <c r="I34" s="97">
        <v>0.15</v>
      </c>
      <c r="J34" s="96">
        <f>ROUND(((SUM(BF118:BF126))*I34),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40</v>
      </c>
      <c r="F35" s="96">
        <f>ROUND((SUM(BG118:BG126)),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41</v>
      </c>
      <c r="F36" s="96">
        <f>ROUND((SUM(BH118:BH126)),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96">
        <f>ROUND((SUM(BI118:BI126)),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43</v>
      </c>
      <c r="E39" s="57"/>
      <c r="F39" s="57"/>
      <c r="G39" s="100" t="s">
        <v>44</v>
      </c>
      <c r="H39" s="101" t="s">
        <v>45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04" t="s">
        <v>49</v>
      </c>
      <c r="G61" s="42" t="s">
        <v>48</v>
      </c>
      <c r="H61" s="32"/>
      <c r="I61" s="32"/>
      <c r="J61" s="105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04" t="s">
        <v>49</v>
      </c>
      <c r="G76" s="42" t="s">
        <v>48</v>
      </c>
      <c r="H76" s="32"/>
      <c r="I76" s="32"/>
      <c r="J76" s="105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101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2" t="str">
        <f>E7</f>
        <v>M002 - Ostrava střed, výpravní budova</v>
      </c>
      <c r="F85" s="213"/>
      <c r="G85" s="213"/>
      <c r="H85" s="213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73" t="str">
        <f>E9</f>
        <v>06 - VRN</v>
      </c>
      <c r="F87" s="214"/>
      <c r="G87" s="214"/>
      <c r="H87" s="214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14. 9. 2020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 xml:space="preserve"> </v>
      </c>
      <c r="G91" s="29"/>
      <c r="H91" s="29"/>
      <c r="I91" s="24" t="s">
        <v>29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102</v>
      </c>
      <c r="D94" s="98"/>
      <c r="E94" s="98"/>
      <c r="F94" s="98"/>
      <c r="G94" s="98"/>
      <c r="H94" s="98"/>
      <c r="I94" s="98"/>
      <c r="J94" s="107" t="s">
        <v>103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104</v>
      </c>
      <c r="D96" s="29"/>
      <c r="E96" s="29"/>
      <c r="F96" s="29"/>
      <c r="G96" s="29"/>
      <c r="H96" s="29"/>
      <c r="I96" s="29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105</v>
      </c>
    </row>
    <row r="97" spans="1:31" s="9" customFormat="1" ht="24.95" customHeight="1">
      <c r="B97" s="109"/>
      <c r="D97" s="110" t="s">
        <v>561</v>
      </c>
      <c r="E97" s="111"/>
      <c r="F97" s="111"/>
      <c r="G97" s="111"/>
      <c r="H97" s="111"/>
      <c r="I97" s="111"/>
      <c r="J97" s="112">
        <f>J119</f>
        <v>0</v>
      </c>
      <c r="L97" s="109"/>
    </row>
    <row r="98" spans="1:31" s="10" customFormat="1" ht="19.899999999999999" customHeight="1">
      <c r="B98" s="113"/>
      <c r="D98" s="114" t="s">
        <v>562</v>
      </c>
      <c r="E98" s="115"/>
      <c r="F98" s="115"/>
      <c r="G98" s="115"/>
      <c r="H98" s="115"/>
      <c r="I98" s="115"/>
      <c r="J98" s="116">
        <f>J123</f>
        <v>0</v>
      </c>
      <c r="L98" s="113"/>
    </row>
    <row r="99" spans="1:31" s="2" customFormat="1" ht="21.75" customHeight="1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5" customHeight="1">
      <c r="A100" s="29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5" customHeight="1">
      <c r="A104" s="29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5" customHeight="1">
      <c r="A105" s="29"/>
      <c r="B105" s="30"/>
      <c r="C105" s="18" t="s">
        <v>114</v>
      </c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16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12" t="str">
        <f>E7</f>
        <v>M002 - Ostrava střed, výpravní budova</v>
      </c>
      <c r="F108" s="213"/>
      <c r="G108" s="213"/>
      <c r="H108" s="213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99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173" t="str">
        <f>E9</f>
        <v>06 - VRN</v>
      </c>
      <c r="F110" s="214"/>
      <c r="G110" s="214"/>
      <c r="H110" s="214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20</v>
      </c>
      <c r="D112" s="29"/>
      <c r="E112" s="29"/>
      <c r="F112" s="22" t="str">
        <f>F12</f>
        <v xml:space="preserve"> </v>
      </c>
      <c r="G112" s="29"/>
      <c r="H112" s="29"/>
      <c r="I112" s="24" t="s">
        <v>22</v>
      </c>
      <c r="J112" s="52" t="str">
        <f>IF(J12="","",J12)</f>
        <v>14. 9. 2020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24</v>
      </c>
      <c r="D114" s="29"/>
      <c r="E114" s="29"/>
      <c r="F114" s="22" t="str">
        <f>E15</f>
        <v xml:space="preserve"> </v>
      </c>
      <c r="G114" s="29"/>
      <c r="H114" s="29"/>
      <c r="I114" s="24" t="s">
        <v>29</v>
      </c>
      <c r="J114" s="27" t="str">
        <f>E21</f>
        <v xml:space="preserve"> 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27</v>
      </c>
      <c r="D115" s="29"/>
      <c r="E115" s="29"/>
      <c r="F115" s="22" t="str">
        <f>IF(E18="","",E18)</f>
        <v>Vyplň údaj</v>
      </c>
      <c r="G115" s="29"/>
      <c r="H115" s="29"/>
      <c r="I115" s="24" t="s">
        <v>31</v>
      </c>
      <c r="J115" s="27" t="str">
        <f>E24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>
      <c r="A117" s="117"/>
      <c r="B117" s="118"/>
      <c r="C117" s="119" t="s">
        <v>115</v>
      </c>
      <c r="D117" s="120" t="s">
        <v>58</v>
      </c>
      <c r="E117" s="120" t="s">
        <v>54</v>
      </c>
      <c r="F117" s="120" t="s">
        <v>55</v>
      </c>
      <c r="G117" s="120" t="s">
        <v>116</v>
      </c>
      <c r="H117" s="120" t="s">
        <v>117</v>
      </c>
      <c r="I117" s="120" t="s">
        <v>118</v>
      </c>
      <c r="J117" s="121" t="s">
        <v>103</v>
      </c>
      <c r="K117" s="122" t="s">
        <v>119</v>
      </c>
      <c r="L117" s="123"/>
      <c r="M117" s="59" t="s">
        <v>1</v>
      </c>
      <c r="N117" s="60" t="s">
        <v>37</v>
      </c>
      <c r="O117" s="60" t="s">
        <v>120</v>
      </c>
      <c r="P117" s="60" t="s">
        <v>121</v>
      </c>
      <c r="Q117" s="60" t="s">
        <v>122</v>
      </c>
      <c r="R117" s="60" t="s">
        <v>123</v>
      </c>
      <c r="S117" s="60" t="s">
        <v>124</v>
      </c>
      <c r="T117" s="61" t="s">
        <v>125</v>
      </c>
      <c r="U117" s="117"/>
      <c r="V117" s="117"/>
      <c r="W117" s="117"/>
      <c r="X117" s="117"/>
      <c r="Y117" s="117"/>
      <c r="Z117" s="117"/>
      <c r="AA117" s="117"/>
      <c r="AB117" s="117"/>
      <c r="AC117" s="117"/>
      <c r="AD117" s="117"/>
      <c r="AE117" s="117"/>
    </row>
    <row r="118" spans="1:65" s="2" customFormat="1" ht="22.9" customHeight="1">
      <c r="A118" s="29"/>
      <c r="B118" s="30"/>
      <c r="C118" s="66" t="s">
        <v>126</v>
      </c>
      <c r="D118" s="29"/>
      <c r="E118" s="29"/>
      <c r="F118" s="29"/>
      <c r="G118" s="29"/>
      <c r="H118" s="29"/>
      <c r="I118" s="29"/>
      <c r="J118" s="124">
        <f>BK118</f>
        <v>0</v>
      </c>
      <c r="K118" s="29"/>
      <c r="L118" s="30"/>
      <c r="M118" s="62"/>
      <c r="N118" s="53"/>
      <c r="O118" s="63"/>
      <c r="P118" s="125">
        <f>P119</f>
        <v>0</v>
      </c>
      <c r="Q118" s="63"/>
      <c r="R118" s="125">
        <f>R119</f>
        <v>0</v>
      </c>
      <c r="S118" s="63"/>
      <c r="T118" s="126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72</v>
      </c>
      <c r="AU118" s="14" t="s">
        <v>105</v>
      </c>
      <c r="BK118" s="127">
        <f>BK119</f>
        <v>0</v>
      </c>
    </row>
    <row r="119" spans="1:65" s="12" customFormat="1" ht="25.9" customHeight="1">
      <c r="B119" s="128"/>
      <c r="D119" s="129" t="s">
        <v>72</v>
      </c>
      <c r="E119" s="130" t="s">
        <v>93</v>
      </c>
      <c r="F119" s="130" t="s">
        <v>563</v>
      </c>
      <c r="I119" s="131"/>
      <c r="J119" s="132">
        <f>BK119</f>
        <v>0</v>
      </c>
      <c r="L119" s="128"/>
      <c r="M119" s="133"/>
      <c r="N119" s="134"/>
      <c r="O119" s="134"/>
      <c r="P119" s="135">
        <f>P120+SUM(P121:P123)</f>
        <v>0</v>
      </c>
      <c r="Q119" s="134"/>
      <c r="R119" s="135">
        <f>R120+SUM(R121:R123)</f>
        <v>0</v>
      </c>
      <c r="S119" s="134"/>
      <c r="T119" s="136">
        <f>T120+SUM(T121:T123)</f>
        <v>0</v>
      </c>
      <c r="AR119" s="129" t="s">
        <v>145</v>
      </c>
      <c r="AT119" s="137" t="s">
        <v>72</v>
      </c>
      <c r="AU119" s="137" t="s">
        <v>73</v>
      </c>
      <c r="AY119" s="129" t="s">
        <v>129</v>
      </c>
      <c r="BK119" s="138">
        <f>BK120+SUM(BK121:BK123)</f>
        <v>0</v>
      </c>
    </row>
    <row r="120" spans="1:65" s="2" customFormat="1" ht="14.45" customHeight="1">
      <c r="A120" s="29"/>
      <c r="B120" s="141"/>
      <c r="C120" s="142" t="s">
        <v>80</v>
      </c>
      <c r="D120" s="142" t="s">
        <v>132</v>
      </c>
      <c r="E120" s="143" t="s">
        <v>564</v>
      </c>
      <c r="F120" s="144" t="s">
        <v>565</v>
      </c>
      <c r="G120" s="145" t="s">
        <v>295</v>
      </c>
      <c r="H120" s="172"/>
      <c r="I120" s="147"/>
      <c r="J120" s="148">
        <f>ROUND(I120*H120,2)</f>
        <v>0</v>
      </c>
      <c r="K120" s="149"/>
      <c r="L120" s="30"/>
      <c r="M120" s="150" t="s">
        <v>1</v>
      </c>
      <c r="N120" s="151" t="s">
        <v>38</v>
      </c>
      <c r="O120" s="55"/>
      <c r="P120" s="152">
        <f>O120*H120</f>
        <v>0</v>
      </c>
      <c r="Q120" s="152">
        <v>0</v>
      </c>
      <c r="R120" s="152">
        <f>Q120*H120</f>
        <v>0</v>
      </c>
      <c r="S120" s="152">
        <v>0</v>
      </c>
      <c r="T120" s="153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54" t="s">
        <v>136</v>
      </c>
      <c r="AT120" s="154" t="s">
        <v>132</v>
      </c>
      <c r="AU120" s="154" t="s">
        <v>80</v>
      </c>
      <c r="AY120" s="14" t="s">
        <v>129</v>
      </c>
      <c r="BE120" s="155">
        <f>IF(N120="základní",J120,0)</f>
        <v>0</v>
      </c>
      <c r="BF120" s="155">
        <f>IF(N120="snížená",J120,0)</f>
        <v>0</v>
      </c>
      <c r="BG120" s="155">
        <f>IF(N120="zákl. přenesená",J120,0)</f>
        <v>0</v>
      </c>
      <c r="BH120" s="155">
        <f>IF(N120="sníž. přenesená",J120,0)</f>
        <v>0</v>
      </c>
      <c r="BI120" s="155">
        <f>IF(N120="nulová",J120,0)</f>
        <v>0</v>
      </c>
      <c r="BJ120" s="14" t="s">
        <v>80</v>
      </c>
      <c r="BK120" s="155">
        <f>ROUND(I120*H120,2)</f>
        <v>0</v>
      </c>
      <c r="BL120" s="14" t="s">
        <v>136</v>
      </c>
      <c r="BM120" s="154" t="s">
        <v>82</v>
      </c>
    </row>
    <row r="121" spans="1:65" s="2" customFormat="1" ht="14.45" customHeight="1">
      <c r="A121" s="29"/>
      <c r="B121" s="141"/>
      <c r="C121" s="142" t="s">
        <v>82</v>
      </c>
      <c r="D121" s="142" t="s">
        <v>132</v>
      </c>
      <c r="E121" s="143" t="s">
        <v>566</v>
      </c>
      <c r="F121" s="144" t="s">
        <v>567</v>
      </c>
      <c r="G121" s="145" t="s">
        <v>568</v>
      </c>
      <c r="H121" s="146">
        <v>60</v>
      </c>
      <c r="I121" s="147"/>
      <c r="J121" s="148">
        <f>ROUND(I121*H121,2)</f>
        <v>0</v>
      </c>
      <c r="K121" s="149"/>
      <c r="L121" s="30"/>
      <c r="M121" s="150" t="s">
        <v>1</v>
      </c>
      <c r="N121" s="151" t="s">
        <v>38</v>
      </c>
      <c r="O121" s="55"/>
      <c r="P121" s="152">
        <f>O121*H121</f>
        <v>0</v>
      </c>
      <c r="Q121" s="152">
        <v>0</v>
      </c>
      <c r="R121" s="152">
        <f>Q121*H121</f>
        <v>0</v>
      </c>
      <c r="S121" s="152">
        <v>0</v>
      </c>
      <c r="T121" s="153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4" t="s">
        <v>136</v>
      </c>
      <c r="AT121" s="154" t="s">
        <v>132</v>
      </c>
      <c r="AU121" s="154" t="s">
        <v>80</v>
      </c>
      <c r="AY121" s="14" t="s">
        <v>129</v>
      </c>
      <c r="BE121" s="155">
        <f>IF(N121="základní",J121,0)</f>
        <v>0</v>
      </c>
      <c r="BF121" s="155">
        <f>IF(N121="snížená",J121,0)</f>
        <v>0</v>
      </c>
      <c r="BG121" s="155">
        <f>IF(N121="zákl. přenesená",J121,0)</f>
        <v>0</v>
      </c>
      <c r="BH121" s="155">
        <f>IF(N121="sníž. přenesená",J121,0)</f>
        <v>0</v>
      </c>
      <c r="BI121" s="155">
        <f>IF(N121="nulová",J121,0)</f>
        <v>0</v>
      </c>
      <c r="BJ121" s="14" t="s">
        <v>80</v>
      </c>
      <c r="BK121" s="155">
        <f>ROUND(I121*H121,2)</f>
        <v>0</v>
      </c>
      <c r="BL121" s="14" t="s">
        <v>136</v>
      </c>
      <c r="BM121" s="154" t="s">
        <v>136</v>
      </c>
    </row>
    <row r="122" spans="1:65" s="2" customFormat="1" ht="24.2" customHeight="1">
      <c r="A122" s="29"/>
      <c r="B122" s="141"/>
      <c r="C122" s="142" t="s">
        <v>139</v>
      </c>
      <c r="D122" s="142" t="s">
        <v>132</v>
      </c>
      <c r="E122" s="143" t="s">
        <v>370</v>
      </c>
      <c r="F122" s="144" t="s">
        <v>569</v>
      </c>
      <c r="G122" s="145" t="s">
        <v>159</v>
      </c>
      <c r="H122" s="146">
        <v>1</v>
      </c>
      <c r="I122" s="147"/>
      <c r="J122" s="148">
        <f>ROUND(I122*H122,2)</f>
        <v>0</v>
      </c>
      <c r="K122" s="149"/>
      <c r="L122" s="30"/>
      <c r="M122" s="150" t="s">
        <v>1</v>
      </c>
      <c r="N122" s="151" t="s">
        <v>38</v>
      </c>
      <c r="O122" s="55"/>
      <c r="P122" s="152">
        <f>O122*H122</f>
        <v>0</v>
      </c>
      <c r="Q122" s="152">
        <v>0</v>
      </c>
      <c r="R122" s="152">
        <f>Q122*H122</f>
        <v>0</v>
      </c>
      <c r="S122" s="152">
        <v>0</v>
      </c>
      <c r="T122" s="153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4" t="s">
        <v>136</v>
      </c>
      <c r="AT122" s="154" t="s">
        <v>132</v>
      </c>
      <c r="AU122" s="154" t="s">
        <v>80</v>
      </c>
      <c r="AY122" s="14" t="s">
        <v>129</v>
      </c>
      <c r="BE122" s="155">
        <f>IF(N122="základní",J122,0)</f>
        <v>0</v>
      </c>
      <c r="BF122" s="155">
        <f>IF(N122="snížená",J122,0)</f>
        <v>0</v>
      </c>
      <c r="BG122" s="155">
        <f>IF(N122="zákl. přenesená",J122,0)</f>
        <v>0</v>
      </c>
      <c r="BH122" s="155">
        <f>IF(N122="sníž. přenesená",J122,0)</f>
        <v>0</v>
      </c>
      <c r="BI122" s="155">
        <f>IF(N122="nulová",J122,0)</f>
        <v>0</v>
      </c>
      <c r="BJ122" s="14" t="s">
        <v>80</v>
      </c>
      <c r="BK122" s="155">
        <f>ROUND(I122*H122,2)</f>
        <v>0</v>
      </c>
      <c r="BL122" s="14" t="s">
        <v>136</v>
      </c>
      <c r="BM122" s="154" t="s">
        <v>130</v>
      </c>
    </row>
    <row r="123" spans="1:65" s="12" customFormat="1" ht="22.9" customHeight="1">
      <c r="B123" s="128"/>
      <c r="D123" s="129" t="s">
        <v>72</v>
      </c>
      <c r="E123" s="139" t="s">
        <v>570</v>
      </c>
      <c r="F123" s="139" t="s">
        <v>571</v>
      </c>
      <c r="I123" s="131"/>
      <c r="J123" s="140">
        <f>BK123</f>
        <v>0</v>
      </c>
      <c r="L123" s="128"/>
      <c r="M123" s="133"/>
      <c r="N123" s="134"/>
      <c r="O123" s="134"/>
      <c r="P123" s="135">
        <f>SUM(P124:P126)</f>
        <v>0</v>
      </c>
      <c r="Q123" s="134"/>
      <c r="R123" s="135">
        <f>SUM(R124:R126)</f>
        <v>0</v>
      </c>
      <c r="S123" s="134"/>
      <c r="T123" s="136">
        <f>SUM(T124:T126)</f>
        <v>0</v>
      </c>
      <c r="AR123" s="129" t="s">
        <v>145</v>
      </c>
      <c r="AT123" s="137" t="s">
        <v>72</v>
      </c>
      <c r="AU123" s="137" t="s">
        <v>80</v>
      </c>
      <c r="AY123" s="129" t="s">
        <v>129</v>
      </c>
      <c r="BK123" s="138">
        <f>SUM(BK124:BK126)</f>
        <v>0</v>
      </c>
    </row>
    <row r="124" spans="1:65" s="2" customFormat="1" ht="14.45" customHeight="1">
      <c r="A124" s="29"/>
      <c r="B124" s="141"/>
      <c r="C124" s="142" t="s">
        <v>136</v>
      </c>
      <c r="D124" s="142" t="s">
        <v>132</v>
      </c>
      <c r="E124" s="143" t="s">
        <v>572</v>
      </c>
      <c r="F124" s="144" t="s">
        <v>571</v>
      </c>
      <c r="G124" s="145" t="s">
        <v>159</v>
      </c>
      <c r="H124" s="146">
        <v>1</v>
      </c>
      <c r="I124" s="147"/>
      <c r="J124" s="148">
        <f>ROUND(I124*H124,2)</f>
        <v>0</v>
      </c>
      <c r="K124" s="149"/>
      <c r="L124" s="30"/>
      <c r="M124" s="150" t="s">
        <v>1</v>
      </c>
      <c r="N124" s="151" t="s">
        <v>38</v>
      </c>
      <c r="O124" s="55"/>
      <c r="P124" s="152">
        <f>O124*H124</f>
        <v>0</v>
      </c>
      <c r="Q124" s="152">
        <v>0</v>
      </c>
      <c r="R124" s="152">
        <f>Q124*H124</f>
        <v>0</v>
      </c>
      <c r="S124" s="152">
        <v>0</v>
      </c>
      <c r="T124" s="153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4" t="s">
        <v>136</v>
      </c>
      <c r="AT124" s="154" t="s">
        <v>132</v>
      </c>
      <c r="AU124" s="154" t="s">
        <v>82</v>
      </c>
      <c r="AY124" s="14" t="s">
        <v>129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4" t="s">
        <v>80</v>
      </c>
      <c r="BK124" s="155">
        <f>ROUND(I124*H124,2)</f>
        <v>0</v>
      </c>
      <c r="BL124" s="14" t="s">
        <v>136</v>
      </c>
      <c r="BM124" s="154" t="s">
        <v>144</v>
      </c>
    </row>
    <row r="125" spans="1:65" s="2" customFormat="1" ht="14.45" customHeight="1">
      <c r="A125" s="29"/>
      <c r="B125" s="141"/>
      <c r="C125" s="142" t="s">
        <v>145</v>
      </c>
      <c r="D125" s="142" t="s">
        <v>132</v>
      </c>
      <c r="E125" s="143" t="s">
        <v>573</v>
      </c>
      <c r="F125" s="144" t="s">
        <v>574</v>
      </c>
      <c r="G125" s="145" t="s">
        <v>175</v>
      </c>
      <c r="H125" s="146">
        <v>260</v>
      </c>
      <c r="I125" s="147"/>
      <c r="J125" s="148">
        <f>ROUND(I125*H125,2)</f>
        <v>0</v>
      </c>
      <c r="K125" s="149"/>
      <c r="L125" s="30"/>
      <c r="M125" s="150" t="s">
        <v>1</v>
      </c>
      <c r="N125" s="151" t="s">
        <v>38</v>
      </c>
      <c r="O125" s="55"/>
      <c r="P125" s="152">
        <f>O125*H125</f>
        <v>0</v>
      </c>
      <c r="Q125" s="152">
        <v>0</v>
      </c>
      <c r="R125" s="152">
        <f>Q125*H125</f>
        <v>0</v>
      </c>
      <c r="S125" s="152">
        <v>0</v>
      </c>
      <c r="T125" s="153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4" t="s">
        <v>136</v>
      </c>
      <c r="AT125" s="154" t="s">
        <v>132</v>
      </c>
      <c r="AU125" s="154" t="s">
        <v>82</v>
      </c>
      <c r="AY125" s="14" t="s">
        <v>129</v>
      </c>
      <c r="BE125" s="155">
        <f>IF(N125="základní",J125,0)</f>
        <v>0</v>
      </c>
      <c r="BF125" s="155">
        <f>IF(N125="snížená",J125,0)</f>
        <v>0</v>
      </c>
      <c r="BG125" s="155">
        <f>IF(N125="zákl. přenesená",J125,0)</f>
        <v>0</v>
      </c>
      <c r="BH125" s="155">
        <f>IF(N125="sníž. přenesená",J125,0)</f>
        <v>0</v>
      </c>
      <c r="BI125" s="155">
        <f>IF(N125="nulová",J125,0)</f>
        <v>0</v>
      </c>
      <c r="BJ125" s="14" t="s">
        <v>80</v>
      </c>
      <c r="BK125" s="155">
        <f>ROUND(I125*H125,2)</f>
        <v>0</v>
      </c>
      <c r="BL125" s="14" t="s">
        <v>136</v>
      </c>
      <c r="BM125" s="154" t="s">
        <v>149</v>
      </c>
    </row>
    <row r="126" spans="1:65" s="2" customFormat="1" ht="14.45" customHeight="1">
      <c r="A126" s="29"/>
      <c r="B126" s="141"/>
      <c r="C126" s="142" t="s">
        <v>130</v>
      </c>
      <c r="D126" s="142" t="s">
        <v>132</v>
      </c>
      <c r="E126" s="143" t="s">
        <v>575</v>
      </c>
      <c r="F126" s="144" t="s">
        <v>576</v>
      </c>
      <c r="G126" s="145" t="s">
        <v>135</v>
      </c>
      <c r="H126" s="146">
        <v>204</v>
      </c>
      <c r="I126" s="147"/>
      <c r="J126" s="148">
        <f>ROUND(I126*H126,2)</f>
        <v>0</v>
      </c>
      <c r="K126" s="149"/>
      <c r="L126" s="30"/>
      <c r="M126" s="167" t="s">
        <v>1</v>
      </c>
      <c r="N126" s="168" t="s">
        <v>38</v>
      </c>
      <c r="O126" s="169"/>
      <c r="P126" s="170">
        <f>O126*H126</f>
        <v>0</v>
      </c>
      <c r="Q126" s="170">
        <v>0</v>
      </c>
      <c r="R126" s="170">
        <f>Q126*H126</f>
        <v>0</v>
      </c>
      <c r="S126" s="170">
        <v>0</v>
      </c>
      <c r="T126" s="171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4" t="s">
        <v>136</v>
      </c>
      <c r="AT126" s="154" t="s">
        <v>132</v>
      </c>
      <c r="AU126" s="154" t="s">
        <v>82</v>
      </c>
      <c r="AY126" s="14" t="s">
        <v>129</v>
      </c>
      <c r="BE126" s="155">
        <f>IF(N126="základní",J126,0)</f>
        <v>0</v>
      </c>
      <c r="BF126" s="155">
        <f>IF(N126="snížená",J126,0)</f>
        <v>0</v>
      </c>
      <c r="BG126" s="155">
        <f>IF(N126="zákl. přenesená",J126,0)</f>
        <v>0</v>
      </c>
      <c r="BH126" s="155">
        <f>IF(N126="sníž. přenesená",J126,0)</f>
        <v>0</v>
      </c>
      <c r="BI126" s="155">
        <f>IF(N126="nulová",J126,0)</f>
        <v>0</v>
      </c>
      <c r="BJ126" s="14" t="s">
        <v>80</v>
      </c>
      <c r="BK126" s="155">
        <f>ROUND(I126*H126,2)</f>
        <v>0</v>
      </c>
      <c r="BL126" s="14" t="s">
        <v>136</v>
      </c>
      <c r="BM126" s="154" t="s">
        <v>152</v>
      </c>
    </row>
    <row r="127" spans="1:65" s="2" customFormat="1" ht="6.95" customHeight="1">
      <c r="A127" s="29"/>
      <c r="B127" s="44"/>
      <c r="C127" s="45"/>
      <c r="D127" s="45"/>
      <c r="E127" s="45"/>
      <c r="F127" s="45"/>
      <c r="G127" s="45"/>
      <c r="H127" s="45"/>
      <c r="I127" s="45"/>
      <c r="J127" s="45"/>
      <c r="K127" s="45"/>
      <c r="L127" s="30"/>
      <c r="M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</sheetData>
  <autoFilter ref="C117:K126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zakázky</vt:lpstr>
      <vt:lpstr>01 - oprava fasády</vt:lpstr>
      <vt:lpstr>02 - oprava střechy</vt:lpstr>
      <vt:lpstr>03 - oprava lapače splave...</vt:lpstr>
      <vt:lpstr>04 - nátěry přístřešků, p...</vt:lpstr>
      <vt:lpstr>05 - Sanace zdiva</vt:lpstr>
      <vt:lpstr>06 - VRN</vt:lpstr>
      <vt:lpstr>'01 - oprava fasády'!Názvy_tisku</vt:lpstr>
      <vt:lpstr>'02 - oprava střechy'!Názvy_tisku</vt:lpstr>
      <vt:lpstr>'03 - oprava lapače splave...'!Názvy_tisku</vt:lpstr>
      <vt:lpstr>'04 - nátěry přístřešků, p...'!Názvy_tisku</vt:lpstr>
      <vt:lpstr>'05 - Sanace zdiva'!Názvy_tisku</vt:lpstr>
      <vt:lpstr>'06 - VRN'!Názvy_tisku</vt:lpstr>
      <vt:lpstr>'Rekapitulace zakázky'!Názvy_tisku</vt:lpstr>
      <vt:lpstr>'01 - oprava fasády'!Oblast_tisku</vt:lpstr>
      <vt:lpstr>'02 - oprava střechy'!Oblast_tisku</vt:lpstr>
      <vt:lpstr>'03 - oprava lapače splave...'!Oblast_tisku</vt:lpstr>
      <vt:lpstr>'04 - nátěry přístřešků, p...'!Oblast_tisku</vt:lpstr>
      <vt:lpstr>'05 - Sanace zdiva'!Oblast_tisku</vt:lpstr>
      <vt:lpstr>'06 - VRN'!Oblast_tisku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Kupczyn Jiří, Ing., Ph.D.</dc:creator>
  <cp:lastModifiedBy>Semer Petr, Ing.</cp:lastModifiedBy>
  <dcterms:created xsi:type="dcterms:W3CDTF">2020-09-14T05:33:51Z</dcterms:created>
  <dcterms:modified xsi:type="dcterms:W3CDTF">2020-09-14T05:45:57Z</dcterms:modified>
</cp:coreProperties>
</file>