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rmakm\Desktop\mirek\Stavby- zadávací podmínkya rozpočty\Rok 2020\Oprava přejezdu v ŽST Leština\Do soutěže\"/>
    </mc:Choice>
  </mc:AlternateContent>
  <bookViews>
    <workbookView xWindow="-120" yWindow="-120" windowWidth="29040" windowHeight="17640" activeTab="1"/>
  </bookViews>
  <sheets>
    <sheet name="Rekapitulace stavby" sheetId="1" r:id="rId1"/>
    <sheet name="SO 01 - Oprava přejezdu v..." sheetId="2" r:id="rId2"/>
    <sheet name="SO 02 - Oprava koleje od ..." sheetId="3" r:id="rId3"/>
  </sheets>
  <definedNames>
    <definedName name="_xlnm._FilterDatabase" localSheetId="1" hidden="1">'SO 01 - Oprava přejezdu v...'!$C$118:$K$405</definedName>
    <definedName name="_xlnm._FilterDatabase" localSheetId="2" hidden="1">'SO 02 - Oprava koleje od ...'!$C$119:$K$265</definedName>
    <definedName name="_xlnm.Print_Titles" localSheetId="0">'Rekapitulace stavby'!$92:$92</definedName>
    <definedName name="_xlnm.Print_Titles" localSheetId="1">'SO 01 - Oprava přejezdu v...'!$118:$118</definedName>
    <definedName name="_xlnm.Print_Titles" localSheetId="2">'SO 02 - Oprava koleje od ...'!$119:$119</definedName>
    <definedName name="_xlnm.Print_Area" localSheetId="0">'Rekapitulace stavby'!$D$4:$AO$76,'Rekapitulace stavby'!$C$82:$AQ$97</definedName>
    <definedName name="_xlnm.Print_Area" localSheetId="1">'SO 01 - Oprava přejezdu v...'!$C$106:$J$405</definedName>
    <definedName name="_xlnm.Print_Area" localSheetId="2">'SO 02 - Oprava koleje od ...'!$C$107:$J$265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265" i="3"/>
  <c r="BH265" i="3"/>
  <c r="BG265" i="3"/>
  <c r="BF265" i="3"/>
  <c r="T265" i="3"/>
  <c r="R265" i="3"/>
  <c r="P265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7" i="3"/>
  <c r="BH237" i="3"/>
  <c r="BG237" i="3"/>
  <c r="BF237" i="3"/>
  <c r="T237" i="3"/>
  <c r="R237" i="3"/>
  <c r="P237" i="3"/>
  <c r="BI231" i="3"/>
  <c r="BH231" i="3"/>
  <c r="BG231" i="3"/>
  <c r="BF231" i="3"/>
  <c r="T231" i="3"/>
  <c r="R231" i="3"/>
  <c r="P231" i="3"/>
  <c r="BI225" i="3"/>
  <c r="BH225" i="3"/>
  <c r="BG225" i="3"/>
  <c r="BF225" i="3"/>
  <c r="T225" i="3"/>
  <c r="R225" i="3"/>
  <c r="P225" i="3"/>
  <c r="BI218" i="3"/>
  <c r="BH218" i="3"/>
  <c r="BG218" i="3"/>
  <c r="BF218" i="3"/>
  <c r="T218" i="3"/>
  <c r="R218" i="3"/>
  <c r="P218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117" i="3" s="1"/>
  <c r="J23" i="3"/>
  <c r="J21" i="3"/>
  <c r="E21" i="3"/>
  <c r="J116" i="3" s="1"/>
  <c r="J20" i="3"/>
  <c r="J18" i="3"/>
  <c r="E18" i="3"/>
  <c r="F117" i="3" s="1"/>
  <c r="J17" i="3"/>
  <c r="J15" i="3"/>
  <c r="E15" i="3"/>
  <c r="F91" i="3"/>
  <c r="J14" i="3"/>
  <c r="J12" i="3"/>
  <c r="J89" i="3" s="1"/>
  <c r="E7" i="3"/>
  <c r="E110" i="3" s="1"/>
  <c r="J37" i="2"/>
  <c r="J36" i="2"/>
  <c r="AY95" i="1" s="1"/>
  <c r="J35" i="2"/>
  <c r="AX95" i="1" s="1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2" i="2"/>
  <c r="BH392" i="2"/>
  <c r="BG392" i="2"/>
  <c r="BF392" i="2"/>
  <c r="T392" i="2"/>
  <c r="R392" i="2"/>
  <c r="P392" i="2"/>
  <c r="BI386" i="2"/>
  <c r="BH386" i="2"/>
  <c r="BG386" i="2"/>
  <c r="BF386" i="2"/>
  <c r="T386" i="2"/>
  <c r="R386" i="2"/>
  <c r="P386" i="2"/>
  <c r="BI376" i="2"/>
  <c r="BH376" i="2"/>
  <c r="BG376" i="2"/>
  <c r="BF376" i="2"/>
  <c r="T376" i="2"/>
  <c r="R376" i="2"/>
  <c r="P376" i="2"/>
  <c r="BI369" i="2"/>
  <c r="BH369" i="2"/>
  <c r="BG369" i="2"/>
  <c r="BF369" i="2"/>
  <c r="T369" i="2"/>
  <c r="R369" i="2"/>
  <c r="P369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0" i="2"/>
  <c r="BH220" i="2"/>
  <c r="BG220" i="2"/>
  <c r="BF220" i="2"/>
  <c r="T220" i="2"/>
  <c r="R220" i="2"/>
  <c r="P220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91" i="2" s="1"/>
  <c r="J20" i="2"/>
  <c r="J18" i="2"/>
  <c r="E18" i="2"/>
  <c r="F116" i="2" s="1"/>
  <c r="J17" i="2"/>
  <c r="J15" i="2"/>
  <c r="E15" i="2"/>
  <c r="F91" i="2" s="1"/>
  <c r="J14" i="2"/>
  <c r="J12" i="2"/>
  <c r="J89" i="2" s="1"/>
  <c r="E7" i="2"/>
  <c r="E109" i="2" s="1"/>
  <c r="L90" i="1"/>
  <c r="AM90" i="1"/>
  <c r="AM89" i="1"/>
  <c r="L89" i="1"/>
  <c r="AM87" i="1"/>
  <c r="L87" i="1"/>
  <c r="L85" i="1"/>
  <c r="L84" i="1"/>
  <c r="J265" i="3"/>
  <c r="BK261" i="3"/>
  <c r="J261" i="3"/>
  <c r="BK260" i="3"/>
  <c r="BK247" i="3"/>
  <c r="BK244" i="3"/>
  <c r="J241" i="3"/>
  <c r="J237" i="3"/>
  <c r="BK231" i="3"/>
  <c r="J225" i="3"/>
  <c r="J218" i="3"/>
  <c r="J213" i="3"/>
  <c r="J209" i="3"/>
  <c r="BK205" i="3"/>
  <c r="BK202" i="3"/>
  <c r="BK191" i="3"/>
  <c r="BK181" i="3"/>
  <c r="J173" i="3"/>
  <c r="BK164" i="3"/>
  <c r="BK161" i="3"/>
  <c r="BK329" i="2"/>
  <c r="J326" i="2"/>
  <c r="BK296" i="2"/>
  <c r="J289" i="2"/>
  <c r="BK236" i="2"/>
  <c r="J178" i="2"/>
  <c r="J168" i="2"/>
  <c r="BK165" i="2"/>
  <c r="J154" i="2"/>
  <c r="J151" i="2"/>
  <c r="J260" i="3"/>
  <c r="J259" i="3"/>
  <c r="BK258" i="3"/>
  <c r="J257" i="3"/>
  <c r="J256" i="3"/>
  <c r="BK255" i="3"/>
  <c r="BK254" i="3"/>
  <c r="J250" i="3"/>
  <c r="BK265" i="3"/>
  <c r="BK259" i="3"/>
  <c r="J258" i="3"/>
  <c r="BK257" i="3"/>
  <c r="BK256" i="3"/>
  <c r="J255" i="3"/>
  <c r="J254" i="3"/>
  <c r="BK250" i="3"/>
  <c r="J247" i="3"/>
  <c r="J244" i="3"/>
  <c r="BK241" i="3"/>
  <c r="BK237" i="3"/>
  <c r="J231" i="3"/>
  <c r="BK225" i="3"/>
  <c r="BK218" i="3"/>
  <c r="BK213" i="3"/>
  <c r="BK209" i="3"/>
  <c r="J202" i="3"/>
  <c r="J198" i="3"/>
  <c r="J195" i="3"/>
  <c r="J181" i="3"/>
  <c r="J164" i="3"/>
  <c r="J148" i="3"/>
  <c r="BK145" i="3"/>
  <c r="BK131" i="3"/>
  <c r="BK128" i="3"/>
  <c r="J123" i="3"/>
  <c r="BK403" i="2"/>
  <c r="J398" i="2"/>
  <c r="J376" i="2"/>
  <c r="BK345" i="2"/>
  <c r="J341" i="2"/>
  <c r="BK326" i="2"/>
  <c r="J318" i="2"/>
  <c r="BK313" i="2"/>
  <c r="BK310" i="2"/>
  <c r="J296" i="2"/>
  <c r="BK289" i="2"/>
  <c r="BK280" i="2"/>
  <c r="J274" i="2"/>
  <c r="BK271" i="2"/>
  <c r="BK265" i="2"/>
  <c r="BK257" i="2"/>
  <c r="J249" i="2"/>
  <c r="BK246" i="2"/>
  <c r="J240" i="2"/>
  <c r="J230" i="2"/>
  <c r="BK227" i="2"/>
  <c r="J197" i="2"/>
  <c r="BK188" i="2"/>
  <c r="BK181" i="2"/>
  <c r="BK168" i="2"/>
  <c r="BK161" i="2"/>
  <c r="J148" i="2"/>
  <c r="BK141" i="2"/>
  <c r="BK132" i="2"/>
  <c r="J126" i="2"/>
  <c r="J122" i="2"/>
  <c r="J205" i="3"/>
  <c r="BK198" i="3"/>
  <c r="BK195" i="3"/>
  <c r="J191" i="3"/>
  <c r="J187" i="3"/>
  <c r="BK177" i="3"/>
  <c r="BK173" i="3"/>
  <c r="J158" i="3"/>
  <c r="J154" i="3"/>
  <c r="BK142" i="3"/>
  <c r="J139" i="3"/>
  <c r="J136" i="3"/>
  <c r="J392" i="2"/>
  <c r="J369" i="2"/>
  <c r="J343" i="2"/>
  <c r="J336" i="2"/>
  <c r="J323" i="2"/>
  <c r="J262" i="2"/>
  <c r="J220" i="2"/>
  <c r="J206" i="2"/>
  <c r="BK201" i="2"/>
  <c r="J141" i="2"/>
  <c r="BK126" i="2"/>
  <c r="BK187" i="3"/>
  <c r="J168" i="3"/>
  <c r="J161" i="3"/>
  <c r="BK158" i="3"/>
  <c r="BK154" i="3"/>
  <c r="BK151" i="3"/>
  <c r="J142" i="3"/>
  <c r="J131" i="3"/>
  <c r="BK392" i="2"/>
  <c r="J358" i="2"/>
  <c r="J345" i="2"/>
  <c r="J332" i="2"/>
  <c r="J302" i="2"/>
  <c r="BK292" i="2"/>
  <c r="J286" i="2"/>
  <c r="J280" i="2"/>
  <c r="J268" i="2"/>
  <c r="BK262" i="2"/>
  <c r="BK240" i="2"/>
  <c r="BK220" i="2"/>
  <c r="BK213" i="2"/>
  <c r="BK206" i="2"/>
  <c r="J175" i="2"/>
  <c r="J172" i="2"/>
  <c r="J165" i="2"/>
  <c r="J158" i="2"/>
  <c r="BK129" i="2"/>
  <c r="J177" i="3"/>
  <c r="BK168" i="3"/>
  <c r="J151" i="3"/>
  <c r="BK148" i="3"/>
  <c r="BK139" i="3"/>
  <c r="BK123" i="3"/>
  <c r="BK401" i="2"/>
  <c r="BK386" i="2"/>
  <c r="J360" i="2"/>
  <c r="BK343" i="2"/>
  <c r="BK318" i="2"/>
  <c r="J310" i="2"/>
  <c r="BK299" i="2"/>
  <c r="BK286" i="2"/>
  <c r="J283" i="2"/>
  <c r="J277" i="2"/>
  <c r="J271" i="2"/>
  <c r="BK252" i="2"/>
  <c r="J246" i="2"/>
  <c r="J236" i="2"/>
  <c r="J227" i="2"/>
  <c r="J201" i="2"/>
  <c r="BK197" i="2"/>
  <c r="BK193" i="2"/>
  <c r="J188" i="2"/>
  <c r="J184" i="2"/>
  <c r="BK158" i="2"/>
  <c r="BK151" i="2"/>
  <c r="BK148" i="2"/>
  <c r="BK145" i="2"/>
  <c r="BK137" i="2"/>
  <c r="J135" i="2"/>
  <c r="J145" i="3"/>
  <c r="BK136" i="3"/>
  <c r="J128" i="3"/>
  <c r="J403" i="2"/>
  <c r="BK398" i="2"/>
  <c r="BK369" i="2"/>
  <c r="BK358" i="2"/>
  <c r="BK341" i="2"/>
  <c r="BK332" i="2"/>
  <c r="J329" i="2"/>
  <c r="J313" i="2"/>
  <c r="J306" i="2"/>
  <c r="J299" i="2"/>
  <c r="J292" i="2"/>
  <c r="BK283" i="2"/>
  <c r="BK268" i="2"/>
  <c r="J257" i="2"/>
  <c r="J252" i="2"/>
  <c r="BK243" i="2"/>
  <c r="J233" i="2"/>
  <c r="BK230" i="2"/>
  <c r="J193" i="2"/>
  <c r="BK184" i="2"/>
  <c r="BK178" i="2"/>
  <c r="J145" i="2"/>
  <c r="J132" i="2"/>
  <c r="J129" i="2"/>
  <c r="BK122" i="2"/>
  <c r="AS94" i="1"/>
  <c r="J401" i="2"/>
  <c r="J386" i="2"/>
  <c r="BK376" i="2"/>
  <c r="BK360" i="2"/>
  <c r="BK336" i="2"/>
  <c r="BK323" i="2"/>
  <c r="BK306" i="2"/>
  <c r="BK302" i="2"/>
  <c r="BK277" i="2"/>
  <c r="BK274" i="2"/>
  <c r="J265" i="2"/>
  <c r="BK249" i="2"/>
  <c r="J243" i="2"/>
  <c r="BK233" i="2"/>
  <c r="J213" i="2"/>
  <c r="J181" i="2"/>
  <c r="BK175" i="2"/>
  <c r="BK172" i="2"/>
  <c r="J161" i="2"/>
  <c r="BK154" i="2"/>
  <c r="J137" i="2"/>
  <c r="BK135" i="2"/>
  <c r="T121" i="2" l="1"/>
  <c r="T120" i="2" s="1"/>
  <c r="BK340" i="2"/>
  <c r="J340" i="2" s="1"/>
  <c r="J99" i="2" s="1"/>
  <c r="P121" i="2"/>
  <c r="P120" i="2" s="1"/>
  <c r="BK121" i="2"/>
  <c r="BK120" i="2" s="1"/>
  <c r="BK119" i="2" s="1"/>
  <c r="J119" i="2" s="1"/>
  <c r="J96" i="2" s="1"/>
  <c r="T340" i="2"/>
  <c r="R121" i="2"/>
  <c r="R120" i="2" s="1"/>
  <c r="P340" i="2"/>
  <c r="T122" i="3"/>
  <c r="T121" i="3" s="1"/>
  <c r="P212" i="3"/>
  <c r="R122" i="3"/>
  <c r="R121" i="3" s="1"/>
  <c r="R212" i="3"/>
  <c r="R340" i="2"/>
  <c r="BK122" i="3"/>
  <c r="J122" i="3" s="1"/>
  <c r="J98" i="3" s="1"/>
  <c r="P122" i="3"/>
  <c r="P121" i="3" s="1"/>
  <c r="BK212" i="3"/>
  <c r="J212" i="3" s="1"/>
  <c r="J99" i="3" s="1"/>
  <c r="T212" i="3"/>
  <c r="BK253" i="3"/>
  <c r="J253" i="3" s="1"/>
  <c r="J100" i="3" s="1"/>
  <c r="P253" i="3"/>
  <c r="R253" i="3"/>
  <c r="T253" i="3"/>
  <c r="E85" i="2"/>
  <c r="J115" i="2"/>
  <c r="BE158" i="2"/>
  <c r="BE168" i="2"/>
  <c r="BE197" i="2"/>
  <c r="BE206" i="2"/>
  <c r="BE230" i="2"/>
  <c r="BE271" i="2"/>
  <c r="BE299" i="2"/>
  <c r="BE345" i="2"/>
  <c r="BE369" i="2"/>
  <c r="BE392" i="2"/>
  <c r="BE227" i="2"/>
  <c r="BE240" i="2"/>
  <c r="BE246" i="2"/>
  <c r="BE249" i="2"/>
  <c r="BE286" i="2"/>
  <c r="BE318" i="2"/>
  <c r="BE323" i="2"/>
  <c r="BE326" i="2"/>
  <c r="BE403" i="2"/>
  <c r="J92" i="3"/>
  <c r="J114" i="3"/>
  <c r="BE123" i="3"/>
  <c r="BE131" i="3"/>
  <c r="BE142" i="3"/>
  <c r="BE151" i="3"/>
  <c r="BE122" i="2"/>
  <c r="BE137" i="2"/>
  <c r="BE141" i="2"/>
  <c r="BE175" i="2"/>
  <c r="BE292" i="2"/>
  <c r="BE296" i="2"/>
  <c r="BE341" i="2"/>
  <c r="BE358" i="2"/>
  <c r="BE376" i="2"/>
  <c r="BE398" i="2"/>
  <c r="J91" i="3"/>
  <c r="F116" i="3"/>
  <c r="J92" i="2"/>
  <c r="F115" i="2"/>
  <c r="BE126" i="2"/>
  <c r="BE148" i="2"/>
  <c r="BE178" i="2"/>
  <c r="BE201" i="2"/>
  <c r="BE233" i="2"/>
  <c r="BE236" i="2"/>
  <c r="BE265" i="2"/>
  <c r="BE329" i="2"/>
  <c r="BE336" i="2"/>
  <c r="BE360" i="2"/>
  <c r="BE128" i="3"/>
  <c r="BE136" i="3"/>
  <c r="BE139" i="3"/>
  <c r="BE148" i="3"/>
  <c r="BE164" i="3"/>
  <c r="BE177" i="3"/>
  <c r="BE181" i="3"/>
  <c r="BE191" i="3"/>
  <c r="BE195" i="3"/>
  <c r="J113" i="2"/>
  <c r="BE132" i="2"/>
  <c r="BE154" i="2"/>
  <c r="BE161" i="2"/>
  <c r="BE172" i="2"/>
  <c r="BE181" i="2"/>
  <c r="BE184" i="2"/>
  <c r="BE257" i="2"/>
  <c r="BE274" i="2"/>
  <c r="BE283" i="2"/>
  <c r="BE289" i="2"/>
  <c r="BE302" i="2"/>
  <c r="BE306" i="2"/>
  <c r="BE313" i="2"/>
  <c r="BE332" i="2"/>
  <c r="BE386" i="2"/>
  <c r="E85" i="3"/>
  <c r="F92" i="3"/>
  <c r="BE161" i="3"/>
  <c r="BE168" i="3"/>
  <c r="BE151" i="2"/>
  <c r="BE165" i="2"/>
  <c r="BE193" i="2"/>
  <c r="BE213" i="2"/>
  <c r="BE220" i="2"/>
  <c r="BE243" i="2"/>
  <c r="BE252" i="2"/>
  <c r="BE268" i="2"/>
  <c r="BE277" i="2"/>
  <c r="BE401" i="2"/>
  <c r="BE154" i="3"/>
  <c r="BE158" i="3"/>
  <c r="BE173" i="3"/>
  <c r="BE187" i="3"/>
  <c r="BE202" i="3"/>
  <c r="BE205" i="3"/>
  <c r="BE225" i="3"/>
  <c r="BE231" i="3"/>
  <c r="BE244" i="3"/>
  <c r="BE247" i="3"/>
  <c r="BE260" i="3"/>
  <c r="BE265" i="3"/>
  <c r="BE237" i="3"/>
  <c r="BE250" i="3"/>
  <c r="BE254" i="3"/>
  <c r="BE261" i="3"/>
  <c r="F92" i="2"/>
  <c r="BE129" i="2"/>
  <c r="BE135" i="2"/>
  <c r="BE145" i="2"/>
  <c r="BE188" i="2"/>
  <c r="BE262" i="2"/>
  <c r="BE280" i="2"/>
  <c r="BE310" i="2"/>
  <c r="BE343" i="2"/>
  <c r="BE145" i="3"/>
  <c r="BE198" i="3"/>
  <c r="BE209" i="3"/>
  <c r="BE213" i="3"/>
  <c r="BE218" i="3"/>
  <c r="BE241" i="3"/>
  <c r="BE255" i="3"/>
  <c r="BE256" i="3"/>
  <c r="BE257" i="3"/>
  <c r="BE258" i="3"/>
  <c r="BE259" i="3"/>
  <c r="F37" i="2"/>
  <c r="BD95" i="1" s="1"/>
  <c r="F37" i="3"/>
  <c r="BD96" i="1" s="1"/>
  <c r="J34" i="2"/>
  <c r="AW95" i="1" s="1"/>
  <c r="J34" i="3"/>
  <c r="AW96" i="1" s="1"/>
  <c r="F34" i="2"/>
  <c r="BA95" i="1" s="1"/>
  <c r="F35" i="2"/>
  <c r="BB95" i="1" s="1"/>
  <c r="F36" i="3"/>
  <c r="BC96" i="1" s="1"/>
  <c r="F36" i="2"/>
  <c r="BC95" i="1" s="1"/>
  <c r="F34" i="3"/>
  <c r="BA96" i="1" s="1"/>
  <c r="F35" i="3"/>
  <c r="BB96" i="1" s="1"/>
  <c r="P120" i="3" l="1"/>
  <c r="AU96" i="1" s="1"/>
  <c r="T119" i="2"/>
  <c r="R119" i="2"/>
  <c r="R120" i="3"/>
  <c r="P119" i="2"/>
  <c r="AU95" i="1" s="1"/>
  <c r="AU94" i="1" s="1"/>
  <c r="T120" i="3"/>
  <c r="J120" i="2"/>
  <c r="J97" i="2"/>
  <c r="J121" i="2"/>
  <c r="J98" i="2" s="1"/>
  <c r="BK121" i="3"/>
  <c r="J121" i="3" s="1"/>
  <c r="J97" i="3" s="1"/>
  <c r="J30" i="2"/>
  <c r="AG95" i="1" s="1"/>
  <c r="J33" i="2"/>
  <c r="AV95" i="1" s="1"/>
  <c r="AT95" i="1" s="1"/>
  <c r="F33" i="2"/>
  <c r="AZ95" i="1" s="1"/>
  <c r="BD94" i="1"/>
  <c r="W33" i="1" s="1"/>
  <c r="BA94" i="1"/>
  <c r="W30" i="1" s="1"/>
  <c r="BB94" i="1"/>
  <c r="AX94" i="1" s="1"/>
  <c r="BC94" i="1"/>
  <c r="W32" i="1" s="1"/>
  <c r="F33" i="3"/>
  <c r="AZ96" i="1" s="1"/>
  <c r="J33" i="3"/>
  <c r="AV96" i="1" s="1"/>
  <c r="AT96" i="1" s="1"/>
  <c r="J39" i="2" l="1"/>
  <c r="BK120" i="3"/>
  <c r="J120" i="3"/>
  <c r="J96" i="3" s="1"/>
  <c r="AN95" i="1"/>
  <c r="AZ94" i="1"/>
  <c r="AV94" i="1" s="1"/>
  <c r="AK29" i="1" s="1"/>
  <c r="AY94" i="1"/>
  <c r="W31" i="1"/>
  <c r="AW94" i="1"/>
  <c r="AK30" i="1" s="1"/>
  <c r="W29" i="1" l="1"/>
  <c r="J30" i="3"/>
  <c r="AG96" i="1" s="1"/>
  <c r="AN96" i="1" s="1"/>
  <c r="AT94" i="1"/>
  <c r="J39" i="3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<sst xmlns="http://schemas.openxmlformats.org/spreadsheetml/2006/main" count="4694" uniqueCount="612">
  <si>
    <t>Export Komplet</t>
  </si>
  <si>
    <t/>
  </si>
  <si>
    <t>2.0</t>
  </si>
  <si>
    <t>False</t>
  </si>
  <si>
    <t>{1d87db70-36d5-46c6-9a2a-4d4489d5f5c1}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</si>
  <si>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</si>
  <si>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</si>
  <si>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</si>
  <si>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</si>
  <si>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</si>
  <si>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</si>
  <si>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</si>
  <si>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</si>
  <si>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</si>
  <si>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</si>
  <si>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</si>
  <si>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</si>
  <si>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přejezdu v km 251,334 v ŽST Leština u Světlé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</si>
  <si>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</si>
  <si>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</si>
  <si>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</si>
  <si>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</si>
  <si>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</si>
  <si>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</si>
  <si>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</si>
  <si>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</si>
  <si>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</si>
  <si>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</si>
  <si>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</si>
  <si>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</si>
  <si>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</si>
  <si>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</si>
  <si>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</si>
  <si>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</si>
  <si>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</si>
  <si>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</si>
  <si>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</si>
  <si>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</si>
  <si>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</si>
  <si>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</si>
  <si>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</si>
  <si>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</si>
  <si>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</si>
  <si>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</si>
  <si>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</si>
  <si>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</si>
  <si>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</si>
  <si>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</si>
  <si>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</si>
  <si>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</si>
  <si>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</si>
  <si>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</si>
  <si>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</si>
  <si>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</si>
  <si>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</si>
  <si>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</si>
  <si>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</si>
  <si>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</si>
  <si>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</si>
  <si>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</si>
  <si>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</si>
  <si>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</si>
  <si>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</si>
  <si>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</si>
  <si>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</si>
  <si>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</si>
  <si>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</si>
  <si>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</si>
  <si>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</si>
  <si>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</si>
  <si>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</si>
  <si>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</si>
  <si>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</si>
  <si>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</si>
  <si>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</si>
  <si>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</si>
  <si>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</si>
  <si>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</si>
  <si>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přejezdu v km 251,334 (P3698)</t>
  </si>
  <si>
    <t>STA</t>
  </si>
  <si>
    <t>1</t>
  </si>
  <si>
    <t>{54017645-9975-4ccb-850a-9dcbd2ed7292}</t>
  </si>
  <si>
    <t>2</t>
  </si>
  <si>
    <t>SO 02</t>
  </si>
  <si>
    <t>Oprava koleje od km 251,053 do km 251,400</t>
  </si>
  <si>
    <t>{a3edb00d-3fba-40e4-bee1-ab5d6385917a}</t>
  </si>
  <si>
    <t>KRYCÍ LIST SOUPISU PRACÍ</t>
  </si>
  <si>
    <t>Objekt:</t>
  </si>
  <si>
    <t>SO 01 - Oprava přejezdu v km 251,334 (P3698)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</si>
  <si>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</si>
  <si>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</si>
  <si>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</si>
  <si>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</si>
  <si>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</si>
  <si>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</si>
  <si>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</si>
  <si>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</si>
  <si>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</si>
  <si>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</si>
  <si>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</si>
  <si>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</si>
  <si>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</si>
  <si>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</si>
  <si>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</si>
  <si>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</si>
  <si>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</si>
  <si>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</si>
  <si>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</si>
  <si>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</si>
  <si>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</si>
  <si>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</si>
  <si>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</si>
  <si>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</si>
  <si>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</si>
  <si>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</si>
  <si>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</si>
  <si>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5906030120</t>
  </si>
  <si>
    <t>Ojedinělá výměna pražce současně s výměnou nebo čištěním KL pražec betonový příčný vystrojený</t>
  </si>
  <si>
    <t>kus</t>
  </si>
  <si>
    <t>4</t>
  </si>
  <si>
    <t>84452740</t>
  </si>
  <si>
    <t>VV</t>
  </si>
  <si>
    <t>"Betonový pražec SB8" 4*2</t>
  </si>
  <si>
    <t>"přejezdový pražec PP13" 16*2</t>
  </si>
  <si>
    <t>Součet</t>
  </si>
  <si>
    <t>5906105010</t>
  </si>
  <si>
    <t>Demontáž pražce dřevěný</t>
  </si>
  <si>
    <t>612094962</t>
  </si>
  <si>
    <t>20*2</t>
  </si>
  <si>
    <t>3</t>
  </si>
  <si>
    <t>M</t>
  </si>
  <si>
    <t>5956140025R</t>
  </si>
  <si>
    <t>Přejezdový pražec betonový příčný vystrojený včetně kompletů tv. PP13</t>
  </si>
  <si>
    <t>8</t>
  </si>
  <si>
    <t>-925056623</t>
  </si>
  <si>
    <t>"přejezdový pražec PP13 vystrojený včetně kompletů s antikorozní úpravou" 16*2</t>
  </si>
  <si>
    <t>5956140045</t>
  </si>
  <si>
    <t>Pražec betonový příčný vystrojený včetně kompletů tv. SB 8 P upevnění tuhé-ŽS4</t>
  </si>
  <si>
    <t>-311827089</t>
  </si>
  <si>
    <t>5958128010</t>
  </si>
  <si>
    <t>Komplety ŽS 4 (šroub RS 1, matice M 24, podložka Fe6, svěrka ŽS4)</t>
  </si>
  <si>
    <t>1883746951</t>
  </si>
  <si>
    <t>32</t>
  </si>
  <si>
    <t>6</t>
  </si>
  <si>
    <t>5907050120</t>
  </si>
  <si>
    <t>Dělení kolejnic kyslíkem tv. S49</t>
  </si>
  <si>
    <t>1976236002</t>
  </si>
  <si>
    <t>"1 TK Lp+Pp" 2+2+2</t>
  </si>
  <si>
    <t>"2 TK Lp+Pp" 2+2+2</t>
  </si>
  <si>
    <t>7</t>
  </si>
  <si>
    <t>5907015420</t>
  </si>
  <si>
    <t>Ojedinělá výměna kolejnic současně s výměnou kompletů a pryžové podložky tv. S49 rozdělení "u"</t>
  </si>
  <si>
    <t>m</t>
  </si>
  <si>
    <t>1934516739</t>
  </si>
  <si>
    <t>(251,335305-251,316205)*1000*2 + 0,300 "zaokrouhlení"</t>
  </si>
  <si>
    <t>(251,340750-251,321690)*1000*2 + 0,380 "zaokrouhlení"</t>
  </si>
  <si>
    <t>9</t>
  </si>
  <si>
    <t>5905035120</t>
  </si>
  <si>
    <t>Výměna KL malou těžící mechanizací včetně lavičky pod ložnou plochou pražce lože zapuštěné</t>
  </si>
  <si>
    <t>m3</t>
  </si>
  <si>
    <t>-309413453</t>
  </si>
  <si>
    <t>"1 TK+2TK" 12,6*2*2,2</t>
  </si>
  <si>
    <t>10</t>
  </si>
  <si>
    <t>5955101000</t>
  </si>
  <si>
    <t>Kamenivo drcené štěrk frakce 31,5/63 třídy BI</t>
  </si>
  <si>
    <t>t</t>
  </si>
  <si>
    <t>600989327</t>
  </si>
  <si>
    <t>"1 TK+2TK" 12,6*2*2,2*1,8</t>
  </si>
  <si>
    <t>5909031020</t>
  </si>
  <si>
    <t>Úprava GPK koleje směrové a výškové uspořádání pražce betonové</t>
  </si>
  <si>
    <t>km</t>
  </si>
  <si>
    <t>-167655875</t>
  </si>
  <si>
    <t>0,2*2</t>
  </si>
  <si>
    <t>12</t>
  </si>
  <si>
    <t>5910020130</t>
  </si>
  <si>
    <t>Svařování kolejnic termitem plný předehřev standardní spára svar jednotlivý tv. S49</t>
  </si>
  <si>
    <t>svar</t>
  </si>
  <si>
    <t>-1176675275</t>
  </si>
  <si>
    <t>5913235020</t>
  </si>
  <si>
    <t>Dělení AB komunikace řezáním hloubky do 20 cm</t>
  </si>
  <si>
    <t>-979527122</t>
  </si>
  <si>
    <t>"šířka přejezdu (silnice II/36)" 7,5*2</t>
  </si>
  <si>
    <t>5913240020</t>
  </si>
  <si>
    <t>Odstranění AB komunikace odtěžením nebo frézováním hloubky do 20 cm</t>
  </si>
  <si>
    <t>m2</t>
  </si>
  <si>
    <t>1579212987</t>
  </si>
  <si>
    <t>"P3698 + silnice II/36" 145</t>
  </si>
  <si>
    <t>5913215020</t>
  </si>
  <si>
    <t>Demontáž kolejnicových dílů přejezdu ochranná kolejnice</t>
  </si>
  <si>
    <t>-1284832754</t>
  </si>
  <si>
    <t>4*9</t>
  </si>
  <si>
    <t>5913215040</t>
  </si>
  <si>
    <t>Demontáž kolejnicových dílů přejezdu náběhový klín</t>
  </si>
  <si>
    <t>2039818889</t>
  </si>
  <si>
    <t>"1 TK" 2</t>
  </si>
  <si>
    <t>"2 TK" 2</t>
  </si>
  <si>
    <t>5910135010</t>
  </si>
  <si>
    <t>Demontáž pražcové kotvy v koleji</t>
  </si>
  <si>
    <t>-354508702</t>
  </si>
  <si>
    <t>5910136010</t>
  </si>
  <si>
    <t>Montáž pražcové kotvy v koleji</t>
  </si>
  <si>
    <t>5821642</t>
  </si>
  <si>
    <t>5960101005R</t>
  </si>
  <si>
    <t>Matice pro pražcové kotvy TDHB pro pražec betonový SB 8</t>
  </si>
  <si>
    <t>-1047046837</t>
  </si>
  <si>
    <t>12*2</t>
  </si>
  <si>
    <t>5960101005R1</t>
  </si>
  <si>
    <t>Pásek pro pražcové kotvy TDHB pro pražec betonový SB 8</t>
  </si>
  <si>
    <t>532747167</t>
  </si>
  <si>
    <t>5913220020</t>
  </si>
  <si>
    <t>Montáž kolejnicových dílů přejezdu ochranná kolejnice</t>
  </si>
  <si>
    <t>-739658679</t>
  </si>
  <si>
    <t>"1 TK Lp+Pp" 2*9</t>
  </si>
  <si>
    <t>"2 TK Lp+Pp" 2*9</t>
  </si>
  <si>
    <t>5957201010</t>
  </si>
  <si>
    <t>Kolejnice užité tv. S49</t>
  </si>
  <si>
    <t>565194135</t>
  </si>
  <si>
    <t>"NEOCEŇOVAT-dodá objednavatel"</t>
  </si>
  <si>
    <t>5913220040</t>
  </si>
  <si>
    <t>Montáž kolejnicových dílů přejezdu náběhový klín</t>
  </si>
  <si>
    <t>-1402479724</t>
  </si>
  <si>
    <t>5963134010</t>
  </si>
  <si>
    <t>Náběhový klín ocelový</t>
  </si>
  <si>
    <t>-1840636317</t>
  </si>
  <si>
    <t>5913250020</t>
  </si>
  <si>
    <t>Zřízení konstrukce vozovky asfaltobetonové dle vzorového listu Ž těžké - podkladní, ložní a obrusná vrstva tloušťky do 25 cm</t>
  </si>
  <si>
    <t>-123512165</t>
  </si>
  <si>
    <t>"P3698 1 TK" 9*1,2 + 0,200 "zaokrouhlení"</t>
  </si>
  <si>
    <t>"P3698 2 TK" 9*1,2 + 0,200 "zaokrouhlení"</t>
  </si>
  <si>
    <t>"silnice II/36 vpravo+vlevo" 108</t>
  </si>
  <si>
    <t>5963146000</t>
  </si>
  <si>
    <t>Asfaltový beton ACO 11S 50/70 střednězrnný-obrusná vrstva</t>
  </si>
  <si>
    <t>-784184994</t>
  </si>
  <si>
    <t>"P3698 1 TK" 11*0,04*2,5</t>
  </si>
  <si>
    <t>"P3698 2 TK" 11*0,04*2,5</t>
  </si>
  <si>
    <t>"P3698 mezi 1TK+2TK" 26*0,04*2,5</t>
  </si>
  <si>
    <t>"silnice II/36 vpravo" 46,6*0,04*2,5</t>
  </si>
  <si>
    <t>"silnice II/36 vlevo" 34,6*0,04*2,5</t>
  </si>
  <si>
    <t>5963146010</t>
  </si>
  <si>
    <t>Asfaltový beton ACL 16S 50/70 hrubozrnný-ložní vrstva</t>
  </si>
  <si>
    <t>-1310483254</t>
  </si>
  <si>
    <t>"P3698 1 TK" 11*0,06*2,5</t>
  </si>
  <si>
    <t>"P3698 2 TK" 11*0,06*2,5</t>
  </si>
  <si>
    <t>"P3698 mezi 1TK+2TK" 26*0,06*2,5</t>
  </si>
  <si>
    <t>"silnice II/36 vpravo" 46,6*0,06*2,5</t>
  </si>
  <si>
    <t>"silnice II/36 vlevo" 34,6*0,06*2,5</t>
  </si>
  <si>
    <t>5963146020</t>
  </si>
  <si>
    <t>Asfaltový beton ACP 16S 50/70 středněznný-podkladní vrstva</t>
  </si>
  <si>
    <t>-827169391</t>
  </si>
  <si>
    <t>"P3698 1 TK" 11*0,05*2,5</t>
  </si>
  <si>
    <t>"P3698 2 TK" 11*0,05*2,5</t>
  </si>
  <si>
    <t>"P3698 mezi 1TK+2TK" 26*0,05*2,5</t>
  </si>
  <si>
    <t>"silnice II/36 vpravo" 46,6*0,05*2,5</t>
  </si>
  <si>
    <t>"silnice II/36 vlevo" 34,6*0,05*2,5</t>
  </si>
  <si>
    <t>5963146025</t>
  </si>
  <si>
    <t>Asfaltový beton ACP 22S 50/70 hrubozrnný podkladní vrstva</t>
  </si>
  <si>
    <t>-1219618893</t>
  </si>
  <si>
    <t>"P3698 + silnice II/36" (2,5+4,939+2,5)*9*0,220*2,5</t>
  </si>
  <si>
    <t>5913245010R1</t>
  </si>
  <si>
    <t>Spojovací postřik asfaltový</t>
  </si>
  <si>
    <t>-283137867</t>
  </si>
  <si>
    <t>130*2</t>
  </si>
  <si>
    <t>5913245010R2</t>
  </si>
  <si>
    <t>Spojovací postřik infiltrační</t>
  </si>
  <si>
    <t>-1886911158</t>
  </si>
  <si>
    <t>130</t>
  </si>
  <si>
    <t>5955101020</t>
  </si>
  <si>
    <t>Kamenivo drcené štěrkodrť frakce 0/32</t>
  </si>
  <si>
    <t>-1244298208</t>
  </si>
  <si>
    <t>"silnice II/36 vpravo" 3*0,3*1,8</t>
  </si>
  <si>
    <t>"silnice II/36 vlevo" 2,6*0,3*1,8</t>
  </si>
  <si>
    <t>5913245010</t>
  </si>
  <si>
    <t>Oprava komunikace vyplněním trhlin zálivkovou hmotou</t>
  </si>
  <si>
    <t>993942014</t>
  </si>
  <si>
    <t>12*9</t>
  </si>
  <si>
    <t>5963152000</t>
  </si>
  <si>
    <t>Asfaltová zálivka pro trhliny a spáry</t>
  </si>
  <si>
    <t>kg</t>
  </si>
  <si>
    <t>-111715795</t>
  </si>
  <si>
    <t>12*9*0,1</t>
  </si>
  <si>
    <t>5913270010</t>
  </si>
  <si>
    <t>Vložení výztužné vložky textilní nebo geosyntetické</t>
  </si>
  <si>
    <t>2125335494</t>
  </si>
  <si>
    <t>"vyztužovací mříž" 200</t>
  </si>
  <si>
    <t>5964133005R</t>
  </si>
  <si>
    <t>Vyztužovací mříž</t>
  </si>
  <si>
    <t>1062220184</t>
  </si>
  <si>
    <t>5913265010R</t>
  </si>
  <si>
    <t>Zpevnění krajnice asfaltovým recyklátem tl. 100 mm</t>
  </si>
  <si>
    <t>624120633</t>
  </si>
  <si>
    <t>"silnice II/36 vpravo" 8*0,5</t>
  </si>
  <si>
    <t>"silnice II/36 vlevo" 6,5*0,5</t>
  </si>
  <si>
    <t>"P3698 mezi 1TK+2TK" 4,939*0,5</t>
  </si>
  <si>
    <t>5955101075R</t>
  </si>
  <si>
    <t xml:space="preserve">Asfaltový recyklát </t>
  </si>
  <si>
    <t>-244987220</t>
  </si>
  <si>
    <t>"silnice II/36 vpravo" 8*0,5*0,100*2,3</t>
  </si>
  <si>
    <t>"silnice II/36 vlevo" 6,5*0,5*0,100*2,3</t>
  </si>
  <si>
    <t>"P3698 mezi 1TK+2TK" 4,939*0,5*0,100*2,3</t>
  </si>
  <si>
    <t>5913335020</t>
  </si>
  <si>
    <t>Nátěr vodorovného dopravního značení souvislá čára šíře do 125 mm</t>
  </si>
  <si>
    <t>-1480242242</t>
  </si>
  <si>
    <t>2*20</t>
  </si>
  <si>
    <t>5963157005</t>
  </si>
  <si>
    <t>Nátěr hmota nátěrová syntetická základní</t>
  </si>
  <si>
    <t>litr</t>
  </si>
  <si>
    <t>-480792043</t>
  </si>
  <si>
    <t>5914030110</t>
  </si>
  <si>
    <t>Demontáž dílů otevřeného odvodnění příkopové zídky monolitické betonové</t>
  </si>
  <si>
    <t>397833430</t>
  </si>
  <si>
    <t>"čela propustku o rozměrech 1,4x0,4x0,9m" 1,4*2</t>
  </si>
  <si>
    <t>5914030550</t>
  </si>
  <si>
    <t>Demontáž dílů otevřeného odvodnění prahové vpusti z prefabrikovaných dílů</t>
  </si>
  <si>
    <t>1710928844</t>
  </si>
  <si>
    <t>"silnice II/36 vlevo" 8</t>
  </si>
  <si>
    <t>5914035550</t>
  </si>
  <si>
    <t xml:space="preserve">Zřízení otevřených odvodňovacích zařízení silničního žlabu </t>
  </si>
  <si>
    <t>1404726921</t>
  </si>
  <si>
    <t>5964123010</t>
  </si>
  <si>
    <t>Odvodňovací žlab s mříží a vývodem (zatížení žlabu a roštu DN 400)</t>
  </si>
  <si>
    <t>-251065447</t>
  </si>
  <si>
    <t>5964161020</t>
  </si>
  <si>
    <t>Beton lehce zhutnitelný C 25/30;X0 F5 2 395 2 898</t>
  </si>
  <si>
    <t>-403306328</t>
  </si>
  <si>
    <t>8*0,200*0,400</t>
  </si>
  <si>
    <t>-1849661415</t>
  </si>
  <si>
    <t>"odvodňovací žlab" 8*0,200*0,400*1,8</t>
  </si>
  <si>
    <t>5914040030R</t>
  </si>
  <si>
    <t>Zřízení krytých odvodňovacích zařízení ručně svodného potrubí</t>
  </si>
  <si>
    <t>-1406222231</t>
  </si>
  <si>
    <t>"odvodňovací propustek" 9,5</t>
  </si>
  <si>
    <t>5914055030</t>
  </si>
  <si>
    <t>Zřízení krytých odvodňovacích zařízení svodného potrubí</t>
  </si>
  <si>
    <t>245323916</t>
  </si>
  <si>
    <t>5964161005</t>
  </si>
  <si>
    <t>Beton lehce zhutnitelný C 16/20;X0 F5 2 200 2 662</t>
  </si>
  <si>
    <t>-1770108798</t>
  </si>
  <si>
    <t>"obetonování trouby propustku" 9,5*0,4*0,150</t>
  </si>
  <si>
    <t>"podklad vtok a výtok z lomového kamene" 9,5*0,4*0,200+4,5</t>
  </si>
  <si>
    <t>5964104030R</t>
  </si>
  <si>
    <t>Kanalizační díly plastové trubka s kompaktní stěnou DN 200 SN8</t>
  </si>
  <si>
    <t>-1248634422</t>
  </si>
  <si>
    <t>"svodné potrubí" 1</t>
  </si>
  <si>
    <t>5964104045R</t>
  </si>
  <si>
    <t>Kanalizační díly plastové trubka s kompaktní stěnou DN 400 SN 16</t>
  </si>
  <si>
    <t>-75611832</t>
  </si>
  <si>
    <t>"propustek" 9,5</t>
  </si>
  <si>
    <t>5914035470</t>
  </si>
  <si>
    <t>Zřízení otevřených odvodňovacích zařízení trativodní výusť z lomového kamene</t>
  </si>
  <si>
    <t>1178741741</t>
  </si>
  <si>
    <t>"vtok a výtok propustku" 2,6 + 1,5 + 1,5 + 2,2</t>
  </si>
  <si>
    <t>5955101045</t>
  </si>
  <si>
    <t>Lomový kámen tříděný pro rovnaniny</t>
  </si>
  <si>
    <t>-808979796</t>
  </si>
  <si>
    <t>"svodné potrubí" (0,5*0,5*0,3*2,5)</t>
  </si>
  <si>
    <t>"vtok a výtok propustku" (7,8*1,5*0,3*2,5)</t>
  </si>
  <si>
    <t>5914035450</t>
  </si>
  <si>
    <t>Zřízení otevřených odvodňovacích zařízení trativodní výusť monolitická betonová konstrukce</t>
  </si>
  <si>
    <t>-1799496147</t>
  </si>
  <si>
    <t>7497100120R</t>
  </si>
  <si>
    <t>Materiál pro obetonování stávajícího základu TV-beton,výstuže,sítě KARI</t>
  </si>
  <si>
    <t>306073718</t>
  </si>
  <si>
    <t>"čela propustku výztuž prům. R8"</t>
  </si>
  <si>
    <t>"čela propustku ocel B500B"</t>
  </si>
  <si>
    <t>"čela propustku Beton C30/37 XC4,XF4" 1,4*0.4*0,9*2*0,3</t>
  </si>
  <si>
    <t>5915005020</t>
  </si>
  <si>
    <t>Hloubení rýh nebo jam na železničním spodku II. třídy</t>
  </si>
  <si>
    <t>-1453723095</t>
  </si>
  <si>
    <t>"svod" 1*0,6*0,8</t>
  </si>
  <si>
    <t>"propustek" 9,5*0,6*1,2</t>
  </si>
  <si>
    <t>"odvodňovací žlab" 8*0,6*0,8</t>
  </si>
  <si>
    <t>5915010010</t>
  </si>
  <si>
    <t>Těžení zeminy nebo horniny železničního spodku I. třídy</t>
  </si>
  <si>
    <t>1617845686</t>
  </si>
  <si>
    <t>3,9*8</t>
  </si>
  <si>
    <t>5915020010</t>
  </si>
  <si>
    <t>Povrchová úprava plochy železničního spodku</t>
  </si>
  <si>
    <t>-440615700</t>
  </si>
  <si>
    <t>5999005010</t>
  </si>
  <si>
    <t>Třídění spojovacích a upevňovacích součástí</t>
  </si>
  <si>
    <t>1526062947</t>
  </si>
  <si>
    <t>"upevňovadla výzisk" 160*0,00123</t>
  </si>
  <si>
    <t>5999005030</t>
  </si>
  <si>
    <t>Třídění kolejnic</t>
  </si>
  <si>
    <t>-599595179</t>
  </si>
  <si>
    <t>"kolejnice"77*0,049</t>
  </si>
  <si>
    <t>"ochranné kolejnice" 36*0,049</t>
  </si>
  <si>
    <t>5999005060</t>
  </si>
  <si>
    <t>Třídění ostatního materiálu</t>
  </si>
  <si>
    <t>-74771133</t>
  </si>
  <si>
    <t>"výzisk náběhový klín" 0,040</t>
  </si>
  <si>
    <t>"výzisk pražcové kotvy+matky" 0,060+0,241</t>
  </si>
  <si>
    <t>OST</t>
  </si>
  <si>
    <t>Ostatní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</si>
  <si>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</si>
  <si>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</si>
  <si>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512</t>
  </si>
  <si>
    <t>-938005496</t>
  </si>
  <si>
    <t>"dř. pražce k likvidaci" 20*2*0,080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</si>
  <si>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</si>
  <si>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</si>
  <si>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762571489</t>
  </si>
  <si>
    <t>"beton" 14,579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</si>
  <si>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</si>
  <si>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</si>
  <si>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-669303827</t>
  </si>
  <si>
    <t xml:space="preserve"> "štěrk fr. 32/63" 99,792</t>
  </si>
  <si>
    <t>"kamenivo fr. 0/32" 3,024+1,152</t>
  </si>
  <si>
    <t>"lom.kamen"8,963</t>
  </si>
  <si>
    <t>Mezisoučet</t>
  </si>
  <si>
    <t>"výzisk živice" 145*0,2*2,5</t>
  </si>
  <si>
    <t>"nová živice+asfaltový recyklát" 12,920+19,38+16,15+49,198+2,236+0,001361</t>
  </si>
  <si>
    <t>"zemina odkop" 31,2*1,8</t>
  </si>
  <si>
    <t>"beton bourání" 15</t>
  </si>
  <si>
    <t>"zemina hl. rýh" 11,160*2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</si>
  <si>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</si>
  <si>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</si>
  <si>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-1106441110</t>
  </si>
  <si>
    <t>"ostatní - odvodnění"10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</si>
  <si>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</si>
  <si>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</si>
  <si>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1949115680</t>
  </si>
  <si>
    <t>"vystrojené pražce SB8 žst. Leština u Světlé" 8*0,261</t>
  </si>
  <si>
    <t>"kolejnice S49 žst. Leština u Světlé" 77*0,049</t>
  </si>
  <si>
    <t>"ochranné kolejnice užité žst. Leština u Světlé" 36*0,049</t>
  </si>
  <si>
    <t>"matky žst. Leština u Světlé" 0,1</t>
  </si>
  <si>
    <t>"výzisk náběhový klín žst. Leština u Světlé" 0,04</t>
  </si>
  <si>
    <t>"přeprava SB8 z Leštiny"8*0,3</t>
  </si>
  <si>
    <t>"výzisk drobné kolejivo žst. Leština u Světlé" 0,197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</si>
  <si>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</si>
  <si>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</si>
  <si>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-1886492323</t>
  </si>
  <si>
    <t>"nové přejezdové pražce PP13" 32*0,4</t>
  </si>
  <si>
    <t>"nové komplety s antikorózní úpravou" 0,134</t>
  </si>
  <si>
    <t>"nové pryžové podložky" 0,013</t>
  </si>
  <si>
    <t>"nový odvodňovací žlab" 8*0,108</t>
  </si>
  <si>
    <t>"matky " 0,1</t>
  </si>
  <si>
    <t>9902900100</t>
  </si>
  <si>
    <t>Naložení sypanin, drobného kusového materiálu, suti</t>
  </si>
  <si>
    <t>104681983</t>
  </si>
  <si>
    <t>"výzisk  matky" 0,1</t>
  </si>
  <si>
    <t>"výzisk náběhový klín" 0,4</t>
  </si>
  <si>
    <t>"výzisk drobné kolejivo+plasty" 0,192+0,013</t>
  </si>
  <si>
    <t>9902900200</t>
  </si>
  <si>
    <t>Naložení objemnějšího kusového materiálu, vybouraných hmot</t>
  </si>
  <si>
    <t>649427959</t>
  </si>
  <si>
    <t>"výzisk pražce dřevěné" 40*0,080</t>
  </si>
  <si>
    <t>"kolejnice 49E1 žst. Leština u Světlé" 77*0,049</t>
  </si>
  <si>
    <t>9909000100</t>
  </si>
  <si>
    <t>Poplatek za uložení suti nebo hmot na oficiální skládku</t>
  </si>
  <si>
    <t>1796521737</t>
  </si>
  <si>
    <t>9909000400</t>
  </si>
  <si>
    <t>Poplatek za likvidaci plastových součástí</t>
  </si>
  <si>
    <t>-249660815</t>
  </si>
  <si>
    <t>"skládka plasty" 0,013</t>
  </si>
  <si>
    <t>9909000500</t>
  </si>
  <si>
    <t>Poplatek uložení odpadu betonových prefabrikátů</t>
  </si>
  <si>
    <t>-587717370</t>
  </si>
  <si>
    <t>"propustek, čela"15</t>
  </si>
  <si>
    <t>9909000600</t>
  </si>
  <si>
    <t>Poplatek za recyklaci odpadu (asfaltové směsi, kusový beton)</t>
  </si>
  <si>
    <t>84695356</t>
  </si>
  <si>
    <t>SO 02 - Oprava koleje od km 251,053 do km 251,400</t>
  </si>
  <si>
    <t>VRN - Vedlejší rozpočtové náklady</t>
  </si>
  <si>
    <t>897469349</t>
  </si>
  <si>
    <t>((251,410-251,335)+(251,316-251,053))*1000*2 "1 TK Lp+Pp" /25 - 0,040</t>
  </si>
  <si>
    <t>((251,400-251,340)+(251,321-251,053))*1000*2 "2 TK Lp+Pp" /25 + 0,76</t>
  </si>
  <si>
    <t>"LIS dl. 4,5m 1 TK+2 TK" 4*2</t>
  </si>
  <si>
    <t>5907055020</t>
  </si>
  <si>
    <t>Vrtání kolejnic otvor o průměru přes 10 do 23 mm</t>
  </si>
  <si>
    <t>-53100620</t>
  </si>
  <si>
    <t>"u LIS dl. 4,5m 1 TK+2 TK" 4*4</t>
  </si>
  <si>
    <t>5909032020</t>
  </si>
  <si>
    <t>Přesná úprava GPK koleje směrové a výškové uspořádání pražce betonové</t>
  </si>
  <si>
    <t>1259173334</t>
  </si>
  <si>
    <t>(251,410-251,053)*1 "1 TK Lp+Pp"</t>
  </si>
  <si>
    <t>(251,400-251,053)*1 "2 TK Lp+Pp"</t>
  </si>
  <si>
    <t>"1 TK+2 TK Lp+Pp" 0,25*2</t>
  </si>
  <si>
    <t>-336077821</t>
  </si>
  <si>
    <t>310408113</t>
  </si>
  <si>
    <t>1218021631</t>
  </si>
  <si>
    <t>4*2</t>
  </si>
  <si>
    <t>-475572801</t>
  </si>
  <si>
    <t>5907010090</t>
  </si>
  <si>
    <t>Výměna LISŮ tv. S49 rozdělení "u"</t>
  </si>
  <si>
    <t>-169267817</t>
  </si>
  <si>
    <t>"LIS dl. 4,5m 1 TK+2 TK" 8*4,5</t>
  </si>
  <si>
    <t>5957134055</t>
  </si>
  <si>
    <t>Lepený izolovaný styk tv. S49 s tepelně zpracovanou hlavou délky 4,50 m</t>
  </si>
  <si>
    <t>-1916183502</t>
  </si>
  <si>
    <t>5907020420</t>
  </si>
  <si>
    <t>Souvislá výměna kolejnic současně s výměnou kompletů a pryžové podložky tv. S49 rozdělení "u"</t>
  </si>
  <si>
    <t>1757824536</t>
  </si>
  <si>
    <t>((251,410-251,335)+(251,316-251,053))*1000*2 "1 TK Lp+Pp" - (4*4,5)</t>
  </si>
  <si>
    <t>((251,400-251,340)+(251,321-251,053))*1000*2 "2 TK Lp+Pp" - (4*4,5)</t>
  </si>
  <si>
    <t>-1402767162</t>
  </si>
  <si>
    <t>2300</t>
  </si>
  <si>
    <t>5958158005</t>
  </si>
  <si>
    <t>Podložka pryžová pod patu kolejnice S49  183/126/6</t>
  </si>
  <si>
    <t>286852330</t>
  </si>
  <si>
    <t>2284</t>
  </si>
  <si>
    <t>5905110010</t>
  </si>
  <si>
    <t>Snížení KL pod patou kolejnice v koleji</t>
  </si>
  <si>
    <t>-703146540</t>
  </si>
  <si>
    <t>((251,410-251,335)+(251,316-251,053)) "1 TK Lp+Pp"</t>
  </si>
  <si>
    <t>((251,400-251,340)+(251,321-251,053)) "2 TK Lp+Pp"</t>
  </si>
  <si>
    <t>5905100010</t>
  </si>
  <si>
    <t>Úprava kolejového lože souvisle strojně v koleji lože otevřené</t>
  </si>
  <si>
    <t>-1492359313</t>
  </si>
  <si>
    <t>(251,410-251,053) "1 TK Lp+Pp"</t>
  </si>
  <si>
    <t>(251,400-251,053) "2 TK Lp+Pp"</t>
  </si>
  <si>
    <t>5905105030</t>
  </si>
  <si>
    <t>Doplnění KL kamenivem souvisle strojně v koleji</t>
  </si>
  <si>
    <t>1176983519</t>
  </si>
  <si>
    <t>"1 TK"(251,410-251,053)*1000*0,1-0,100 "zaokrouhlení"</t>
  </si>
  <si>
    <t>"2 TK"(251,400-251,053)*1000*0,1-0,100 "zaokrouhlení"</t>
  </si>
  <si>
    <t>191016117</t>
  </si>
  <si>
    <t>("1 TK"(251,410-251,053)*1000*0,1-0,100 "zaokrouhlení")*1,8</t>
  </si>
  <si>
    <t>("2 TK"(251,400-251,053)*1000*0,1-0,100 "zaokrouhlení")*1,8</t>
  </si>
  <si>
    <t>5910020030</t>
  </si>
  <si>
    <t>Svařování kolejnic termitem plný předehřev standardní spára svar sériový tv. S49</t>
  </si>
  <si>
    <t>-264483319</t>
  </si>
  <si>
    <t>"montážní svar"</t>
  </si>
  <si>
    <t>"LIS dl. 4,5m 1 TK+2 TK" 8*2</t>
  </si>
  <si>
    <t>5910040030</t>
  </si>
  <si>
    <t>Umožnění volné dilatace kolejnice demontáž upevňovadel bez osazení kluzných podložek rozdělení pražců "u"</t>
  </si>
  <si>
    <t>-475310034</t>
  </si>
  <si>
    <t>(251,410-251,053)*1000*2 "1 TK Lp+P"</t>
  </si>
  <si>
    <t xml:space="preserve">(251,400-251,053)*1000*2 "2 TK Lp+Pp" </t>
  </si>
  <si>
    <t>5910040130</t>
  </si>
  <si>
    <t>Umožnění volné dilatace kolejnice montáž upevňovadel bez odstranění kluzných podložek rozdělení pražců "u"</t>
  </si>
  <si>
    <t>1451775924</t>
  </si>
  <si>
    <t>5910035030</t>
  </si>
  <si>
    <t>Dosažení dovolené upínací teploty v BK prodloužením kolejnicového pásu v koleji tv. S49</t>
  </si>
  <si>
    <t>-1507876174</t>
  </si>
  <si>
    <t>"závěrný svar 1 TK+2 TK" 4+4</t>
  </si>
  <si>
    <t>5914020020</t>
  </si>
  <si>
    <t>Čištění otevřených odvodňovacích zařízení strojně příkop nezpevněný</t>
  </si>
  <si>
    <t>410253207</t>
  </si>
  <si>
    <t>"1 TK" (251,410-251,295)*1000*0,400*0,350</t>
  </si>
  <si>
    <t>"2 TK" (251,410-251,295)*1000*0,400*0,350</t>
  </si>
  <si>
    <t>1341329003</t>
  </si>
  <si>
    <t>"Svěrkové komplety" 2,829</t>
  </si>
  <si>
    <t>1930224364</t>
  </si>
  <si>
    <t>"kolejnice" 64,009</t>
  </si>
  <si>
    <t>"LIS S49 délky 4,5m" 2,151</t>
  </si>
  <si>
    <t>1666902914</t>
  </si>
  <si>
    <t>"matky" 0,04</t>
  </si>
  <si>
    <t>853647249</t>
  </si>
  <si>
    <t>"štěrk fr. 32/63" 70,2*1,8</t>
  </si>
  <si>
    <t>"reprofilace příkopů" 32,2*1,8</t>
  </si>
  <si>
    <t>"upevňovadla"2,829+0,411</t>
  </si>
  <si>
    <t>-629371150</t>
  </si>
  <si>
    <t>"Výzisk kolejnice žst. Leština u Světlé" 64,009</t>
  </si>
  <si>
    <t>"Výzisk svěrkové komplety žst Leština u Světlé" 2,829</t>
  </si>
  <si>
    <t>"Výzisk pryžové podložky žst. Leština u Světlé" 0,411</t>
  </si>
  <si>
    <t>"výzisk pražcové matky žst. Leština u Světlé" 0,04</t>
  </si>
  <si>
    <t>"výzisk LIS žst. Leština u Světlé"(8*4,5)*0,268</t>
  </si>
  <si>
    <t>1057791617</t>
  </si>
  <si>
    <t>"nové pražcové kotvy+matky" 0,020+0,080</t>
  </si>
  <si>
    <t>"nové LIS S49 dl. 4,5 m "(8)*0,268</t>
  </si>
  <si>
    <t>"nové svěrkové komplety" 2,829</t>
  </si>
  <si>
    <t>"nové pryžové podložky" 0,411</t>
  </si>
  <si>
    <t>1213048870</t>
  </si>
  <si>
    <t>"výzisk pražcové matky" 0,04</t>
  </si>
  <si>
    <t>"výzisk pryžové podložky" 0,411</t>
  </si>
  <si>
    <t>"výzisk svěrkové komplety" 2,829</t>
  </si>
  <si>
    <t>-1788237593</t>
  </si>
  <si>
    <t>9903100200</t>
  </si>
  <si>
    <t>Přeprava mechanizace na místo prováděných prací o hmotnosti do 12 t do 200 km</t>
  </si>
  <si>
    <t>1135977135</t>
  </si>
  <si>
    <t>"mechanizace" 2</t>
  </si>
  <si>
    <t>9903200200</t>
  </si>
  <si>
    <t>Přeprava mechanizace na místo prováděných prací o hmotnosti přes 12 t do 200 km</t>
  </si>
  <si>
    <t>-1572594823</t>
  </si>
  <si>
    <t>"ASP+KP 2x den" 2*2</t>
  </si>
  <si>
    <t>779655323</t>
  </si>
  <si>
    <t>1093679035</t>
  </si>
  <si>
    <t>"pryžové podložky" 0,411</t>
  </si>
  <si>
    <t>VRN</t>
  </si>
  <si>
    <t>Vedlejší rozpočtové náklady</t>
  </si>
  <si>
    <t>022101001R1</t>
  </si>
  <si>
    <t>kpl</t>
  </si>
  <si>
    <t>-1343252070</t>
  </si>
  <si>
    <t>022101001R2</t>
  </si>
  <si>
    <t>-1663543012</t>
  </si>
  <si>
    <t>022101001R3</t>
  </si>
  <si>
    <t>1079115313</t>
  </si>
  <si>
    <t>022101001R4</t>
  </si>
  <si>
    <t>-1440168411</t>
  </si>
  <si>
    <t>022101011R</t>
  </si>
  <si>
    <t>94059890</t>
  </si>
  <si>
    <t>022101021R</t>
  </si>
  <si>
    <t>hod</t>
  </si>
  <si>
    <t>292013514</t>
  </si>
  <si>
    <t>022121001R</t>
  </si>
  <si>
    <t>Geodetické práce Diagnostika technické infrastruktury Vytýčení trasy inženýrských sítí</t>
  </si>
  <si>
    <t>1706945633</t>
  </si>
  <si>
    <t>033131001</t>
  </si>
  <si>
    <t>Provozní vlivy Organizační zajištění prací při zřizování a udržování BK kolejí a výhybek</t>
  </si>
  <si>
    <t>1266124937</t>
  </si>
  <si>
    <t>((251,410-251,053))*1000*2 "1 TK Lp+Pp"</t>
  </si>
  <si>
    <t>(251,400-251,053)*1000*2 "2 TK Lp+Pp"</t>
  </si>
  <si>
    <t>VRN 001R</t>
  </si>
  <si>
    <t>Nezadatelné práce SEE a SSZT</t>
  </si>
  <si>
    <t>1364110408</t>
  </si>
  <si>
    <t>Geodetické práce Geodetické práce - před započetím stavby (pro návrh GPK) a v průběhu stavby (SO 01,SO 02)</t>
  </si>
  <si>
    <t>Geodetické práce Geodetické práce - zaměření skutečného provedení (SO 01, SO 02)</t>
  </si>
  <si>
    <t>Projekt PPK (návrh GPK koleje č.1 a 2)</t>
  </si>
  <si>
    <t>Geodetické práce - kontrola APK při směrové a výškové úpravě koleje zaměřením APK traťdvoukolejná</t>
  </si>
  <si>
    <t>Dokumentace skutečného provedení (SO 01 - SO 02)</t>
  </si>
  <si>
    <t>Autorský dozor projektanta (SO 01, SO02)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</si>
</sst>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9" fillId="0" borderId="22" xfId="0" applyFont="1" applyBorder="1" applyAlignment="1" applyProtection="1">
      <alignment horizontal="left" vertical="center" wrapText="1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46" workbookViewId="0">
      <selection activeCell="AI13" sqref="AI13"/>
    </sheetView>
  </sheetViews>
  <sheetFormatPr defaultRowHeight="11.25" x14ac:dyDescent="0.2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hidden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39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 x14ac:dyDescent="0.2">
      <c r="B5" s="21"/>
      <c r="D5" s="25" t="s">
        <v>13</v>
      </c>
      <c r="K5" s="216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21"/>
      <c r="BE5" s="213" t="s">
        <v>15</v>
      </c>
      <c r="BS5" s="18" t="s">
        <v>6</v>
      </c>
    </row>
    <row r="6" spans="1:74" s="1" customFormat="1" ht="36.950000000000003" customHeight="1" x14ac:dyDescent="0.2">
      <c r="B6" s="21"/>
      <c r="D6" s="27" t="s">
        <v>16</v>
      </c>
      <c r="K6" s="21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21"/>
      <c r="BE6" s="214"/>
      <c r="BS6" s="18" t="s">
        <v>6</v>
      </c>
    </row>
    <row r="7" spans="1:74" s="1" customFormat="1" ht="12" customHeight="1" x14ac:dyDescent="0.2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14"/>
      <c r="BS7" s="18" t="s">
        <v>6</v>
      </c>
    </row>
    <row r="8" spans="1:74" s="1" customFormat="1" ht="12" customHeight="1" x14ac:dyDescent="0.2">
      <c r="B8" s="21"/>
      <c r="D8" s="28" t="s">
        <v>20</v>
      </c>
      <c r="K8" s="26" t="s">
        <v>21</v>
      </c>
      <c r="AK8" s="28" t="s">
        <v>22</v>
      </c>
      <c r="AN8" s="212">
        <v>44071</v>
      </c>
      <c r="AR8" s="21"/>
      <c r="BE8" s="214"/>
      <c r="BS8" s="18" t="s">
        <v>6</v>
      </c>
    </row>
    <row r="9" spans="1:74" s="1" customFormat="1" ht="14.45" customHeight="1" x14ac:dyDescent="0.2">
      <c r="B9" s="21"/>
      <c r="AR9" s="21"/>
      <c r="BE9" s="214"/>
      <c r="BS9" s="18" t="s">
        <v>6</v>
      </c>
    </row>
    <row r="10" spans="1:74" s="1" customFormat="1" ht="12" customHeight="1" x14ac:dyDescent="0.2">
      <c r="B10" s="21"/>
      <c r="D10" s="28" t="s">
        <v>23</v>
      </c>
      <c r="AK10" s="28" t="s">
        <v>24</v>
      </c>
      <c r="AN10" s="26" t="s">
        <v>1</v>
      </c>
      <c r="AR10" s="21"/>
      <c r="BE10" s="214"/>
      <c r="BS10" s="18" t="s">
        <v>6</v>
      </c>
    </row>
    <row r="11" spans="1:74" s="1" customFormat="1" ht="18.399999999999999" customHeight="1" x14ac:dyDescent="0.2">
      <c r="B11" s="21"/>
      <c r="E11" s="26" t="s">
        <v>21</v>
      </c>
      <c r="AK11" s="28" t="s">
        <v>25</v>
      </c>
      <c r="AN11" s="26" t="s">
        <v>1</v>
      </c>
      <c r="AR11" s="21"/>
      <c r="BE11" s="214"/>
      <c r="BS11" s="18" t="s">
        <v>6</v>
      </c>
    </row>
    <row r="12" spans="1:74" s="1" customFormat="1" ht="6.95" customHeight="1" x14ac:dyDescent="0.2">
      <c r="B12" s="21"/>
      <c r="AR12" s="21"/>
      <c r="BE12" s="214"/>
      <c r="BS12" s="18" t="s">
        <v>6</v>
      </c>
    </row>
    <row r="13" spans="1:74" s="1" customFormat="1" ht="12" customHeight="1" x14ac:dyDescent="0.2">
      <c r="B13" s="21"/>
      <c r="D13" s="28" t="s">
        <v>26</v>
      </c>
      <c r="AK13" s="28" t="s">
        <v>24</v>
      </c>
      <c r="AN13" s="30" t="s">
        <v>27</v>
      </c>
      <c r="AR13" s="21"/>
      <c r="BE13" s="214"/>
      <c r="BS13" s="18" t="s">
        <v>6</v>
      </c>
    </row>
    <row r="14" spans="1:74" ht="12.75" x14ac:dyDescent="0.2">
      <c r="B14" s="21"/>
      <c r="E14" s="219" t="s">
        <v>27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8" t="s">
        <v>25</v>
      </c>
      <c r="AN14" s="30" t="s">
        <v>27</v>
      </c>
      <c r="AR14" s="21"/>
      <c r="BE14" s="214"/>
      <c r="BS14" s="18" t="s">
        <v>6</v>
      </c>
    </row>
    <row r="15" spans="1:74" s="1" customFormat="1" ht="6.95" customHeight="1" x14ac:dyDescent="0.2">
      <c r="B15" s="21"/>
      <c r="AR15" s="21"/>
      <c r="BE15" s="214"/>
      <c r="BS15" s="18" t="s">
        <v>3</v>
      </c>
    </row>
    <row r="16" spans="1:74" s="1" customFormat="1" ht="12" customHeight="1" x14ac:dyDescent="0.2">
      <c r="B16" s="21"/>
      <c r="D16" s="28" t="s">
        <v>28</v>
      </c>
      <c r="AK16" s="28" t="s">
        <v>24</v>
      </c>
      <c r="AN16" s="26" t="s">
        <v>1</v>
      </c>
      <c r="AR16" s="21"/>
      <c r="BE16" s="214"/>
      <c r="BS16" s="18" t="s">
        <v>3</v>
      </c>
    </row>
    <row r="17" spans="1:71" s="1" customFormat="1" ht="18.399999999999999" customHeight="1" x14ac:dyDescent="0.2">
      <c r="B17" s="21"/>
      <c r="E17" s="26" t="s">
        <v>21</v>
      </c>
      <c r="AK17" s="28" t="s">
        <v>25</v>
      </c>
      <c r="AN17" s="26" t="s">
        <v>1</v>
      </c>
      <c r="AR17" s="21"/>
      <c r="BE17" s="214"/>
      <c r="BS17" s="18" t="s">
        <v>29</v>
      </c>
    </row>
    <row r="18" spans="1:71" s="1" customFormat="1" ht="6.95" customHeight="1" x14ac:dyDescent="0.2">
      <c r="B18" s="21"/>
      <c r="AR18" s="21"/>
      <c r="BE18" s="214"/>
      <c r="BS18" s="18" t="s">
        <v>6</v>
      </c>
    </row>
    <row r="19" spans="1:71" s="1" customFormat="1" ht="12" customHeight="1" x14ac:dyDescent="0.2">
      <c r="B19" s="21"/>
      <c r="D19" s="28" t="s">
        <v>30</v>
      </c>
      <c r="AK19" s="28" t="s">
        <v>24</v>
      </c>
      <c r="AN19" s="26" t="s">
        <v>1</v>
      </c>
      <c r="AR19" s="21"/>
      <c r="BE19" s="214"/>
      <c r="BS19" s="18" t="s">
        <v>6</v>
      </c>
    </row>
    <row r="20" spans="1:71" s="1" customFormat="1" ht="18.399999999999999" customHeight="1" x14ac:dyDescent="0.2">
      <c r="B20" s="21"/>
      <c r="E20" s="26" t="s">
        <v>21</v>
      </c>
      <c r="AK20" s="28" t="s">
        <v>25</v>
      </c>
      <c r="AN20" s="26" t="s">
        <v>1</v>
      </c>
      <c r="AR20" s="21"/>
      <c r="BE20" s="214"/>
      <c r="BS20" s="18" t="s">
        <v>29</v>
      </c>
    </row>
    <row r="21" spans="1:71" s="1" customFormat="1" ht="6.95" customHeight="1" x14ac:dyDescent="0.2">
      <c r="B21" s="21"/>
      <c r="AR21" s="21"/>
      <c r="BE21" s="214"/>
    </row>
    <row r="22" spans="1:71" s="1" customFormat="1" ht="12" customHeight="1" x14ac:dyDescent="0.2">
      <c r="B22" s="21"/>
      <c r="D22" s="28" t="s">
        <v>31</v>
      </c>
      <c r="AR22" s="21"/>
      <c r="BE22" s="214"/>
    </row>
    <row r="23" spans="1:71" s="1" customFormat="1" ht="14.45" customHeight="1" x14ac:dyDescent="0.2">
      <c r="B23" s="21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21"/>
      <c r="BE23" s="214"/>
    </row>
    <row r="24" spans="1:71" s="1" customFormat="1" ht="6.95" customHeight="1" x14ac:dyDescent="0.2">
      <c r="B24" s="21"/>
      <c r="AR24" s="21"/>
      <c r="BE24" s="214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14"/>
    </row>
    <row r="26" spans="1:71" s="2" customFormat="1" ht="25.9" customHeight="1" x14ac:dyDescent="0.2">
      <c r="A26" s="33"/>
      <c r="B26" s="34"/>
      <c r="C26" s="33"/>
      <c r="D26" s="35" t="s">
        <v>32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2">
        <f>ROUND(AG94,2)</f>
        <v>0</v>
      </c>
      <c r="AL26" s="223"/>
      <c r="AM26" s="223"/>
      <c r="AN26" s="223"/>
      <c r="AO26" s="223"/>
      <c r="AP26" s="33"/>
      <c r="AQ26" s="33"/>
      <c r="AR26" s="34"/>
      <c r="BE26" s="214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14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24" t="s">
        <v>33</v>
      </c>
      <c r="M28" s="224"/>
      <c r="N28" s="224"/>
      <c r="O28" s="224"/>
      <c r="P28" s="224"/>
      <c r="Q28" s="33"/>
      <c r="R28" s="33"/>
      <c r="S28" s="33"/>
      <c r="T28" s="33"/>
      <c r="U28" s="33"/>
      <c r="V28" s="33"/>
      <c r="W28" s="224" t="s">
        <v>34</v>
      </c>
      <c r="X28" s="224"/>
      <c r="Y28" s="224"/>
      <c r="Z28" s="224"/>
      <c r="AA28" s="224"/>
      <c r="AB28" s="224"/>
      <c r="AC28" s="224"/>
      <c r="AD28" s="224"/>
      <c r="AE28" s="224"/>
      <c r="AF28" s="33"/>
      <c r="AG28" s="33"/>
      <c r="AH28" s="33"/>
      <c r="AI28" s="33"/>
      <c r="AJ28" s="33"/>
      <c r="AK28" s="224" t="s">
        <v>35</v>
      </c>
      <c r="AL28" s="224"/>
      <c r="AM28" s="224"/>
      <c r="AN28" s="224"/>
      <c r="AO28" s="224"/>
      <c r="AP28" s="33"/>
      <c r="AQ28" s="33"/>
      <c r="AR28" s="34"/>
      <c r="BE28" s="214"/>
    </row>
    <row r="29" spans="1:71" s="3" customFormat="1" ht="14.45" customHeight="1" x14ac:dyDescent="0.2">
      <c r="B29" s="38"/>
      <c r="D29" s="28" t="s">
        <v>36</v>
      </c>
      <c r="F29" s="28" t="s">
        <v>37</v>
      </c>
      <c r="L29" s="227">
        <v>0.21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8"/>
      <c r="BE29" s="215"/>
    </row>
    <row r="30" spans="1:71" s="3" customFormat="1" ht="14.45" customHeight="1" x14ac:dyDescent="0.2">
      <c r="B30" s="38"/>
      <c r="F30" s="28" t="s">
        <v>38</v>
      </c>
      <c r="L30" s="227">
        <v>0.15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8"/>
      <c r="BE30" s="215"/>
    </row>
    <row r="31" spans="1:71" s="3" customFormat="1" ht="14.45" hidden="1" customHeight="1" x14ac:dyDescent="0.2">
      <c r="B31" s="38"/>
      <c r="F31" s="28" t="s">
        <v>39</v>
      </c>
      <c r="L31" s="227">
        <v>0.21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8"/>
      <c r="BE31" s="215"/>
    </row>
    <row r="32" spans="1:71" s="3" customFormat="1" ht="14.45" hidden="1" customHeight="1" x14ac:dyDescent="0.2">
      <c r="B32" s="38"/>
      <c r="F32" s="28" t="s">
        <v>40</v>
      </c>
      <c r="L32" s="227">
        <v>0.15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8"/>
      <c r="BE32" s="215"/>
    </row>
    <row r="33" spans="1:57" s="3" customFormat="1" ht="14.45" hidden="1" customHeight="1" x14ac:dyDescent="0.2">
      <c r="B33" s="38"/>
      <c r="F33" s="28" t="s">
        <v>41</v>
      </c>
      <c r="L33" s="227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8"/>
      <c r="BE33" s="215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14"/>
    </row>
    <row r="35" spans="1:57" s="2" customFormat="1" ht="25.9" customHeight="1" x14ac:dyDescent="0.2">
      <c r="A35" s="33"/>
      <c r="B35" s="34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28" t="s">
        <v>44</v>
      </c>
      <c r="Y35" s="229"/>
      <c r="Z35" s="229"/>
      <c r="AA35" s="229"/>
      <c r="AB35" s="229"/>
      <c r="AC35" s="41"/>
      <c r="AD35" s="41"/>
      <c r="AE35" s="41"/>
      <c r="AF35" s="41"/>
      <c r="AG35" s="41"/>
      <c r="AH35" s="41"/>
      <c r="AI35" s="41"/>
      <c r="AJ35" s="41"/>
      <c r="AK35" s="230">
        <f>SUM(AK26:AK33)</f>
        <v>0</v>
      </c>
      <c r="AL35" s="229"/>
      <c r="AM35" s="229"/>
      <c r="AN35" s="229"/>
      <c r="AO35" s="231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 x14ac:dyDescent="0.2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3"/>
      <c r="D49" s="44" t="s">
        <v>45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46</v>
      </c>
      <c r="AI49" s="45"/>
      <c r="AJ49" s="45"/>
      <c r="AK49" s="45"/>
      <c r="AL49" s="45"/>
      <c r="AM49" s="45"/>
      <c r="AN49" s="45"/>
      <c r="AO49" s="45"/>
      <c r="AR49" s="43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3"/>
      <c r="B60" s="34"/>
      <c r="C60" s="33"/>
      <c r="D60" s="46" t="s">
        <v>47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47</v>
      </c>
      <c r="AI60" s="36"/>
      <c r="AJ60" s="36"/>
      <c r="AK60" s="36"/>
      <c r="AL60" s="36"/>
      <c r="AM60" s="46" t="s">
        <v>48</v>
      </c>
      <c r="AN60" s="36"/>
      <c r="AO60" s="36"/>
      <c r="AP60" s="33"/>
      <c r="AQ60" s="33"/>
      <c r="AR60" s="34"/>
      <c r="BE60" s="33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3"/>
      <c r="B64" s="34"/>
      <c r="C64" s="33"/>
      <c r="D64" s="44" t="s">
        <v>49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50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3"/>
      <c r="B75" s="34"/>
      <c r="C75" s="33"/>
      <c r="D75" s="46" t="s">
        <v>47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47</v>
      </c>
      <c r="AI75" s="36"/>
      <c r="AJ75" s="36"/>
      <c r="AK75" s="36"/>
      <c r="AL75" s="36"/>
      <c r="AM75" s="46" t="s">
        <v>48</v>
      </c>
      <c r="AN75" s="36"/>
      <c r="AO75" s="36"/>
      <c r="AP75" s="33"/>
      <c r="AQ75" s="33"/>
      <c r="AR75" s="34"/>
      <c r="BE75" s="33"/>
    </row>
    <row r="76" spans="1:57" s="2" customFormat="1" x14ac:dyDescent="0.2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 x14ac:dyDescent="0.2">
      <c r="A82" s="33"/>
      <c r="B82" s="34"/>
      <c r="C82" s="22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 x14ac:dyDescent="0.2">
      <c r="B84" s="52"/>
      <c r="C84" s="28" t="s">
        <v>13</v>
      </c>
      <c r="L84" s="4" t="str">
        <f>K5</f>
        <v>08</v>
      </c>
      <c r="AR84" s="52"/>
    </row>
    <row r="85" spans="1:91" s="5" customFormat="1" ht="36.950000000000003" customHeight="1" x14ac:dyDescent="0.2">
      <c r="B85" s="53"/>
      <c r="C85" s="54" t="s">
        <v>16</v>
      </c>
      <c r="L85" s="250" t="str">
        <f>K6</f>
        <v>Oprava přejezdu v km 251,334 v ŽST Leština u Světlé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R85" s="53"/>
    </row>
    <row r="86" spans="1:91" s="2" customFormat="1" ht="6.95" customHeight="1" x14ac:dyDescent="0.2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 x14ac:dyDescent="0.2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2">
        <f>IF(AN8= "","",AN8)</f>
        <v>44071</v>
      </c>
      <c r="AN87" s="232"/>
      <c r="AO87" s="33"/>
      <c r="AP87" s="33"/>
      <c r="AQ87" s="33"/>
      <c r="AR87" s="34"/>
      <c r="BE87" s="33"/>
    </row>
    <row r="88" spans="1:91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6" customHeight="1" x14ac:dyDescent="0.2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33" t="str">
        <f>IF(E17="","",E17)</f>
        <v xml:space="preserve"> </v>
      </c>
      <c r="AN89" s="234"/>
      <c r="AO89" s="234"/>
      <c r="AP89" s="234"/>
      <c r="AQ89" s="33"/>
      <c r="AR89" s="34"/>
      <c r="AS89" s="235" t="s">
        <v>52</v>
      </c>
      <c r="AT89" s="23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6" customHeight="1" x14ac:dyDescent="0.2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30</v>
      </c>
      <c r="AJ90" s="33"/>
      <c r="AK90" s="33"/>
      <c r="AL90" s="33"/>
      <c r="AM90" s="233" t="str">
        <f>IF(E20="","",E20)</f>
        <v xml:space="preserve"> </v>
      </c>
      <c r="AN90" s="234"/>
      <c r="AO90" s="234"/>
      <c r="AP90" s="234"/>
      <c r="AQ90" s="33"/>
      <c r="AR90" s="34"/>
      <c r="AS90" s="237"/>
      <c r="AT90" s="238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 x14ac:dyDescent="0.2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7"/>
      <c r="AT91" s="238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 x14ac:dyDescent="0.2">
      <c r="A92" s="33"/>
      <c r="B92" s="34"/>
      <c r="C92" s="245" t="s">
        <v>53</v>
      </c>
      <c r="D92" s="246"/>
      <c r="E92" s="246"/>
      <c r="F92" s="246"/>
      <c r="G92" s="246"/>
      <c r="H92" s="61"/>
      <c r="I92" s="247" t="s">
        <v>54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8" t="s">
        <v>55</v>
      </c>
      <c r="AH92" s="246"/>
      <c r="AI92" s="246"/>
      <c r="AJ92" s="246"/>
      <c r="AK92" s="246"/>
      <c r="AL92" s="246"/>
      <c r="AM92" s="246"/>
      <c r="AN92" s="247" t="s">
        <v>56</v>
      </c>
      <c r="AO92" s="246"/>
      <c r="AP92" s="249"/>
      <c r="AQ92" s="62" t="s">
        <v>57</v>
      </c>
      <c r="AR92" s="34"/>
      <c r="AS92" s="63" t="s">
        <v>58</v>
      </c>
      <c r="AT92" s="64" t="s">
        <v>59</v>
      </c>
      <c r="AU92" s="64" t="s">
        <v>60</v>
      </c>
      <c r="AV92" s="64" t="s">
        <v>61</v>
      </c>
      <c r="AW92" s="64" t="s">
        <v>62</v>
      </c>
      <c r="AX92" s="64" t="s">
        <v>63</v>
      </c>
      <c r="AY92" s="64" t="s">
        <v>64</v>
      </c>
      <c r="AZ92" s="64" t="s">
        <v>65</v>
      </c>
      <c r="BA92" s="64" t="s">
        <v>66</v>
      </c>
      <c r="BB92" s="64" t="s">
        <v>67</v>
      </c>
      <c r="BC92" s="64" t="s">
        <v>68</v>
      </c>
      <c r="BD92" s="65" t="s">
        <v>69</v>
      </c>
      <c r="BE92" s="33"/>
    </row>
    <row r="93" spans="1:91" s="2" customFormat="1" ht="10.9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 x14ac:dyDescent="0.2">
      <c r="B94" s="69"/>
      <c r="C94" s="70" t="s">
        <v>70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3">
        <f>ROUND(SUM(AG95:AG96),2)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71</v>
      </c>
      <c r="BT94" s="78" t="s">
        <v>72</v>
      </c>
      <c r="BU94" s="79" t="s">
        <v>73</v>
      </c>
      <c r="BV94" s="78" t="s">
        <v>74</v>
      </c>
      <c r="BW94" s="78" t="s">
        <v>4</v>
      </c>
      <c r="BX94" s="78" t="s">
        <v>75</v>
      </c>
      <c r="CL94" s="78" t="s">
        <v>1</v>
      </c>
    </row>
    <row r="95" spans="1:91" s="7" customFormat="1" ht="14.45" customHeight="1" x14ac:dyDescent="0.2">
      <c r="A95" s="80" t="s">
        <v>76</v>
      </c>
      <c r="B95" s="81"/>
      <c r="C95" s="82"/>
      <c r="D95" s="242" t="s">
        <v>77</v>
      </c>
      <c r="E95" s="242"/>
      <c r="F95" s="242"/>
      <c r="G95" s="242"/>
      <c r="H95" s="242"/>
      <c r="I95" s="83"/>
      <c r="J95" s="242" t="s">
        <v>78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0">
        <f>'SO 01 - Oprava přejezdu v...'!J30</f>
        <v>0</v>
      </c>
      <c r="AH95" s="241"/>
      <c r="AI95" s="241"/>
      <c r="AJ95" s="241"/>
      <c r="AK95" s="241"/>
      <c r="AL95" s="241"/>
      <c r="AM95" s="241"/>
      <c r="AN95" s="240">
        <f>SUM(AG95,AT95)</f>
        <v>0</v>
      </c>
      <c r="AO95" s="241"/>
      <c r="AP95" s="241"/>
      <c r="AQ95" s="84" t="s">
        <v>79</v>
      </c>
      <c r="AR95" s="81"/>
      <c r="AS95" s="85">
        <v>0</v>
      </c>
      <c r="AT95" s="86">
        <f>ROUND(SUM(AV95:AW95),2)</f>
        <v>0</v>
      </c>
      <c r="AU95" s="87">
        <f>'SO 01 - Oprava přejezdu v...'!P119</f>
        <v>0</v>
      </c>
      <c r="AV95" s="86">
        <f>'SO 01 - Oprava přejezdu v...'!J33</f>
        <v>0</v>
      </c>
      <c r="AW95" s="86">
        <f>'SO 01 - Oprava přejezdu v...'!J34</f>
        <v>0</v>
      </c>
      <c r="AX95" s="86">
        <f>'SO 01 - Oprava přejezdu v...'!J35</f>
        <v>0</v>
      </c>
      <c r="AY95" s="86">
        <f>'SO 01 - Oprava přejezdu v...'!J36</f>
        <v>0</v>
      </c>
      <c r="AZ95" s="86">
        <f>'SO 01 - Oprava přejezdu v...'!F33</f>
        <v>0</v>
      </c>
      <c r="BA95" s="86">
        <f>'SO 01 - Oprava přejezdu v...'!F34</f>
        <v>0</v>
      </c>
      <c r="BB95" s="86">
        <f>'SO 01 - Oprava přejezdu v...'!F35</f>
        <v>0</v>
      </c>
      <c r="BC95" s="86">
        <f>'SO 01 - Oprava přejezdu v...'!F36</f>
        <v>0</v>
      </c>
      <c r="BD95" s="88">
        <f>'SO 01 - Oprava přejezdu v...'!F37</f>
        <v>0</v>
      </c>
      <c r="BT95" s="89" t="s">
        <v>80</v>
      </c>
      <c r="BV95" s="89" t="s">
        <v>74</v>
      </c>
      <c r="BW95" s="89" t="s">
        <v>81</v>
      </c>
      <c r="BX95" s="89" t="s">
        <v>4</v>
      </c>
      <c r="CL95" s="89" t="s">
        <v>1</v>
      </c>
      <c r="CM95" s="89" t="s">
        <v>82</v>
      </c>
    </row>
    <row r="96" spans="1:91" s="7" customFormat="1" ht="24.6" customHeight="1" x14ac:dyDescent="0.2">
      <c r="A96" s="80" t="s">
        <v>76</v>
      </c>
      <c r="B96" s="81"/>
      <c r="C96" s="82"/>
      <c r="D96" s="242" t="s">
        <v>83</v>
      </c>
      <c r="E96" s="242"/>
      <c r="F96" s="242"/>
      <c r="G96" s="242"/>
      <c r="H96" s="242"/>
      <c r="I96" s="83"/>
      <c r="J96" s="242" t="s">
        <v>84</v>
      </c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F96" s="242"/>
      <c r="AG96" s="240">
        <f>'SO 02 - Oprava koleje od ...'!J30</f>
        <v>0</v>
      </c>
      <c r="AH96" s="241"/>
      <c r="AI96" s="241"/>
      <c r="AJ96" s="241"/>
      <c r="AK96" s="241"/>
      <c r="AL96" s="241"/>
      <c r="AM96" s="241"/>
      <c r="AN96" s="240">
        <f>SUM(AG96,AT96)</f>
        <v>0</v>
      </c>
      <c r="AO96" s="241"/>
      <c r="AP96" s="241"/>
      <c r="AQ96" s="84" t="s">
        <v>79</v>
      </c>
      <c r="AR96" s="81"/>
      <c r="AS96" s="90">
        <v>0</v>
      </c>
      <c r="AT96" s="91">
        <f>ROUND(SUM(AV96:AW96),2)</f>
        <v>0</v>
      </c>
      <c r="AU96" s="92">
        <f>'SO 02 - Oprava koleje od ...'!P120</f>
        <v>0</v>
      </c>
      <c r="AV96" s="91">
        <f>'SO 02 - Oprava koleje od ...'!J33</f>
        <v>0</v>
      </c>
      <c r="AW96" s="91">
        <f>'SO 02 - Oprava koleje od ...'!J34</f>
        <v>0</v>
      </c>
      <c r="AX96" s="91">
        <f>'SO 02 - Oprava koleje od ...'!J35</f>
        <v>0</v>
      </c>
      <c r="AY96" s="91">
        <f>'SO 02 - Oprava koleje od ...'!J36</f>
        <v>0</v>
      </c>
      <c r="AZ96" s="91">
        <f>'SO 02 - Oprava koleje od ...'!F33</f>
        <v>0</v>
      </c>
      <c r="BA96" s="91">
        <f>'SO 02 - Oprava koleje od ...'!F34</f>
        <v>0</v>
      </c>
      <c r="BB96" s="91">
        <f>'SO 02 - Oprava koleje od ...'!F35</f>
        <v>0</v>
      </c>
      <c r="BC96" s="91">
        <f>'SO 02 - Oprava koleje od ...'!F36</f>
        <v>0</v>
      </c>
      <c r="BD96" s="93">
        <f>'SO 02 - Oprava koleje od ...'!F37</f>
        <v>0</v>
      </c>
      <c r="BT96" s="89" t="s">
        <v>80</v>
      </c>
      <c r="BV96" s="89" t="s">
        <v>74</v>
      </c>
      <c r="BW96" s="89" t="s">
        <v>85</v>
      </c>
      <c r="BX96" s="89" t="s">
        <v>4</v>
      </c>
      <c r="CL96" s="89" t="s">
        <v>1</v>
      </c>
      <c r="CM96" s="89" t="s">
        <v>82</v>
      </c>
    </row>
    <row r="97" spans="1:57" s="2" customFormat="1" ht="30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 x14ac:dyDescent="0.2">
      <c r="A98" s="33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přejezdu v...'!C2" display="/"/>
    <hyperlink ref="A96" location="'SO 02 - Oprava koleje od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6"/>
  <sheetViews>
    <sheetView showGridLines="0" tabSelected="1" topLeftCell="A381" workbookViewId="0">
      <selection activeCell="E415" sqref="E415"/>
    </sheetView>
  </sheetViews>
  <sheetFormatPr defaultRowHeight="11.25" x14ac:dyDescent="0.2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0" width="21.5" style="1" customWidth="1"/>
    <col min="11" max="11" width="21.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 x14ac:dyDescent="0.2">
      <c r="L2" s="23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8" t="s">
        <v>81</v>
      </c>
    </row>
    <row r="3" spans="1:46" s="1" customFormat="1" ht="6.95" hidden="1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hidden="1" customHeight="1" x14ac:dyDescent="0.2">
      <c r="B4" s="21"/>
      <c r="D4" s="22" t="s">
        <v>86</v>
      </c>
      <c r="L4" s="21"/>
      <c r="M4" s="94" t="s">
        <v>10</v>
      </c>
      <c r="AT4" s="18" t="s">
        <v>3</v>
      </c>
    </row>
    <row r="5" spans="1:46" s="1" customFormat="1" ht="6.95" hidden="1" customHeight="1" x14ac:dyDescent="0.2">
      <c r="B5" s="21"/>
      <c r="L5" s="21"/>
    </row>
    <row r="6" spans="1:46" s="1" customFormat="1" ht="12" hidden="1" customHeight="1" x14ac:dyDescent="0.2">
      <c r="B6" s="21"/>
      <c r="D6" s="28" t="s">
        <v>16</v>
      </c>
      <c r="L6" s="21"/>
    </row>
    <row r="7" spans="1:46" s="1" customFormat="1" ht="14.45" hidden="1" customHeight="1" x14ac:dyDescent="0.2">
      <c r="B7" s="21"/>
      <c r="E7" s="253" t="str">
        <f>'Rekapitulace stavby'!K6</f>
        <v>Oprava přejezdu v km 251,334 v ŽST Leština u Světlé</v>
      </c>
      <c r="F7" s="254"/>
      <c r="G7" s="254"/>
      <c r="H7" s="254"/>
      <c r="L7" s="21"/>
    </row>
    <row r="8" spans="1:46" s="2" customFormat="1" ht="12" hidden="1" customHeight="1" x14ac:dyDescent="0.2">
      <c r="A8" s="33"/>
      <c r="B8" s="34"/>
      <c r="C8" s="33"/>
      <c r="D8" s="28" t="s">
        <v>87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hidden="1" customHeight="1" x14ac:dyDescent="0.2">
      <c r="A9" s="33"/>
      <c r="B9" s="34"/>
      <c r="C9" s="33"/>
      <c r="D9" s="33"/>
      <c r="E9" s="250" t="s">
        <v>88</v>
      </c>
      <c r="F9" s="252"/>
      <c r="G9" s="252"/>
      <c r="H9" s="252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>
        <f>'Rekapitulace stavby'!AN8</f>
        <v>44071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 x14ac:dyDescent="0.2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 x14ac:dyDescent="0.2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25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24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 x14ac:dyDescent="0.2">
      <c r="A18" s="33"/>
      <c r="B18" s="34"/>
      <c r="C18" s="33"/>
      <c r="D18" s="33"/>
      <c r="E18" s="255" t="str">
        <f>'Rekapitulace stavby'!E14</f>
        <v>Vyplň údaj</v>
      </c>
      <c r="F18" s="216"/>
      <c r="G18" s="216"/>
      <c r="H18" s="216"/>
      <c r="I18" s="28" t="s">
        <v>25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24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 x14ac:dyDescent="0.2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25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 x14ac:dyDescent="0.2">
      <c r="A23" s="33"/>
      <c r="B23" s="34"/>
      <c r="C23" s="33"/>
      <c r="D23" s="28" t="s">
        <v>30</v>
      </c>
      <c r="E23" s="33"/>
      <c r="F23" s="33"/>
      <c r="G23" s="33"/>
      <c r="H23" s="33"/>
      <c r="I23" s="28" t="s">
        <v>24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25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 x14ac:dyDescent="0.2">
      <c r="A26" s="33"/>
      <c r="B26" s="34"/>
      <c r="C26" s="33"/>
      <c r="D26" s="28" t="s">
        <v>31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hidden="1" customHeight="1" x14ac:dyDescent="0.2">
      <c r="A27" s="95"/>
      <c r="B27" s="96"/>
      <c r="C27" s="95"/>
      <c r="D27" s="95"/>
      <c r="E27" s="221" t="s">
        <v>1</v>
      </c>
      <c r="F27" s="221"/>
      <c r="G27" s="221"/>
      <c r="H27" s="22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 x14ac:dyDescent="0.2">
      <c r="A30" s="33"/>
      <c r="B30" s="34"/>
      <c r="C30" s="33"/>
      <c r="D30" s="98" t="s">
        <v>32</v>
      </c>
      <c r="E30" s="33"/>
      <c r="F30" s="33"/>
      <c r="G30" s="33"/>
      <c r="H30" s="33"/>
      <c r="I30" s="33"/>
      <c r="J30" s="72">
        <f>ROUND(J119,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 x14ac:dyDescent="0.2">
      <c r="A32" s="33"/>
      <c r="B32" s="34"/>
      <c r="C32" s="33"/>
      <c r="D32" s="33"/>
      <c r="E32" s="33"/>
      <c r="F32" s="37" t="s">
        <v>34</v>
      </c>
      <c r="G32" s="33"/>
      <c r="H32" s="33"/>
      <c r="I32" s="37" t="s">
        <v>33</v>
      </c>
      <c r="J32" s="37" t="s">
        <v>35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4"/>
      <c r="C33" s="33"/>
      <c r="D33" s="99" t="s">
        <v>36</v>
      </c>
      <c r="E33" s="28" t="s">
        <v>37</v>
      </c>
      <c r="F33" s="100">
        <f>ROUND((SUM(BE119:BE405)),  2)</f>
        <v>0</v>
      </c>
      <c r="G33" s="33"/>
      <c r="H33" s="33"/>
      <c r="I33" s="101">
        <v>0.21</v>
      </c>
      <c r="J33" s="100">
        <f>ROUND(((SUM(BE119:BE405))*I33),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4"/>
      <c r="C34" s="33"/>
      <c r="D34" s="33"/>
      <c r="E34" s="28" t="s">
        <v>38</v>
      </c>
      <c r="F34" s="100">
        <f>ROUND((SUM(BF119:BF405)),  2)</f>
        <v>0</v>
      </c>
      <c r="G34" s="33"/>
      <c r="H34" s="33"/>
      <c r="I34" s="101">
        <v>0.15</v>
      </c>
      <c r="J34" s="100">
        <f>ROUND(((SUM(BF119:BF405))*I34),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39</v>
      </c>
      <c r="F35" s="100">
        <f>ROUND((SUM(BG119:BG405)),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40</v>
      </c>
      <c r="F36" s="100">
        <f>ROUND((SUM(BH119:BH405)),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41</v>
      </c>
      <c r="F37" s="100">
        <f>ROUND((SUM(BI119:BI405)),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 x14ac:dyDescent="0.2">
      <c r="A39" s="33"/>
      <c r="B39" s="34"/>
      <c r="C39" s="102"/>
      <c r="D39" s="103" t="s">
        <v>42</v>
      </c>
      <c r="E39" s="61"/>
      <c r="F39" s="61"/>
      <c r="G39" s="104" t="s">
        <v>43</v>
      </c>
      <c r="H39" s="105" t="s">
        <v>44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 x14ac:dyDescent="0.2">
      <c r="B41" s="21"/>
      <c r="L41" s="21"/>
    </row>
    <row r="42" spans="1:31" s="1" customFormat="1" ht="14.45" hidden="1" customHeight="1" x14ac:dyDescent="0.2">
      <c r="B42" s="21"/>
      <c r="L42" s="21"/>
    </row>
    <row r="43" spans="1:31" s="1" customFormat="1" ht="14.45" hidden="1" customHeight="1" x14ac:dyDescent="0.2">
      <c r="B43" s="21"/>
      <c r="L43" s="21"/>
    </row>
    <row r="44" spans="1:31" s="1" customFormat="1" ht="14.45" hidden="1" customHeight="1" x14ac:dyDescent="0.2">
      <c r="B44" s="21"/>
      <c r="L44" s="21"/>
    </row>
    <row r="45" spans="1:31" s="1" customFormat="1" ht="14.45" hidden="1" customHeight="1" x14ac:dyDescent="0.2">
      <c r="B45" s="21"/>
      <c r="L45" s="21"/>
    </row>
    <row r="46" spans="1:31" s="1" customFormat="1" ht="14.45" hidden="1" customHeight="1" x14ac:dyDescent="0.2">
      <c r="B46" s="21"/>
      <c r="L46" s="21"/>
    </row>
    <row r="47" spans="1:31" s="1" customFormat="1" ht="14.45" hidden="1" customHeight="1" x14ac:dyDescent="0.2">
      <c r="B47" s="21"/>
      <c r="L47" s="21"/>
    </row>
    <row r="48" spans="1:31" s="1" customFormat="1" ht="14.45" hidden="1" customHeight="1" x14ac:dyDescent="0.2">
      <c r="B48" s="21"/>
      <c r="L48" s="21"/>
    </row>
    <row r="49" spans="1:31" s="1" customFormat="1" ht="14.45" hidden="1" customHeight="1" x14ac:dyDescent="0.2">
      <c r="B49" s="21"/>
      <c r="L49" s="21"/>
    </row>
    <row r="50" spans="1:31" s="2" customFormat="1" ht="14.45" hidden="1" customHeight="1" x14ac:dyDescent="0.2">
      <c r="B50" s="43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43"/>
    </row>
    <row r="51" spans="1:31" hidden="1" x14ac:dyDescent="0.2">
      <c r="B51" s="21"/>
      <c r="L51" s="21"/>
    </row>
    <row r="52" spans="1:31" hidden="1" x14ac:dyDescent="0.2">
      <c r="B52" s="21"/>
      <c r="L52" s="21"/>
    </row>
    <row r="53" spans="1:31" hidden="1" x14ac:dyDescent="0.2">
      <c r="B53" s="21"/>
      <c r="L53" s="21"/>
    </row>
    <row r="54" spans="1:31" hidden="1" x14ac:dyDescent="0.2">
      <c r="B54" s="21"/>
      <c r="L54" s="21"/>
    </row>
    <row r="55" spans="1:31" hidden="1" x14ac:dyDescent="0.2">
      <c r="B55" s="21"/>
      <c r="L55" s="21"/>
    </row>
    <row r="56" spans="1:31" hidden="1" x14ac:dyDescent="0.2">
      <c r="B56" s="21"/>
      <c r="L56" s="21"/>
    </row>
    <row r="57" spans="1:31" hidden="1" x14ac:dyDescent="0.2">
      <c r="B57" s="21"/>
      <c r="L57" s="21"/>
    </row>
    <row r="58" spans="1:31" hidden="1" x14ac:dyDescent="0.2">
      <c r="B58" s="21"/>
      <c r="L58" s="21"/>
    </row>
    <row r="59" spans="1:31" hidden="1" x14ac:dyDescent="0.2">
      <c r="B59" s="21"/>
      <c r="L59" s="21"/>
    </row>
    <row r="60" spans="1:31" hidden="1" x14ac:dyDescent="0.2">
      <c r="B60" s="21"/>
      <c r="L60" s="21"/>
    </row>
    <row r="61" spans="1:31" s="2" customFormat="1" ht="12.75" hidden="1" x14ac:dyDescent="0.2">
      <c r="A61" s="33"/>
      <c r="B61" s="34"/>
      <c r="C61" s="33"/>
      <c r="D61" s="46" t="s">
        <v>47</v>
      </c>
      <c r="E61" s="36"/>
      <c r="F61" s="108" t="s">
        <v>48</v>
      </c>
      <c r="G61" s="46" t="s">
        <v>47</v>
      </c>
      <c r="H61" s="36"/>
      <c r="I61" s="36"/>
      <c r="J61" s="109" t="s">
        <v>48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 x14ac:dyDescent="0.2">
      <c r="B62" s="21"/>
      <c r="L62" s="21"/>
    </row>
    <row r="63" spans="1:31" hidden="1" x14ac:dyDescent="0.2">
      <c r="B63" s="21"/>
      <c r="L63" s="21"/>
    </row>
    <row r="64" spans="1:31" hidden="1" x14ac:dyDescent="0.2">
      <c r="B64" s="21"/>
      <c r="L64" s="21"/>
    </row>
    <row r="65" spans="1:31" s="2" customFormat="1" ht="12.75" hidden="1" x14ac:dyDescent="0.2">
      <c r="A65" s="33"/>
      <c r="B65" s="34"/>
      <c r="C65" s="33"/>
      <c r="D65" s="44" t="s">
        <v>49</v>
      </c>
      <c r="E65" s="47"/>
      <c r="F65" s="47"/>
      <c r="G65" s="44" t="s">
        <v>50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 x14ac:dyDescent="0.2">
      <c r="B66" s="21"/>
      <c r="L66" s="21"/>
    </row>
    <row r="67" spans="1:31" hidden="1" x14ac:dyDescent="0.2">
      <c r="B67" s="21"/>
      <c r="L67" s="21"/>
    </row>
    <row r="68" spans="1:31" hidden="1" x14ac:dyDescent="0.2">
      <c r="B68" s="21"/>
      <c r="L68" s="21"/>
    </row>
    <row r="69" spans="1:31" hidden="1" x14ac:dyDescent="0.2">
      <c r="B69" s="21"/>
      <c r="L69" s="21"/>
    </row>
    <row r="70" spans="1:31" hidden="1" x14ac:dyDescent="0.2">
      <c r="B70" s="21"/>
      <c r="L70" s="21"/>
    </row>
    <row r="71" spans="1:31" hidden="1" x14ac:dyDescent="0.2">
      <c r="B71" s="21"/>
      <c r="L71" s="21"/>
    </row>
    <row r="72" spans="1:31" hidden="1" x14ac:dyDescent="0.2">
      <c r="B72" s="21"/>
      <c r="L72" s="21"/>
    </row>
    <row r="73" spans="1:31" hidden="1" x14ac:dyDescent="0.2">
      <c r="B73" s="21"/>
      <c r="L73" s="21"/>
    </row>
    <row r="74" spans="1:31" hidden="1" x14ac:dyDescent="0.2">
      <c r="B74" s="21"/>
      <c r="L74" s="21"/>
    </row>
    <row r="75" spans="1:31" hidden="1" x14ac:dyDescent="0.2">
      <c r="B75" s="21"/>
      <c r="L75" s="21"/>
    </row>
    <row r="76" spans="1:31" s="2" customFormat="1" ht="12.75" hidden="1" x14ac:dyDescent="0.2">
      <c r="A76" s="33"/>
      <c r="B76" s="34"/>
      <c r="C76" s="33"/>
      <c r="D76" s="46" t="s">
        <v>47</v>
      </c>
      <c r="E76" s="36"/>
      <c r="F76" s="108" t="s">
        <v>48</v>
      </c>
      <c r="G76" s="46" t="s">
        <v>47</v>
      </c>
      <c r="H76" s="36"/>
      <c r="I76" s="36"/>
      <c r="J76" s="109" t="s">
        <v>48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 x14ac:dyDescent="0.2">
      <c r="A82" s="33"/>
      <c r="B82" s="34"/>
      <c r="C82" s="22" t="s">
        <v>89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hidden="1" customHeight="1" x14ac:dyDescent="0.2">
      <c r="A85" s="33"/>
      <c r="B85" s="34"/>
      <c r="C85" s="33"/>
      <c r="D85" s="33"/>
      <c r="E85" s="253" t="str">
        <f>E7</f>
        <v>Oprava přejezdu v km 251,334 v ŽST Leština u Světlé</v>
      </c>
      <c r="F85" s="254"/>
      <c r="G85" s="254"/>
      <c r="H85" s="254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 x14ac:dyDescent="0.2">
      <c r="A86" s="33"/>
      <c r="B86" s="34"/>
      <c r="C86" s="28" t="s">
        <v>87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hidden="1" customHeight="1" x14ac:dyDescent="0.2">
      <c r="A87" s="33"/>
      <c r="B87" s="34"/>
      <c r="C87" s="33"/>
      <c r="D87" s="33"/>
      <c r="E87" s="250" t="str">
        <f>E9</f>
        <v>SO 01 - Oprava přejezdu v km 251,334 (P3698)</v>
      </c>
      <c r="F87" s="252"/>
      <c r="G87" s="252"/>
      <c r="H87" s="252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 x14ac:dyDescent="0.2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6">
        <f>IF(J12="","",J12)</f>
        <v>44071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6" hidden="1" customHeight="1" x14ac:dyDescent="0.2">
      <c r="A91" s="33"/>
      <c r="B91" s="34"/>
      <c r="C91" s="28" t="s">
        <v>23</v>
      </c>
      <c r="D91" s="33"/>
      <c r="E91" s="33"/>
      <c r="F91" s="26" t="str">
        <f>E15</f>
        <v xml:space="preserve"> </v>
      </c>
      <c r="G91" s="33"/>
      <c r="H91" s="33"/>
      <c r="I91" s="28" t="s">
        <v>28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hidden="1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30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 x14ac:dyDescent="0.2">
      <c r="A94" s="33"/>
      <c r="B94" s="34"/>
      <c r="C94" s="110" t="s">
        <v>90</v>
      </c>
      <c r="D94" s="102"/>
      <c r="E94" s="102"/>
      <c r="F94" s="102"/>
      <c r="G94" s="102"/>
      <c r="H94" s="102"/>
      <c r="I94" s="102"/>
      <c r="J94" s="111" t="s">
        <v>91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 x14ac:dyDescent="0.2">
      <c r="A96" s="33"/>
      <c r="B96" s="34"/>
      <c r="C96" s="112" t="s">
        <v>92</v>
      </c>
      <c r="D96" s="33"/>
      <c r="E96" s="33"/>
      <c r="F96" s="33"/>
      <c r="G96" s="33"/>
      <c r="H96" s="33"/>
      <c r="I96" s="33"/>
      <c r="J96" s="72">
        <f>J119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93</v>
      </c>
    </row>
    <row r="97" spans="1:31" s="9" customFormat="1" ht="24.95" hidden="1" customHeight="1" x14ac:dyDescent="0.2">
      <c r="B97" s="113"/>
      <c r="D97" s="114" t="s">
        <v>94</v>
      </c>
      <c r="E97" s="115"/>
      <c r="F97" s="115"/>
      <c r="G97" s="115"/>
      <c r="H97" s="115"/>
      <c r="I97" s="115"/>
      <c r="J97" s="116">
        <f>J120</f>
        <v>0</v>
      </c>
      <c r="L97" s="113"/>
    </row>
    <row r="98" spans="1:31" s="10" customFormat="1" ht="19.899999999999999" hidden="1" customHeight="1" x14ac:dyDescent="0.2">
      <c r="B98" s="117"/>
      <c r="D98" s="118" t="s">
        <v>95</v>
      </c>
      <c r="E98" s="119"/>
      <c r="F98" s="119"/>
      <c r="G98" s="119"/>
      <c r="H98" s="119"/>
      <c r="I98" s="119"/>
      <c r="J98" s="120">
        <f>J121</f>
        <v>0</v>
      </c>
      <c r="L98" s="117"/>
    </row>
    <row r="99" spans="1:31" s="9" customFormat="1" ht="24.95" hidden="1" customHeight="1" x14ac:dyDescent="0.2">
      <c r="B99" s="113"/>
      <c r="D99" s="114" t="s">
        <v>96</v>
      </c>
      <c r="E99" s="115"/>
      <c r="F99" s="115"/>
      <c r="G99" s="115"/>
      <c r="H99" s="115"/>
      <c r="I99" s="115"/>
      <c r="J99" s="116">
        <f>J340</f>
        <v>0</v>
      </c>
      <c r="L99" s="113"/>
    </row>
    <row r="100" spans="1:31" s="2" customFormat="1" ht="21.75" hidden="1" customHeight="1" x14ac:dyDescent="0.2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hidden="1" customHeight="1" x14ac:dyDescent="0.2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hidden="1" x14ac:dyDescent="0.2"/>
    <row r="103" spans="1:31" hidden="1" x14ac:dyDescent="0.2"/>
    <row r="104" spans="1:31" hidden="1" x14ac:dyDescent="0.2"/>
    <row r="105" spans="1:31" s="2" customFormat="1" ht="6.95" customHeight="1" x14ac:dyDescent="0.2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 x14ac:dyDescent="0.2">
      <c r="A106" s="33"/>
      <c r="B106" s="34"/>
      <c r="C106" s="22" t="s">
        <v>97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 x14ac:dyDescent="0.2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 x14ac:dyDescent="0.2">
      <c r="A108" s="33"/>
      <c r="B108" s="34"/>
      <c r="C108" s="28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4.45" customHeight="1" x14ac:dyDescent="0.2">
      <c r="A109" s="33"/>
      <c r="B109" s="34"/>
      <c r="C109" s="33"/>
      <c r="D109" s="33"/>
      <c r="E109" s="253" t="str">
        <f>E7</f>
        <v>Oprava přejezdu v km 251,334 v ŽST Leština u Světlé</v>
      </c>
      <c r="F109" s="254"/>
      <c r="G109" s="254"/>
      <c r="H109" s="254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 x14ac:dyDescent="0.2">
      <c r="A110" s="33"/>
      <c r="B110" s="34"/>
      <c r="C110" s="28" t="s">
        <v>87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4.45" customHeight="1" x14ac:dyDescent="0.2">
      <c r="A111" s="33"/>
      <c r="B111" s="34"/>
      <c r="C111" s="33"/>
      <c r="D111" s="33"/>
      <c r="E111" s="250" t="str">
        <f>E9</f>
        <v>SO 01 - Oprava přejezdu v km 251,334 (P3698)</v>
      </c>
      <c r="F111" s="252"/>
      <c r="G111" s="252"/>
      <c r="H111" s="252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 x14ac:dyDescent="0.2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20</v>
      </c>
      <c r="D113" s="33"/>
      <c r="E113" s="33"/>
      <c r="F113" s="26" t="str">
        <f>F12</f>
        <v xml:space="preserve"> </v>
      </c>
      <c r="G113" s="33"/>
      <c r="H113" s="33"/>
      <c r="I113" s="28" t="s">
        <v>22</v>
      </c>
      <c r="J113" s="56">
        <f>IF(J12="","",J12)</f>
        <v>44071</v>
      </c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 x14ac:dyDescent="0.2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6" customHeight="1" x14ac:dyDescent="0.2">
      <c r="A115" s="33"/>
      <c r="B115" s="34"/>
      <c r="C115" s="28" t="s">
        <v>23</v>
      </c>
      <c r="D115" s="33"/>
      <c r="E115" s="33"/>
      <c r="F115" s="26" t="str">
        <f>E15</f>
        <v xml:space="preserve"> </v>
      </c>
      <c r="G115" s="33"/>
      <c r="H115" s="33"/>
      <c r="I115" s="28" t="s">
        <v>28</v>
      </c>
      <c r="J115" s="31" t="str">
        <f>E21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6" customHeight="1" x14ac:dyDescent="0.2">
      <c r="A116" s="33"/>
      <c r="B116" s="34"/>
      <c r="C116" s="28" t="s">
        <v>26</v>
      </c>
      <c r="D116" s="33"/>
      <c r="E116" s="33"/>
      <c r="F116" s="26" t="str">
        <f>IF(E18="","",E18)</f>
        <v>Vyplň údaj</v>
      </c>
      <c r="G116" s="33"/>
      <c r="H116" s="33"/>
      <c r="I116" s="28" t="s">
        <v>30</v>
      </c>
      <c r="J116" s="31" t="str">
        <f>E24</f>
        <v xml:space="preserve"> 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 x14ac:dyDescent="0.2">
      <c r="A118" s="121"/>
      <c r="B118" s="122"/>
      <c r="C118" s="123" t="s">
        <v>98</v>
      </c>
      <c r="D118" s="124" t="s">
        <v>57</v>
      </c>
      <c r="E118" s="124" t="s">
        <v>53</v>
      </c>
      <c r="F118" s="124" t="s">
        <v>54</v>
      </c>
      <c r="G118" s="124" t="s">
        <v>99</v>
      </c>
      <c r="H118" s="124" t="s">
        <v>100</v>
      </c>
      <c r="I118" s="124" t="s">
        <v>101</v>
      </c>
      <c r="J118" s="125" t="s">
        <v>91</v>
      </c>
      <c r="K118" s="126" t="s">
        <v>102</v>
      </c>
      <c r="L118" s="127"/>
      <c r="M118" s="63" t="s">
        <v>1</v>
      </c>
      <c r="N118" s="64" t="s">
        <v>36</v>
      </c>
      <c r="O118" s="64" t="s">
        <v>103</v>
      </c>
      <c r="P118" s="64" t="s">
        <v>104</v>
      </c>
      <c r="Q118" s="64" t="s">
        <v>105</v>
      </c>
      <c r="R118" s="64" t="s">
        <v>106</v>
      </c>
      <c r="S118" s="64" t="s">
        <v>107</v>
      </c>
      <c r="T118" s="65" t="s">
        <v>108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9" customHeight="1" x14ac:dyDescent="0.25">
      <c r="A119" s="33"/>
      <c r="B119" s="34"/>
      <c r="C119" s="70" t="s">
        <v>109</v>
      </c>
      <c r="D119" s="33"/>
      <c r="E119" s="33"/>
      <c r="F119" s="33"/>
      <c r="G119" s="33"/>
      <c r="H119" s="33"/>
      <c r="I119" s="33"/>
      <c r="J119" s="128">
        <f>BK119</f>
        <v>0</v>
      </c>
      <c r="K119" s="33"/>
      <c r="L119" s="34"/>
      <c r="M119" s="66"/>
      <c r="N119" s="57"/>
      <c r="O119" s="67"/>
      <c r="P119" s="129">
        <f>P120+P340</f>
        <v>0</v>
      </c>
      <c r="Q119" s="67"/>
      <c r="R119" s="129">
        <f>R120+R340</f>
        <v>241.135075</v>
      </c>
      <c r="S119" s="67"/>
      <c r="T119" s="130">
        <f>T120+T340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71</v>
      </c>
      <c r="AU119" s="18" t="s">
        <v>93</v>
      </c>
      <c r="BK119" s="131">
        <f>BK120+BK340</f>
        <v>0</v>
      </c>
    </row>
    <row r="120" spans="1:65" s="12" customFormat="1" ht="25.9" customHeight="1" x14ac:dyDescent="0.2">
      <c r="B120" s="132"/>
      <c r="D120" s="133" t="s">
        <v>71</v>
      </c>
      <c r="E120" s="134" t="s">
        <v>110</v>
      </c>
      <c r="F120" s="134" t="s">
        <v>111</v>
      </c>
      <c r="I120" s="135"/>
      <c r="J120" s="136">
        <f>BK120</f>
        <v>0</v>
      </c>
      <c r="L120" s="132"/>
      <c r="M120" s="137"/>
      <c r="N120" s="138"/>
      <c r="O120" s="138"/>
      <c r="P120" s="139">
        <f>P121</f>
        <v>0</v>
      </c>
      <c r="Q120" s="138"/>
      <c r="R120" s="139">
        <f>R121</f>
        <v>241.135075</v>
      </c>
      <c r="S120" s="138"/>
      <c r="T120" s="140">
        <f>T121</f>
        <v>0</v>
      </c>
      <c r="AR120" s="133" t="s">
        <v>80</v>
      </c>
      <c r="AT120" s="141" t="s">
        <v>71</v>
      </c>
      <c r="AU120" s="141" t="s">
        <v>72</v>
      </c>
      <c r="AY120" s="133" t="s">
        <v>112</v>
      </c>
      <c r="BK120" s="142">
        <f>BK121</f>
        <v>0</v>
      </c>
    </row>
    <row r="121" spans="1:65" s="12" customFormat="1" ht="22.9" customHeight="1" x14ac:dyDescent="0.2">
      <c r="B121" s="132"/>
      <c r="D121" s="133" t="s">
        <v>71</v>
      </c>
      <c r="E121" s="143" t="s">
        <v>113</v>
      </c>
      <c r="F121" s="143" t="s">
        <v>114</v>
      </c>
      <c r="I121" s="135"/>
      <c r="J121" s="144">
        <f>BK121</f>
        <v>0</v>
      </c>
      <c r="L121" s="132"/>
      <c r="M121" s="137"/>
      <c r="N121" s="138"/>
      <c r="O121" s="138"/>
      <c r="P121" s="139">
        <f>SUM(P122:P339)</f>
        <v>0</v>
      </c>
      <c r="Q121" s="138"/>
      <c r="R121" s="139">
        <f>SUM(R122:R339)</f>
        <v>241.135075</v>
      </c>
      <c r="S121" s="138"/>
      <c r="T121" s="140">
        <f>SUM(T122:T339)</f>
        <v>0</v>
      </c>
      <c r="AR121" s="133" t="s">
        <v>80</v>
      </c>
      <c r="AT121" s="141" t="s">
        <v>71</v>
      </c>
      <c r="AU121" s="141" t="s">
        <v>80</v>
      </c>
      <c r="AY121" s="133" t="s">
        <v>112</v>
      </c>
      <c r="BK121" s="142">
        <f>SUM(BK122:BK339)</f>
        <v>0</v>
      </c>
    </row>
    <row r="122" spans="1:65" s="2" customFormat="1" ht="22.15" customHeight="1" x14ac:dyDescent="0.2">
      <c r="A122" s="33"/>
      <c r="B122" s="145"/>
      <c r="C122" s="146" t="s">
        <v>80</v>
      </c>
      <c r="D122" s="146" t="s">
        <v>115</v>
      </c>
      <c r="E122" s="147" t="s">
        <v>116</v>
      </c>
      <c r="F122" s="148" t="s">
        <v>117</v>
      </c>
      <c r="G122" s="149" t="s">
        <v>118</v>
      </c>
      <c r="H122" s="150">
        <v>40</v>
      </c>
      <c r="I122" s="151"/>
      <c r="J122" s="152">
        <f>ROUND(I122*H122,2)</f>
        <v>0</v>
      </c>
      <c r="K122" s="153"/>
      <c r="L122" s="34"/>
      <c r="M122" s="154" t="s">
        <v>1</v>
      </c>
      <c r="N122" s="155" t="s">
        <v>37</v>
      </c>
      <c r="O122" s="59"/>
      <c r="P122" s="156">
        <f>O122*H122</f>
        <v>0</v>
      </c>
      <c r="Q122" s="156">
        <v>0</v>
      </c>
      <c r="R122" s="156">
        <f>Q122*H122</f>
        <v>0</v>
      </c>
      <c r="S122" s="156">
        <v>0</v>
      </c>
      <c r="T122" s="15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8" t="s">
        <v>119</v>
      </c>
      <c r="AT122" s="158" t="s">
        <v>115</v>
      </c>
      <c r="AU122" s="158" t="s">
        <v>82</v>
      </c>
      <c r="AY122" s="18" t="s">
        <v>112</v>
      </c>
      <c r="BE122" s="159">
        <f>IF(N122="základní",J122,0)</f>
        <v>0</v>
      </c>
      <c r="BF122" s="159">
        <f>IF(N122="snížená",J122,0)</f>
        <v>0</v>
      </c>
      <c r="BG122" s="159">
        <f>IF(N122="zákl. přenesená",J122,0)</f>
        <v>0</v>
      </c>
      <c r="BH122" s="159">
        <f>IF(N122="sníž. přenesená",J122,0)</f>
        <v>0</v>
      </c>
      <c r="BI122" s="159">
        <f>IF(N122="nulová",J122,0)</f>
        <v>0</v>
      </c>
      <c r="BJ122" s="18" t="s">
        <v>80</v>
      </c>
      <c r="BK122" s="159">
        <f>ROUND(I122*H122,2)</f>
        <v>0</v>
      </c>
      <c r="BL122" s="18" t="s">
        <v>119</v>
      </c>
      <c r="BM122" s="158" t="s">
        <v>120</v>
      </c>
    </row>
    <row r="123" spans="1:65" s="13" customFormat="1" x14ac:dyDescent="0.2">
      <c r="B123" s="160"/>
      <c r="D123" s="161" t="s">
        <v>121</v>
      </c>
      <c r="E123" s="162" t="s">
        <v>1</v>
      </c>
      <c r="F123" s="163" t="s">
        <v>122</v>
      </c>
      <c r="H123" s="164">
        <v>8</v>
      </c>
      <c r="I123" s="165"/>
      <c r="L123" s="160"/>
      <c r="M123" s="166"/>
      <c r="N123" s="167"/>
      <c r="O123" s="167"/>
      <c r="P123" s="167"/>
      <c r="Q123" s="167"/>
      <c r="R123" s="167"/>
      <c r="S123" s="167"/>
      <c r="T123" s="168"/>
      <c r="AT123" s="162" t="s">
        <v>121</v>
      </c>
      <c r="AU123" s="162" t="s">
        <v>82</v>
      </c>
      <c r="AV123" s="13" t="s">
        <v>82</v>
      </c>
      <c r="AW123" s="13" t="s">
        <v>29</v>
      </c>
      <c r="AX123" s="13" t="s">
        <v>72</v>
      </c>
      <c r="AY123" s="162" t="s">
        <v>112</v>
      </c>
    </row>
    <row r="124" spans="1:65" s="13" customFormat="1" x14ac:dyDescent="0.2">
      <c r="B124" s="160"/>
      <c r="D124" s="161" t="s">
        <v>121</v>
      </c>
      <c r="E124" s="162" t="s">
        <v>1</v>
      </c>
      <c r="F124" s="163" t="s">
        <v>123</v>
      </c>
      <c r="H124" s="164">
        <v>32</v>
      </c>
      <c r="I124" s="165"/>
      <c r="L124" s="160"/>
      <c r="M124" s="166"/>
      <c r="N124" s="167"/>
      <c r="O124" s="167"/>
      <c r="P124" s="167"/>
      <c r="Q124" s="167"/>
      <c r="R124" s="167"/>
      <c r="S124" s="167"/>
      <c r="T124" s="168"/>
      <c r="AT124" s="162" t="s">
        <v>121</v>
      </c>
      <c r="AU124" s="162" t="s">
        <v>82</v>
      </c>
      <c r="AV124" s="13" t="s">
        <v>82</v>
      </c>
      <c r="AW124" s="13" t="s">
        <v>29</v>
      </c>
      <c r="AX124" s="13" t="s">
        <v>72</v>
      </c>
      <c r="AY124" s="162" t="s">
        <v>112</v>
      </c>
    </row>
    <row r="125" spans="1:65" s="14" customFormat="1" x14ac:dyDescent="0.2">
      <c r="B125" s="169"/>
      <c r="D125" s="161" t="s">
        <v>121</v>
      </c>
      <c r="E125" s="170" t="s">
        <v>1</v>
      </c>
      <c r="F125" s="171" t="s">
        <v>124</v>
      </c>
      <c r="H125" s="172">
        <v>40</v>
      </c>
      <c r="I125" s="173"/>
      <c r="L125" s="169"/>
      <c r="M125" s="174"/>
      <c r="N125" s="175"/>
      <c r="O125" s="175"/>
      <c r="P125" s="175"/>
      <c r="Q125" s="175"/>
      <c r="R125" s="175"/>
      <c r="S125" s="175"/>
      <c r="T125" s="176"/>
      <c r="AT125" s="170" t="s">
        <v>121</v>
      </c>
      <c r="AU125" s="170" t="s">
        <v>82</v>
      </c>
      <c r="AV125" s="14" t="s">
        <v>119</v>
      </c>
      <c r="AW125" s="14" t="s">
        <v>29</v>
      </c>
      <c r="AX125" s="14" t="s">
        <v>80</v>
      </c>
      <c r="AY125" s="170" t="s">
        <v>112</v>
      </c>
    </row>
    <row r="126" spans="1:65" s="2" customFormat="1" ht="13.9" customHeight="1" x14ac:dyDescent="0.2">
      <c r="A126" s="33"/>
      <c r="B126" s="145"/>
      <c r="C126" s="146" t="s">
        <v>82</v>
      </c>
      <c r="D126" s="146" t="s">
        <v>115</v>
      </c>
      <c r="E126" s="147" t="s">
        <v>125</v>
      </c>
      <c r="F126" s="148" t="s">
        <v>126</v>
      </c>
      <c r="G126" s="149" t="s">
        <v>118</v>
      </c>
      <c r="H126" s="150">
        <v>40</v>
      </c>
      <c r="I126" s="151"/>
      <c r="J126" s="152">
        <f>ROUND(I126*H126,2)</f>
        <v>0</v>
      </c>
      <c r="K126" s="153"/>
      <c r="L126" s="34"/>
      <c r="M126" s="154" t="s">
        <v>1</v>
      </c>
      <c r="N126" s="155" t="s">
        <v>37</v>
      </c>
      <c r="O126" s="59"/>
      <c r="P126" s="156">
        <f>O126*H126</f>
        <v>0</v>
      </c>
      <c r="Q126" s="156">
        <v>0</v>
      </c>
      <c r="R126" s="156">
        <f>Q126*H126</f>
        <v>0</v>
      </c>
      <c r="S126" s="156">
        <v>0</v>
      </c>
      <c r="T126" s="15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8" t="s">
        <v>119</v>
      </c>
      <c r="AT126" s="158" t="s">
        <v>115</v>
      </c>
      <c r="AU126" s="158" t="s">
        <v>82</v>
      </c>
      <c r="AY126" s="18" t="s">
        <v>112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18" t="s">
        <v>80</v>
      </c>
      <c r="BK126" s="159">
        <f>ROUND(I126*H126,2)</f>
        <v>0</v>
      </c>
      <c r="BL126" s="18" t="s">
        <v>119</v>
      </c>
      <c r="BM126" s="158" t="s">
        <v>127</v>
      </c>
    </row>
    <row r="127" spans="1:65" s="13" customFormat="1" x14ac:dyDescent="0.2">
      <c r="B127" s="160"/>
      <c r="D127" s="161" t="s">
        <v>121</v>
      </c>
      <c r="E127" s="162" t="s">
        <v>1</v>
      </c>
      <c r="F127" s="163" t="s">
        <v>128</v>
      </c>
      <c r="H127" s="164">
        <v>40</v>
      </c>
      <c r="I127" s="165"/>
      <c r="L127" s="160"/>
      <c r="M127" s="166"/>
      <c r="N127" s="167"/>
      <c r="O127" s="167"/>
      <c r="P127" s="167"/>
      <c r="Q127" s="167"/>
      <c r="R127" s="167"/>
      <c r="S127" s="167"/>
      <c r="T127" s="168"/>
      <c r="AT127" s="162" t="s">
        <v>121</v>
      </c>
      <c r="AU127" s="162" t="s">
        <v>82</v>
      </c>
      <c r="AV127" s="13" t="s">
        <v>82</v>
      </c>
      <c r="AW127" s="13" t="s">
        <v>29</v>
      </c>
      <c r="AX127" s="13" t="s">
        <v>72</v>
      </c>
      <c r="AY127" s="162" t="s">
        <v>112</v>
      </c>
    </row>
    <row r="128" spans="1:65" s="14" customFormat="1" x14ac:dyDescent="0.2">
      <c r="B128" s="169"/>
      <c r="D128" s="161" t="s">
        <v>121</v>
      </c>
      <c r="E128" s="170" t="s">
        <v>1</v>
      </c>
      <c r="F128" s="171" t="s">
        <v>124</v>
      </c>
      <c r="H128" s="172">
        <v>40</v>
      </c>
      <c r="I128" s="173"/>
      <c r="L128" s="169"/>
      <c r="M128" s="174"/>
      <c r="N128" s="175"/>
      <c r="O128" s="175"/>
      <c r="P128" s="175"/>
      <c r="Q128" s="175"/>
      <c r="R128" s="175"/>
      <c r="S128" s="175"/>
      <c r="T128" s="176"/>
      <c r="AT128" s="170" t="s">
        <v>121</v>
      </c>
      <c r="AU128" s="170" t="s">
        <v>82</v>
      </c>
      <c r="AV128" s="14" t="s">
        <v>119</v>
      </c>
      <c r="AW128" s="14" t="s">
        <v>29</v>
      </c>
      <c r="AX128" s="14" t="s">
        <v>80</v>
      </c>
      <c r="AY128" s="170" t="s">
        <v>112</v>
      </c>
    </row>
    <row r="129" spans="1:65" s="2" customFormat="1" ht="22.15" customHeight="1" x14ac:dyDescent="0.2">
      <c r="A129" s="33"/>
      <c r="B129" s="145"/>
      <c r="C129" s="177" t="s">
        <v>129</v>
      </c>
      <c r="D129" s="177" t="s">
        <v>130</v>
      </c>
      <c r="E129" s="178" t="s">
        <v>131</v>
      </c>
      <c r="F129" s="179" t="s">
        <v>132</v>
      </c>
      <c r="G129" s="180" t="s">
        <v>118</v>
      </c>
      <c r="H129" s="181">
        <v>32</v>
      </c>
      <c r="I129" s="182"/>
      <c r="J129" s="183">
        <f>ROUND(I129*H129,2)</f>
        <v>0</v>
      </c>
      <c r="K129" s="184"/>
      <c r="L129" s="185"/>
      <c r="M129" s="186" t="s">
        <v>1</v>
      </c>
      <c r="N129" s="187" t="s">
        <v>37</v>
      </c>
      <c r="O129" s="59"/>
      <c r="P129" s="156">
        <f>O129*H129</f>
        <v>0</v>
      </c>
      <c r="Q129" s="156">
        <v>0.32705000000000001</v>
      </c>
      <c r="R129" s="156">
        <f>Q129*H129</f>
        <v>10.4656</v>
      </c>
      <c r="S129" s="156">
        <v>0</v>
      </c>
      <c r="T129" s="15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8" t="s">
        <v>133</v>
      </c>
      <c r="AT129" s="158" t="s">
        <v>130</v>
      </c>
      <c r="AU129" s="158" t="s">
        <v>82</v>
      </c>
      <c r="AY129" s="18" t="s">
        <v>112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18" t="s">
        <v>80</v>
      </c>
      <c r="BK129" s="159">
        <f>ROUND(I129*H129,2)</f>
        <v>0</v>
      </c>
      <c r="BL129" s="18" t="s">
        <v>119</v>
      </c>
      <c r="BM129" s="158" t="s">
        <v>134</v>
      </c>
    </row>
    <row r="130" spans="1:65" s="13" customFormat="1" ht="22.5" x14ac:dyDescent="0.2">
      <c r="B130" s="160"/>
      <c r="D130" s="161" t="s">
        <v>121</v>
      </c>
      <c r="E130" s="162" t="s">
        <v>1</v>
      </c>
      <c r="F130" s="163" t="s">
        <v>135</v>
      </c>
      <c r="H130" s="164">
        <v>32</v>
      </c>
      <c r="I130" s="165"/>
      <c r="L130" s="160"/>
      <c r="M130" s="166"/>
      <c r="N130" s="167"/>
      <c r="O130" s="167"/>
      <c r="P130" s="167"/>
      <c r="Q130" s="167"/>
      <c r="R130" s="167"/>
      <c r="S130" s="167"/>
      <c r="T130" s="168"/>
      <c r="AT130" s="162" t="s">
        <v>121</v>
      </c>
      <c r="AU130" s="162" t="s">
        <v>82</v>
      </c>
      <c r="AV130" s="13" t="s">
        <v>82</v>
      </c>
      <c r="AW130" s="13" t="s">
        <v>29</v>
      </c>
      <c r="AX130" s="13" t="s">
        <v>72</v>
      </c>
      <c r="AY130" s="162" t="s">
        <v>112</v>
      </c>
    </row>
    <row r="131" spans="1:65" s="14" customFormat="1" x14ac:dyDescent="0.2">
      <c r="B131" s="169"/>
      <c r="D131" s="161" t="s">
        <v>121</v>
      </c>
      <c r="E131" s="170" t="s">
        <v>1</v>
      </c>
      <c r="F131" s="171" t="s">
        <v>124</v>
      </c>
      <c r="H131" s="172">
        <v>32</v>
      </c>
      <c r="I131" s="173"/>
      <c r="L131" s="169"/>
      <c r="M131" s="174"/>
      <c r="N131" s="175"/>
      <c r="O131" s="175"/>
      <c r="P131" s="175"/>
      <c r="Q131" s="175"/>
      <c r="R131" s="175"/>
      <c r="S131" s="175"/>
      <c r="T131" s="176"/>
      <c r="AT131" s="170" t="s">
        <v>121</v>
      </c>
      <c r="AU131" s="170" t="s">
        <v>82</v>
      </c>
      <c r="AV131" s="14" t="s">
        <v>119</v>
      </c>
      <c r="AW131" s="14" t="s">
        <v>29</v>
      </c>
      <c r="AX131" s="14" t="s">
        <v>80</v>
      </c>
      <c r="AY131" s="170" t="s">
        <v>112</v>
      </c>
    </row>
    <row r="132" spans="1:65" s="2" customFormat="1" ht="22.15" customHeight="1" x14ac:dyDescent="0.2">
      <c r="A132" s="33"/>
      <c r="B132" s="145"/>
      <c r="C132" s="177" t="s">
        <v>119</v>
      </c>
      <c r="D132" s="177" t="s">
        <v>130</v>
      </c>
      <c r="E132" s="178" t="s">
        <v>136</v>
      </c>
      <c r="F132" s="179" t="s">
        <v>137</v>
      </c>
      <c r="G132" s="180" t="s">
        <v>118</v>
      </c>
      <c r="H132" s="181">
        <v>8</v>
      </c>
      <c r="I132" s="182"/>
      <c r="J132" s="183">
        <f>ROUND(I132*H132,2)</f>
        <v>0</v>
      </c>
      <c r="K132" s="184"/>
      <c r="L132" s="185"/>
      <c r="M132" s="186" t="s">
        <v>1</v>
      </c>
      <c r="N132" s="187" t="s">
        <v>37</v>
      </c>
      <c r="O132" s="59"/>
      <c r="P132" s="156">
        <f>O132*H132</f>
        <v>0</v>
      </c>
      <c r="Q132" s="156">
        <v>0.32729999999999998</v>
      </c>
      <c r="R132" s="156">
        <f>Q132*H132</f>
        <v>2.6183999999999998</v>
      </c>
      <c r="S132" s="156">
        <v>0</v>
      </c>
      <c r="T132" s="15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133</v>
      </c>
      <c r="AT132" s="158" t="s">
        <v>130</v>
      </c>
      <c r="AU132" s="158" t="s">
        <v>82</v>
      </c>
      <c r="AY132" s="18" t="s">
        <v>112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8" t="s">
        <v>80</v>
      </c>
      <c r="BK132" s="159">
        <f>ROUND(I132*H132,2)</f>
        <v>0</v>
      </c>
      <c r="BL132" s="18" t="s">
        <v>119</v>
      </c>
      <c r="BM132" s="158" t="s">
        <v>138</v>
      </c>
    </row>
    <row r="133" spans="1:65" s="13" customFormat="1" x14ac:dyDescent="0.2">
      <c r="B133" s="160"/>
      <c r="D133" s="161" t="s">
        <v>121</v>
      </c>
      <c r="E133" s="162" t="s">
        <v>1</v>
      </c>
      <c r="F133" s="163" t="s">
        <v>122</v>
      </c>
      <c r="H133" s="164">
        <v>8</v>
      </c>
      <c r="I133" s="165"/>
      <c r="L133" s="160"/>
      <c r="M133" s="166"/>
      <c r="N133" s="167"/>
      <c r="O133" s="167"/>
      <c r="P133" s="167"/>
      <c r="Q133" s="167"/>
      <c r="R133" s="167"/>
      <c r="S133" s="167"/>
      <c r="T133" s="168"/>
      <c r="AT133" s="162" t="s">
        <v>121</v>
      </c>
      <c r="AU133" s="162" t="s">
        <v>82</v>
      </c>
      <c r="AV133" s="13" t="s">
        <v>82</v>
      </c>
      <c r="AW133" s="13" t="s">
        <v>29</v>
      </c>
      <c r="AX133" s="13" t="s">
        <v>72</v>
      </c>
      <c r="AY133" s="162" t="s">
        <v>112</v>
      </c>
    </row>
    <row r="134" spans="1:65" s="14" customFormat="1" x14ac:dyDescent="0.2">
      <c r="B134" s="169"/>
      <c r="D134" s="161" t="s">
        <v>121</v>
      </c>
      <c r="E134" s="170" t="s">
        <v>1</v>
      </c>
      <c r="F134" s="171" t="s">
        <v>124</v>
      </c>
      <c r="H134" s="172">
        <v>8</v>
      </c>
      <c r="I134" s="173"/>
      <c r="L134" s="169"/>
      <c r="M134" s="174"/>
      <c r="N134" s="175"/>
      <c r="O134" s="175"/>
      <c r="P134" s="175"/>
      <c r="Q134" s="175"/>
      <c r="R134" s="175"/>
      <c r="S134" s="175"/>
      <c r="T134" s="176"/>
      <c r="AT134" s="170" t="s">
        <v>121</v>
      </c>
      <c r="AU134" s="170" t="s">
        <v>82</v>
      </c>
      <c r="AV134" s="14" t="s">
        <v>119</v>
      </c>
      <c r="AW134" s="14" t="s">
        <v>29</v>
      </c>
      <c r="AX134" s="14" t="s">
        <v>80</v>
      </c>
      <c r="AY134" s="170" t="s">
        <v>112</v>
      </c>
    </row>
    <row r="135" spans="1:65" s="2" customFormat="1" ht="22.15" customHeight="1" x14ac:dyDescent="0.2">
      <c r="A135" s="33"/>
      <c r="B135" s="145"/>
      <c r="C135" s="177" t="s">
        <v>113</v>
      </c>
      <c r="D135" s="177" t="s">
        <v>130</v>
      </c>
      <c r="E135" s="178" t="s">
        <v>139</v>
      </c>
      <c r="F135" s="179" t="s">
        <v>140</v>
      </c>
      <c r="G135" s="180" t="s">
        <v>118</v>
      </c>
      <c r="H135" s="181">
        <v>32</v>
      </c>
      <c r="I135" s="182"/>
      <c r="J135" s="183">
        <f>ROUND(I135*H135,2)</f>
        <v>0</v>
      </c>
      <c r="K135" s="184"/>
      <c r="L135" s="185"/>
      <c r="M135" s="186" t="s">
        <v>1</v>
      </c>
      <c r="N135" s="187" t="s">
        <v>37</v>
      </c>
      <c r="O135" s="59"/>
      <c r="P135" s="156">
        <f>O135*H135</f>
        <v>0</v>
      </c>
      <c r="Q135" s="156">
        <v>1.23E-3</v>
      </c>
      <c r="R135" s="156">
        <f>Q135*H135</f>
        <v>3.9359999999999999E-2</v>
      </c>
      <c r="S135" s="156">
        <v>0</v>
      </c>
      <c r="T135" s="15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8" t="s">
        <v>133</v>
      </c>
      <c r="AT135" s="158" t="s">
        <v>130</v>
      </c>
      <c r="AU135" s="158" t="s">
        <v>82</v>
      </c>
      <c r="AY135" s="18" t="s">
        <v>112</v>
      </c>
      <c r="BE135" s="159">
        <f>IF(N135="základní",J135,0)</f>
        <v>0</v>
      </c>
      <c r="BF135" s="159">
        <f>IF(N135="snížená",J135,0)</f>
        <v>0</v>
      </c>
      <c r="BG135" s="159">
        <f>IF(N135="zákl. přenesená",J135,0)</f>
        <v>0</v>
      </c>
      <c r="BH135" s="159">
        <f>IF(N135="sníž. přenesená",J135,0)</f>
        <v>0</v>
      </c>
      <c r="BI135" s="159">
        <f>IF(N135="nulová",J135,0)</f>
        <v>0</v>
      </c>
      <c r="BJ135" s="18" t="s">
        <v>80</v>
      </c>
      <c r="BK135" s="159">
        <f>ROUND(I135*H135,2)</f>
        <v>0</v>
      </c>
      <c r="BL135" s="18" t="s">
        <v>119</v>
      </c>
      <c r="BM135" s="158" t="s">
        <v>141</v>
      </c>
    </row>
    <row r="136" spans="1:65" s="13" customFormat="1" x14ac:dyDescent="0.2">
      <c r="B136" s="160"/>
      <c r="D136" s="161" t="s">
        <v>121</v>
      </c>
      <c r="E136" s="162" t="s">
        <v>1</v>
      </c>
      <c r="F136" s="163" t="s">
        <v>142</v>
      </c>
      <c r="H136" s="164">
        <v>32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121</v>
      </c>
      <c r="AU136" s="162" t="s">
        <v>82</v>
      </c>
      <c r="AV136" s="13" t="s">
        <v>82</v>
      </c>
      <c r="AW136" s="13" t="s">
        <v>29</v>
      </c>
      <c r="AX136" s="13" t="s">
        <v>80</v>
      </c>
      <c r="AY136" s="162" t="s">
        <v>112</v>
      </c>
    </row>
    <row r="137" spans="1:65" s="2" customFormat="1" ht="13.9" customHeight="1" x14ac:dyDescent="0.2">
      <c r="A137" s="33"/>
      <c r="B137" s="145"/>
      <c r="C137" s="146" t="s">
        <v>143</v>
      </c>
      <c r="D137" s="146" t="s">
        <v>115</v>
      </c>
      <c r="E137" s="147" t="s">
        <v>144</v>
      </c>
      <c r="F137" s="148" t="s">
        <v>145</v>
      </c>
      <c r="G137" s="149" t="s">
        <v>118</v>
      </c>
      <c r="H137" s="150">
        <v>12</v>
      </c>
      <c r="I137" s="151"/>
      <c r="J137" s="152">
        <f>ROUND(I137*H137,2)</f>
        <v>0</v>
      </c>
      <c r="K137" s="153"/>
      <c r="L137" s="34"/>
      <c r="M137" s="154" t="s">
        <v>1</v>
      </c>
      <c r="N137" s="155" t="s">
        <v>37</v>
      </c>
      <c r="O137" s="59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8" t="s">
        <v>119</v>
      </c>
      <c r="AT137" s="158" t="s">
        <v>115</v>
      </c>
      <c r="AU137" s="158" t="s">
        <v>82</v>
      </c>
      <c r="AY137" s="18" t="s">
        <v>112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8" t="s">
        <v>80</v>
      </c>
      <c r="BK137" s="159">
        <f>ROUND(I137*H137,2)</f>
        <v>0</v>
      </c>
      <c r="BL137" s="18" t="s">
        <v>119</v>
      </c>
      <c r="BM137" s="158" t="s">
        <v>146</v>
      </c>
    </row>
    <row r="138" spans="1:65" s="13" customFormat="1" x14ac:dyDescent="0.2">
      <c r="B138" s="160"/>
      <c r="D138" s="161" t="s">
        <v>121</v>
      </c>
      <c r="E138" s="162" t="s">
        <v>1</v>
      </c>
      <c r="F138" s="163" t="s">
        <v>147</v>
      </c>
      <c r="H138" s="164">
        <v>6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121</v>
      </c>
      <c r="AU138" s="162" t="s">
        <v>82</v>
      </c>
      <c r="AV138" s="13" t="s">
        <v>82</v>
      </c>
      <c r="AW138" s="13" t="s">
        <v>29</v>
      </c>
      <c r="AX138" s="13" t="s">
        <v>72</v>
      </c>
      <c r="AY138" s="162" t="s">
        <v>112</v>
      </c>
    </row>
    <row r="139" spans="1:65" s="13" customFormat="1" x14ac:dyDescent="0.2">
      <c r="B139" s="160"/>
      <c r="D139" s="161" t="s">
        <v>121</v>
      </c>
      <c r="E139" s="162" t="s">
        <v>1</v>
      </c>
      <c r="F139" s="163" t="s">
        <v>148</v>
      </c>
      <c r="H139" s="164">
        <v>6</v>
      </c>
      <c r="I139" s="165"/>
      <c r="L139" s="160"/>
      <c r="M139" s="166"/>
      <c r="N139" s="167"/>
      <c r="O139" s="167"/>
      <c r="P139" s="167"/>
      <c r="Q139" s="167"/>
      <c r="R139" s="167"/>
      <c r="S139" s="167"/>
      <c r="T139" s="168"/>
      <c r="AT139" s="162" t="s">
        <v>121</v>
      </c>
      <c r="AU139" s="162" t="s">
        <v>82</v>
      </c>
      <c r="AV139" s="13" t="s">
        <v>82</v>
      </c>
      <c r="AW139" s="13" t="s">
        <v>29</v>
      </c>
      <c r="AX139" s="13" t="s">
        <v>72</v>
      </c>
      <c r="AY139" s="162" t="s">
        <v>112</v>
      </c>
    </row>
    <row r="140" spans="1:65" s="14" customFormat="1" x14ac:dyDescent="0.2">
      <c r="B140" s="169"/>
      <c r="D140" s="161" t="s">
        <v>121</v>
      </c>
      <c r="E140" s="170" t="s">
        <v>1</v>
      </c>
      <c r="F140" s="171" t="s">
        <v>124</v>
      </c>
      <c r="H140" s="172">
        <v>12</v>
      </c>
      <c r="I140" s="173"/>
      <c r="L140" s="169"/>
      <c r="M140" s="174"/>
      <c r="N140" s="175"/>
      <c r="O140" s="175"/>
      <c r="P140" s="175"/>
      <c r="Q140" s="175"/>
      <c r="R140" s="175"/>
      <c r="S140" s="175"/>
      <c r="T140" s="176"/>
      <c r="AT140" s="170" t="s">
        <v>121</v>
      </c>
      <c r="AU140" s="170" t="s">
        <v>82</v>
      </c>
      <c r="AV140" s="14" t="s">
        <v>119</v>
      </c>
      <c r="AW140" s="14" t="s">
        <v>29</v>
      </c>
      <c r="AX140" s="14" t="s">
        <v>80</v>
      </c>
      <c r="AY140" s="170" t="s">
        <v>112</v>
      </c>
    </row>
    <row r="141" spans="1:65" s="2" customFormat="1" ht="22.15" customHeight="1" x14ac:dyDescent="0.2">
      <c r="A141" s="33"/>
      <c r="B141" s="145"/>
      <c r="C141" s="146" t="s">
        <v>149</v>
      </c>
      <c r="D141" s="146" t="s">
        <v>115</v>
      </c>
      <c r="E141" s="147" t="s">
        <v>150</v>
      </c>
      <c r="F141" s="148" t="s">
        <v>151</v>
      </c>
      <c r="G141" s="149" t="s">
        <v>152</v>
      </c>
      <c r="H141" s="150">
        <v>77</v>
      </c>
      <c r="I141" s="151"/>
      <c r="J141" s="152">
        <f>ROUND(I141*H141,2)</f>
        <v>0</v>
      </c>
      <c r="K141" s="153"/>
      <c r="L141" s="34"/>
      <c r="M141" s="154" t="s">
        <v>1</v>
      </c>
      <c r="N141" s="155" t="s">
        <v>37</v>
      </c>
      <c r="O141" s="59"/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119</v>
      </c>
      <c r="AT141" s="158" t="s">
        <v>115</v>
      </c>
      <c r="AU141" s="158" t="s">
        <v>82</v>
      </c>
      <c r="AY141" s="18" t="s">
        <v>112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8" t="s">
        <v>80</v>
      </c>
      <c r="BK141" s="159">
        <f>ROUND(I141*H141,2)</f>
        <v>0</v>
      </c>
      <c r="BL141" s="18" t="s">
        <v>119</v>
      </c>
      <c r="BM141" s="158" t="s">
        <v>153</v>
      </c>
    </row>
    <row r="142" spans="1:65" s="13" customFormat="1" x14ac:dyDescent="0.2">
      <c r="B142" s="160"/>
      <c r="D142" s="161" t="s">
        <v>121</v>
      </c>
      <c r="E142" s="162" t="s">
        <v>1</v>
      </c>
      <c r="F142" s="163" t="s">
        <v>154</v>
      </c>
      <c r="H142" s="164">
        <v>38.5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121</v>
      </c>
      <c r="AU142" s="162" t="s">
        <v>82</v>
      </c>
      <c r="AV142" s="13" t="s">
        <v>82</v>
      </c>
      <c r="AW142" s="13" t="s">
        <v>29</v>
      </c>
      <c r="AX142" s="13" t="s">
        <v>72</v>
      </c>
      <c r="AY142" s="162" t="s">
        <v>112</v>
      </c>
    </row>
    <row r="143" spans="1:65" s="13" customFormat="1" x14ac:dyDescent="0.2">
      <c r="B143" s="160"/>
      <c r="D143" s="161" t="s">
        <v>121</v>
      </c>
      <c r="E143" s="162" t="s">
        <v>1</v>
      </c>
      <c r="F143" s="163" t="s">
        <v>155</v>
      </c>
      <c r="H143" s="164">
        <v>38.5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121</v>
      </c>
      <c r="AU143" s="162" t="s">
        <v>82</v>
      </c>
      <c r="AV143" s="13" t="s">
        <v>82</v>
      </c>
      <c r="AW143" s="13" t="s">
        <v>29</v>
      </c>
      <c r="AX143" s="13" t="s">
        <v>72</v>
      </c>
      <c r="AY143" s="162" t="s">
        <v>112</v>
      </c>
    </row>
    <row r="144" spans="1:65" s="14" customFormat="1" x14ac:dyDescent="0.2">
      <c r="B144" s="169"/>
      <c r="D144" s="161" t="s">
        <v>121</v>
      </c>
      <c r="E144" s="170" t="s">
        <v>1</v>
      </c>
      <c r="F144" s="171" t="s">
        <v>124</v>
      </c>
      <c r="H144" s="172">
        <v>77</v>
      </c>
      <c r="I144" s="173"/>
      <c r="L144" s="169"/>
      <c r="M144" s="174"/>
      <c r="N144" s="175"/>
      <c r="O144" s="175"/>
      <c r="P144" s="175"/>
      <c r="Q144" s="175"/>
      <c r="R144" s="175"/>
      <c r="S144" s="175"/>
      <c r="T144" s="176"/>
      <c r="AT144" s="170" t="s">
        <v>121</v>
      </c>
      <c r="AU144" s="170" t="s">
        <v>82</v>
      </c>
      <c r="AV144" s="14" t="s">
        <v>119</v>
      </c>
      <c r="AW144" s="14" t="s">
        <v>29</v>
      </c>
      <c r="AX144" s="14" t="s">
        <v>80</v>
      </c>
      <c r="AY144" s="170" t="s">
        <v>112</v>
      </c>
    </row>
    <row r="145" spans="1:65" s="2" customFormat="1" ht="22.15" customHeight="1" x14ac:dyDescent="0.2">
      <c r="A145" s="33"/>
      <c r="B145" s="145"/>
      <c r="C145" s="146">
        <v>8</v>
      </c>
      <c r="D145" s="146" t="s">
        <v>115</v>
      </c>
      <c r="E145" s="147" t="s">
        <v>157</v>
      </c>
      <c r="F145" s="148" t="s">
        <v>158</v>
      </c>
      <c r="G145" s="149" t="s">
        <v>159</v>
      </c>
      <c r="H145" s="150">
        <v>55.44</v>
      </c>
      <c r="I145" s="151"/>
      <c r="J145" s="152">
        <f>ROUND(I145*H145,2)</f>
        <v>0</v>
      </c>
      <c r="K145" s="153"/>
      <c r="L145" s="34"/>
      <c r="M145" s="154" t="s">
        <v>1</v>
      </c>
      <c r="N145" s="155" t="s">
        <v>37</v>
      </c>
      <c r="O145" s="59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119</v>
      </c>
      <c r="AT145" s="158" t="s">
        <v>115</v>
      </c>
      <c r="AU145" s="158" t="s">
        <v>82</v>
      </c>
      <c r="AY145" s="18" t="s">
        <v>112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8" t="s">
        <v>80</v>
      </c>
      <c r="BK145" s="159">
        <f>ROUND(I145*H145,2)</f>
        <v>0</v>
      </c>
      <c r="BL145" s="18" t="s">
        <v>119</v>
      </c>
      <c r="BM145" s="158" t="s">
        <v>160</v>
      </c>
    </row>
    <row r="146" spans="1:65" s="13" customFormat="1" x14ac:dyDescent="0.2">
      <c r="B146" s="160"/>
      <c r="D146" s="161" t="s">
        <v>121</v>
      </c>
      <c r="E146" s="162" t="s">
        <v>1</v>
      </c>
      <c r="F146" s="163" t="s">
        <v>161</v>
      </c>
      <c r="H146" s="164">
        <v>55.44</v>
      </c>
      <c r="I146" s="165"/>
      <c r="L146" s="160"/>
      <c r="M146" s="166"/>
      <c r="N146" s="167"/>
      <c r="O146" s="167"/>
      <c r="P146" s="167"/>
      <c r="Q146" s="167"/>
      <c r="R146" s="167"/>
      <c r="S146" s="167"/>
      <c r="T146" s="168"/>
      <c r="AT146" s="162" t="s">
        <v>121</v>
      </c>
      <c r="AU146" s="162" t="s">
        <v>82</v>
      </c>
      <c r="AV146" s="13" t="s">
        <v>82</v>
      </c>
      <c r="AW146" s="13" t="s">
        <v>29</v>
      </c>
      <c r="AX146" s="13" t="s">
        <v>72</v>
      </c>
      <c r="AY146" s="162" t="s">
        <v>112</v>
      </c>
    </row>
    <row r="147" spans="1:65" s="14" customFormat="1" x14ac:dyDescent="0.2">
      <c r="B147" s="169"/>
      <c r="D147" s="161" t="s">
        <v>121</v>
      </c>
      <c r="E147" s="170" t="s">
        <v>1</v>
      </c>
      <c r="F147" s="171" t="s">
        <v>124</v>
      </c>
      <c r="H147" s="172">
        <v>55.44</v>
      </c>
      <c r="I147" s="173"/>
      <c r="L147" s="169"/>
      <c r="M147" s="174"/>
      <c r="N147" s="175"/>
      <c r="O147" s="175"/>
      <c r="P147" s="175"/>
      <c r="Q147" s="175"/>
      <c r="R147" s="175"/>
      <c r="S147" s="175"/>
      <c r="T147" s="176"/>
      <c r="AT147" s="170" t="s">
        <v>121</v>
      </c>
      <c r="AU147" s="170" t="s">
        <v>82</v>
      </c>
      <c r="AV147" s="14" t="s">
        <v>119</v>
      </c>
      <c r="AW147" s="14" t="s">
        <v>29</v>
      </c>
      <c r="AX147" s="14" t="s">
        <v>80</v>
      </c>
      <c r="AY147" s="170" t="s">
        <v>112</v>
      </c>
    </row>
    <row r="148" spans="1:65" s="2" customFormat="1" ht="13.9" customHeight="1" x14ac:dyDescent="0.2">
      <c r="A148" s="33"/>
      <c r="B148" s="145"/>
      <c r="C148" s="177">
        <v>9</v>
      </c>
      <c r="D148" s="177" t="s">
        <v>130</v>
      </c>
      <c r="E148" s="178" t="s">
        <v>163</v>
      </c>
      <c r="F148" s="179" t="s">
        <v>164</v>
      </c>
      <c r="G148" s="180" t="s">
        <v>165</v>
      </c>
      <c r="H148" s="181">
        <v>99.792000000000002</v>
      </c>
      <c r="I148" s="182"/>
      <c r="J148" s="183">
        <f>ROUND(I148*H148,2)</f>
        <v>0</v>
      </c>
      <c r="K148" s="184"/>
      <c r="L148" s="185"/>
      <c r="M148" s="186" t="s">
        <v>1</v>
      </c>
      <c r="N148" s="187" t="s">
        <v>37</v>
      </c>
      <c r="O148" s="59"/>
      <c r="P148" s="156">
        <f>O148*H148</f>
        <v>0</v>
      </c>
      <c r="Q148" s="156">
        <v>1</v>
      </c>
      <c r="R148" s="156">
        <f>Q148*H148</f>
        <v>99.792000000000002</v>
      </c>
      <c r="S148" s="156">
        <v>0</v>
      </c>
      <c r="T148" s="15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133</v>
      </c>
      <c r="AT148" s="158" t="s">
        <v>130</v>
      </c>
      <c r="AU148" s="158" t="s">
        <v>82</v>
      </c>
      <c r="AY148" s="18" t="s">
        <v>112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8" t="s">
        <v>80</v>
      </c>
      <c r="BK148" s="159">
        <f>ROUND(I148*H148,2)</f>
        <v>0</v>
      </c>
      <c r="BL148" s="18" t="s">
        <v>119</v>
      </c>
      <c r="BM148" s="158" t="s">
        <v>166</v>
      </c>
    </row>
    <row r="149" spans="1:65" s="13" customFormat="1" x14ac:dyDescent="0.2">
      <c r="B149" s="160"/>
      <c r="D149" s="161" t="s">
        <v>121</v>
      </c>
      <c r="E149" s="162" t="s">
        <v>1</v>
      </c>
      <c r="F149" s="163" t="s">
        <v>167</v>
      </c>
      <c r="H149" s="164">
        <v>99.792000000000002</v>
      </c>
      <c r="I149" s="165"/>
      <c r="L149" s="160"/>
      <c r="M149" s="166"/>
      <c r="N149" s="167"/>
      <c r="O149" s="167"/>
      <c r="P149" s="167"/>
      <c r="Q149" s="167"/>
      <c r="R149" s="167"/>
      <c r="S149" s="167"/>
      <c r="T149" s="168"/>
      <c r="AT149" s="162" t="s">
        <v>121</v>
      </c>
      <c r="AU149" s="162" t="s">
        <v>82</v>
      </c>
      <c r="AV149" s="13" t="s">
        <v>82</v>
      </c>
      <c r="AW149" s="13" t="s">
        <v>29</v>
      </c>
      <c r="AX149" s="13" t="s">
        <v>72</v>
      </c>
      <c r="AY149" s="162" t="s">
        <v>112</v>
      </c>
    </row>
    <row r="150" spans="1:65" s="14" customFormat="1" x14ac:dyDescent="0.2">
      <c r="B150" s="169"/>
      <c r="D150" s="161" t="s">
        <v>121</v>
      </c>
      <c r="E150" s="170" t="s">
        <v>1</v>
      </c>
      <c r="F150" s="171" t="s">
        <v>124</v>
      </c>
      <c r="H150" s="172">
        <v>99.792000000000002</v>
      </c>
      <c r="I150" s="173"/>
      <c r="L150" s="169"/>
      <c r="M150" s="174"/>
      <c r="N150" s="175"/>
      <c r="O150" s="175"/>
      <c r="P150" s="175"/>
      <c r="Q150" s="175"/>
      <c r="R150" s="175"/>
      <c r="S150" s="175"/>
      <c r="T150" s="176"/>
      <c r="AT150" s="170" t="s">
        <v>121</v>
      </c>
      <c r="AU150" s="170" t="s">
        <v>82</v>
      </c>
      <c r="AV150" s="14" t="s">
        <v>119</v>
      </c>
      <c r="AW150" s="14" t="s">
        <v>29</v>
      </c>
      <c r="AX150" s="14" t="s">
        <v>80</v>
      </c>
      <c r="AY150" s="170" t="s">
        <v>112</v>
      </c>
    </row>
    <row r="151" spans="1:65" s="2" customFormat="1" ht="22.15" customHeight="1" x14ac:dyDescent="0.2">
      <c r="A151" s="33"/>
      <c r="B151" s="145"/>
      <c r="C151" s="146">
        <v>10</v>
      </c>
      <c r="D151" s="146" t="s">
        <v>115</v>
      </c>
      <c r="E151" s="147" t="s">
        <v>168</v>
      </c>
      <c r="F151" s="148" t="s">
        <v>169</v>
      </c>
      <c r="G151" s="149" t="s">
        <v>170</v>
      </c>
      <c r="H151" s="150">
        <v>0.4</v>
      </c>
      <c r="I151" s="151"/>
      <c r="J151" s="152">
        <f>ROUND(I151*H151,2)</f>
        <v>0</v>
      </c>
      <c r="K151" s="153"/>
      <c r="L151" s="34"/>
      <c r="M151" s="154" t="s">
        <v>1</v>
      </c>
      <c r="N151" s="155" t="s">
        <v>37</v>
      </c>
      <c r="O151" s="59"/>
      <c r="P151" s="156">
        <f>O151*H151</f>
        <v>0</v>
      </c>
      <c r="Q151" s="156">
        <v>0</v>
      </c>
      <c r="R151" s="156">
        <f>Q151*H151</f>
        <v>0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119</v>
      </c>
      <c r="AT151" s="158" t="s">
        <v>115</v>
      </c>
      <c r="AU151" s="158" t="s">
        <v>82</v>
      </c>
      <c r="AY151" s="18" t="s">
        <v>112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8" t="s">
        <v>80</v>
      </c>
      <c r="BK151" s="159">
        <f>ROUND(I151*H151,2)</f>
        <v>0</v>
      </c>
      <c r="BL151" s="18" t="s">
        <v>119</v>
      </c>
      <c r="BM151" s="158" t="s">
        <v>171</v>
      </c>
    </row>
    <row r="152" spans="1:65" s="13" customFormat="1" x14ac:dyDescent="0.2">
      <c r="B152" s="160"/>
      <c r="D152" s="161" t="s">
        <v>121</v>
      </c>
      <c r="E152" s="162" t="s">
        <v>1</v>
      </c>
      <c r="F152" s="163" t="s">
        <v>172</v>
      </c>
      <c r="H152" s="164">
        <v>0.4</v>
      </c>
      <c r="I152" s="165"/>
      <c r="L152" s="160"/>
      <c r="M152" s="166"/>
      <c r="N152" s="167"/>
      <c r="O152" s="167"/>
      <c r="P152" s="167"/>
      <c r="Q152" s="167"/>
      <c r="R152" s="167"/>
      <c r="S152" s="167"/>
      <c r="T152" s="168"/>
      <c r="AT152" s="162" t="s">
        <v>121</v>
      </c>
      <c r="AU152" s="162" t="s">
        <v>82</v>
      </c>
      <c r="AV152" s="13" t="s">
        <v>82</v>
      </c>
      <c r="AW152" s="13" t="s">
        <v>29</v>
      </c>
      <c r="AX152" s="13" t="s">
        <v>72</v>
      </c>
      <c r="AY152" s="162" t="s">
        <v>112</v>
      </c>
    </row>
    <row r="153" spans="1:65" s="14" customFormat="1" x14ac:dyDescent="0.2">
      <c r="B153" s="169"/>
      <c r="D153" s="161" t="s">
        <v>121</v>
      </c>
      <c r="E153" s="170" t="s">
        <v>1</v>
      </c>
      <c r="F153" s="171" t="s">
        <v>124</v>
      </c>
      <c r="H153" s="172">
        <v>0.4</v>
      </c>
      <c r="I153" s="173"/>
      <c r="L153" s="169"/>
      <c r="M153" s="174"/>
      <c r="N153" s="175"/>
      <c r="O153" s="175"/>
      <c r="P153" s="175"/>
      <c r="Q153" s="175"/>
      <c r="R153" s="175"/>
      <c r="S153" s="175"/>
      <c r="T153" s="176"/>
      <c r="AT153" s="170" t="s">
        <v>121</v>
      </c>
      <c r="AU153" s="170" t="s">
        <v>82</v>
      </c>
      <c r="AV153" s="14" t="s">
        <v>119</v>
      </c>
      <c r="AW153" s="14" t="s">
        <v>29</v>
      </c>
      <c r="AX153" s="14" t="s">
        <v>80</v>
      </c>
      <c r="AY153" s="170" t="s">
        <v>112</v>
      </c>
    </row>
    <row r="154" spans="1:65" s="2" customFormat="1" ht="22.15" customHeight="1" x14ac:dyDescent="0.2">
      <c r="A154" s="33"/>
      <c r="B154" s="145"/>
      <c r="C154" s="146">
        <v>11</v>
      </c>
      <c r="D154" s="146" t="s">
        <v>115</v>
      </c>
      <c r="E154" s="147" t="s">
        <v>174</v>
      </c>
      <c r="F154" s="148" t="s">
        <v>175</v>
      </c>
      <c r="G154" s="149" t="s">
        <v>176</v>
      </c>
      <c r="H154" s="150">
        <v>12</v>
      </c>
      <c r="I154" s="151"/>
      <c r="J154" s="152">
        <f>ROUND(I154*H154,2)</f>
        <v>0</v>
      </c>
      <c r="K154" s="153"/>
      <c r="L154" s="34"/>
      <c r="M154" s="154" t="s">
        <v>1</v>
      </c>
      <c r="N154" s="155" t="s">
        <v>37</v>
      </c>
      <c r="O154" s="59"/>
      <c r="P154" s="156">
        <f>O154*H154</f>
        <v>0</v>
      </c>
      <c r="Q154" s="156">
        <v>0</v>
      </c>
      <c r="R154" s="156">
        <f>Q154*H154</f>
        <v>0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119</v>
      </c>
      <c r="AT154" s="158" t="s">
        <v>115</v>
      </c>
      <c r="AU154" s="158" t="s">
        <v>82</v>
      </c>
      <c r="AY154" s="18" t="s">
        <v>112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8" t="s">
        <v>80</v>
      </c>
      <c r="BK154" s="159">
        <f>ROUND(I154*H154,2)</f>
        <v>0</v>
      </c>
      <c r="BL154" s="18" t="s">
        <v>119</v>
      </c>
      <c r="BM154" s="158" t="s">
        <v>177</v>
      </c>
    </row>
    <row r="155" spans="1:65" s="13" customFormat="1" x14ac:dyDescent="0.2">
      <c r="B155" s="160"/>
      <c r="D155" s="161" t="s">
        <v>121</v>
      </c>
      <c r="E155" s="162" t="s">
        <v>1</v>
      </c>
      <c r="F155" s="163" t="s">
        <v>147</v>
      </c>
      <c r="H155" s="164">
        <v>6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2" t="s">
        <v>121</v>
      </c>
      <c r="AU155" s="162" t="s">
        <v>82</v>
      </c>
      <c r="AV155" s="13" t="s">
        <v>82</v>
      </c>
      <c r="AW155" s="13" t="s">
        <v>29</v>
      </c>
      <c r="AX155" s="13" t="s">
        <v>72</v>
      </c>
      <c r="AY155" s="162" t="s">
        <v>112</v>
      </c>
    </row>
    <row r="156" spans="1:65" s="13" customFormat="1" x14ac:dyDescent="0.2">
      <c r="B156" s="160"/>
      <c r="D156" s="161" t="s">
        <v>121</v>
      </c>
      <c r="E156" s="162" t="s">
        <v>1</v>
      </c>
      <c r="F156" s="163" t="s">
        <v>148</v>
      </c>
      <c r="H156" s="164">
        <v>6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121</v>
      </c>
      <c r="AU156" s="162" t="s">
        <v>82</v>
      </c>
      <c r="AV156" s="13" t="s">
        <v>82</v>
      </c>
      <c r="AW156" s="13" t="s">
        <v>29</v>
      </c>
      <c r="AX156" s="13" t="s">
        <v>72</v>
      </c>
      <c r="AY156" s="162" t="s">
        <v>112</v>
      </c>
    </row>
    <row r="157" spans="1:65" s="14" customFormat="1" x14ac:dyDescent="0.2">
      <c r="B157" s="169"/>
      <c r="D157" s="161" t="s">
        <v>121</v>
      </c>
      <c r="E157" s="170" t="s">
        <v>1</v>
      </c>
      <c r="F157" s="171" t="s">
        <v>124</v>
      </c>
      <c r="H157" s="172">
        <v>12</v>
      </c>
      <c r="I157" s="173"/>
      <c r="L157" s="169"/>
      <c r="M157" s="174"/>
      <c r="N157" s="175"/>
      <c r="O157" s="175"/>
      <c r="P157" s="175"/>
      <c r="Q157" s="175"/>
      <c r="R157" s="175"/>
      <c r="S157" s="175"/>
      <c r="T157" s="176"/>
      <c r="AT157" s="170" t="s">
        <v>121</v>
      </c>
      <c r="AU157" s="170" t="s">
        <v>82</v>
      </c>
      <c r="AV157" s="14" t="s">
        <v>119</v>
      </c>
      <c r="AW157" s="14" t="s">
        <v>29</v>
      </c>
      <c r="AX157" s="14" t="s">
        <v>80</v>
      </c>
      <c r="AY157" s="170" t="s">
        <v>112</v>
      </c>
    </row>
    <row r="158" spans="1:65" s="2" customFormat="1" ht="13.9" customHeight="1" x14ac:dyDescent="0.2">
      <c r="A158" s="33"/>
      <c r="B158" s="145"/>
      <c r="C158" s="146">
        <v>12</v>
      </c>
      <c r="D158" s="146" t="s">
        <v>115</v>
      </c>
      <c r="E158" s="147" t="s">
        <v>178</v>
      </c>
      <c r="F158" s="148" t="s">
        <v>179</v>
      </c>
      <c r="G158" s="149" t="s">
        <v>152</v>
      </c>
      <c r="H158" s="150">
        <v>15</v>
      </c>
      <c r="I158" s="151"/>
      <c r="J158" s="152">
        <f>ROUND(I158*H158,2)</f>
        <v>0</v>
      </c>
      <c r="K158" s="153"/>
      <c r="L158" s="34"/>
      <c r="M158" s="154" t="s">
        <v>1</v>
      </c>
      <c r="N158" s="155" t="s">
        <v>37</v>
      </c>
      <c r="O158" s="59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8" t="s">
        <v>119</v>
      </c>
      <c r="AT158" s="158" t="s">
        <v>115</v>
      </c>
      <c r="AU158" s="158" t="s">
        <v>82</v>
      </c>
      <c r="AY158" s="18" t="s">
        <v>112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8" t="s">
        <v>80</v>
      </c>
      <c r="BK158" s="159">
        <f>ROUND(I158*H158,2)</f>
        <v>0</v>
      </c>
      <c r="BL158" s="18" t="s">
        <v>119</v>
      </c>
      <c r="BM158" s="158" t="s">
        <v>180</v>
      </c>
    </row>
    <row r="159" spans="1:65" s="13" customFormat="1" x14ac:dyDescent="0.2">
      <c r="B159" s="160"/>
      <c r="D159" s="161" t="s">
        <v>121</v>
      </c>
      <c r="E159" s="162" t="s">
        <v>1</v>
      </c>
      <c r="F159" s="163" t="s">
        <v>181</v>
      </c>
      <c r="H159" s="164">
        <v>15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121</v>
      </c>
      <c r="AU159" s="162" t="s">
        <v>82</v>
      </c>
      <c r="AV159" s="13" t="s">
        <v>82</v>
      </c>
      <c r="AW159" s="13" t="s">
        <v>29</v>
      </c>
      <c r="AX159" s="13" t="s">
        <v>72</v>
      </c>
      <c r="AY159" s="162" t="s">
        <v>112</v>
      </c>
    </row>
    <row r="160" spans="1:65" s="14" customFormat="1" x14ac:dyDescent="0.2">
      <c r="B160" s="169"/>
      <c r="D160" s="161" t="s">
        <v>121</v>
      </c>
      <c r="E160" s="170" t="s">
        <v>1</v>
      </c>
      <c r="F160" s="171" t="s">
        <v>124</v>
      </c>
      <c r="H160" s="172">
        <v>15</v>
      </c>
      <c r="I160" s="173"/>
      <c r="L160" s="169"/>
      <c r="M160" s="174"/>
      <c r="N160" s="175"/>
      <c r="O160" s="175"/>
      <c r="P160" s="175"/>
      <c r="Q160" s="175"/>
      <c r="R160" s="175"/>
      <c r="S160" s="175"/>
      <c r="T160" s="176"/>
      <c r="AT160" s="170" t="s">
        <v>121</v>
      </c>
      <c r="AU160" s="170" t="s">
        <v>82</v>
      </c>
      <c r="AV160" s="14" t="s">
        <v>119</v>
      </c>
      <c r="AW160" s="14" t="s">
        <v>29</v>
      </c>
      <c r="AX160" s="14" t="s">
        <v>80</v>
      </c>
      <c r="AY160" s="170" t="s">
        <v>112</v>
      </c>
    </row>
    <row r="161" spans="1:65" s="2" customFormat="1" ht="22.15" customHeight="1" x14ac:dyDescent="0.2">
      <c r="A161" s="33"/>
      <c r="B161" s="145"/>
      <c r="C161" s="146">
        <v>13</v>
      </c>
      <c r="D161" s="146" t="s">
        <v>115</v>
      </c>
      <c r="E161" s="147" t="s">
        <v>182</v>
      </c>
      <c r="F161" s="148" t="s">
        <v>183</v>
      </c>
      <c r="G161" s="149" t="s">
        <v>184</v>
      </c>
      <c r="H161" s="150">
        <v>145</v>
      </c>
      <c r="I161" s="151"/>
      <c r="J161" s="152">
        <f>ROUND(I161*H161,2)</f>
        <v>0</v>
      </c>
      <c r="K161" s="153"/>
      <c r="L161" s="34"/>
      <c r="M161" s="154" t="s">
        <v>1</v>
      </c>
      <c r="N161" s="155" t="s">
        <v>37</v>
      </c>
      <c r="O161" s="59"/>
      <c r="P161" s="156">
        <f>O161*H161</f>
        <v>0</v>
      </c>
      <c r="Q161" s="156">
        <v>0</v>
      </c>
      <c r="R161" s="156">
        <f>Q161*H161</f>
        <v>0</v>
      </c>
      <c r="S161" s="156">
        <v>0</v>
      </c>
      <c r="T161" s="15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8" t="s">
        <v>119</v>
      </c>
      <c r="AT161" s="158" t="s">
        <v>115</v>
      </c>
      <c r="AU161" s="158" t="s">
        <v>82</v>
      </c>
      <c r="AY161" s="18" t="s">
        <v>112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18" t="s">
        <v>80</v>
      </c>
      <c r="BK161" s="159">
        <f>ROUND(I161*H161,2)</f>
        <v>0</v>
      </c>
      <c r="BL161" s="18" t="s">
        <v>119</v>
      </c>
      <c r="BM161" s="158" t="s">
        <v>185</v>
      </c>
    </row>
    <row r="162" spans="1:65" s="13" customFormat="1" x14ac:dyDescent="0.2">
      <c r="B162" s="160"/>
      <c r="D162" s="161" t="s">
        <v>121</v>
      </c>
      <c r="E162" s="162" t="s">
        <v>1</v>
      </c>
      <c r="F162" s="163" t="s">
        <v>21</v>
      </c>
      <c r="H162" s="164">
        <v>0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121</v>
      </c>
      <c r="AU162" s="162" t="s">
        <v>82</v>
      </c>
      <c r="AV162" s="13" t="s">
        <v>82</v>
      </c>
      <c r="AW162" s="13" t="s">
        <v>29</v>
      </c>
      <c r="AX162" s="13" t="s">
        <v>72</v>
      </c>
      <c r="AY162" s="162" t="s">
        <v>112</v>
      </c>
    </row>
    <row r="163" spans="1:65" s="13" customFormat="1" x14ac:dyDescent="0.2">
      <c r="B163" s="160"/>
      <c r="D163" s="161" t="s">
        <v>121</v>
      </c>
      <c r="E163" s="162" t="s">
        <v>1</v>
      </c>
      <c r="F163" s="163" t="s">
        <v>186</v>
      </c>
      <c r="H163" s="164">
        <v>145</v>
      </c>
      <c r="I163" s="165"/>
      <c r="L163" s="160"/>
      <c r="M163" s="166"/>
      <c r="N163" s="167"/>
      <c r="O163" s="167"/>
      <c r="P163" s="167"/>
      <c r="Q163" s="167"/>
      <c r="R163" s="167"/>
      <c r="S163" s="167"/>
      <c r="T163" s="168"/>
      <c r="AT163" s="162" t="s">
        <v>121</v>
      </c>
      <c r="AU163" s="162" t="s">
        <v>82</v>
      </c>
      <c r="AV163" s="13" t="s">
        <v>82</v>
      </c>
      <c r="AW163" s="13" t="s">
        <v>29</v>
      </c>
      <c r="AX163" s="13" t="s">
        <v>72</v>
      </c>
      <c r="AY163" s="162" t="s">
        <v>112</v>
      </c>
    </row>
    <row r="164" spans="1:65" s="14" customFormat="1" x14ac:dyDescent="0.2">
      <c r="B164" s="169"/>
      <c r="D164" s="161" t="s">
        <v>121</v>
      </c>
      <c r="E164" s="170" t="s">
        <v>1</v>
      </c>
      <c r="F164" s="171" t="s">
        <v>124</v>
      </c>
      <c r="H164" s="172">
        <v>145</v>
      </c>
      <c r="I164" s="173"/>
      <c r="L164" s="169"/>
      <c r="M164" s="174"/>
      <c r="N164" s="175"/>
      <c r="O164" s="175"/>
      <c r="P164" s="175"/>
      <c r="Q164" s="175"/>
      <c r="R164" s="175"/>
      <c r="S164" s="175"/>
      <c r="T164" s="176"/>
      <c r="AT164" s="170" t="s">
        <v>121</v>
      </c>
      <c r="AU164" s="170" t="s">
        <v>82</v>
      </c>
      <c r="AV164" s="14" t="s">
        <v>119</v>
      </c>
      <c r="AW164" s="14" t="s">
        <v>29</v>
      </c>
      <c r="AX164" s="14" t="s">
        <v>80</v>
      </c>
      <c r="AY164" s="170" t="s">
        <v>112</v>
      </c>
    </row>
    <row r="165" spans="1:65" s="2" customFormat="1" ht="13.9" customHeight="1" x14ac:dyDescent="0.2">
      <c r="A165" s="33"/>
      <c r="B165" s="145"/>
      <c r="C165" s="146">
        <v>14</v>
      </c>
      <c r="D165" s="146" t="s">
        <v>115</v>
      </c>
      <c r="E165" s="147" t="s">
        <v>187</v>
      </c>
      <c r="F165" s="148" t="s">
        <v>188</v>
      </c>
      <c r="G165" s="149" t="s">
        <v>152</v>
      </c>
      <c r="H165" s="150">
        <v>36</v>
      </c>
      <c r="I165" s="151"/>
      <c r="J165" s="152">
        <f>ROUND(I165*H165,2)</f>
        <v>0</v>
      </c>
      <c r="K165" s="153"/>
      <c r="L165" s="34"/>
      <c r="M165" s="154" t="s">
        <v>1</v>
      </c>
      <c r="N165" s="155" t="s">
        <v>37</v>
      </c>
      <c r="O165" s="59"/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8" t="s">
        <v>119</v>
      </c>
      <c r="AT165" s="158" t="s">
        <v>115</v>
      </c>
      <c r="AU165" s="158" t="s">
        <v>82</v>
      </c>
      <c r="AY165" s="18" t="s">
        <v>112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8" t="s">
        <v>80</v>
      </c>
      <c r="BK165" s="159">
        <f>ROUND(I165*H165,2)</f>
        <v>0</v>
      </c>
      <c r="BL165" s="18" t="s">
        <v>119</v>
      </c>
      <c r="BM165" s="158" t="s">
        <v>189</v>
      </c>
    </row>
    <row r="166" spans="1:65" s="13" customFormat="1" x14ac:dyDescent="0.2">
      <c r="B166" s="160"/>
      <c r="D166" s="161" t="s">
        <v>121</v>
      </c>
      <c r="E166" s="162" t="s">
        <v>1</v>
      </c>
      <c r="F166" s="163" t="s">
        <v>190</v>
      </c>
      <c r="H166" s="164">
        <v>36</v>
      </c>
      <c r="I166" s="165"/>
      <c r="L166" s="160"/>
      <c r="M166" s="166"/>
      <c r="N166" s="167"/>
      <c r="O166" s="167"/>
      <c r="P166" s="167"/>
      <c r="Q166" s="167"/>
      <c r="R166" s="167"/>
      <c r="S166" s="167"/>
      <c r="T166" s="168"/>
      <c r="AT166" s="162" t="s">
        <v>121</v>
      </c>
      <c r="AU166" s="162" t="s">
        <v>82</v>
      </c>
      <c r="AV166" s="13" t="s">
        <v>82</v>
      </c>
      <c r="AW166" s="13" t="s">
        <v>29</v>
      </c>
      <c r="AX166" s="13" t="s">
        <v>72</v>
      </c>
      <c r="AY166" s="162" t="s">
        <v>112</v>
      </c>
    </row>
    <row r="167" spans="1:65" s="14" customFormat="1" x14ac:dyDescent="0.2">
      <c r="B167" s="169"/>
      <c r="D167" s="161" t="s">
        <v>121</v>
      </c>
      <c r="E167" s="170" t="s">
        <v>1</v>
      </c>
      <c r="F167" s="171" t="s">
        <v>124</v>
      </c>
      <c r="H167" s="172">
        <v>36</v>
      </c>
      <c r="I167" s="173"/>
      <c r="L167" s="169"/>
      <c r="M167" s="174"/>
      <c r="N167" s="175"/>
      <c r="O167" s="175"/>
      <c r="P167" s="175"/>
      <c r="Q167" s="175"/>
      <c r="R167" s="175"/>
      <c r="S167" s="175"/>
      <c r="T167" s="176"/>
      <c r="AT167" s="170" t="s">
        <v>121</v>
      </c>
      <c r="AU167" s="170" t="s">
        <v>82</v>
      </c>
      <c r="AV167" s="14" t="s">
        <v>119</v>
      </c>
      <c r="AW167" s="14" t="s">
        <v>29</v>
      </c>
      <c r="AX167" s="14" t="s">
        <v>80</v>
      </c>
      <c r="AY167" s="170" t="s">
        <v>112</v>
      </c>
    </row>
    <row r="168" spans="1:65" s="2" customFormat="1" ht="13.9" customHeight="1" x14ac:dyDescent="0.2">
      <c r="A168" s="33"/>
      <c r="B168" s="145"/>
      <c r="C168" s="146">
        <v>15</v>
      </c>
      <c r="D168" s="146" t="s">
        <v>115</v>
      </c>
      <c r="E168" s="147" t="s">
        <v>191</v>
      </c>
      <c r="F168" s="148" t="s">
        <v>192</v>
      </c>
      <c r="G168" s="149" t="s">
        <v>118</v>
      </c>
      <c r="H168" s="150">
        <v>4</v>
      </c>
      <c r="I168" s="151"/>
      <c r="J168" s="152">
        <f>ROUND(I168*H168,2)</f>
        <v>0</v>
      </c>
      <c r="K168" s="153"/>
      <c r="L168" s="34"/>
      <c r="M168" s="154" t="s">
        <v>1</v>
      </c>
      <c r="N168" s="155" t="s">
        <v>37</v>
      </c>
      <c r="O168" s="59"/>
      <c r="P168" s="156">
        <f>O168*H168</f>
        <v>0</v>
      </c>
      <c r="Q168" s="156">
        <v>0</v>
      </c>
      <c r="R168" s="156">
        <f>Q168*H168</f>
        <v>0</v>
      </c>
      <c r="S168" s="156">
        <v>0</v>
      </c>
      <c r="T168" s="15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8" t="s">
        <v>119</v>
      </c>
      <c r="AT168" s="158" t="s">
        <v>115</v>
      </c>
      <c r="AU168" s="158" t="s">
        <v>82</v>
      </c>
      <c r="AY168" s="18" t="s">
        <v>112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8" t="s">
        <v>80</v>
      </c>
      <c r="BK168" s="159">
        <f>ROUND(I168*H168,2)</f>
        <v>0</v>
      </c>
      <c r="BL168" s="18" t="s">
        <v>119</v>
      </c>
      <c r="BM168" s="158" t="s">
        <v>193</v>
      </c>
    </row>
    <row r="169" spans="1:65" s="13" customFormat="1" x14ac:dyDescent="0.2">
      <c r="B169" s="160"/>
      <c r="D169" s="161" t="s">
        <v>121</v>
      </c>
      <c r="E169" s="162" t="s">
        <v>1</v>
      </c>
      <c r="F169" s="163" t="s">
        <v>194</v>
      </c>
      <c r="H169" s="164">
        <v>2</v>
      </c>
      <c r="I169" s="165"/>
      <c r="L169" s="160"/>
      <c r="M169" s="166"/>
      <c r="N169" s="167"/>
      <c r="O169" s="167"/>
      <c r="P169" s="167"/>
      <c r="Q169" s="167"/>
      <c r="R169" s="167"/>
      <c r="S169" s="167"/>
      <c r="T169" s="168"/>
      <c r="AT169" s="162" t="s">
        <v>121</v>
      </c>
      <c r="AU169" s="162" t="s">
        <v>82</v>
      </c>
      <c r="AV169" s="13" t="s">
        <v>82</v>
      </c>
      <c r="AW169" s="13" t="s">
        <v>29</v>
      </c>
      <c r="AX169" s="13" t="s">
        <v>72</v>
      </c>
      <c r="AY169" s="162" t="s">
        <v>112</v>
      </c>
    </row>
    <row r="170" spans="1:65" s="13" customFormat="1" x14ac:dyDescent="0.2">
      <c r="B170" s="160"/>
      <c r="D170" s="161" t="s">
        <v>121</v>
      </c>
      <c r="E170" s="162" t="s">
        <v>1</v>
      </c>
      <c r="F170" s="163" t="s">
        <v>195</v>
      </c>
      <c r="H170" s="164">
        <v>2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121</v>
      </c>
      <c r="AU170" s="162" t="s">
        <v>82</v>
      </c>
      <c r="AV170" s="13" t="s">
        <v>82</v>
      </c>
      <c r="AW170" s="13" t="s">
        <v>29</v>
      </c>
      <c r="AX170" s="13" t="s">
        <v>72</v>
      </c>
      <c r="AY170" s="162" t="s">
        <v>112</v>
      </c>
    </row>
    <row r="171" spans="1:65" s="14" customFormat="1" x14ac:dyDescent="0.2">
      <c r="B171" s="169"/>
      <c r="D171" s="161" t="s">
        <v>121</v>
      </c>
      <c r="E171" s="170" t="s">
        <v>1</v>
      </c>
      <c r="F171" s="171" t="s">
        <v>124</v>
      </c>
      <c r="H171" s="172">
        <v>4</v>
      </c>
      <c r="I171" s="173"/>
      <c r="L171" s="169"/>
      <c r="M171" s="174"/>
      <c r="N171" s="175"/>
      <c r="O171" s="175"/>
      <c r="P171" s="175"/>
      <c r="Q171" s="175"/>
      <c r="R171" s="175"/>
      <c r="S171" s="175"/>
      <c r="T171" s="176"/>
      <c r="AT171" s="170" t="s">
        <v>121</v>
      </c>
      <c r="AU171" s="170" t="s">
        <v>82</v>
      </c>
      <c r="AV171" s="14" t="s">
        <v>119</v>
      </c>
      <c r="AW171" s="14" t="s">
        <v>29</v>
      </c>
      <c r="AX171" s="14" t="s">
        <v>80</v>
      </c>
      <c r="AY171" s="170" t="s">
        <v>112</v>
      </c>
    </row>
    <row r="172" spans="1:65" s="2" customFormat="1" ht="13.9" customHeight="1" x14ac:dyDescent="0.2">
      <c r="A172" s="33"/>
      <c r="B172" s="145"/>
      <c r="C172" s="146">
        <v>16</v>
      </c>
      <c r="D172" s="146" t="s">
        <v>115</v>
      </c>
      <c r="E172" s="147" t="s">
        <v>196</v>
      </c>
      <c r="F172" s="148" t="s">
        <v>197</v>
      </c>
      <c r="G172" s="149" t="s">
        <v>118</v>
      </c>
      <c r="H172" s="150">
        <v>12</v>
      </c>
      <c r="I172" s="151"/>
      <c r="J172" s="152">
        <f>ROUND(I172*H172,2)</f>
        <v>0</v>
      </c>
      <c r="K172" s="153"/>
      <c r="L172" s="34"/>
      <c r="M172" s="154" t="s">
        <v>1</v>
      </c>
      <c r="N172" s="155" t="s">
        <v>37</v>
      </c>
      <c r="O172" s="59"/>
      <c r="P172" s="156">
        <f>O172*H172</f>
        <v>0</v>
      </c>
      <c r="Q172" s="156">
        <v>0</v>
      </c>
      <c r="R172" s="156">
        <f>Q172*H172</f>
        <v>0</v>
      </c>
      <c r="S172" s="156">
        <v>0</v>
      </c>
      <c r="T172" s="15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8" t="s">
        <v>119</v>
      </c>
      <c r="AT172" s="158" t="s">
        <v>115</v>
      </c>
      <c r="AU172" s="158" t="s">
        <v>82</v>
      </c>
      <c r="AY172" s="18" t="s">
        <v>112</v>
      </c>
      <c r="BE172" s="159">
        <f>IF(N172="základní",J172,0)</f>
        <v>0</v>
      </c>
      <c r="BF172" s="159">
        <f>IF(N172="snížená",J172,0)</f>
        <v>0</v>
      </c>
      <c r="BG172" s="159">
        <f>IF(N172="zákl. přenesená",J172,0)</f>
        <v>0</v>
      </c>
      <c r="BH172" s="159">
        <f>IF(N172="sníž. přenesená",J172,0)</f>
        <v>0</v>
      </c>
      <c r="BI172" s="159">
        <f>IF(N172="nulová",J172,0)</f>
        <v>0</v>
      </c>
      <c r="BJ172" s="18" t="s">
        <v>80</v>
      </c>
      <c r="BK172" s="159">
        <f>ROUND(I172*H172,2)</f>
        <v>0</v>
      </c>
      <c r="BL172" s="18" t="s">
        <v>119</v>
      </c>
      <c r="BM172" s="158" t="s">
        <v>198</v>
      </c>
    </row>
    <row r="173" spans="1:65" s="13" customFormat="1" x14ac:dyDescent="0.2">
      <c r="B173" s="160"/>
      <c r="D173" s="161" t="s">
        <v>121</v>
      </c>
      <c r="E173" s="162" t="s">
        <v>1</v>
      </c>
      <c r="F173" s="163" t="s">
        <v>173</v>
      </c>
      <c r="H173" s="164">
        <v>12</v>
      </c>
      <c r="I173" s="165"/>
      <c r="L173" s="160"/>
      <c r="M173" s="166"/>
      <c r="N173" s="167"/>
      <c r="O173" s="167"/>
      <c r="P173" s="167"/>
      <c r="Q173" s="167"/>
      <c r="R173" s="167"/>
      <c r="S173" s="167"/>
      <c r="T173" s="168"/>
      <c r="AT173" s="162" t="s">
        <v>121</v>
      </c>
      <c r="AU173" s="162" t="s">
        <v>82</v>
      </c>
      <c r="AV173" s="13" t="s">
        <v>82</v>
      </c>
      <c r="AW173" s="13" t="s">
        <v>29</v>
      </c>
      <c r="AX173" s="13" t="s">
        <v>72</v>
      </c>
      <c r="AY173" s="162" t="s">
        <v>112</v>
      </c>
    </row>
    <row r="174" spans="1:65" s="14" customFormat="1" x14ac:dyDescent="0.2">
      <c r="B174" s="169"/>
      <c r="D174" s="161" t="s">
        <v>121</v>
      </c>
      <c r="E174" s="170" t="s">
        <v>1</v>
      </c>
      <c r="F174" s="171" t="s">
        <v>124</v>
      </c>
      <c r="H174" s="172">
        <v>12</v>
      </c>
      <c r="I174" s="173"/>
      <c r="L174" s="169"/>
      <c r="M174" s="174"/>
      <c r="N174" s="175"/>
      <c r="O174" s="175"/>
      <c r="P174" s="175"/>
      <c r="Q174" s="175"/>
      <c r="R174" s="175"/>
      <c r="S174" s="175"/>
      <c r="T174" s="176"/>
      <c r="AT174" s="170" t="s">
        <v>121</v>
      </c>
      <c r="AU174" s="170" t="s">
        <v>82</v>
      </c>
      <c r="AV174" s="14" t="s">
        <v>119</v>
      </c>
      <c r="AW174" s="14" t="s">
        <v>29</v>
      </c>
      <c r="AX174" s="14" t="s">
        <v>80</v>
      </c>
      <c r="AY174" s="170" t="s">
        <v>112</v>
      </c>
    </row>
    <row r="175" spans="1:65" s="2" customFormat="1" ht="13.9" customHeight="1" x14ac:dyDescent="0.2">
      <c r="A175" s="33"/>
      <c r="B175" s="145"/>
      <c r="C175" s="146">
        <v>17</v>
      </c>
      <c r="D175" s="146" t="s">
        <v>115</v>
      </c>
      <c r="E175" s="147" t="s">
        <v>199</v>
      </c>
      <c r="F175" s="148" t="s">
        <v>200</v>
      </c>
      <c r="G175" s="149" t="s">
        <v>118</v>
      </c>
      <c r="H175" s="150">
        <v>12</v>
      </c>
      <c r="I175" s="151"/>
      <c r="J175" s="152">
        <f>ROUND(I175*H175,2)</f>
        <v>0</v>
      </c>
      <c r="K175" s="153"/>
      <c r="L175" s="34"/>
      <c r="M175" s="154" t="s">
        <v>1</v>
      </c>
      <c r="N175" s="155" t="s">
        <v>37</v>
      </c>
      <c r="O175" s="59"/>
      <c r="P175" s="156">
        <f>O175*H175</f>
        <v>0</v>
      </c>
      <c r="Q175" s="156">
        <v>0</v>
      </c>
      <c r="R175" s="156">
        <f>Q175*H175</f>
        <v>0</v>
      </c>
      <c r="S175" s="156">
        <v>0</v>
      </c>
      <c r="T175" s="15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8" t="s">
        <v>119</v>
      </c>
      <c r="AT175" s="158" t="s">
        <v>115</v>
      </c>
      <c r="AU175" s="158" t="s">
        <v>82</v>
      </c>
      <c r="AY175" s="18" t="s">
        <v>112</v>
      </c>
      <c r="BE175" s="159">
        <f>IF(N175="základní",J175,0)</f>
        <v>0</v>
      </c>
      <c r="BF175" s="159">
        <f>IF(N175="snížená",J175,0)</f>
        <v>0</v>
      </c>
      <c r="BG175" s="159">
        <f>IF(N175="zákl. přenesená",J175,0)</f>
        <v>0</v>
      </c>
      <c r="BH175" s="159">
        <f>IF(N175="sníž. přenesená",J175,0)</f>
        <v>0</v>
      </c>
      <c r="BI175" s="159">
        <f>IF(N175="nulová",J175,0)</f>
        <v>0</v>
      </c>
      <c r="BJ175" s="18" t="s">
        <v>80</v>
      </c>
      <c r="BK175" s="159">
        <f>ROUND(I175*H175,2)</f>
        <v>0</v>
      </c>
      <c r="BL175" s="18" t="s">
        <v>119</v>
      </c>
      <c r="BM175" s="158" t="s">
        <v>201</v>
      </c>
    </row>
    <row r="176" spans="1:65" s="13" customFormat="1" x14ac:dyDescent="0.2">
      <c r="B176" s="160"/>
      <c r="D176" s="161" t="s">
        <v>121</v>
      </c>
      <c r="E176" s="162" t="s">
        <v>1</v>
      </c>
      <c r="F176" s="163" t="s">
        <v>173</v>
      </c>
      <c r="H176" s="164">
        <v>12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121</v>
      </c>
      <c r="AU176" s="162" t="s">
        <v>82</v>
      </c>
      <c r="AV176" s="13" t="s">
        <v>82</v>
      </c>
      <c r="AW176" s="13" t="s">
        <v>29</v>
      </c>
      <c r="AX176" s="13" t="s">
        <v>72</v>
      </c>
      <c r="AY176" s="162" t="s">
        <v>112</v>
      </c>
    </row>
    <row r="177" spans="1:65" s="14" customFormat="1" x14ac:dyDescent="0.2">
      <c r="B177" s="169"/>
      <c r="D177" s="161" t="s">
        <v>121</v>
      </c>
      <c r="E177" s="170" t="s">
        <v>1</v>
      </c>
      <c r="F177" s="171" t="s">
        <v>124</v>
      </c>
      <c r="H177" s="172">
        <v>12</v>
      </c>
      <c r="I177" s="173"/>
      <c r="L177" s="169"/>
      <c r="M177" s="174"/>
      <c r="N177" s="175"/>
      <c r="O177" s="175"/>
      <c r="P177" s="175"/>
      <c r="Q177" s="175"/>
      <c r="R177" s="175"/>
      <c r="S177" s="175"/>
      <c r="T177" s="176"/>
      <c r="AT177" s="170" t="s">
        <v>121</v>
      </c>
      <c r="AU177" s="170" t="s">
        <v>82</v>
      </c>
      <c r="AV177" s="14" t="s">
        <v>119</v>
      </c>
      <c r="AW177" s="14" t="s">
        <v>29</v>
      </c>
      <c r="AX177" s="14" t="s">
        <v>80</v>
      </c>
      <c r="AY177" s="170" t="s">
        <v>112</v>
      </c>
    </row>
    <row r="178" spans="1:65" s="2" customFormat="1" ht="22.15" customHeight="1" x14ac:dyDescent="0.2">
      <c r="A178" s="33"/>
      <c r="B178" s="145"/>
      <c r="C178" s="177">
        <v>18</v>
      </c>
      <c r="D178" s="177" t="s">
        <v>130</v>
      </c>
      <c r="E178" s="178" t="s">
        <v>202</v>
      </c>
      <c r="F178" s="179" t="s">
        <v>203</v>
      </c>
      <c r="G178" s="180" t="s">
        <v>118</v>
      </c>
      <c r="H178" s="181">
        <v>24</v>
      </c>
      <c r="I178" s="182"/>
      <c r="J178" s="183">
        <f>ROUND(I178*H178,2)</f>
        <v>0</v>
      </c>
      <c r="K178" s="184"/>
      <c r="L178" s="185"/>
      <c r="M178" s="186" t="s">
        <v>1</v>
      </c>
      <c r="N178" s="187" t="s">
        <v>37</v>
      </c>
      <c r="O178" s="59"/>
      <c r="P178" s="156">
        <f>O178*H178</f>
        <v>0</v>
      </c>
      <c r="Q178" s="156">
        <v>1.0059999999999999E-2</v>
      </c>
      <c r="R178" s="156">
        <f>Q178*H178</f>
        <v>0.24143999999999999</v>
      </c>
      <c r="S178" s="156">
        <v>0</v>
      </c>
      <c r="T178" s="15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8" t="s">
        <v>133</v>
      </c>
      <c r="AT178" s="158" t="s">
        <v>130</v>
      </c>
      <c r="AU178" s="158" t="s">
        <v>82</v>
      </c>
      <c r="AY178" s="18" t="s">
        <v>112</v>
      </c>
      <c r="BE178" s="159">
        <f>IF(N178="základní",J178,0)</f>
        <v>0</v>
      </c>
      <c r="BF178" s="159">
        <f>IF(N178="snížená",J178,0)</f>
        <v>0</v>
      </c>
      <c r="BG178" s="159">
        <f>IF(N178="zákl. přenesená",J178,0)</f>
        <v>0</v>
      </c>
      <c r="BH178" s="159">
        <f>IF(N178="sníž. přenesená",J178,0)</f>
        <v>0</v>
      </c>
      <c r="BI178" s="159">
        <f>IF(N178="nulová",J178,0)</f>
        <v>0</v>
      </c>
      <c r="BJ178" s="18" t="s">
        <v>80</v>
      </c>
      <c r="BK178" s="159">
        <f>ROUND(I178*H178,2)</f>
        <v>0</v>
      </c>
      <c r="BL178" s="18" t="s">
        <v>119</v>
      </c>
      <c r="BM178" s="158" t="s">
        <v>204</v>
      </c>
    </row>
    <row r="179" spans="1:65" s="13" customFormat="1" x14ac:dyDescent="0.2">
      <c r="B179" s="160"/>
      <c r="D179" s="161" t="s">
        <v>121</v>
      </c>
      <c r="E179" s="162" t="s">
        <v>1</v>
      </c>
      <c r="F179" s="163" t="s">
        <v>205</v>
      </c>
      <c r="H179" s="164">
        <v>24</v>
      </c>
      <c r="I179" s="165"/>
      <c r="L179" s="160"/>
      <c r="M179" s="166"/>
      <c r="N179" s="167"/>
      <c r="O179" s="167"/>
      <c r="P179" s="167"/>
      <c r="Q179" s="167"/>
      <c r="R179" s="167"/>
      <c r="S179" s="167"/>
      <c r="T179" s="168"/>
      <c r="AT179" s="162" t="s">
        <v>121</v>
      </c>
      <c r="AU179" s="162" t="s">
        <v>82</v>
      </c>
      <c r="AV179" s="13" t="s">
        <v>82</v>
      </c>
      <c r="AW179" s="13" t="s">
        <v>29</v>
      </c>
      <c r="AX179" s="13" t="s">
        <v>72</v>
      </c>
      <c r="AY179" s="162" t="s">
        <v>112</v>
      </c>
    </row>
    <row r="180" spans="1:65" s="14" customFormat="1" x14ac:dyDescent="0.2">
      <c r="B180" s="169"/>
      <c r="D180" s="161" t="s">
        <v>121</v>
      </c>
      <c r="E180" s="170" t="s">
        <v>1</v>
      </c>
      <c r="F180" s="171" t="s">
        <v>124</v>
      </c>
      <c r="H180" s="172">
        <v>24</v>
      </c>
      <c r="I180" s="173"/>
      <c r="L180" s="169"/>
      <c r="M180" s="174"/>
      <c r="N180" s="175"/>
      <c r="O180" s="175"/>
      <c r="P180" s="175"/>
      <c r="Q180" s="175"/>
      <c r="R180" s="175"/>
      <c r="S180" s="175"/>
      <c r="T180" s="176"/>
      <c r="AT180" s="170" t="s">
        <v>121</v>
      </c>
      <c r="AU180" s="170" t="s">
        <v>82</v>
      </c>
      <c r="AV180" s="14" t="s">
        <v>119</v>
      </c>
      <c r="AW180" s="14" t="s">
        <v>29</v>
      </c>
      <c r="AX180" s="14" t="s">
        <v>80</v>
      </c>
      <c r="AY180" s="170" t="s">
        <v>112</v>
      </c>
    </row>
    <row r="181" spans="1:65" s="2" customFormat="1" ht="22.15" customHeight="1" x14ac:dyDescent="0.2">
      <c r="A181" s="33"/>
      <c r="B181" s="145"/>
      <c r="C181" s="177">
        <v>19</v>
      </c>
      <c r="D181" s="177" t="s">
        <v>130</v>
      </c>
      <c r="E181" s="178" t="s">
        <v>206</v>
      </c>
      <c r="F181" s="179" t="s">
        <v>207</v>
      </c>
      <c r="G181" s="180" t="s">
        <v>118</v>
      </c>
      <c r="H181" s="181">
        <v>12</v>
      </c>
      <c r="I181" s="182"/>
      <c r="J181" s="183">
        <f>ROUND(I181*H181,2)</f>
        <v>0</v>
      </c>
      <c r="K181" s="184"/>
      <c r="L181" s="185"/>
      <c r="M181" s="186" t="s">
        <v>1</v>
      </c>
      <c r="N181" s="187" t="s">
        <v>37</v>
      </c>
      <c r="O181" s="59"/>
      <c r="P181" s="156">
        <f>O181*H181</f>
        <v>0</v>
      </c>
      <c r="Q181" s="156">
        <v>1.0059999999999999E-2</v>
      </c>
      <c r="R181" s="156">
        <f>Q181*H181</f>
        <v>0.12071999999999999</v>
      </c>
      <c r="S181" s="156">
        <v>0</v>
      </c>
      <c r="T181" s="15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8" t="s">
        <v>133</v>
      </c>
      <c r="AT181" s="158" t="s">
        <v>130</v>
      </c>
      <c r="AU181" s="158" t="s">
        <v>82</v>
      </c>
      <c r="AY181" s="18" t="s">
        <v>112</v>
      </c>
      <c r="BE181" s="159">
        <f>IF(N181="základní",J181,0)</f>
        <v>0</v>
      </c>
      <c r="BF181" s="159">
        <f>IF(N181="snížená",J181,0)</f>
        <v>0</v>
      </c>
      <c r="BG181" s="159">
        <f>IF(N181="zákl. přenesená",J181,0)</f>
        <v>0</v>
      </c>
      <c r="BH181" s="159">
        <f>IF(N181="sníž. přenesená",J181,0)</f>
        <v>0</v>
      </c>
      <c r="BI181" s="159">
        <f>IF(N181="nulová",J181,0)</f>
        <v>0</v>
      </c>
      <c r="BJ181" s="18" t="s">
        <v>80</v>
      </c>
      <c r="BK181" s="159">
        <f>ROUND(I181*H181,2)</f>
        <v>0</v>
      </c>
      <c r="BL181" s="18" t="s">
        <v>119</v>
      </c>
      <c r="BM181" s="158" t="s">
        <v>208</v>
      </c>
    </row>
    <row r="182" spans="1:65" s="13" customFormat="1" x14ac:dyDescent="0.2">
      <c r="B182" s="160"/>
      <c r="D182" s="161" t="s">
        <v>121</v>
      </c>
      <c r="E182" s="162" t="s">
        <v>1</v>
      </c>
      <c r="F182" s="163" t="s">
        <v>173</v>
      </c>
      <c r="H182" s="164">
        <v>12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121</v>
      </c>
      <c r="AU182" s="162" t="s">
        <v>82</v>
      </c>
      <c r="AV182" s="13" t="s">
        <v>82</v>
      </c>
      <c r="AW182" s="13" t="s">
        <v>29</v>
      </c>
      <c r="AX182" s="13" t="s">
        <v>72</v>
      </c>
      <c r="AY182" s="162" t="s">
        <v>112</v>
      </c>
    </row>
    <row r="183" spans="1:65" s="14" customFormat="1" x14ac:dyDescent="0.2">
      <c r="B183" s="169"/>
      <c r="D183" s="161" t="s">
        <v>121</v>
      </c>
      <c r="E183" s="170" t="s">
        <v>1</v>
      </c>
      <c r="F183" s="171" t="s">
        <v>124</v>
      </c>
      <c r="H183" s="172">
        <v>12</v>
      </c>
      <c r="I183" s="173"/>
      <c r="L183" s="169"/>
      <c r="M183" s="174"/>
      <c r="N183" s="175"/>
      <c r="O183" s="175"/>
      <c r="P183" s="175"/>
      <c r="Q183" s="175"/>
      <c r="R183" s="175"/>
      <c r="S183" s="175"/>
      <c r="T183" s="176"/>
      <c r="AT183" s="170" t="s">
        <v>121</v>
      </c>
      <c r="AU183" s="170" t="s">
        <v>82</v>
      </c>
      <c r="AV183" s="14" t="s">
        <v>119</v>
      </c>
      <c r="AW183" s="14" t="s">
        <v>29</v>
      </c>
      <c r="AX183" s="14" t="s">
        <v>80</v>
      </c>
      <c r="AY183" s="170" t="s">
        <v>112</v>
      </c>
    </row>
    <row r="184" spans="1:65" s="2" customFormat="1" ht="13.9" customHeight="1" x14ac:dyDescent="0.2">
      <c r="A184" s="33"/>
      <c r="B184" s="145"/>
      <c r="C184" s="146">
        <v>20</v>
      </c>
      <c r="D184" s="146" t="s">
        <v>115</v>
      </c>
      <c r="E184" s="147" t="s">
        <v>209</v>
      </c>
      <c r="F184" s="148" t="s">
        <v>210</v>
      </c>
      <c r="G184" s="149" t="s">
        <v>152</v>
      </c>
      <c r="H184" s="150">
        <v>36</v>
      </c>
      <c r="I184" s="151"/>
      <c r="J184" s="152">
        <f>ROUND(I184*H184,2)</f>
        <v>0</v>
      </c>
      <c r="K184" s="153"/>
      <c r="L184" s="34"/>
      <c r="M184" s="154" t="s">
        <v>1</v>
      </c>
      <c r="N184" s="155" t="s">
        <v>37</v>
      </c>
      <c r="O184" s="59"/>
      <c r="P184" s="156">
        <f>O184*H184</f>
        <v>0</v>
      </c>
      <c r="Q184" s="156">
        <v>0</v>
      </c>
      <c r="R184" s="156">
        <f>Q184*H184</f>
        <v>0</v>
      </c>
      <c r="S184" s="156">
        <v>0</v>
      </c>
      <c r="T184" s="15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8" t="s">
        <v>119</v>
      </c>
      <c r="AT184" s="158" t="s">
        <v>115</v>
      </c>
      <c r="AU184" s="158" t="s">
        <v>82</v>
      </c>
      <c r="AY184" s="18" t="s">
        <v>112</v>
      </c>
      <c r="BE184" s="159">
        <f>IF(N184="základní",J184,0)</f>
        <v>0</v>
      </c>
      <c r="BF184" s="159">
        <f>IF(N184="snížená",J184,0)</f>
        <v>0</v>
      </c>
      <c r="BG184" s="159">
        <f>IF(N184="zákl. přenesená",J184,0)</f>
        <v>0</v>
      </c>
      <c r="BH184" s="159">
        <f>IF(N184="sníž. přenesená",J184,0)</f>
        <v>0</v>
      </c>
      <c r="BI184" s="159">
        <f>IF(N184="nulová",J184,0)</f>
        <v>0</v>
      </c>
      <c r="BJ184" s="18" t="s">
        <v>80</v>
      </c>
      <c r="BK184" s="159">
        <f>ROUND(I184*H184,2)</f>
        <v>0</v>
      </c>
      <c r="BL184" s="18" t="s">
        <v>119</v>
      </c>
      <c r="BM184" s="158" t="s">
        <v>211</v>
      </c>
    </row>
    <row r="185" spans="1:65" s="13" customFormat="1" x14ac:dyDescent="0.2">
      <c r="B185" s="160"/>
      <c r="D185" s="161" t="s">
        <v>121</v>
      </c>
      <c r="E185" s="162" t="s">
        <v>1</v>
      </c>
      <c r="F185" s="163" t="s">
        <v>212</v>
      </c>
      <c r="H185" s="164">
        <v>18</v>
      </c>
      <c r="I185" s="165"/>
      <c r="L185" s="160"/>
      <c r="M185" s="166"/>
      <c r="N185" s="167"/>
      <c r="O185" s="167"/>
      <c r="P185" s="167"/>
      <c r="Q185" s="167"/>
      <c r="R185" s="167"/>
      <c r="S185" s="167"/>
      <c r="T185" s="168"/>
      <c r="AT185" s="162" t="s">
        <v>121</v>
      </c>
      <c r="AU185" s="162" t="s">
        <v>82</v>
      </c>
      <c r="AV185" s="13" t="s">
        <v>82</v>
      </c>
      <c r="AW185" s="13" t="s">
        <v>29</v>
      </c>
      <c r="AX185" s="13" t="s">
        <v>72</v>
      </c>
      <c r="AY185" s="162" t="s">
        <v>112</v>
      </c>
    </row>
    <row r="186" spans="1:65" s="13" customFormat="1" x14ac:dyDescent="0.2">
      <c r="B186" s="160"/>
      <c r="D186" s="161" t="s">
        <v>121</v>
      </c>
      <c r="E186" s="162" t="s">
        <v>1</v>
      </c>
      <c r="F186" s="163" t="s">
        <v>213</v>
      </c>
      <c r="H186" s="164">
        <v>18</v>
      </c>
      <c r="I186" s="165"/>
      <c r="L186" s="160"/>
      <c r="M186" s="166"/>
      <c r="N186" s="167"/>
      <c r="O186" s="167"/>
      <c r="P186" s="167"/>
      <c r="Q186" s="167"/>
      <c r="R186" s="167"/>
      <c r="S186" s="167"/>
      <c r="T186" s="168"/>
      <c r="AT186" s="162" t="s">
        <v>121</v>
      </c>
      <c r="AU186" s="162" t="s">
        <v>82</v>
      </c>
      <c r="AV186" s="13" t="s">
        <v>82</v>
      </c>
      <c r="AW186" s="13" t="s">
        <v>29</v>
      </c>
      <c r="AX186" s="13" t="s">
        <v>72</v>
      </c>
      <c r="AY186" s="162" t="s">
        <v>112</v>
      </c>
    </row>
    <row r="187" spans="1:65" s="14" customFormat="1" x14ac:dyDescent="0.2">
      <c r="B187" s="169"/>
      <c r="D187" s="161" t="s">
        <v>121</v>
      </c>
      <c r="E187" s="170" t="s">
        <v>1</v>
      </c>
      <c r="F187" s="171" t="s">
        <v>124</v>
      </c>
      <c r="H187" s="172">
        <v>36</v>
      </c>
      <c r="I187" s="173"/>
      <c r="L187" s="169"/>
      <c r="M187" s="174"/>
      <c r="N187" s="175"/>
      <c r="O187" s="175"/>
      <c r="P187" s="175"/>
      <c r="Q187" s="175"/>
      <c r="R187" s="175"/>
      <c r="S187" s="175"/>
      <c r="T187" s="176"/>
      <c r="AT187" s="170" t="s">
        <v>121</v>
      </c>
      <c r="AU187" s="170" t="s">
        <v>82</v>
      </c>
      <c r="AV187" s="14" t="s">
        <v>119</v>
      </c>
      <c r="AW187" s="14" t="s">
        <v>29</v>
      </c>
      <c r="AX187" s="14" t="s">
        <v>80</v>
      </c>
      <c r="AY187" s="170" t="s">
        <v>112</v>
      </c>
    </row>
    <row r="188" spans="1:65" s="2" customFormat="1" ht="13.9" customHeight="1" x14ac:dyDescent="0.2">
      <c r="A188" s="33"/>
      <c r="B188" s="145"/>
      <c r="C188" s="177">
        <v>21</v>
      </c>
      <c r="D188" s="177" t="s">
        <v>130</v>
      </c>
      <c r="E188" s="178" t="s">
        <v>214</v>
      </c>
      <c r="F188" s="179" t="s">
        <v>215</v>
      </c>
      <c r="G188" s="180" t="s">
        <v>152</v>
      </c>
      <c r="H188" s="181">
        <v>36</v>
      </c>
      <c r="I188" s="182"/>
      <c r="J188" s="183">
        <f>ROUND(I188*H188,2)</f>
        <v>0</v>
      </c>
      <c r="K188" s="184"/>
      <c r="L188" s="185"/>
      <c r="M188" s="186" t="s">
        <v>1</v>
      </c>
      <c r="N188" s="187" t="s">
        <v>37</v>
      </c>
      <c r="O188" s="59"/>
      <c r="P188" s="156">
        <f>O188*H188</f>
        <v>0</v>
      </c>
      <c r="Q188" s="156">
        <v>0</v>
      </c>
      <c r="R188" s="156">
        <f>Q188*H188</f>
        <v>0</v>
      </c>
      <c r="S188" s="156">
        <v>0</v>
      </c>
      <c r="T188" s="15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8" t="s">
        <v>133</v>
      </c>
      <c r="AT188" s="158" t="s">
        <v>130</v>
      </c>
      <c r="AU188" s="158" t="s">
        <v>82</v>
      </c>
      <c r="AY188" s="18" t="s">
        <v>112</v>
      </c>
      <c r="BE188" s="159">
        <f>IF(N188="základní",J188,0)</f>
        <v>0</v>
      </c>
      <c r="BF188" s="159">
        <f>IF(N188="snížená",J188,0)</f>
        <v>0</v>
      </c>
      <c r="BG188" s="159">
        <f>IF(N188="zákl. přenesená",J188,0)</f>
        <v>0</v>
      </c>
      <c r="BH188" s="159">
        <f>IF(N188="sníž. přenesená",J188,0)</f>
        <v>0</v>
      </c>
      <c r="BI188" s="159">
        <f>IF(N188="nulová",J188,0)</f>
        <v>0</v>
      </c>
      <c r="BJ188" s="18" t="s">
        <v>80</v>
      </c>
      <c r="BK188" s="159">
        <f>ROUND(I188*H188,2)</f>
        <v>0</v>
      </c>
      <c r="BL188" s="18" t="s">
        <v>119</v>
      </c>
      <c r="BM188" s="158" t="s">
        <v>216</v>
      </c>
    </row>
    <row r="189" spans="1:65" s="13" customFormat="1" x14ac:dyDescent="0.2">
      <c r="B189" s="160"/>
      <c r="D189" s="161" t="s">
        <v>121</v>
      </c>
      <c r="E189" s="162" t="s">
        <v>1</v>
      </c>
      <c r="F189" s="163" t="s">
        <v>212</v>
      </c>
      <c r="H189" s="164">
        <v>18</v>
      </c>
      <c r="I189" s="165"/>
      <c r="L189" s="160"/>
      <c r="M189" s="166"/>
      <c r="N189" s="167"/>
      <c r="O189" s="167"/>
      <c r="P189" s="167"/>
      <c r="Q189" s="167"/>
      <c r="R189" s="167"/>
      <c r="S189" s="167"/>
      <c r="T189" s="168"/>
      <c r="AT189" s="162" t="s">
        <v>121</v>
      </c>
      <c r="AU189" s="162" t="s">
        <v>82</v>
      </c>
      <c r="AV189" s="13" t="s">
        <v>82</v>
      </c>
      <c r="AW189" s="13" t="s">
        <v>29</v>
      </c>
      <c r="AX189" s="13" t="s">
        <v>72</v>
      </c>
      <c r="AY189" s="162" t="s">
        <v>112</v>
      </c>
    </row>
    <row r="190" spans="1:65" s="13" customFormat="1" x14ac:dyDescent="0.2">
      <c r="B190" s="160"/>
      <c r="D190" s="161" t="s">
        <v>121</v>
      </c>
      <c r="E190" s="162" t="s">
        <v>1</v>
      </c>
      <c r="F190" s="163" t="s">
        <v>213</v>
      </c>
      <c r="H190" s="164">
        <v>18</v>
      </c>
      <c r="I190" s="165"/>
      <c r="L190" s="160"/>
      <c r="M190" s="166"/>
      <c r="N190" s="167"/>
      <c r="O190" s="167"/>
      <c r="P190" s="167"/>
      <c r="Q190" s="167"/>
      <c r="R190" s="167"/>
      <c r="S190" s="167"/>
      <c r="T190" s="168"/>
      <c r="AT190" s="162" t="s">
        <v>121</v>
      </c>
      <c r="AU190" s="162" t="s">
        <v>82</v>
      </c>
      <c r="AV190" s="13" t="s">
        <v>82</v>
      </c>
      <c r="AW190" s="13" t="s">
        <v>29</v>
      </c>
      <c r="AX190" s="13" t="s">
        <v>72</v>
      </c>
      <c r="AY190" s="162" t="s">
        <v>112</v>
      </c>
    </row>
    <row r="191" spans="1:65" s="15" customFormat="1" x14ac:dyDescent="0.2">
      <c r="B191" s="188"/>
      <c r="D191" s="161" t="s">
        <v>121</v>
      </c>
      <c r="E191" s="189" t="s">
        <v>1</v>
      </c>
      <c r="F191" s="190" t="s">
        <v>217</v>
      </c>
      <c r="H191" s="189" t="s">
        <v>1</v>
      </c>
      <c r="I191" s="191"/>
      <c r="L191" s="188"/>
      <c r="M191" s="192"/>
      <c r="N191" s="193"/>
      <c r="O191" s="193"/>
      <c r="P191" s="193"/>
      <c r="Q191" s="193"/>
      <c r="R191" s="193"/>
      <c r="S191" s="193"/>
      <c r="T191" s="194"/>
      <c r="AT191" s="189" t="s">
        <v>121</v>
      </c>
      <c r="AU191" s="189" t="s">
        <v>82</v>
      </c>
      <c r="AV191" s="15" t="s">
        <v>80</v>
      </c>
      <c r="AW191" s="15" t="s">
        <v>29</v>
      </c>
      <c r="AX191" s="15" t="s">
        <v>72</v>
      </c>
      <c r="AY191" s="189" t="s">
        <v>112</v>
      </c>
    </row>
    <row r="192" spans="1:65" s="14" customFormat="1" x14ac:dyDescent="0.2">
      <c r="B192" s="169"/>
      <c r="D192" s="161" t="s">
        <v>121</v>
      </c>
      <c r="E192" s="170" t="s">
        <v>1</v>
      </c>
      <c r="F192" s="171" t="s">
        <v>124</v>
      </c>
      <c r="H192" s="172">
        <v>36</v>
      </c>
      <c r="I192" s="173"/>
      <c r="L192" s="169"/>
      <c r="M192" s="174"/>
      <c r="N192" s="175"/>
      <c r="O192" s="175"/>
      <c r="P192" s="175"/>
      <c r="Q192" s="175"/>
      <c r="R192" s="175"/>
      <c r="S192" s="175"/>
      <c r="T192" s="176"/>
      <c r="AT192" s="170" t="s">
        <v>121</v>
      </c>
      <c r="AU192" s="170" t="s">
        <v>82</v>
      </c>
      <c r="AV192" s="14" t="s">
        <v>119</v>
      </c>
      <c r="AW192" s="14" t="s">
        <v>29</v>
      </c>
      <c r="AX192" s="14" t="s">
        <v>80</v>
      </c>
      <c r="AY192" s="170" t="s">
        <v>112</v>
      </c>
    </row>
    <row r="193" spans="1:65" s="2" customFormat="1" ht="13.9" customHeight="1" x14ac:dyDescent="0.2">
      <c r="A193" s="33"/>
      <c r="B193" s="145"/>
      <c r="C193" s="146">
        <v>22</v>
      </c>
      <c r="D193" s="146" t="s">
        <v>115</v>
      </c>
      <c r="E193" s="147" t="s">
        <v>218</v>
      </c>
      <c r="F193" s="148" t="s">
        <v>219</v>
      </c>
      <c r="G193" s="149" t="s">
        <v>118</v>
      </c>
      <c r="H193" s="150">
        <v>4</v>
      </c>
      <c r="I193" s="151"/>
      <c r="J193" s="152">
        <f>ROUND(I193*H193,2)</f>
        <v>0</v>
      </c>
      <c r="K193" s="153"/>
      <c r="L193" s="34"/>
      <c r="M193" s="154" t="s">
        <v>1</v>
      </c>
      <c r="N193" s="155" t="s">
        <v>37</v>
      </c>
      <c r="O193" s="59"/>
      <c r="P193" s="156">
        <f>O193*H193</f>
        <v>0</v>
      </c>
      <c r="Q193" s="156">
        <v>0</v>
      </c>
      <c r="R193" s="156">
        <f>Q193*H193</f>
        <v>0</v>
      </c>
      <c r="S193" s="156">
        <v>0</v>
      </c>
      <c r="T193" s="15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8" t="s">
        <v>119</v>
      </c>
      <c r="AT193" s="158" t="s">
        <v>115</v>
      </c>
      <c r="AU193" s="158" t="s">
        <v>82</v>
      </c>
      <c r="AY193" s="18" t="s">
        <v>112</v>
      </c>
      <c r="BE193" s="159">
        <f>IF(N193="základní",J193,0)</f>
        <v>0</v>
      </c>
      <c r="BF193" s="159">
        <f>IF(N193="snížená",J193,0)</f>
        <v>0</v>
      </c>
      <c r="BG193" s="159">
        <f>IF(N193="zákl. přenesená",J193,0)</f>
        <v>0</v>
      </c>
      <c r="BH193" s="159">
        <f>IF(N193="sníž. přenesená",J193,0)</f>
        <v>0</v>
      </c>
      <c r="BI193" s="159">
        <f>IF(N193="nulová",J193,0)</f>
        <v>0</v>
      </c>
      <c r="BJ193" s="18" t="s">
        <v>80</v>
      </c>
      <c r="BK193" s="159">
        <f>ROUND(I193*H193,2)</f>
        <v>0</v>
      </c>
      <c r="BL193" s="18" t="s">
        <v>119</v>
      </c>
      <c r="BM193" s="158" t="s">
        <v>220</v>
      </c>
    </row>
    <row r="194" spans="1:65" s="13" customFormat="1" x14ac:dyDescent="0.2">
      <c r="B194" s="160"/>
      <c r="D194" s="161" t="s">
        <v>121</v>
      </c>
      <c r="E194" s="162" t="s">
        <v>1</v>
      </c>
      <c r="F194" s="163" t="s">
        <v>194</v>
      </c>
      <c r="H194" s="164">
        <v>2</v>
      </c>
      <c r="I194" s="165"/>
      <c r="L194" s="160"/>
      <c r="M194" s="166"/>
      <c r="N194" s="167"/>
      <c r="O194" s="167"/>
      <c r="P194" s="167"/>
      <c r="Q194" s="167"/>
      <c r="R194" s="167"/>
      <c r="S194" s="167"/>
      <c r="T194" s="168"/>
      <c r="AT194" s="162" t="s">
        <v>121</v>
      </c>
      <c r="AU194" s="162" t="s">
        <v>82</v>
      </c>
      <c r="AV194" s="13" t="s">
        <v>82</v>
      </c>
      <c r="AW194" s="13" t="s">
        <v>29</v>
      </c>
      <c r="AX194" s="13" t="s">
        <v>72</v>
      </c>
      <c r="AY194" s="162" t="s">
        <v>112</v>
      </c>
    </row>
    <row r="195" spans="1:65" s="13" customFormat="1" x14ac:dyDescent="0.2">
      <c r="B195" s="160"/>
      <c r="D195" s="161" t="s">
        <v>121</v>
      </c>
      <c r="E195" s="162" t="s">
        <v>1</v>
      </c>
      <c r="F195" s="163" t="s">
        <v>195</v>
      </c>
      <c r="H195" s="164">
        <v>2</v>
      </c>
      <c r="I195" s="165"/>
      <c r="L195" s="160"/>
      <c r="M195" s="166"/>
      <c r="N195" s="167"/>
      <c r="O195" s="167"/>
      <c r="P195" s="167"/>
      <c r="Q195" s="167"/>
      <c r="R195" s="167"/>
      <c r="S195" s="167"/>
      <c r="T195" s="168"/>
      <c r="AT195" s="162" t="s">
        <v>121</v>
      </c>
      <c r="AU195" s="162" t="s">
        <v>82</v>
      </c>
      <c r="AV195" s="13" t="s">
        <v>82</v>
      </c>
      <c r="AW195" s="13" t="s">
        <v>29</v>
      </c>
      <c r="AX195" s="13" t="s">
        <v>72</v>
      </c>
      <c r="AY195" s="162" t="s">
        <v>112</v>
      </c>
    </row>
    <row r="196" spans="1:65" s="14" customFormat="1" x14ac:dyDescent="0.2">
      <c r="B196" s="169"/>
      <c r="D196" s="161" t="s">
        <v>121</v>
      </c>
      <c r="E196" s="170" t="s">
        <v>1</v>
      </c>
      <c r="F196" s="171" t="s">
        <v>124</v>
      </c>
      <c r="H196" s="172">
        <v>4</v>
      </c>
      <c r="I196" s="173"/>
      <c r="L196" s="169"/>
      <c r="M196" s="174"/>
      <c r="N196" s="175"/>
      <c r="O196" s="175"/>
      <c r="P196" s="175"/>
      <c r="Q196" s="175"/>
      <c r="R196" s="175"/>
      <c r="S196" s="175"/>
      <c r="T196" s="176"/>
      <c r="AT196" s="170" t="s">
        <v>121</v>
      </c>
      <c r="AU196" s="170" t="s">
        <v>82</v>
      </c>
      <c r="AV196" s="14" t="s">
        <v>119</v>
      </c>
      <c r="AW196" s="14" t="s">
        <v>29</v>
      </c>
      <c r="AX196" s="14" t="s">
        <v>80</v>
      </c>
      <c r="AY196" s="170" t="s">
        <v>112</v>
      </c>
    </row>
    <row r="197" spans="1:65" s="2" customFormat="1" ht="13.9" customHeight="1" x14ac:dyDescent="0.2">
      <c r="A197" s="33"/>
      <c r="B197" s="145"/>
      <c r="C197" s="177">
        <v>23</v>
      </c>
      <c r="D197" s="177" t="s">
        <v>130</v>
      </c>
      <c r="E197" s="178" t="s">
        <v>221</v>
      </c>
      <c r="F197" s="179" t="s">
        <v>222</v>
      </c>
      <c r="G197" s="180" t="s">
        <v>118</v>
      </c>
      <c r="H197" s="181">
        <v>4</v>
      </c>
      <c r="I197" s="182"/>
      <c r="J197" s="183">
        <f>ROUND(I197*H197,2)</f>
        <v>0</v>
      </c>
      <c r="K197" s="184"/>
      <c r="L197" s="185"/>
      <c r="M197" s="186" t="s">
        <v>1</v>
      </c>
      <c r="N197" s="187" t="s">
        <v>37</v>
      </c>
      <c r="O197" s="59"/>
      <c r="P197" s="156">
        <f>O197*H197</f>
        <v>0</v>
      </c>
      <c r="Q197" s="156">
        <v>0.01</v>
      </c>
      <c r="R197" s="156">
        <f>Q197*H197</f>
        <v>0.04</v>
      </c>
      <c r="S197" s="156">
        <v>0</v>
      </c>
      <c r="T197" s="15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8" t="s">
        <v>133</v>
      </c>
      <c r="AT197" s="158" t="s">
        <v>130</v>
      </c>
      <c r="AU197" s="158" t="s">
        <v>82</v>
      </c>
      <c r="AY197" s="18" t="s">
        <v>112</v>
      </c>
      <c r="BE197" s="159">
        <f>IF(N197="základní",J197,0)</f>
        <v>0</v>
      </c>
      <c r="BF197" s="159">
        <f>IF(N197="snížená",J197,0)</f>
        <v>0</v>
      </c>
      <c r="BG197" s="159">
        <f>IF(N197="zákl. přenesená",J197,0)</f>
        <v>0</v>
      </c>
      <c r="BH197" s="159">
        <f>IF(N197="sníž. přenesená",J197,0)</f>
        <v>0</v>
      </c>
      <c r="BI197" s="159">
        <f>IF(N197="nulová",J197,0)</f>
        <v>0</v>
      </c>
      <c r="BJ197" s="18" t="s">
        <v>80</v>
      </c>
      <c r="BK197" s="159">
        <f>ROUND(I197*H197,2)</f>
        <v>0</v>
      </c>
      <c r="BL197" s="18" t="s">
        <v>119</v>
      </c>
      <c r="BM197" s="158" t="s">
        <v>223</v>
      </c>
    </row>
    <row r="198" spans="1:65" s="13" customFormat="1" x14ac:dyDescent="0.2">
      <c r="B198" s="160"/>
      <c r="D198" s="161" t="s">
        <v>121</v>
      </c>
      <c r="E198" s="162" t="s">
        <v>1</v>
      </c>
      <c r="F198" s="163" t="s">
        <v>194</v>
      </c>
      <c r="H198" s="164">
        <v>2</v>
      </c>
      <c r="I198" s="165"/>
      <c r="L198" s="160"/>
      <c r="M198" s="166"/>
      <c r="N198" s="167"/>
      <c r="O198" s="167"/>
      <c r="P198" s="167"/>
      <c r="Q198" s="167"/>
      <c r="R198" s="167"/>
      <c r="S198" s="167"/>
      <c r="T198" s="168"/>
      <c r="AT198" s="162" t="s">
        <v>121</v>
      </c>
      <c r="AU198" s="162" t="s">
        <v>82</v>
      </c>
      <c r="AV198" s="13" t="s">
        <v>82</v>
      </c>
      <c r="AW198" s="13" t="s">
        <v>29</v>
      </c>
      <c r="AX198" s="13" t="s">
        <v>72</v>
      </c>
      <c r="AY198" s="162" t="s">
        <v>112</v>
      </c>
    </row>
    <row r="199" spans="1:65" s="13" customFormat="1" x14ac:dyDescent="0.2">
      <c r="B199" s="160"/>
      <c r="D199" s="161" t="s">
        <v>121</v>
      </c>
      <c r="E199" s="162" t="s">
        <v>1</v>
      </c>
      <c r="F199" s="163" t="s">
        <v>195</v>
      </c>
      <c r="H199" s="164">
        <v>2</v>
      </c>
      <c r="I199" s="165"/>
      <c r="L199" s="160"/>
      <c r="M199" s="166"/>
      <c r="N199" s="167"/>
      <c r="O199" s="167"/>
      <c r="P199" s="167"/>
      <c r="Q199" s="167"/>
      <c r="R199" s="167"/>
      <c r="S199" s="167"/>
      <c r="T199" s="168"/>
      <c r="AT199" s="162" t="s">
        <v>121</v>
      </c>
      <c r="AU199" s="162" t="s">
        <v>82</v>
      </c>
      <c r="AV199" s="13" t="s">
        <v>82</v>
      </c>
      <c r="AW199" s="13" t="s">
        <v>29</v>
      </c>
      <c r="AX199" s="13" t="s">
        <v>72</v>
      </c>
      <c r="AY199" s="162" t="s">
        <v>112</v>
      </c>
    </row>
    <row r="200" spans="1:65" s="14" customFormat="1" x14ac:dyDescent="0.2">
      <c r="B200" s="169"/>
      <c r="D200" s="161" t="s">
        <v>121</v>
      </c>
      <c r="E200" s="170" t="s">
        <v>1</v>
      </c>
      <c r="F200" s="171" t="s">
        <v>124</v>
      </c>
      <c r="H200" s="172">
        <v>4</v>
      </c>
      <c r="I200" s="173"/>
      <c r="L200" s="169"/>
      <c r="M200" s="174"/>
      <c r="N200" s="175"/>
      <c r="O200" s="175"/>
      <c r="P200" s="175"/>
      <c r="Q200" s="175"/>
      <c r="R200" s="175"/>
      <c r="S200" s="175"/>
      <c r="T200" s="176"/>
      <c r="AT200" s="170" t="s">
        <v>121</v>
      </c>
      <c r="AU200" s="170" t="s">
        <v>82</v>
      </c>
      <c r="AV200" s="14" t="s">
        <v>119</v>
      </c>
      <c r="AW200" s="14" t="s">
        <v>29</v>
      </c>
      <c r="AX200" s="14" t="s">
        <v>80</v>
      </c>
      <c r="AY200" s="170" t="s">
        <v>112</v>
      </c>
    </row>
    <row r="201" spans="1:65" s="2" customFormat="1" ht="34.9" customHeight="1" x14ac:dyDescent="0.2">
      <c r="A201" s="33"/>
      <c r="B201" s="145"/>
      <c r="C201" s="146">
        <v>24</v>
      </c>
      <c r="D201" s="146" t="s">
        <v>115</v>
      </c>
      <c r="E201" s="147" t="s">
        <v>224</v>
      </c>
      <c r="F201" s="148" t="s">
        <v>225</v>
      </c>
      <c r="G201" s="149" t="s">
        <v>184</v>
      </c>
      <c r="H201" s="150">
        <v>130</v>
      </c>
      <c r="I201" s="151"/>
      <c r="J201" s="152">
        <f>ROUND(I201*H201,2)</f>
        <v>0</v>
      </c>
      <c r="K201" s="153"/>
      <c r="L201" s="34"/>
      <c r="M201" s="154" t="s">
        <v>1</v>
      </c>
      <c r="N201" s="155" t="s">
        <v>37</v>
      </c>
      <c r="O201" s="59"/>
      <c r="P201" s="156">
        <f>O201*H201</f>
        <v>0</v>
      </c>
      <c r="Q201" s="156">
        <v>0</v>
      </c>
      <c r="R201" s="156">
        <f>Q201*H201</f>
        <v>0</v>
      </c>
      <c r="S201" s="156">
        <v>0</v>
      </c>
      <c r="T201" s="15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8" t="s">
        <v>119</v>
      </c>
      <c r="AT201" s="158" t="s">
        <v>115</v>
      </c>
      <c r="AU201" s="158" t="s">
        <v>82</v>
      </c>
      <c r="AY201" s="18" t="s">
        <v>112</v>
      </c>
      <c r="BE201" s="159">
        <f>IF(N201="základní",J201,0)</f>
        <v>0</v>
      </c>
      <c r="BF201" s="159">
        <f>IF(N201="snížená",J201,0)</f>
        <v>0</v>
      </c>
      <c r="BG201" s="159">
        <f>IF(N201="zákl. přenesená",J201,0)</f>
        <v>0</v>
      </c>
      <c r="BH201" s="159">
        <f>IF(N201="sníž. přenesená",J201,0)</f>
        <v>0</v>
      </c>
      <c r="BI201" s="159">
        <f>IF(N201="nulová",J201,0)</f>
        <v>0</v>
      </c>
      <c r="BJ201" s="18" t="s">
        <v>80</v>
      </c>
      <c r="BK201" s="159">
        <f>ROUND(I201*H201,2)</f>
        <v>0</v>
      </c>
      <c r="BL201" s="18" t="s">
        <v>119</v>
      </c>
      <c r="BM201" s="158" t="s">
        <v>226</v>
      </c>
    </row>
    <row r="202" spans="1:65" s="13" customFormat="1" x14ac:dyDescent="0.2">
      <c r="B202" s="160"/>
      <c r="D202" s="161" t="s">
        <v>121</v>
      </c>
      <c r="E202" s="162" t="s">
        <v>1</v>
      </c>
      <c r="F202" s="163" t="s">
        <v>227</v>
      </c>
      <c r="H202" s="164">
        <v>11</v>
      </c>
      <c r="I202" s="165"/>
      <c r="L202" s="160"/>
      <c r="M202" s="166"/>
      <c r="N202" s="167"/>
      <c r="O202" s="167"/>
      <c r="P202" s="167"/>
      <c r="Q202" s="167"/>
      <c r="R202" s="167"/>
      <c r="S202" s="167"/>
      <c r="T202" s="168"/>
      <c r="AT202" s="162" t="s">
        <v>121</v>
      </c>
      <c r="AU202" s="162" t="s">
        <v>82</v>
      </c>
      <c r="AV202" s="13" t="s">
        <v>82</v>
      </c>
      <c r="AW202" s="13" t="s">
        <v>29</v>
      </c>
      <c r="AX202" s="13" t="s">
        <v>72</v>
      </c>
      <c r="AY202" s="162" t="s">
        <v>112</v>
      </c>
    </row>
    <row r="203" spans="1:65" s="13" customFormat="1" x14ac:dyDescent="0.2">
      <c r="B203" s="160"/>
      <c r="D203" s="161" t="s">
        <v>121</v>
      </c>
      <c r="E203" s="162" t="s">
        <v>1</v>
      </c>
      <c r="F203" s="163" t="s">
        <v>228</v>
      </c>
      <c r="H203" s="164">
        <v>11</v>
      </c>
      <c r="I203" s="165"/>
      <c r="L203" s="160"/>
      <c r="M203" s="166"/>
      <c r="N203" s="167"/>
      <c r="O203" s="167"/>
      <c r="P203" s="167"/>
      <c r="Q203" s="167"/>
      <c r="R203" s="167"/>
      <c r="S203" s="167"/>
      <c r="T203" s="168"/>
      <c r="AT203" s="162" t="s">
        <v>121</v>
      </c>
      <c r="AU203" s="162" t="s">
        <v>82</v>
      </c>
      <c r="AV203" s="13" t="s">
        <v>82</v>
      </c>
      <c r="AW203" s="13" t="s">
        <v>29</v>
      </c>
      <c r="AX203" s="13" t="s">
        <v>72</v>
      </c>
      <c r="AY203" s="162" t="s">
        <v>112</v>
      </c>
    </row>
    <row r="204" spans="1:65" s="13" customFormat="1" x14ac:dyDescent="0.2">
      <c r="B204" s="160"/>
      <c r="D204" s="161" t="s">
        <v>121</v>
      </c>
      <c r="E204" s="162" t="s">
        <v>1</v>
      </c>
      <c r="F204" s="163" t="s">
        <v>229</v>
      </c>
      <c r="H204" s="164">
        <v>108</v>
      </c>
      <c r="I204" s="165"/>
      <c r="L204" s="160"/>
      <c r="M204" s="166"/>
      <c r="N204" s="167"/>
      <c r="O204" s="167"/>
      <c r="P204" s="167"/>
      <c r="Q204" s="167"/>
      <c r="R204" s="167"/>
      <c r="S204" s="167"/>
      <c r="T204" s="168"/>
      <c r="AT204" s="162" t="s">
        <v>121</v>
      </c>
      <c r="AU204" s="162" t="s">
        <v>82</v>
      </c>
      <c r="AV204" s="13" t="s">
        <v>82</v>
      </c>
      <c r="AW204" s="13" t="s">
        <v>29</v>
      </c>
      <c r="AX204" s="13" t="s">
        <v>72</v>
      </c>
      <c r="AY204" s="162" t="s">
        <v>112</v>
      </c>
    </row>
    <row r="205" spans="1:65" s="14" customFormat="1" x14ac:dyDescent="0.2">
      <c r="B205" s="169"/>
      <c r="D205" s="161" t="s">
        <v>121</v>
      </c>
      <c r="E205" s="170" t="s">
        <v>1</v>
      </c>
      <c r="F205" s="171" t="s">
        <v>124</v>
      </c>
      <c r="H205" s="172">
        <v>130</v>
      </c>
      <c r="I205" s="173"/>
      <c r="L205" s="169"/>
      <c r="M205" s="174"/>
      <c r="N205" s="175"/>
      <c r="O205" s="175"/>
      <c r="P205" s="175"/>
      <c r="Q205" s="175"/>
      <c r="R205" s="175"/>
      <c r="S205" s="175"/>
      <c r="T205" s="176"/>
      <c r="AT205" s="170" t="s">
        <v>121</v>
      </c>
      <c r="AU205" s="170" t="s">
        <v>82</v>
      </c>
      <c r="AV205" s="14" t="s">
        <v>119</v>
      </c>
      <c r="AW205" s="14" t="s">
        <v>29</v>
      </c>
      <c r="AX205" s="14" t="s">
        <v>80</v>
      </c>
      <c r="AY205" s="170" t="s">
        <v>112</v>
      </c>
    </row>
    <row r="206" spans="1:65" s="2" customFormat="1" ht="22.15" customHeight="1" x14ac:dyDescent="0.2">
      <c r="A206" s="33"/>
      <c r="B206" s="145"/>
      <c r="C206" s="177">
        <v>25</v>
      </c>
      <c r="D206" s="177" t="s">
        <v>130</v>
      </c>
      <c r="E206" s="178" t="s">
        <v>230</v>
      </c>
      <c r="F206" s="179" t="s">
        <v>231</v>
      </c>
      <c r="G206" s="180" t="s">
        <v>165</v>
      </c>
      <c r="H206" s="181">
        <v>12.92</v>
      </c>
      <c r="I206" s="182"/>
      <c r="J206" s="183">
        <f>ROUND(I206*H206,2)</f>
        <v>0</v>
      </c>
      <c r="K206" s="184"/>
      <c r="L206" s="185"/>
      <c r="M206" s="186" t="s">
        <v>1</v>
      </c>
      <c r="N206" s="187" t="s">
        <v>37</v>
      </c>
      <c r="O206" s="59"/>
      <c r="P206" s="156">
        <f>O206*H206</f>
        <v>0</v>
      </c>
      <c r="Q206" s="156">
        <v>1</v>
      </c>
      <c r="R206" s="156">
        <f>Q206*H206</f>
        <v>12.92</v>
      </c>
      <c r="S206" s="156">
        <v>0</v>
      </c>
      <c r="T206" s="15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8" t="s">
        <v>133</v>
      </c>
      <c r="AT206" s="158" t="s">
        <v>130</v>
      </c>
      <c r="AU206" s="158" t="s">
        <v>82</v>
      </c>
      <c r="AY206" s="18" t="s">
        <v>112</v>
      </c>
      <c r="BE206" s="159">
        <f>IF(N206="základní",J206,0)</f>
        <v>0</v>
      </c>
      <c r="BF206" s="159">
        <f>IF(N206="snížená",J206,0)</f>
        <v>0</v>
      </c>
      <c r="BG206" s="159">
        <f>IF(N206="zákl. přenesená",J206,0)</f>
        <v>0</v>
      </c>
      <c r="BH206" s="159">
        <f>IF(N206="sníž. přenesená",J206,0)</f>
        <v>0</v>
      </c>
      <c r="BI206" s="159">
        <f>IF(N206="nulová",J206,0)</f>
        <v>0</v>
      </c>
      <c r="BJ206" s="18" t="s">
        <v>80</v>
      </c>
      <c r="BK206" s="159">
        <f>ROUND(I206*H206,2)</f>
        <v>0</v>
      </c>
      <c r="BL206" s="18" t="s">
        <v>119</v>
      </c>
      <c r="BM206" s="158" t="s">
        <v>232</v>
      </c>
    </row>
    <row r="207" spans="1:65" s="13" customFormat="1" x14ac:dyDescent="0.2">
      <c r="B207" s="160"/>
      <c r="D207" s="161" t="s">
        <v>121</v>
      </c>
      <c r="E207" s="162" t="s">
        <v>1</v>
      </c>
      <c r="F207" s="163" t="s">
        <v>233</v>
      </c>
      <c r="H207" s="164">
        <v>1.1000000000000001</v>
      </c>
      <c r="I207" s="165"/>
      <c r="L207" s="160"/>
      <c r="M207" s="166"/>
      <c r="N207" s="167"/>
      <c r="O207" s="167"/>
      <c r="P207" s="167"/>
      <c r="Q207" s="167"/>
      <c r="R207" s="167"/>
      <c r="S207" s="167"/>
      <c r="T207" s="168"/>
      <c r="AT207" s="162" t="s">
        <v>121</v>
      </c>
      <c r="AU207" s="162" t="s">
        <v>82</v>
      </c>
      <c r="AV207" s="13" t="s">
        <v>82</v>
      </c>
      <c r="AW207" s="13" t="s">
        <v>29</v>
      </c>
      <c r="AX207" s="13" t="s">
        <v>72</v>
      </c>
      <c r="AY207" s="162" t="s">
        <v>112</v>
      </c>
    </row>
    <row r="208" spans="1:65" s="13" customFormat="1" x14ac:dyDescent="0.2">
      <c r="B208" s="160"/>
      <c r="D208" s="161" t="s">
        <v>121</v>
      </c>
      <c r="E208" s="162" t="s">
        <v>1</v>
      </c>
      <c r="F208" s="163" t="s">
        <v>234</v>
      </c>
      <c r="H208" s="164">
        <v>1.1000000000000001</v>
      </c>
      <c r="I208" s="165"/>
      <c r="L208" s="160"/>
      <c r="M208" s="166"/>
      <c r="N208" s="167"/>
      <c r="O208" s="167"/>
      <c r="P208" s="167"/>
      <c r="Q208" s="167"/>
      <c r="R208" s="167"/>
      <c r="S208" s="167"/>
      <c r="T208" s="168"/>
      <c r="AT208" s="162" t="s">
        <v>121</v>
      </c>
      <c r="AU208" s="162" t="s">
        <v>82</v>
      </c>
      <c r="AV208" s="13" t="s">
        <v>82</v>
      </c>
      <c r="AW208" s="13" t="s">
        <v>29</v>
      </c>
      <c r="AX208" s="13" t="s">
        <v>72</v>
      </c>
      <c r="AY208" s="162" t="s">
        <v>112</v>
      </c>
    </row>
    <row r="209" spans="1:65" s="13" customFormat="1" x14ac:dyDescent="0.2">
      <c r="B209" s="160"/>
      <c r="D209" s="161" t="s">
        <v>121</v>
      </c>
      <c r="E209" s="162" t="s">
        <v>1</v>
      </c>
      <c r="F209" s="163" t="s">
        <v>235</v>
      </c>
      <c r="H209" s="164">
        <v>2.6</v>
      </c>
      <c r="I209" s="165"/>
      <c r="L209" s="160"/>
      <c r="M209" s="166"/>
      <c r="N209" s="167"/>
      <c r="O209" s="167"/>
      <c r="P209" s="167"/>
      <c r="Q209" s="167"/>
      <c r="R209" s="167"/>
      <c r="S209" s="167"/>
      <c r="T209" s="168"/>
      <c r="AT209" s="162" t="s">
        <v>121</v>
      </c>
      <c r="AU209" s="162" t="s">
        <v>82</v>
      </c>
      <c r="AV209" s="13" t="s">
        <v>82</v>
      </c>
      <c r="AW209" s="13" t="s">
        <v>29</v>
      </c>
      <c r="AX209" s="13" t="s">
        <v>72</v>
      </c>
      <c r="AY209" s="162" t="s">
        <v>112</v>
      </c>
    </row>
    <row r="210" spans="1:65" s="13" customFormat="1" x14ac:dyDescent="0.2">
      <c r="B210" s="160"/>
      <c r="D210" s="161" t="s">
        <v>121</v>
      </c>
      <c r="E210" s="162" t="s">
        <v>1</v>
      </c>
      <c r="F210" s="163" t="s">
        <v>236</v>
      </c>
      <c r="H210" s="164">
        <v>4.66</v>
      </c>
      <c r="I210" s="165"/>
      <c r="L210" s="160"/>
      <c r="M210" s="166"/>
      <c r="N210" s="167"/>
      <c r="O210" s="167"/>
      <c r="P210" s="167"/>
      <c r="Q210" s="167"/>
      <c r="R210" s="167"/>
      <c r="S210" s="167"/>
      <c r="T210" s="168"/>
      <c r="AT210" s="162" t="s">
        <v>121</v>
      </c>
      <c r="AU210" s="162" t="s">
        <v>82</v>
      </c>
      <c r="AV210" s="13" t="s">
        <v>82</v>
      </c>
      <c r="AW210" s="13" t="s">
        <v>29</v>
      </c>
      <c r="AX210" s="13" t="s">
        <v>72</v>
      </c>
      <c r="AY210" s="162" t="s">
        <v>112</v>
      </c>
    </row>
    <row r="211" spans="1:65" s="13" customFormat="1" x14ac:dyDescent="0.2">
      <c r="B211" s="160"/>
      <c r="D211" s="161" t="s">
        <v>121</v>
      </c>
      <c r="E211" s="162" t="s">
        <v>1</v>
      </c>
      <c r="F211" s="163" t="s">
        <v>237</v>
      </c>
      <c r="H211" s="164">
        <v>3.46</v>
      </c>
      <c r="I211" s="165"/>
      <c r="L211" s="160"/>
      <c r="M211" s="166"/>
      <c r="N211" s="167"/>
      <c r="O211" s="167"/>
      <c r="P211" s="167"/>
      <c r="Q211" s="167"/>
      <c r="R211" s="167"/>
      <c r="S211" s="167"/>
      <c r="T211" s="168"/>
      <c r="AT211" s="162" t="s">
        <v>121</v>
      </c>
      <c r="AU211" s="162" t="s">
        <v>82</v>
      </c>
      <c r="AV211" s="13" t="s">
        <v>82</v>
      </c>
      <c r="AW211" s="13" t="s">
        <v>29</v>
      </c>
      <c r="AX211" s="13" t="s">
        <v>72</v>
      </c>
      <c r="AY211" s="162" t="s">
        <v>112</v>
      </c>
    </row>
    <row r="212" spans="1:65" s="14" customFormat="1" x14ac:dyDescent="0.2">
      <c r="B212" s="169"/>
      <c r="D212" s="161" t="s">
        <v>121</v>
      </c>
      <c r="E212" s="170" t="s">
        <v>1</v>
      </c>
      <c r="F212" s="171" t="s">
        <v>124</v>
      </c>
      <c r="H212" s="172">
        <v>12.92</v>
      </c>
      <c r="I212" s="173"/>
      <c r="L212" s="169"/>
      <c r="M212" s="174"/>
      <c r="N212" s="175"/>
      <c r="O212" s="175"/>
      <c r="P212" s="175"/>
      <c r="Q212" s="175"/>
      <c r="R212" s="175"/>
      <c r="S212" s="175"/>
      <c r="T212" s="176"/>
      <c r="AT212" s="170" t="s">
        <v>121</v>
      </c>
      <c r="AU212" s="170" t="s">
        <v>82</v>
      </c>
      <c r="AV212" s="14" t="s">
        <v>119</v>
      </c>
      <c r="AW212" s="14" t="s">
        <v>29</v>
      </c>
      <c r="AX212" s="14" t="s">
        <v>80</v>
      </c>
      <c r="AY212" s="170" t="s">
        <v>112</v>
      </c>
    </row>
    <row r="213" spans="1:65" s="2" customFormat="1" ht="13.9" customHeight="1" x14ac:dyDescent="0.2">
      <c r="A213" s="33"/>
      <c r="B213" s="145"/>
      <c r="C213" s="177">
        <v>26</v>
      </c>
      <c r="D213" s="177" t="s">
        <v>130</v>
      </c>
      <c r="E213" s="178" t="s">
        <v>238</v>
      </c>
      <c r="F213" s="179" t="s">
        <v>239</v>
      </c>
      <c r="G213" s="180" t="s">
        <v>165</v>
      </c>
      <c r="H213" s="181">
        <v>19.38</v>
      </c>
      <c r="I213" s="182"/>
      <c r="J213" s="183">
        <f>ROUND(I213*H213,2)</f>
        <v>0</v>
      </c>
      <c r="K213" s="184"/>
      <c r="L213" s="185"/>
      <c r="M213" s="186" t="s">
        <v>1</v>
      </c>
      <c r="N213" s="187" t="s">
        <v>37</v>
      </c>
      <c r="O213" s="59"/>
      <c r="P213" s="156">
        <f>O213*H213</f>
        <v>0</v>
      </c>
      <c r="Q213" s="156">
        <v>1</v>
      </c>
      <c r="R213" s="156">
        <f>Q213*H213</f>
        <v>19.38</v>
      </c>
      <c r="S213" s="156">
        <v>0</v>
      </c>
      <c r="T213" s="15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8" t="s">
        <v>133</v>
      </c>
      <c r="AT213" s="158" t="s">
        <v>130</v>
      </c>
      <c r="AU213" s="158" t="s">
        <v>82</v>
      </c>
      <c r="AY213" s="18" t="s">
        <v>112</v>
      </c>
      <c r="BE213" s="159">
        <f>IF(N213="základní",J213,0)</f>
        <v>0</v>
      </c>
      <c r="BF213" s="159">
        <f>IF(N213="snížená",J213,0)</f>
        <v>0</v>
      </c>
      <c r="BG213" s="159">
        <f>IF(N213="zákl. přenesená",J213,0)</f>
        <v>0</v>
      </c>
      <c r="BH213" s="159">
        <f>IF(N213="sníž. přenesená",J213,0)</f>
        <v>0</v>
      </c>
      <c r="BI213" s="159">
        <f>IF(N213="nulová",J213,0)</f>
        <v>0</v>
      </c>
      <c r="BJ213" s="18" t="s">
        <v>80</v>
      </c>
      <c r="BK213" s="159">
        <f>ROUND(I213*H213,2)</f>
        <v>0</v>
      </c>
      <c r="BL213" s="18" t="s">
        <v>119</v>
      </c>
      <c r="BM213" s="158" t="s">
        <v>240</v>
      </c>
    </row>
    <row r="214" spans="1:65" s="13" customFormat="1" x14ac:dyDescent="0.2">
      <c r="B214" s="160"/>
      <c r="D214" s="161" t="s">
        <v>121</v>
      </c>
      <c r="E214" s="162" t="s">
        <v>1</v>
      </c>
      <c r="F214" s="163" t="s">
        <v>241</v>
      </c>
      <c r="H214" s="164">
        <v>1.65</v>
      </c>
      <c r="I214" s="165"/>
      <c r="L214" s="160"/>
      <c r="M214" s="166"/>
      <c r="N214" s="167"/>
      <c r="O214" s="167"/>
      <c r="P214" s="167"/>
      <c r="Q214" s="167"/>
      <c r="R214" s="167"/>
      <c r="S214" s="167"/>
      <c r="T214" s="168"/>
      <c r="AT214" s="162" t="s">
        <v>121</v>
      </c>
      <c r="AU214" s="162" t="s">
        <v>82</v>
      </c>
      <c r="AV214" s="13" t="s">
        <v>82</v>
      </c>
      <c r="AW214" s="13" t="s">
        <v>29</v>
      </c>
      <c r="AX214" s="13" t="s">
        <v>72</v>
      </c>
      <c r="AY214" s="162" t="s">
        <v>112</v>
      </c>
    </row>
    <row r="215" spans="1:65" s="13" customFormat="1" x14ac:dyDescent="0.2">
      <c r="B215" s="160"/>
      <c r="D215" s="161" t="s">
        <v>121</v>
      </c>
      <c r="E215" s="162" t="s">
        <v>1</v>
      </c>
      <c r="F215" s="163" t="s">
        <v>242</v>
      </c>
      <c r="H215" s="164">
        <v>1.65</v>
      </c>
      <c r="I215" s="165"/>
      <c r="L215" s="160"/>
      <c r="M215" s="166"/>
      <c r="N215" s="167"/>
      <c r="O215" s="167"/>
      <c r="P215" s="167"/>
      <c r="Q215" s="167"/>
      <c r="R215" s="167"/>
      <c r="S215" s="167"/>
      <c r="T215" s="168"/>
      <c r="AT215" s="162" t="s">
        <v>121</v>
      </c>
      <c r="AU215" s="162" t="s">
        <v>82</v>
      </c>
      <c r="AV215" s="13" t="s">
        <v>82</v>
      </c>
      <c r="AW215" s="13" t="s">
        <v>29</v>
      </c>
      <c r="AX215" s="13" t="s">
        <v>72</v>
      </c>
      <c r="AY215" s="162" t="s">
        <v>112</v>
      </c>
    </row>
    <row r="216" spans="1:65" s="13" customFormat="1" x14ac:dyDescent="0.2">
      <c r="B216" s="160"/>
      <c r="D216" s="161" t="s">
        <v>121</v>
      </c>
      <c r="E216" s="162" t="s">
        <v>1</v>
      </c>
      <c r="F216" s="163" t="s">
        <v>243</v>
      </c>
      <c r="H216" s="164">
        <v>3.9</v>
      </c>
      <c r="I216" s="165"/>
      <c r="L216" s="160"/>
      <c r="M216" s="166"/>
      <c r="N216" s="167"/>
      <c r="O216" s="167"/>
      <c r="P216" s="167"/>
      <c r="Q216" s="167"/>
      <c r="R216" s="167"/>
      <c r="S216" s="167"/>
      <c r="T216" s="168"/>
      <c r="AT216" s="162" t="s">
        <v>121</v>
      </c>
      <c r="AU216" s="162" t="s">
        <v>82</v>
      </c>
      <c r="AV216" s="13" t="s">
        <v>82</v>
      </c>
      <c r="AW216" s="13" t="s">
        <v>29</v>
      </c>
      <c r="AX216" s="13" t="s">
        <v>72</v>
      </c>
      <c r="AY216" s="162" t="s">
        <v>112</v>
      </c>
    </row>
    <row r="217" spans="1:65" s="13" customFormat="1" x14ac:dyDescent="0.2">
      <c r="B217" s="160"/>
      <c r="D217" s="161" t="s">
        <v>121</v>
      </c>
      <c r="E217" s="162" t="s">
        <v>1</v>
      </c>
      <c r="F217" s="163" t="s">
        <v>244</v>
      </c>
      <c r="H217" s="164">
        <v>6.99</v>
      </c>
      <c r="I217" s="165"/>
      <c r="L217" s="160"/>
      <c r="M217" s="166"/>
      <c r="N217" s="167"/>
      <c r="O217" s="167"/>
      <c r="P217" s="167"/>
      <c r="Q217" s="167"/>
      <c r="R217" s="167"/>
      <c r="S217" s="167"/>
      <c r="T217" s="168"/>
      <c r="AT217" s="162" t="s">
        <v>121</v>
      </c>
      <c r="AU217" s="162" t="s">
        <v>82</v>
      </c>
      <c r="AV217" s="13" t="s">
        <v>82</v>
      </c>
      <c r="AW217" s="13" t="s">
        <v>29</v>
      </c>
      <c r="AX217" s="13" t="s">
        <v>72</v>
      </c>
      <c r="AY217" s="162" t="s">
        <v>112</v>
      </c>
    </row>
    <row r="218" spans="1:65" s="13" customFormat="1" x14ac:dyDescent="0.2">
      <c r="B218" s="160"/>
      <c r="D218" s="161" t="s">
        <v>121</v>
      </c>
      <c r="E218" s="162" t="s">
        <v>1</v>
      </c>
      <c r="F218" s="163" t="s">
        <v>245</v>
      </c>
      <c r="H218" s="164">
        <v>5.19</v>
      </c>
      <c r="I218" s="165"/>
      <c r="L218" s="160"/>
      <c r="M218" s="166"/>
      <c r="N218" s="167"/>
      <c r="O218" s="167"/>
      <c r="P218" s="167"/>
      <c r="Q218" s="167"/>
      <c r="R218" s="167"/>
      <c r="S218" s="167"/>
      <c r="T218" s="168"/>
      <c r="AT218" s="162" t="s">
        <v>121</v>
      </c>
      <c r="AU218" s="162" t="s">
        <v>82</v>
      </c>
      <c r="AV218" s="13" t="s">
        <v>82</v>
      </c>
      <c r="AW218" s="13" t="s">
        <v>29</v>
      </c>
      <c r="AX218" s="13" t="s">
        <v>72</v>
      </c>
      <c r="AY218" s="162" t="s">
        <v>112</v>
      </c>
    </row>
    <row r="219" spans="1:65" s="14" customFormat="1" x14ac:dyDescent="0.2">
      <c r="B219" s="169"/>
      <c r="D219" s="161" t="s">
        <v>121</v>
      </c>
      <c r="E219" s="170" t="s">
        <v>1</v>
      </c>
      <c r="F219" s="171" t="s">
        <v>124</v>
      </c>
      <c r="H219" s="172">
        <v>19.38</v>
      </c>
      <c r="I219" s="173"/>
      <c r="L219" s="169"/>
      <c r="M219" s="174"/>
      <c r="N219" s="175"/>
      <c r="O219" s="175"/>
      <c r="P219" s="175"/>
      <c r="Q219" s="175"/>
      <c r="R219" s="175"/>
      <c r="S219" s="175"/>
      <c r="T219" s="176"/>
      <c r="AT219" s="170" t="s">
        <v>121</v>
      </c>
      <c r="AU219" s="170" t="s">
        <v>82</v>
      </c>
      <c r="AV219" s="14" t="s">
        <v>119</v>
      </c>
      <c r="AW219" s="14" t="s">
        <v>29</v>
      </c>
      <c r="AX219" s="14" t="s">
        <v>80</v>
      </c>
      <c r="AY219" s="170" t="s">
        <v>112</v>
      </c>
    </row>
    <row r="220" spans="1:65" s="2" customFormat="1" ht="22.15" customHeight="1" x14ac:dyDescent="0.2">
      <c r="A220" s="33"/>
      <c r="B220" s="145"/>
      <c r="C220" s="177">
        <v>27</v>
      </c>
      <c r="D220" s="177" t="s">
        <v>130</v>
      </c>
      <c r="E220" s="178" t="s">
        <v>246</v>
      </c>
      <c r="F220" s="179" t="s">
        <v>247</v>
      </c>
      <c r="G220" s="180" t="s">
        <v>165</v>
      </c>
      <c r="H220" s="181">
        <v>16.149999999999999</v>
      </c>
      <c r="I220" s="182"/>
      <c r="J220" s="183">
        <f>ROUND(I220*H220,2)</f>
        <v>0</v>
      </c>
      <c r="K220" s="184"/>
      <c r="L220" s="185"/>
      <c r="M220" s="186" t="s">
        <v>1</v>
      </c>
      <c r="N220" s="187" t="s">
        <v>37</v>
      </c>
      <c r="O220" s="59"/>
      <c r="P220" s="156">
        <f>O220*H220</f>
        <v>0</v>
      </c>
      <c r="Q220" s="156">
        <v>1</v>
      </c>
      <c r="R220" s="156">
        <f>Q220*H220</f>
        <v>16.149999999999999</v>
      </c>
      <c r="S220" s="156">
        <v>0</v>
      </c>
      <c r="T220" s="15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8" t="s">
        <v>133</v>
      </c>
      <c r="AT220" s="158" t="s">
        <v>130</v>
      </c>
      <c r="AU220" s="158" t="s">
        <v>82</v>
      </c>
      <c r="AY220" s="18" t="s">
        <v>112</v>
      </c>
      <c r="BE220" s="159">
        <f>IF(N220="základní",J220,0)</f>
        <v>0</v>
      </c>
      <c r="BF220" s="159">
        <f>IF(N220="snížená",J220,0)</f>
        <v>0</v>
      </c>
      <c r="BG220" s="159">
        <f>IF(N220="zákl. přenesená",J220,0)</f>
        <v>0</v>
      </c>
      <c r="BH220" s="159">
        <f>IF(N220="sníž. přenesená",J220,0)</f>
        <v>0</v>
      </c>
      <c r="BI220" s="159">
        <f>IF(N220="nulová",J220,0)</f>
        <v>0</v>
      </c>
      <c r="BJ220" s="18" t="s">
        <v>80</v>
      </c>
      <c r="BK220" s="159">
        <f>ROUND(I220*H220,2)</f>
        <v>0</v>
      </c>
      <c r="BL220" s="18" t="s">
        <v>119</v>
      </c>
      <c r="BM220" s="158" t="s">
        <v>248</v>
      </c>
    </row>
    <row r="221" spans="1:65" s="13" customFormat="1" x14ac:dyDescent="0.2">
      <c r="B221" s="160"/>
      <c r="D221" s="161" t="s">
        <v>121</v>
      </c>
      <c r="E221" s="162" t="s">
        <v>1</v>
      </c>
      <c r="F221" s="163" t="s">
        <v>249</v>
      </c>
      <c r="H221" s="164">
        <v>1.375</v>
      </c>
      <c r="I221" s="165"/>
      <c r="L221" s="160"/>
      <c r="M221" s="166"/>
      <c r="N221" s="167"/>
      <c r="O221" s="167"/>
      <c r="P221" s="167"/>
      <c r="Q221" s="167"/>
      <c r="R221" s="167"/>
      <c r="S221" s="167"/>
      <c r="T221" s="168"/>
      <c r="AT221" s="162" t="s">
        <v>121</v>
      </c>
      <c r="AU221" s="162" t="s">
        <v>82</v>
      </c>
      <c r="AV221" s="13" t="s">
        <v>82</v>
      </c>
      <c r="AW221" s="13" t="s">
        <v>29</v>
      </c>
      <c r="AX221" s="13" t="s">
        <v>72</v>
      </c>
      <c r="AY221" s="162" t="s">
        <v>112</v>
      </c>
    </row>
    <row r="222" spans="1:65" s="13" customFormat="1" x14ac:dyDescent="0.2">
      <c r="B222" s="160"/>
      <c r="D222" s="161" t="s">
        <v>121</v>
      </c>
      <c r="E222" s="162" t="s">
        <v>1</v>
      </c>
      <c r="F222" s="163" t="s">
        <v>250</v>
      </c>
      <c r="H222" s="164">
        <v>1.375</v>
      </c>
      <c r="I222" s="165"/>
      <c r="L222" s="160"/>
      <c r="M222" s="166"/>
      <c r="N222" s="167"/>
      <c r="O222" s="167"/>
      <c r="P222" s="167"/>
      <c r="Q222" s="167"/>
      <c r="R222" s="167"/>
      <c r="S222" s="167"/>
      <c r="T222" s="168"/>
      <c r="AT222" s="162" t="s">
        <v>121</v>
      </c>
      <c r="AU222" s="162" t="s">
        <v>82</v>
      </c>
      <c r="AV222" s="13" t="s">
        <v>82</v>
      </c>
      <c r="AW222" s="13" t="s">
        <v>29</v>
      </c>
      <c r="AX222" s="13" t="s">
        <v>72</v>
      </c>
      <c r="AY222" s="162" t="s">
        <v>112</v>
      </c>
    </row>
    <row r="223" spans="1:65" s="13" customFormat="1" x14ac:dyDescent="0.2">
      <c r="B223" s="160"/>
      <c r="D223" s="161" t="s">
        <v>121</v>
      </c>
      <c r="E223" s="162" t="s">
        <v>1</v>
      </c>
      <c r="F223" s="163" t="s">
        <v>251</v>
      </c>
      <c r="H223" s="164">
        <v>3.25</v>
      </c>
      <c r="I223" s="165"/>
      <c r="L223" s="160"/>
      <c r="M223" s="166"/>
      <c r="N223" s="167"/>
      <c r="O223" s="167"/>
      <c r="P223" s="167"/>
      <c r="Q223" s="167"/>
      <c r="R223" s="167"/>
      <c r="S223" s="167"/>
      <c r="T223" s="168"/>
      <c r="AT223" s="162" t="s">
        <v>121</v>
      </c>
      <c r="AU223" s="162" t="s">
        <v>82</v>
      </c>
      <c r="AV223" s="13" t="s">
        <v>82</v>
      </c>
      <c r="AW223" s="13" t="s">
        <v>29</v>
      </c>
      <c r="AX223" s="13" t="s">
        <v>72</v>
      </c>
      <c r="AY223" s="162" t="s">
        <v>112</v>
      </c>
    </row>
    <row r="224" spans="1:65" s="13" customFormat="1" x14ac:dyDescent="0.2">
      <c r="B224" s="160"/>
      <c r="D224" s="161" t="s">
        <v>121</v>
      </c>
      <c r="E224" s="162" t="s">
        <v>1</v>
      </c>
      <c r="F224" s="163" t="s">
        <v>252</v>
      </c>
      <c r="H224" s="164">
        <v>5.8250000000000002</v>
      </c>
      <c r="I224" s="165"/>
      <c r="L224" s="160"/>
      <c r="M224" s="166"/>
      <c r="N224" s="167"/>
      <c r="O224" s="167"/>
      <c r="P224" s="167"/>
      <c r="Q224" s="167"/>
      <c r="R224" s="167"/>
      <c r="S224" s="167"/>
      <c r="T224" s="168"/>
      <c r="AT224" s="162" t="s">
        <v>121</v>
      </c>
      <c r="AU224" s="162" t="s">
        <v>82</v>
      </c>
      <c r="AV224" s="13" t="s">
        <v>82</v>
      </c>
      <c r="AW224" s="13" t="s">
        <v>29</v>
      </c>
      <c r="AX224" s="13" t="s">
        <v>72</v>
      </c>
      <c r="AY224" s="162" t="s">
        <v>112</v>
      </c>
    </row>
    <row r="225" spans="1:65" s="13" customFormat="1" x14ac:dyDescent="0.2">
      <c r="B225" s="160"/>
      <c r="D225" s="161" t="s">
        <v>121</v>
      </c>
      <c r="E225" s="162" t="s">
        <v>1</v>
      </c>
      <c r="F225" s="163" t="s">
        <v>253</v>
      </c>
      <c r="H225" s="164">
        <v>4.3250000000000002</v>
      </c>
      <c r="I225" s="165"/>
      <c r="L225" s="160"/>
      <c r="M225" s="166"/>
      <c r="N225" s="167"/>
      <c r="O225" s="167"/>
      <c r="P225" s="167"/>
      <c r="Q225" s="167"/>
      <c r="R225" s="167"/>
      <c r="S225" s="167"/>
      <c r="T225" s="168"/>
      <c r="AT225" s="162" t="s">
        <v>121</v>
      </c>
      <c r="AU225" s="162" t="s">
        <v>82</v>
      </c>
      <c r="AV225" s="13" t="s">
        <v>82</v>
      </c>
      <c r="AW225" s="13" t="s">
        <v>29</v>
      </c>
      <c r="AX225" s="13" t="s">
        <v>72</v>
      </c>
      <c r="AY225" s="162" t="s">
        <v>112</v>
      </c>
    </row>
    <row r="226" spans="1:65" s="14" customFormat="1" x14ac:dyDescent="0.2">
      <c r="B226" s="169"/>
      <c r="D226" s="161" t="s">
        <v>121</v>
      </c>
      <c r="E226" s="170" t="s">
        <v>1</v>
      </c>
      <c r="F226" s="171" t="s">
        <v>124</v>
      </c>
      <c r="H226" s="172">
        <v>16.149999999999999</v>
      </c>
      <c r="I226" s="173"/>
      <c r="L226" s="169"/>
      <c r="M226" s="174"/>
      <c r="N226" s="175"/>
      <c r="O226" s="175"/>
      <c r="P226" s="175"/>
      <c r="Q226" s="175"/>
      <c r="R226" s="175"/>
      <c r="S226" s="175"/>
      <c r="T226" s="176"/>
      <c r="AT226" s="170" t="s">
        <v>121</v>
      </c>
      <c r="AU226" s="170" t="s">
        <v>82</v>
      </c>
      <c r="AV226" s="14" t="s">
        <v>119</v>
      </c>
      <c r="AW226" s="14" t="s">
        <v>29</v>
      </c>
      <c r="AX226" s="14" t="s">
        <v>80</v>
      </c>
      <c r="AY226" s="170" t="s">
        <v>112</v>
      </c>
    </row>
    <row r="227" spans="1:65" s="2" customFormat="1" ht="22.15" customHeight="1" x14ac:dyDescent="0.2">
      <c r="A227" s="33"/>
      <c r="B227" s="145"/>
      <c r="C227" s="177">
        <v>28</v>
      </c>
      <c r="D227" s="177" t="s">
        <v>130</v>
      </c>
      <c r="E227" s="178" t="s">
        <v>254</v>
      </c>
      <c r="F227" s="179" t="s">
        <v>255</v>
      </c>
      <c r="G227" s="180" t="s">
        <v>165</v>
      </c>
      <c r="H227" s="181">
        <v>49.198</v>
      </c>
      <c r="I227" s="182"/>
      <c r="J227" s="183">
        <f>ROUND(I227*H227,2)</f>
        <v>0</v>
      </c>
      <c r="K227" s="184"/>
      <c r="L227" s="185"/>
      <c r="M227" s="186" t="s">
        <v>1</v>
      </c>
      <c r="N227" s="187" t="s">
        <v>37</v>
      </c>
      <c r="O227" s="59"/>
      <c r="P227" s="156">
        <f>O227*H227</f>
        <v>0</v>
      </c>
      <c r="Q227" s="156">
        <v>1</v>
      </c>
      <c r="R227" s="156">
        <f>Q227*H227</f>
        <v>49.198</v>
      </c>
      <c r="S227" s="156">
        <v>0</v>
      </c>
      <c r="T227" s="15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8" t="s">
        <v>133</v>
      </c>
      <c r="AT227" s="158" t="s">
        <v>130</v>
      </c>
      <c r="AU227" s="158" t="s">
        <v>82</v>
      </c>
      <c r="AY227" s="18" t="s">
        <v>112</v>
      </c>
      <c r="BE227" s="159">
        <f>IF(N227="základní",J227,0)</f>
        <v>0</v>
      </c>
      <c r="BF227" s="159">
        <f>IF(N227="snížená",J227,0)</f>
        <v>0</v>
      </c>
      <c r="BG227" s="159">
        <f>IF(N227="zákl. přenesená",J227,0)</f>
        <v>0</v>
      </c>
      <c r="BH227" s="159">
        <f>IF(N227="sníž. přenesená",J227,0)</f>
        <v>0</v>
      </c>
      <c r="BI227" s="159">
        <f>IF(N227="nulová",J227,0)</f>
        <v>0</v>
      </c>
      <c r="BJ227" s="18" t="s">
        <v>80</v>
      </c>
      <c r="BK227" s="159">
        <f>ROUND(I227*H227,2)</f>
        <v>0</v>
      </c>
      <c r="BL227" s="18" t="s">
        <v>119</v>
      </c>
      <c r="BM227" s="158" t="s">
        <v>256</v>
      </c>
    </row>
    <row r="228" spans="1:65" s="13" customFormat="1" x14ac:dyDescent="0.2">
      <c r="B228" s="160"/>
      <c r="D228" s="161" t="s">
        <v>121</v>
      </c>
      <c r="E228" s="162" t="s">
        <v>1</v>
      </c>
      <c r="F228" s="163" t="s">
        <v>257</v>
      </c>
      <c r="H228" s="164">
        <v>49.198</v>
      </c>
      <c r="I228" s="165"/>
      <c r="L228" s="160"/>
      <c r="M228" s="166"/>
      <c r="N228" s="167"/>
      <c r="O228" s="167"/>
      <c r="P228" s="167"/>
      <c r="Q228" s="167"/>
      <c r="R228" s="167"/>
      <c r="S228" s="167"/>
      <c r="T228" s="168"/>
      <c r="AT228" s="162" t="s">
        <v>121</v>
      </c>
      <c r="AU228" s="162" t="s">
        <v>82</v>
      </c>
      <c r="AV228" s="13" t="s">
        <v>82</v>
      </c>
      <c r="AW228" s="13" t="s">
        <v>29</v>
      </c>
      <c r="AX228" s="13" t="s">
        <v>72</v>
      </c>
      <c r="AY228" s="162" t="s">
        <v>112</v>
      </c>
    </row>
    <row r="229" spans="1:65" s="14" customFormat="1" x14ac:dyDescent="0.2">
      <c r="B229" s="169"/>
      <c r="D229" s="161" t="s">
        <v>121</v>
      </c>
      <c r="E229" s="170" t="s">
        <v>1</v>
      </c>
      <c r="F229" s="171" t="s">
        <v>124</v>
      </c>
      <c r="H229" s="172">
        <v>49.198</v>
      </c>
      <c r="I229" s="173"/>
      <c r="L229" s="169"/>
      <c r="M229" s="174"/>
      <c r="N229" s="175"/>
      <c r="O229" s="175"/>
      <c r="P229" s="175"/>
      <c r="Q229" s="175"/>
      <c r="R229" s="175"/>
      <c r="S229" s="175"/>
      <c r="T229" s="176"/>
      <c r="AT229" s="170" t="s">
        <v>121</v>
      </c>
      <c r="AU229" s="170" t="s">
        <v>82</v>
      </c>
      <c r="AV229" s="14" t="s">
        <v>119</v>
      </c>
      <c r="AW229" s="14" t="s">
        <v>29</v>
      </c>
      <c r="AX229" s="14" t="s">
        <v>80</v>
      </c>
      <c r="AY229" s="170" t="s">
        <v>112</v>
      </c>
    </row>
    <row r="230" spans="1:65" s="2" customFormat="1" ht="13.9" customHeight="1" x14ac:dyDescent="0.2">
      <c r="A230" s="33"/>
      <c r="B230" s="145"/>
      <c r="C230" s="146">
        <v>29</v>
      </c>
      <c r="D230" s="146" t="s">
        <v>115</v>
      </c>
      <c r="E230" s="147" t="s">
        <v>258</v>
      </c>
      <c r="F230" s="148" t="s">
        <v>259</v>
      </c>
      <c r="G230" s="149" t="s">
        <v>184</v>
      </c>
      <c r="H230" s="150">
        <v>260</v>
      </c>
      <c r="I230" s="151"/>
      <c r="J230" s="152">
        <f>ROUND(I230*H230,2)</f>
        <v>0</v>
      </c>
      <c r="K230" s="153"/>
      <c r="L230" s="34"/>
      <c r="M230" s="154" t="s">
        <v>1</v>
      </c>
      <c r="N230" s="155" t="s">
        <v>37</v>
      </c>
      <c r="O230" s="59"/>
      <c r="P230" s="156">
        <f>O230*H230</f>
        <v>0</v>
      </c>
      <c r="Q230" s="156">
        <v>0</v>
      </c>
      <c r="R230" s="156">
        <f>Q230*H230</f>
        <v>0</v>
      </c>
      <c r="S230" s="156">
        <v>0</v>
      </c>
      <c r="T230" s="15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8" t="s">
        <v>119</v>
      </c>
      <c r="AT230" s="158" t="s">
        <v>115</v>
      </c>
      <c r="AU230" s="158" t="s">
        <v>82</v>
      </c>
      <c r="AY230" s="18" t="s">
        <v>112</v>
      </c>
      <c r="BE230" s="159">
        <f>IF(N230="základní",J230,0)</f>
        <v>0</v>
      </c>
      <c r="BF230" s="159">
        <f>IF(N230="snížená",J230,0)</f>
        <v>0</v>
      </c>
      <c r="BG230" s="159">
        <f>IF(N230="zákl. přenesená",J230,0)</f>
        <v>0</v>
      </c>
      <c r="BH230" s="159">
        <f>IF(N230="sníž. přenesená",J230,0)</f>
        <v>0</v>
      </c>
      <c r="BI230" s="159">
        <f>IF(N230="nulová",J230,0)</f>
        <v>0</v>
      </c>
      <c r="BJ230" s="18" t="s">
        <v>80</v>
      </c>
      <c r="BK230" s="159">
        <f>ROUND(I230*H230,2)</f>
        <v>0</v>
      </c>
      <c r="BL230" s="18" t="s">
        <v>119</v>
      </c>
      <c r="BM230" s="158" t="s">
        <v>260</v>
      </c>
    </row>
    <row r="231" spans="1:65" s="13" customFormat="1" x14ac:dyDescent="0.2">
      <c r="B231" s="160"/>
      <c r="D231" s="161" t="s">
        <v>121</v>
      </c>
      <c r="E231" s="162" t="s">
        <v>1</v>
      </c>
      <c r="F231" s="163" t="s">
        <v>261</v>
      </c>
      <c r="H231" s="164">
        <v>260</v>
      </c>
      <c r="I231" s="165"/>
      <c r="L231" s="160"/>
      <c r="M231" s="166"/>
      <c r="N231" s="167"/>
      <c r="O231" s="167"/>
      <c r="P231" s="167"/>
      <c r="Q231" s="167"/>
      <c r="R231" s="167"/>
      <c r="S231" s="167"/>
      <c r="T231" s="168"/>
      <c r="AT231" s="162" t="s">
        <v>121</v>
      </c>
      <c r="AU231" s="162" t="s">
        <v>82</v>
      </c>
      <c r="AV231" s="13" t="s">
        <v>82</v>
      </c>
      <c r="AW231" s="13" t="s">
        <v>29</v>
      </c>
      <c r="AX231" s="13" t="s">
        <v>72</v>
      </c>
      <c r="AY231" s="162" t="s">
        <v>112</v>
      </c>
    </row>
    <row r="232" spans="1:65" s="14" customFormat="1" x14ac:dyDescent="0.2">
      <c r="B232" s="169"/>
      <c r="D232" s="161" t="s">
        <v>121</v>
      </c>
      <c r="E232" s="170" t="s">
        <v>1</v>
      </c>
      <c r="F232" s="171" t="s">
        <v>124</v>
      </c>
      <c r="H232" s="172">
        <v>260</v>
      </c>
      <c r="I232" s="173"/>
      <c r="L232" s="169"/>
      <c r="M232" s="174"/>
      <c r="N232" s="175"/>
      <c r="O232" s="175"/>
      <c r="P232" s="175"/>
      <c r="Q232" s="175"/>
      <c r="R232" s="175"/>
      <c r="S232" s="175"/>
      <c r="T232" s="176"/>
      <c r="AT232" s="170" t="s">
        <v>121</v>
      </c>
      <c r="AU232" s="170" t="s">
        <v>82</v>
      </c>
      <c r="AV232" s="14" t="s">
        <v>119</v>
      </c>
      <c r="AW232" s="14" t="s">
        <v>29</v>
      </c>
      <c r="AX232" s="14" t="s">
        <v>80</v>
      </c>
      <c r="AY232" s="170" t="s">
        <v>112</v>
      </c>
    </row>
    <row r="233" spans="1:65" s="2" customFormat="1" ht="13.9" customHeight="1" x14ac:dyDescent="0.2">
      <c r="A233" s="33"/>
      <c r="B233" s="145"/>
      <c r="C233" s="146">
        <v>30</v>
      </c>
      <c r="D233" s="146" t="s">
        <v>115</v>
      </c>
      <c r="E233" s="147" t="s">
        <v>262</v>
      </c>
      <c r="F233" s="148" t="s">
        <v>263</v>
      </c>
      <c r="G233" s="149" t="s">
        <v>184</v>
      </c>
      <c r="H233" s="150">
        <v>130</v>
      </c>
      <c r="I233" s="151"/>
      <c r="J233" s="152">
        <f>ROUND(I233*H233,2)</f>
        <v>0</v>
      </c>
      <c r="K233" s="153"/>
      <c r="L233" s="34"/>
      <c r="M233" s="154" t="s">
        <v>1</v>
      </c>
      <c r="N233" s="155" t="s">
        <v>37</v>
      </c>
      <c r="O233" s="59"/>
      <c r="P233" s="156">
        <f>O233*H233</f>
        <v>0</v>
      </c>
      <c r="Q233" s="156">
        <v>0</v>
      </c>
      <c r="R233" s="156">
        <f>Q233*H233</f>
        <v>0</v>
      </c>
      <c r="S233" s="156">
        <v>0</v>
      </c>
      <c r="T233" s="15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8" t="s">
        <v>119</v>
      </c>
      <c r="AT233" s="158" t="s">
        <v>115</v>
      </c>
      <c r="AU233" s="158" t="s">
        <v>82</v>
      </c>
      <c r="AY233" s="18" t="s">
        <v>112</v>
      </c>
      <c r="BE233" s="159">
        <f>IF(N233="základní",J233,0)</f>
        <v>0</v>
      </c>
      <c r="BF233" s="159">
        <f>IF(N233="snížená",J233,0)</f>
        <v>0</v>
      </c>
      <c r="BG233" s="159">
        <f>IF(N233="zákl. přenesená",J233,0)</f>
        <v>0</v>
      </c>
      <c r="BH233" s="159">
        <f>IF(N233="sníž. přenesená",J233,0)</f>
        <v>0</v>
      </c>
      <c r="BI233" s="159">
        <f>IF(N233="nulová",J233,0)</f>
        <v>0</v>
      </c>
      <c r="BJ233" s="18" t="s">
        <v>80</v>
      </c>
      <c r="BK233" s="159">
        <f>ROUND(I233*H233,2)</f>
        <v>0</v>
      </c>
      <c r="BL233" s="18" t="s">
        <v>119</v>
      </c>
      <c r="BM233" s="158" t="s">
        <v>264</v>
      </c>
    </row>
    <row r="234" spans="1:65" s="13" customFormat="1" x14ac:dyDescent="0.2">
      <c r="B234" s="160"/>
      <c r="D234" s="161" t="s">
        <v>121</v>
      </c>
      <c r="E234" s="162" t="s">
        <v>1</v>
      </c>
      <c r="F234" s="163" t="s">
        <v>265</v>
      </c>
      <c r="H234" s="164">
        <v>130</v>
      </c>
      <c r="I234" s="165"/>
      <c r="L234" s="160"/>
      <c r="M234" s="166"/>
      <c r="N234" s="167"/>
      <c r="O234" s="167"/>
      <c r="P234" s="167"/>
      <c r="Q234" s="167"/>
      <c r="R234" s="167"/>
      <c r="S234" s="167"/>
      <c r="T234" s="168"/>
      <c r="AT234" s="162" t="s">
        <v>121</v>
      </c>
      <c r="AU234" s="162" t="s">
        <v>82</v>
      </c>
      <c r="AV234" s="13" t="s">
        <v>82</v>
      </c>
      <c r="AW234" s="13" t="s">
        <v>29</v>
      </c>
      <c r="AX234" s="13" t="s">
        <v>72</v>
      </c>
      <c r="AY234" s="162" t="s">
        <v>112</v>
      </c>
    </row>
    <row r="235" spans="1:65" s="14" customFormat="1" x14ac:dyDescent="0.2">
      <c r="B235" s="169"/>
      <c r="D235" s="161" t="s">
        <v>121</v>
      </c>
      <c r="E235" s="170" t="s">
        <v>1</v>
      </c>
      <c r="F235" s="171" t="s">
        <v>124</v>
      </c>
      <c r="H235" s="172">
        <v>130</v>
      </c>
      <c r="I235" s="173"/>
      <c r="L235" s="169"/>
      <c r="M235" s="174"/>
      <c r="N235" s="175"/>
      <c r="O235" s="175"/>
      <c r="P235" s="175"/>
      <c r="Q235" s="175"/>
      <c r="R235" s="175"/>
      <c r="S235" s="175"/>
      <c r="T235" s="176"/>
      <c r="AT235" s="170" t="s">
        <v>121</v>
      </c>
      <c r="AU235" s="170" t="s">
        <v>82</v>
      </c>
      <c r="AV235" s="14" t="s">
        <v>119</v>
      </c>
      <c r="AW235" s="14" t="s">
        <v>29</v>
      </c>
      <c r="AX235" s="14" t="s">
        <v>80</v>
      </c>
      <c r="AY235" s="170" t="s">
        <v>112</v>
      </c>
    </row>
    <row r="236" spans="1:65" s="2" customFormat="1" ht="13.9" customHeight="1" x14ac:dyDescent="0.2">
      <c r="A236" s="33"/>
      <c r="B236" s="145"/>
      <c r="C236" s="177">
        <v>31</v>
      </c>
      <c r="D236" s="177" t="s">
        <v>130</v>
      </c>
      <c r="E236" s="178" t="s">
        <v>266</v>
      </c>
      <c r="F236" s="179" t="s">
        <v>267</v>
      </c>
      <c r="G236" s="180" t="s">
        <v>165</v>
      </c>
      <c r="H236" s="181">
        <v>3.024</v>
      </c>
      <c r="I236" s="182"/>
      <c r="J236" s="183">
        <f>ROUND(I236*H236,2)</f>
        <v>0</v>
      </c>
      <c r="K236" s="184"/>
      <c r="L236" s="185"/>
      <c r="M236" s="186" t="s">
        <v>1</v>
      </c>
      <c r="N236" s="187" t="s">
        <v>37</v>
      </c>
      <c r="O236" s="59"/>
      <c r="P236" s="156">
        <f>O236*H236</f>
        <v>0</v>
      </c>
      <c r="Q236" s="156">
        <v>1</v>
      </c>
      <c r="R236" s="156">
        <f>Q236*H236</f>
        <v>3.024</v>
      </c>
      <c r="S236" s="156">
        <v>0</v>
      </c>
      <c r="T236" s="15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8" t="s">
        <v>133</v>
      </c>
      <c r="AT236" s="158" t="s">
        <v>130</v>
      </c>
      <c r="AU236" s="158" t="s">
        <v>82</v>
      </c>
      <c r="AY236" s="18" t="s">
        <v>112</v>
      </c>
      <c r="BE236" s="159">
        <f>IF(N236="základní",J236,0)</f>
        <v>0</v>
      </c>
      <c r="BF236" s="159">
        <f>IF(N236="snížená",J236,0)</f>
        <v>0</v>
      </c>
      <c r="BG236" s="159">
        <f>IF(N236="zákl. přenesená",J236,0)</f>
        <v>0</v>
      </c>
      <c r="BH236" s="159">
        <f>IF(N236="sníž. přenesená",J236,0)</f>
        <v>0</v>
      </c>
      <c r="BI236" s="159">
        <f>IF(N236="nulová",J236,0)</f>
        <v>0</v>
      </c>
      <c r="BJ236" s="18" t="s">
        <v>80</v>
      </c>
      <c r="BK236" s="159">
        <f>ROUND(I236*H236,2)</f>
        <v>0</v>
      </c>
      <c r="BL236" s="18" t="s">
        <v>119</v>
      </c>
      <c r="BM236" s="158" t="s">
        <v>268</v>
      </c>
    </row>
    <row r="237" spans="1:65" s="13" customFormat="1" x14ac:dyDescent="0.2">
      <c r="B237" s="160"/>
      <c r="D237" s="161" t="s">
        <v>121</v>
      </c>
      <c r="E237" s="162" t="s">
        <v>1</v>
      </c>
      <c r="F237" s="163" t="s">
        <v>269</v>
      </c>
      <c r="H237" s="164">
        <v>1.62</v>
      </c>
      <c r="I237" s="165"/>
      <c r="L237" s="160"/>
      <c r="M237" s="166"/>
      <c r="N237" s="167"/>
      <c r="O237" s="167"/>
      <c r="P237" s="167"/>
      <c r="Q237" s="167"/>
      <c r="R237" s="167"/>
      <c r="S237" s="167"/>
      <c r="T237" s="168"/>
      <c r="AT237" s="162" t="s">
        <v>121</v>
      </c>
      <c r="AU237" s="162" t="s">
        <v>82</v>
      </c>
      <c r="AV237" s="13" t="s">
        <v>82</v>
      </c>
      <c r="AW237" s="13" t="s">
        <v>29</v>
      </c>
      <c r="AX237" s="13" t="s">
        <v>72</v>
      </c>
      <c r="AY237" s="162" t="s">
        <v>112</v>
      </c>
    </row>
    <row r="238" spans="1:65" s="13" customFormat="1" x14ac:dyDescent="0.2">
      <c r="B238" s="160"/>
      <c r="D238" s="161" t="s">
        <v>121</v>
      </c>
      <c r="E238" s="162" t="s">
        <v>1</v>
      </c>
      <c r="F238" s="163" t="s">
        <v>270</v>
      </c>
      <c r="H238" s="164">
        <v>1.4039999999999999</v>
      </c>
      <c r="I238" s="165"/>
      <c r="L238" s="160"/>
      <c r="M238" s="166"/>
      <c r="N238" s="167"/>
      <c r="O238" s="167"/>
      <c r="P238" s="167"/>
      <c r="Q238" s="167"/>
      <c r="R238" s="167"/>
      <c r="S238" s="167"/>
      <c r="T238" s="168"/>
      <c r="AT238" s="162" t="s">
        <v>121</v>
      </c>
      <c r="AU238" s="162" t="s">
        <v>82</v>
      </c>
      <c r="AV238" s="13" t="s">
        <v>82</v>
      </c>
      <c r="AW238" s="13" t="s">
        <v>29</v>
      </c>
      <c r="AX238" s="13" t="s">
        <v>72</v>
      </c>
      <c r="AY238" s="162" t="s">
        <v>112</v>
      </c>
    </row>
    <row r="239" spans="1:65" s="14" customFormat="1" x14ac:dyDescent="0.2">
      <c r="B239" s="169"/>
      <c r="D239" s="161" t="s">
        <v>121</v>
      </c>
      <c r="E239" s="170" t="s">
        <v>1</v>
      </c>
      <c r="F239" s="171" t="s">
        <v>124</v>
      </c>
      <c r="H239" s="172">
        <v>3.024</v>
      </c>
      <c r="I239" s="173"/>
      <c r="L239" s="169"/>
      <c r="M239" s="174"/>
      <c r="N239" s="175"/>
      <c r="O239" s="175"/>
      <c r="P239" s="175"/>
      <c r="Q239" s="175"/>
      <c r="R239" s="175"/>
      <c r="S239" s="175"/>
      <c r="T239" s="176"/>
      <c r="AT239" s="170" t="s">
        <v>121</v>
      </c>
      <c r="AU239" s="170" t="s">
        <v>82</v>
      </c>
      <c r="AV239" s="14" t="s">
        <v>119</v>
      </c>
      <c r="AW239" s="14" t="s">
        <v>29</v>
      </c>
      <c r="AX239" s="14" t="s">
        <v>80</v>
      </c>
      <c r="AY239" s="170" t="s">
        <v>112</v>
      </c>
    </row>
    <row r="240" spans="1:65" s="2" customFormat="1" ht="13.9" customHeight="1" x14ac:dyDescent="0.2">
      <c r="A240" s="33"/>
      <c r="B240" s="145"/>
      <c r="C240" s="146">
        <v>32</v>
      </c>
      <c r="D240" s="146" t="s">
        <v>115</v>
      </c>
      <c r="E240" s="147" t="s">
        <v>271</v>
      </c>
      <c r="F240" s="148" t="s">
        <v>272</v>
      </c>
      <c r="G240" s="149" t="s">
        <v>152</v>
      </c>
      <c r="H240" s="150">
        <v>108</v>
      </c>
      <c r="I240" s="151"/>
      <c r="J240" s="152">
        <f>ROUND(I240*H240,2)</f>
        <v>0</v>
      </c>
      <c r="K240" s="153"/>
      <c r="L240" s="34"/>
      <c r="M240" s="154" t="s">
        <v>1</v>
      </c>
      <c r="N240" s="155" t="s">
        <v>37</v>
      </c>
      <c r="O240" s="59"/>
      <c r="P240" s="156">
        <f>O240*H240</f>
        <v>0</v>
      </c>
      <c r="Q240" s="156">
        <v>0</v>
      </c>
      <c r="R240" s="156">
        <f>Q240*H240</f>
        <v>0</v>
      </c>
      <c r="S240" s="156">
        <v>0</v>
      </c>
      <c r="T240" s="15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8" t="s">
        <v>119</v>
      </c>
      <c r="AT240" s="158" t="s">
        <v>115</v>
      </c>
      <c r="AU240" s="158" t="s">
        <v>82</v>
      </c>
      <c r="AY240" s="18" t="s">
        <v>112</v>
      </c>
      <c r="BE240" s="159">
        <f>IF(N240="základní",J240,0)</f>
        <v>0</v>
      </c>
      <c r="BF240" s="159">
        <f>IF(N240="snížená",J240,0)</f>
        <v>0</v>
      </c>
      <c r="BG240" s="159">
        <f>IF(N240="zákl. přenesená",J240,0)</f>
        <v>0</v>
      </c>
      <c r="BH240" s="159">
        <f>IF(N240="sníž. přenesená",J240,0)</f>
        <v>0</v>
      </c>
      <c r="BI240" s="159">
        <f>IF(N240="nulová",J240,0)</f>
        <v>0</v>
      </c>
      <c r="BJ240" s="18" t="s">
        <v>80</v>
      </c>
      <c r="BK240" s="159">
        <f>ROUND(I240*H240,2)</f>
        <v>0</v>
      </c>
      <c r="BL240" s="18" t="s">
        <v>119</v>
      </c>
      <c r="BM240" s="158" t="s">
        <v>273</v>
      </c>
    </row>
    <row r="241" spans="1:65" s="13" customFormat="1" x14ac:dyDescent="0.2">
      <c r="B241" s="160"/>
      <c r="D241" s="161" t="s">
        <v>121</v>
      </c>
      <c r="E241" s="162" t="s">
        <v>1</v>
      </c>
      <c r="F241" s="163" t="s">
        <v>274</v>
      </c>
      <c r="H241" s="164">
        <v>108</v>
      </c>
      <c r="I241" s="165"/>
      <c r="L241" s="160"/>
      <c r="M241" s="166"/>
      <c r="N241" s="167"/>
      <c r="O241" s="167"/>
      <c r="P241" s="167"/>
      <c r="Q241" s="167"/>
      <c r="R241" s="167"/>
      <c r="S241" s="167"/>
      <c r="T241" s="168"/>
      <c r="AT241" s="162" t="s">
        <v>121</v>
      </c>
      <c r="AU241" s="162" t="s">
        <v>82</v>
      </c>
      <c r="AV241" s="13" t="s">
        <v>82</v>
      </c>
      <c r="AW241" s="13" t="s">
        <v>29</v>
      </c>
      <c r="AX241" s="13" t="s">
        <v>72</v>
      </c>
      <c r="AY241" s="162" t="s">
        <v>112</v>
      </c>
    </row>
    <row r="242" spans="1:65" s="14" customFormat="1" x14ac:dyDescent="0.2">
      <c r="B242" s="169"/>
      <c r="D242" s="161" t="s">
        <v>121</v>
      </c>
      <c r="E242" s="170" t="s">
        <v>1</v>
      </c>
      <c r="F242" s="171" t="s">
        <v>124</v>
      </c>
      <c r="H242" s="172">
        <v>108</v>
      </c>
      <c r="I242" s="173"/>
      <c r="L242" s="169"/>
      <c r="M242" s="174"/>
      <c r="N242" s="175"/>
      <c r="O242" s="175"/>
      <c r="P242" s="175"/>
      <c r="Q242" s="175"/>
      <c r="R242" s="175"/>
      <c r="S242" s="175"/>
      <c r="T242" s="176"/>
      <c r="AT242" s="170" t="s">
        <v>121</v>
      </c>
      <c r="AU242" s="170" t="s">
        <v>82</v>
      </c>
      <c r="AV242" s="14" t="s">
        <v>119</v>
      </c>
      <c r="AW242" s="14" t="s">
        <v>29</v>
      </c>
      <c r="AX242" s="14" t="s">
        <v>80</v>
      </c>
      <c r="AY242" s="170" t="s">
        <v>112</v>
      </c>
    </row>
    <row r="243" spans="1:65" s="2" customFormat="1" ht="13.9" customHeight="1" x14ac:dyDescent="0.2">
      <c r="A243" s="33"/>
      <c r="B243" s="145"/>
      <c r="C243" s="177">
        <v>33</v>
      </c>
      <c r="D243" s="177" t="s">
        <v>130</v>
      </c>
      <c r="E243" s="178" t="s">
        <v>275</v>
      </c>
      <c r="F243" s="179" t="s">
        <v>276</v>
      </c>
      <c r="G243" s="180" t="s">
        <v>277</v>
      </c>
      <c r="H243" s="181">
        <v>10.8</v>
      </c>
      <c r="I243" s="182"/>
      <c r="J243" s="183">
        <f>ROUND(I243*H243,2)</f>
        <v>0</v>
      </c>
      <c r="K243" s="184"/>
      <c r="L243" s="185"/>
      <c r="M243" s="186" t="s">
        <v>1</v>
      </c>
      <c r="N243" s="187" t="s">
        <v>37</v>
      </c>
      <c r="O243" s="59"/>
      <c r="P243" s="156">
        <f>O243*H243</f>
        <v>0</v>
      </c>
      <c r="Q243" s="156">
        <v>0</v>
      </c>
      <c r="R243" s="156">
        <f>Q243*H243</f>
        <v>0</v>
      </c>
      <c r="S243" s="156">
        <v>0</v>
      </c>
      <c r="T243" s="15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8" t="s">
        <v>133</v>
      </c>
      <c r="AT243" s="158" t="s">
        <v>130</v>
      </c>
      <c r="AU243" s="158" t="s">
        <v>82</v>
      </c>
      <c r="AY243" s="18" t="s">
        <v>112</v>
      </c>
      <c r="BE243" s="159">
        <f>IF(N243="základní",J243,0)</f>
        <v>0</v>
      </c>
      <c r="BF243" s="159">
        <f>IF(N243="snížená",J243,0)</f>
        <v>0</v>
      </c>
      <c r="BG243" s="159">
        <f>IF(N243="zákl. přenesená",J243,0)</f>
        <v>0</v>
      </c>
      <c r="BH243" s="159">
        <f>IF(N243="sníž. přenesená",J243,0)</f>
        <v>0</v>
      </c>
      <c r="BI243" s="159">
        <f>IF(N243="nulová",J243,0)</f>
        <v>0</v>
      </c>
      <c r="BJ243" s="18" t="s">
        <v>80</v>
      </c>
      <c r="BK243" s="159">
        <f>ROUND(I243*H243,2)</f>
        <v>0</v>
      </c>
      <c r="BL243" s="18" t="s">
        <v>119</v>
      </c>
      <c r="BM243" s="158" t="s">
        <v>278</v>
      </c>
    </row>
    <row r="244" spans="1:65" s="13" customFormat="1" x14ac:dyDescent="0.2">
      <c r="B244" s="160"/>
      <c r="D244" s="161" t="s">
        <v>121</v>
      </c>
      <c r="E244" s="162" t="s">
        <v>1</v>
      </c>
      <c r="F244" s="163" t="s">
        <v>279</v>
      </c>
      <c r="H244" s="164">
        <v>10.8</v>
      </c>
      <c r="I244" s="165"/>
      <c r="L244" s="160"/>
      <c r="M244" s="166"/>
      <c r="N244" s="167"/>
      <c r="O244" s="167"/>
      <c r="P244" s="167"/>
      <c r="Q244" s="167"/>
      <c r="R244" s="167"/>
      <c r="S244" s="167"/>
      <c r="T244" s="168"/>
      <c r="AT244" s="162" t="s">
        <v>121</v>
      </c>
      <c r="AU244" s="162" t="s">
        <v>82</v>
      </c>
      <c r="AV244" s="13" t="s">
        <v>82</v>
      </c>
      <c r="AW244" s="13" t="s">
        <v>29</v>
      </c>
      <c r="AX244" s="13" t="s">
        <v>72</v>
      </c>
      <c r="AY244" s="162" t="s">
        <v>112</v>
      </c>
    </row>
    <row r="245" spans="1:65" s="14" customFormat="1" x14ac:dyDescent="0.2">
      <c r="B245" s="169"/>
      <c r="D245" s="161" t="s">
        <v>121</v>
      </c>
      <c r="E245" s="170" t="s">
        <v>1</v>
      </c>
      <c r="F245" s="171" t="s">
        <v>124</v>
      </c>
      <c r="H245" s="172">
        <v>10.8</v>
      </c>
      <c r="I245" s="173"/>
      <c r="L245" s="169"/>
      <c r="M245" s="174"/>
      <c r="N245" s="175"/>
      <c r="O245" s="175"/>
      <c r="P245" s="175"/>
      <c r="Q245" s="175"/>
      <c r="R245" s="175"/>
      <c r="S245" s="175"/>
      <c r="T245" s="176"/>
      <c r="AT245" s="170" t="s">
        <v>121</v>
      </c>
      <c r="AU245" s="170" t="s">
        <v>82</v>
      </c>
      <c r="AV245" s="14" t="s">
        <v>119</v>
      </c>
      <c r="AW245" s="14" t="s">
        <v>29</v>
      </c>
      <c r="AX245" s="14" t="s">
        <v>80</v>
      </c>
      <c r="AY245" s="170" t="s">
        <v>112</v>
      </c>
    </row>
    <row r="246" spans="1:65" s="2" customFormat="1" ht="13.9" customHeight="1" x14ac:dyDescent="0.2">
      <c r="A246" s="33"/>
      <c r="B246" s="145"/>
      <c r="C246" s="146">
        <v>34</v>
      </c>
      <c r="D246" s="146" t="s">
        <v>115</v>
      </c>
      <c r="E246" s="147" t="s">
        <v>280</v>
      </c>
      <c r="F246" s="148" t="s">
        <v>281</v>
      </c>
      <c r="G246" s="149" t="s">
        <v>184</v>
      </c>
      <c r="H246" s="150">
        <v>200</v>
      </c>
      <c r="I246" s="151"/>
      <c r="J246" s="152">
        <f>ROUND(I246*H246,2)</f>
        <v>0</v>
      </c>
      <c r="K246" s="153"/>
      <c r="L246" s="34"/>
      <c r="M246" s="154" t="s">
        <v>1</v>
      </c>
      <c r="N246" s="155" t="s">
        <v>37</v>
      </c>
      <c r="O246" s="59"/>
      <c r="P246" s="156">
        <f>O246*H246</f>
        <v>0</v>
      </c>
      <c r="Q246" s="156">
        <v>0</v>
      </c>
      <c r="R246" s="156">
        <f>Q246*H246</f>
        <v>0</v>
      </c>
      <c r="S246" s="156">
        <v>0</v>
      </c>
      <c r="T246" s="15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8" t="s">
        <v>119</v>
      </c>
      <c r="AT246" s="158" t="s">
        <v>115</v>
      </c>
      <c r="AU246" s="158" t="s">
        <v>82</v>
      </c>
      <c r="AY246" s="18" t="s">
        <v>112</v>
      </c>
      <c r="BE246" s="159">
        <f>IF(N246="základní",J246,0)</f>
        <v>0</v>
      </c>
      <c r="BF246" s="159">
        <f>IF(N246="snížená",J246,0)</f>
        <v>0</v>
      </c>
      <c r="BG246" s="159">
        <f>IF(N246="zákl. přenesená",J246,0)</f>
        <v>0</v>
      </c>
      <c r="BH246" s="159">
        <f>IF(N246="sníž. přenesená",J246,0)</f>
        <v>0</v>
      </c>
      <c r="BI246" s="159">
        <f>IF(N246="nulová",J246,0)</f>
        <v>0</v>
      </c>
      <c r="BJ246" s="18" t="s">
        <v>80</v>
      </c>
      <c r="BK246" s="159">
        <f>ROUND(I246*H246,2)</f>
        <v>0</v>
      </c>
      <c r="BL246" s="18" t="s">
        <v>119</v>
      </c>
      <c r="BM246" s="158" t="s">
        <v>282</v>
      </c>
    </row>
    <row r="247" spans="1:65" s="13" customFormat="1" x14ac:dyDescent="0.2">
      <c r="B247" s="160"/>
      <c r="D247" s="161" t="s">
        <v>121</v>
      </c>
      <c r="E247" s="162" t="s">
        <v>1</v>
      </c>
      <c r="F247" s="163" t="s">
        <v>283</v>
      </c>
      <c r="H247" s="164">
        <v>200</v>
      </c>
      <c r="I247" s="165"/>
      <c r="L247" s="160"/>
      <c r="M247" s="166"/>
      <c r="N247" s="167"/>
      <c r="O247" s="167"/>
      <c r="P247" s="167"/>
      <c r="Q247" s="167"/>
      <c r="R247" s="167"/>
      <c r="S247" s="167"/>
      <c r="T247" s="168"/>
      <c r="AT247" s="162" t="s">
        <v>121</v>
      </c>
      <c r="AU247" s="162" t="s">
        <v>82</v>
      </c>
      <c r="AV247" s="13" t="s">
        <v>82</v>
      </c>
      <c r="AW247" s="13" t="s">
        <v>29</v>
      </c>
      <c r="AX247" s="13" t="s">
        <v>72</v>
      </c>
      <c r="AY247" s="162" t="s">
        <v>112</v>
      </c>
    </row>
    <row r="248" spans="1:65" s="14" customFormat="1" x14ac:dyDescent="0.2">
      <c r="B248" s="169"/>
      <c r="D248" s="161" t="s">
        <v>121</v>
      </c>
      <c r="E248" s="170" t="s">
        <v>1</v>
      </c>
      <c r="F248" s="171" t="s">
        <v>124</v>
      </c>
      <c r="H248" s="172">
        <v>200</v>
      </c>
      <c r="I248" s="173"/>
      <c r="L248" s="169"/>
      <c r="M248" s="174"/>
      <c r="N248" s="175"/>
      <c r="O248" s="175"/>
      <c r="P248" s="175"/>
      <c r="Q248" s="175"/>
      <c r="R248" s="175"/>
      <c r="S248" s="175"/>
      <c r="T248" s="176"/>
      <c r="AT248" s="170" t="s">
        <v>121</v>
      </c>
      <c r="AU248" s="170" t="s">
        <v>82</v>
      </c>
      <c r="AV248" s="14" t="s">
        <v>119</v>
      </c>
      <c r="AW248" s="14" t="s">
        <v>29</v>
      </c>
      <c r="AX248" s="14" t="s">
        <v>80</v>
      </c>
      <c r="AY248" s="170" t="s">
        <v>112</v>
      </c>
    </row>
    <row r="249" spans="1:65" s="2" customFormat="1" ht="13.9" customHeight="1" x14ac:dyDescent="0.2">
      <c r="A249" s="33"/>
      <c r="B249" s="145"/>
      <c r="C249" s="177">
        <v>35</v>
      </c>
      <c r="D249" s="177" t="s">
        <v>130</v>
      </c>
      <c r="E249" s="178" t="s">
        <v>284</v>
      </c>
      <c r="F249" s="179" t="s">
        <v>285</v>
      </c>
      <c r="G249" s="180" t="s">
        <v>184</v>
      </c>
      <c r="H249" s="181">
        <v>200</v>
      </c>
      <c r="I249" s="182"/>
      <c r="J249" s="183">
        <f>ROUND(I249*H249,2)</f>
        <v>0</v>
      </c>
      <c r="K249" s="184"/>
      <c r="L249" s="185"/>
      <c r="M249" s="186" t="s">
        <v>1</v>
      </c>
      <c r="N249" s="187" t="s">
        <v>37</v>
      </c>
      <c r="O249" s="59"/>
      <c r="P249" s="156">
        <f>O249*H249</f>
        <v>0</v>
      </c>
      <c r="Q249" s="156">
        <v>0</v>
      </c>
      <c r="R249" s="156">
        <f>Q249*H249</f>
        <v>0</v>
      </c>
      <c r="S249" s="156">
        <v>0</v>
      </c>
      <c r="T249" s="15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8" t="s">
        <v>133</v>
      </c>
      <c r="AT249" s="158" t="s">
        <v>130</v>
      </c>
      <c r="AU249" s="158" t="s">
        <v>82</v>
      </c>
      <c r="AY249" s="18" t="s">
        <v>112</v>
      </c>
      <c r="BE249" s="159">
        <f>IF(N249="základní",J249,0)</f>
        <v>0</v>
      </c>
      <c r="BF249" s="159">
        <f>IF(N249="snížená",J249,0)</f>
        <v>0</v>
      </c>
      <c r="BG249" s="159">
        <f>IF(N249="zákl. přenesená",J249,0)</f>
        <v>0</v>
      </c>
      <c r="BH249" s="159">
        <f>IF(N249="sníž. přenesená",J249,0)</f>
        <v>0</v>
      </c>
      <c r="BI249" s="159">
        <f>IF(N249="nulová",J249,0)</f>
        <v>0</v>
      </c>
      <c r="BJ249" s="18" t="s">
        <v>80</v>
      </c>
      <c r="BK249" s="159">
        <f>ROUND(I249*H249,2)</f>
        <v>0</v>
      </c>
      <c r="BL249" s="18" t="s">
        <v>119</v>
      </c>
      <c r="BM249" s="158" t="s">
        <v>286</v>
      </c>
    </row>
    <row r="250" spans="1:65" s="13" customFormat="1" x14ac:dyDescent="0.2">
      <c r="B250" s="160"/>
      <c r="D250" s="161" t="s">
        <v>121</v>
      </c>
      <c r="E250" s="162" t="s">
        <v>1</v>
      </c>
      <c r="F250" s="163" t="s">
        <v>283</v>
      </c>
      <c r="H250" s="164">
        <v>200</v>
      </c>
      <c r="I250" s="165"/>
      <c r="L250" s="160"/>
      <c r="M250" s="166"/>
      <c r="N250" s="167"/>
      <c r="O250" s="167"/>
      <c r="P250" s="167"/>
      <c r="Q250" s="167"/>
      <c r="R250" s="167"/>
      <c r="S250" s="167"/>
      <c r="T250" s="168"/>
      <c r="AT250" s="162" t="s">
        <v>121</v>
      </c>
      <c r="AU250" s="162" t="s">
        <v>82</v>
      </c>
      <c r="AV250" s="13" t="s">
        <v>82</v>
      </c>
      <c r="AW250" s="13" t="s">
        <v>29</v>
      </c>
      <c r="AX250" s="13" t="s">
        <v>72</v>
      </c>
      <c r="AY250" s="162" t="s">
        <v>112</v>
      </c>
    </row>
    <row r="251" spans="1:65" s="14" customFormat="1" x14ac:dyDescent="0.2">
      <c r="B251" s="169"/>
      <c r="D251" s="161" t="s">
        <v>121</v>
      </c>
      <c r="E251" s="170" t="s">
        <v>1</v>
      </c>
      <c r="F251" s="171" t="s">
        <v>124</v>
      </c>
      <c r="H251" s="172">
        <v>200</v>
      </c>
      <c r="I251" s="173"/>
      <c r="L251" s="169"/>
      <c r="M251" s="174"/>
      <c r="N251" s="175"/>
      <c r="O251" s="175"/>
      <c r="P251" s="175"/>
      <c r="Q251" s="175"/>
      <c r="R251" s="175"/>
      <c r="S251" s="175"/>
      <c r="T251" s="176"/>
      <c r="AT251" s="170" t="s">
        <v>121</v>
      </c>
      <c r="AU251" s="170" t="s">
        <v>82</v>
      </c>
      <c r="AV251" s="14" t="s">
        <v>119</v>
      </c>
      <c r="AW251" s="14" t="s">
        <v>29</v>
      </c>
      <c r="AX251" s="14" t="s">
        <v>80</v>
      </c>
      <c r="AY251" s="170" t="s">
        <v>112</v>
      </c>
    </row>
    <row r="252" spans="1:65" s="2" customFormat="1" ht="13.9" customHeight="1" x14ac:dyDescent="0.2">
      <c r="A252" s="33"/>
      <c r="B252" s="145"/>
      <c r="C252" s="146">
        <v>36</v>
      </c>
      <c r="D252" s="146" t="s">
        <v>115</v>
      </c>
      <c r="E252" s="147" t="s">
        <v>287</v>
      </c>
      <c r="F252" s="148" t="s">
        <v>288</v>
      </c>
      <c r="G252" s="149" t="s">
        <v>184</v>
      </c>
      <c r="H252" s="150">
        <v>9.7200000000000006</v>
      </c>
      <c r="I252" s="151"/>
      <c r="J252" s="152">
        <f>ROUND(I252*H252,2)</f>
        <v>0</v>
      </c>
      <c r="K252" s="153"/>
      <c r="L252" s="34"/>
      <c r="M252" s="154" t="s">
        <v>1</v>
      </c>
      <c r="N252" s="155" t="s">
        <v>37</v>
      </c>
      <c r="O252" s="59"/>
      <c r="P252" s="156">
        <f>O252*H252</f>
        <v>0</v>
      </c>
      <c r="Q252" s="156">
        <v>0</v>
      </c>
      <c r="R252" s="156">
        <f>Q252*H252</f>
        <v>0</v>
      </c>
      <c r="S252" s="156">
        <v>0</v>
      </c>
      <c r="T252" s="15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8" t="s">
        <v>119</v>
      </c>
      <c r="AT252" s="158" t="s">
        <v>115</v>
      </c>
      <c r="AU252" s="158" t="s">
        <v>82</v>
      </c>
      <c r="AY252" s="18" t="s">
        <v>112</v>
      </c>
      <c r="BE252" s="159">
        <f>IF(N252="základní",J252,0)</f>
        <v>0</v>
      </c>
      <c r="BF252" s="159">
        <f>IF(N252="snížená",J252,0)</f>
        <v>0</v>
      </c>
      <c r="BG252" s="159">
        <f>IF(N252="zákl. přenesená",J252,0)</f>
        <v>0</v>
      </c>
      <c r="BH252" s="159">
        <f>IF(N252="sníž. přenesená",J252,0)</f>
        <v>0</v>
      </c>
      <c r="BI252" s="159">
        <f>IF(N252="nulová",J252,0)</f>
        <v>0</v>
      </c>
      <c r="BJ252" s="18" t="s">
        <v>80</v>
      </c>
      <c r="BK252" s="159">
        <f>ROUND(I252*H252,2)</f>
        <v>0</v>
      </c>
      <c r="BL252" s="18" t="s">
        <v>119</v>
      </c>
      <c r="BM252" s="158" t="s">
        <v>289</v>
      </c>
    </row>
    <row r="253" spans="1:65" s="13" customFormat="1" x14ac:dyDescent="0.2">
      <c r="B253" s="160"/>
      <c r="D253" s="161" t="s">
        <v>121</v>
      </c>
      <c r="E253" s="162" t="s">
        <v>1</v>
      </c>
      <c r="F253" s="163" t="s">
        <v>290</v>
      </c>
      <c r="H253" s="164">
        <v>4</v>
      </c>
      <c r="I253" s="165"/>
      <c r="L253" s="160"/>
      <c r="M253" s="166"/>
      <c r="N253" s="167"/>
      <c r="O253" s="167"/>
      <c r="P253" s="167"/>
      <c r="Q253" s="167"/>
      <c r="R253" s="167"/>
      <c r="S253" s="167"/>
      <c r="T253" s="168"/>
      <c r="AT253" s="162" t="s">
        <v>121</v>
      </c>
      <c r="AU253" s="162" t="s">
        <v>82</v>
      </c>
      <c r="AV253" s="13" t="s">
        <v>82</v>
      </c>
      <c r="AW253" s="13" t="s">
        <v>29</v>
      </c>
      <c r="AX253" s="13" t="s">
        <v>72</v>
      </c>
      <c r="AY253" s="162" t="s">
        <v>112</v>
      </c>
    </row>
    <row r="254" spans="1:65" s="13" customFormat="1" x14ac:dyDescent="0.2">
      <c r="B254" s="160"/>
      <c r="D254" s="161" t="s">
        <v>121</v>
      </c>
      <c r="E254" s="162" t="s">
        <v>1</v>
      </c>
      <c r="F254" s="163" t="s">
        <v>291</v>
      </c>
      <c r="H254" s="164">
        <v>3.25</v>
      </c>
      <c r="I254" s="165"/>
      <c r="L254" s="160"/>
      <c r="M254" s="166"/>
      <c r="N254" s="167"/>
      <c r="O254" s="167"/>
      <c r="P254" s="167"/>
      <c r="Q254" s="167"/>
      <c r="R254" s="167"/>
      <c r="S254" s="167"/>
      <c r="T254" s="168"/>
      <c r="AT254" s="162" t="s">
        <v>121</v>
      </c>
      <c r="AU254" s="162" t="s">
        <v>82</v>
      </c>
      <c r="AV254" s="13" t="s">
        <v>82</v>
      </c>
      <c r="AW254" s="13" t="s">
        <v>29</v>
      </c>
      <c r="AX254" s="13" t="s">
        <v>72</v>
      </c>
      <c r="AY254" s="162" t="s">
        <v>112</v>
      </c>
    </row>
    <row r="255" spans="1:65" s="13" customFormat="1" x14ac:dyDescent="0.2">
      <c r="B255" s="160"/>
      <c r="D255" s="161" t="s">
        <v>121</v>
      </c>
      <c r="E255" s="162" t="s">
        <v>1</v>
      </c>
      <c r="F255" s="163" t="s">
        <v>292</v>
      </c>
      <c r="H255" s="164">
        <v>2.4700000000000002</v>
      </c>
      <c r="I255" s="165"/>
      <c r="L255" s="160"/>
      <c r="M255" s="166"/>
      <c r="N255" s="167"/>
      <c r="O255" s="167"/>
      <c r="P255" s="167"/>
      <c r="Q255" s="167"/>
      <c r="R255" s="167"/>
      <c r="S255" s="167"/>
      <c r="T255" s="168"/>
      <c r="AT255" s="162" t="s">
        <v>121</v>
      </c>
      <c r="AU255" s="162" t="s">
        <v>82</v>
      </c>
      <c r="AV255" s="13" t="s">
        <v>82</v>
      </c>
      <c r="AW255" s="13" t="s">
        <v>29</v>
      </c>
      <c r="AX255" s="13" t="s">
        <v>72</v>
      </c>
      <c r="AY255" s="162" t="s">
        <v>112</v>
      </c>
    </row>
    <row r="256" spans="1:65" s="14" customFormat="1" x14ac:dyDescent="0.2">
      <c r="B256" s="169"/>
      <c r="D256" s="161" t="s">
        <v>121</v>
      </c>
      <c r="E256" s="170" t="s">
        <v>1</v>
      </c>
      <c r="F256" s="171" t="s">
        <v>124</v>
      </c>
      <c r="H256" s="172">
        <v>9.7200000000000006</v>
      </c>
      <c r="I256" s="173"/>
      <c r="L256" s="169"/>
      <c r="M256" s="174"/>
      <c r="N256" s="175"/>
      <c r="O256" s="175"/>
      <c r="P256" s="175"/>
      <c r="Q256" s="175"/>
      <c r="R256" s="175"/>
      <c r="S256" s="175"/>
      <c r="T256" s="176"/>
      <c r="AT256" s="170" t="s">
        <v>121</v>
      </c>
      <c r="AU256" s="170" t="s">
        <v>82</v>
      </c>
      <c r="AV256" s="14" t="s">
        <v>119</v>
      </c>
      <c r="AW256" s="14" t="s">
        <v>29</v>
      </c>
      <c r="AX256" s="14" t="s">
        <v>80</v>
      </c>
      <c r="AY256" s="170" t="s">
        <v>112</v>
      </c>
    </row>
    <row r="257" spans="1:65" s="2" customFormat="1" ht="13.9" customHeight="1" x14ac:dyDescent="0.2">
      <c r="A257" s="33"/>
      <c r="B257" s="145"/>
      <c r="C257" s="177">
        <v>37</v>
      </c>
      <c r="D257" s="177" t="s">
        <v>130</v>
      </c>
      <c r="E257" s="178" t="s">
        <v>293</v>
      </c>
      <c r="F257" s="179" t="s">
        <v>294</v>
      </c>
      <c r="G257" s="180" t="s">
        <v>165</v>
      </c>
      <c r="H257" s="181">
        <v>2.2360000000000002</v>
      </c>
      <c r="I257" s="182"/>
      <c r="J257" s="183">
        <f>ROUND(I257*H257,2)</f>
        <v>0</v>
      </c>
      <c r="K257" s="184"/>
      <c r="L257" s="185"/>
      <c r="M257" s="186" t="s">
        <v>1</v>
      </c>
      <c r="N257" s="187" t="s">
        <v>37</v>
      </c>
      <c r="O257" s="59"/>
      <c r="P257" s="156">
        <f>O257*H257</f>
        <v>0</v>
      </c>
      <c r="Q257" s="156">
        <v>1</v>
      </c>
      <c r="R257" s="156">
        <f>Q257*H257</f>
        <v>2.2360000000000002</v>
      </c>
      <c r="S257" s="156">
        <v>0</v>
      </c>
      <c r="T257" s="15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8" t="s">
        <v>133</v>
      </c>
      <c r="AT257" s="158" t="s">
        <v>130</v>
      </c>
      <c r="AU257" s="158" t="s">
        <v>82</v>
      </c>
      <c r="AY257" s="18" t="s">
        <v>112</v>
      </c>
      <c r="BE257" s="159">
        <f>IF(N257="základní",J257,0)</f>
        <v>0</v>
      </c>
      <c r="BF257" s="159">
        <f>IF(N257="snížená",J257,0)</f>
        <v>0</v>
      </c>
      <c r="BG257" s="159">
        <f>IF(N257="zákl. přenesená",J257,0)</f>
        <v>0</v>
      </c>
      <c r="BH257" s="159">
        <f>IF(N257="sníž. přenesená",J257,0)</f>
        <v>0</v>
      </c>
      <c r="BI257" s="159">
        <f>IF(N257="nulová",J257,0)</f>
        <v>0</v>
      </c>
      <c r="BJ257" s="18" t="s">
        <v>80</v>
      </c>
      <c r="BK257" s="159">
        <f>ROUND(I257*H257,2)</f>
        <v>0</v>
      </c>
      <c r="BL257" s="18" t="s">
        <v>119</v>
      </c>
      <c r="BM257" s="158" t="s">
        <v>295</v>
      </c>
    </row>
    <row r="258" spans="1:65" s="13" customFormat="1" x14ac:dyDescent="0.2">
      <c r="B258" s="160"/>
      <c r="D258" s="161" t="s">
        <v>121</v>
      </c>
      <c r="E258" s="162" t="s">
        <v>1</v>
      </c>
      <c r="F258" s="163" t="s">
        <v>296</v>
      </c>
      <c r="H258" s="164">
        <v>0.92</v>
      </c>
      <c r="I258" s="165"/>
      <c r="L258" s="160"/>
      <c r="M258" s="166"/>
      <c r="N258" s="167"/>
      <c r="O258" s="167"/>
      <c r="P258" s="167"/>
      <c r="Q258" s="167"/>
      <c r="R258" s="167"/>
      <c r="S258" s="167"/>
      <c r="T258" s="168"/>
      <c r="AT258" s="162" t="s">
        <v>121</v>
      </c>
      <c r="AU258" s="162" t="s">
        <v>82</v>
      </c>
      <c r="AV258" s="13" t="s">
        <v>82</v>
      </c>
      <c r="AW258" s="13" t="s">
        <v>29</v>
      </c>
      <c r="AX258" s="13" t="s">
        <v>72</v>
      </c>
      <c r="AY258" s="162" t="s">
        <v>112</v>
      </c>
    </row>
    <row r="259" spans="1:65" s="13" customFormat="1" x14ac:dyDescent="0.2">
      <c r="B259" s="160"/>
      <c r="D259" s="161" t="s">
        <v>121</v>
      </c>
      <c r="E259" s="162" t="s">
        <v>1</v>
      </c>
      <c r="F259" s="163" t="s">
        <v>297</v>
      </c>
      <c r="H259" s="164">
        <v>0.748</v>
      </c>
      <c r="I259" s="165"/>
      <c r="L259" s="160"/>
      <c r="M259" s="166"/>
      <c r="N259" s="167"/>
      <c r="O259" s="167"/>
      <c r="P259" s="167"/>
      <c r="Q259" s="167"/>
      <c r="R259" s="167"/>
      <c r="S259" s="167"/>
      <c r="T259" s="168"/>
      <c r="AT259" s="162" t="s">
        <v>121</v>
      </c>
      <c r="AU259" s="162" t="s">
        <v>82</v>
      </c>
      <c r="AV259" s="13" t="s">
        <v>82</v>
      </c>
      <c r="AW259" s="13" t="s">
        <v>29</v>
      </c>
      <c r="AX259" s="13" t="s">
        <v>72</v>
      </c>
      <c r="AY259" s="162" t="s">
        <v>112</v>
      </c>
    </row>
    <row r="260" spans="1:65" s="13" customFormat="1" x14ac:dyDescent="0.2">
      <c r="B260" s="160"/>
      <c r="D260" s="161" t="s">
        <v>121</v>
      </c>
      <c r="E260" s="162" t="s">
        <v>1</v>
      </c>
      <c r="F260" s="163" t="s">
        <v>298</v>
      </c>
      <c r="H260" s="164">
        <v>0.56799999999999995</v>
      </c>
      <c r="I260" s="165"/>
      <c r="L260" s="160"/>
      <c r="M260" s="166"/>
      <c r="N260" s="167"/>
      <c r="O260" s="167"/>
      <c r="P260" s="167"/>
      <c r="Q260" s="167"/>
      <c r="R260" s="167"/>
      <c r="S260" s="167"/>
      <c r="T260" s="168"/>
      <c r="AT260" s="162" t="s">
        <v>121</v>
      </c>
      <c r="AU260" s="162" t="s">
        <v>82</v>
      </c>
      <c r="AV260" s="13" t="s">
        <v>82</v>
      </c>
      <c r="AW260" s="13" t="s">
        <v>29</v>
      </c>
      <c r="AX260" s="13" t="s">
        <v>72</v>
      </c>
      <c r="AY260" s="162" t="s">
        <v>112</v>
      </c>
    </row>
    <row r="261" spans="1:65" s="14" customFormat="1" x14ac:dyDescent="0.2">
      <c r="B261" s="169"/>
      <c r="D261" s="161" t="s">
        <v>121</v>
      </c>
      <c r="E261" s="170" t="s">
        <v>1</v>
      </c>
      <c r="F261" s="171" t="s">
        <v>124</v>
      </c>
      <c r="H261" s="172">
        <v>2.2360000000000002</v>
      </c>
      <c r="I261" s="173"/>
      <c r="L261" s="169"/>
      <c r="M261" s="174"/>
      <c r="N261" s="175"/>
      <c r="O261" s="175"/>
      <c r="P261" s="175"/>
      <c r="Q261" s="175"/>
      <c r="R261" s="175"/>
      <c r="S261" s="175"/>
      <c r="T261" s="176"/>
      <c r="AT261" s="170" t="s">
        <v>121</v>
      </c>
      <c r="AU261" s="170" t="s">
        <v>82</v>
      </c>
      <c r="AV261" s="14" t="s">
        <v>119</v>
      </c>
      <c r="AW261" s="14" t="s">
        <v>29</v>
      </c>
      <c r="AX261" s="14" t="s">
        <v>80</v>
      </c>
      <c r="AY261" s="170" t="s">
        <v>112</v>
      </c>
    </row>
    <row r="262" spans="1:65" s="2" customFormat="1" ht="22.15" customHeight="1" x14ac:dyDescent="0.2">
      <c r="A262" s="33"/>
      <c r="B262" s="145"/>
      <c r="C262" s="146">
        <v>38</v>
      </c>
      <c r="D262" s="146" t="s">
        <v>115</v>
      </c>
      <c r="E262" s="147" t="s">
        <v>299</v>
      </c>
      <c r="F262" s="148" t="s">
        <v>300</v>
      </c>
      <c r="G262" s="149" t="s">
        <v>152</v>
      </c>
      <c r="H262" s="150">
        <v>40</v>
      </c>
      <c r="I262" s="151"/>
      <c r="J262" s="152">
        <f>ROUND(I262*H262,2)</f>
        <v>0</v>
      </c>
      <c r="K262" s="153"/>
      <c r="L262" s="34"/>
      <c r="M262" s="154" t="s">
        <v>1</v>
      </c>
      <c r="N262" s="155" t="s">
        <v>37</v>
      </c>
      <c r="O262" s="59"/>
      <c r="P262" s="156">
        <f>O262*H262</f>
        <v>0</v>
      </c>
      <c r="Q262" s="156">
        <v>0</v>
      </c>
      <c r="R262" s="156">
        <f>Q262*H262</f>
        <v>0</v>
      </c>
      <c r="S262" s="156">
        <v>0</v>
      </c>
      <c r="T262" s="157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8" t="s">
        <v>119</v>
      </c>
      <c r="AT262" s="158" t="s">
        <v>115</v>
      </c>
      <c r="AU262" s="158" t="s">
        <v>82</v>
      </c>
      <c r="AY262" s="18" t="s">
        <v>112</v>
      </c>
      <c r="BE262" s="159">
        <f>IF(N262="základní",J262,0)</f>
        <v>0</v>
      </c>
      <c r="BF262" s="159">
        <f>IF(N262="snížená",J262,0)</f>
        <v>0</v>
      </c>
      <c r="BG262" s="159">
        <f>IF(N262="zákl. přenesená",J262,0)</f>
        <v>0</v>
      </c>
      <c r="BH262" s="159">
        <f>IF(N262="sníž. přenesená",J262,0)</f>
        <v>0</v>
      </c>
      <c r="BI262" s="159">
        <f>IF(N262="nulová",J262,0)</f>
        <v>0</v>
      </c>
      <c r="BJ262" s="18" t="s">
        <v>80</v>
      </c>
      <c r="BK262" s="159">
        <f>ROUND(I262*H262,2)</f>
        <v>0</v>
      </c>
      <c r="BL262" s="18" t="s">
        <v>119</v>
      </c>
      <c r="BM262" s="158" t="s">
        <v>301</v>
      </c>
    </row>
    <row r="263" spans="1:65" s="13" customFormat="1" x14ac:dyDescent="0.2">
      <c r="B263" s="160"/>
      <c r="D263" s="161" t="s">
        <v>121</v>
      </c>
      <c r="E263" s="162" t="s">
        <v>1</v>
      </c>
      <c r="F263" s="163" t="s">
        <v>302</v>
      </c>
      <c r="H263" s="164">
        <v>40</v>
      </c>
      <c r="I263" s="165"/>
      <c r="L263" s="160"/>
      <c r="M263" s="166"/>
      <c r="N263" s="167"/>
      <c r="O263" s="167"/>
      <c r="P263" s="167"/>
      <c r="Q263" s="167"/>
      <c r="R263" s="167"/>
      <c r="S263" s="167"/>
      <c r="T263" s="168"/>
      <c r="AT263" s="162" t="s">
        <v>121</v>
      </c>
      <c r="AU263" s="162" t="s">
        <v>82</v>
      </c>
      <c r="AV263" s="13" t="s">
        <v>82</v>
      </c>
      <c r="AW263" s="13" t="s">
        <v>29</v>
      </c>
      <c r="AX263" s="13" t="s">
        <v>72</v>
      </c>
      <c r="AY263" s="162" t="s">
        <v>112</v>
      </c>
    </row>
    <row r="264" spans="1:65" s="14" customFormat="1" x14ac:dyDescent="0.2">
      <c r="B264" s="169"/>
      <c r="D264" s="161" t="s">
        <v>121</v>
      </c>
      <c r="E264" s="170" t="s">
        <v>1</v>
      </c>
      <c r="F264" s="171" t="s">
        <v>124</v>
      </c>
      <c r="H264" s="172">
        <v>40</v>
      </c>
      <c r="I264" s="173"/>
      <c r="L264" s="169"/>
      <c r="M264" s="174"/>
      <c r="N264" s="175"/>
      <c r="O264" s="175"/>
      <c r="P264" s="175"/>
      <c r="Q264" s="175"/>
      <c r="R264" s="175"/>
      <c r="S264" s="175"/>
      <c r="T264" s="176"/>
      <c r="AT264" s="170" t="s">
        <v>121</v>
      </c>
      <c r="AU264" s="170" t="s">
        <v>82</v>
      </c>
      <c r="AV264" s="14" t="s">
        <v>119</v>
      </c>
      <c r="AW264" s="14" t="s">
        <v>29</v>
      </c>
      <c r="AX264" s="14" t="s">
        <v>80</v>
      </c>
      <c r="AY264" s="170" t="s">
        <v>112</v>
      </c>
    </row>
    <row r="265" spans="1:65" s="2" customFormat="1" ht="13.9" customHeight="1" x14ac:dyDescent="0.2">
      <c r="A265" s="33"/>
      <c r="B265" s="145"/>
      <c r="C265" s="177">
        <v>39</v>
      </c>
      <c r="D265" s="177" t="s">
        <v>130</v>
      </c>
      <c r="E265" s="178" t="s">
        <v>303</v>
      </c>
      <c r="F265" s="179" t="s">
        <v>304</v>
      </c>
      <c r="G265" s="180" t="s">
        <v>305</v>
      </c>
      <c r="H265" s="181">
        <v>10</v>
      </c>
      <c r="I265" s="182"/>
      <c r="J265" s="183">
        <f>ROUND(I265*H265,2)</f>
        <v>0</v>
      </c>
      <c r="K265" s="184"/>
      <c r="L265" s="185"/>
      <c r="M265" s="186" t="s">
        <v>1</v>
      </c>
      <c r="N265" s="187" t="s">
        <v>37</v>
      </c>
      <c r="O265" s="59"/>
      <c r="P265" s="156">
        <f>O265*H265</f>
        <v>0</v>
      </c>
      <c r="Q265" s="156">
        <v>0</v>
      </c>
      <c r="R265" s="156">
        <f>Q265*H265</f>
        <v>0</v>
      </c>
      <c r="S265" s="156">
        <v>0</v>
      </c>
      <c r="T265" s="157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8" t="s">
        <v>133</v>
      </c>
      <c r="AT265" s="158" t="s">
        <v>130</v>
      </c>
      <c r="AU265" s="158" t="s">
        <v>82</v>
      </c>
      <c r="AY265" s="18" t="s">
        <v>112</v>
      </c>
      <c r="BE265" s="159">
        <f>IF(N265="základní",J265,0)</f>
        <v>0</v>
      </c>
      <c r="BF265" s="159">
        <f>IF(N265="snížená",J265,0)</f>
        <v>0</v>
      </c>
      <c r="BG265" s="159">
        <f>IF(N265="zákl. přenesená",J265,0)</f>
        <v>0</v>
      </c>
      <c r="BH265" s="159">
        <f>IF(N265="sníž. přenesená",J265,0)</f>
        <v>0</v>
      </c>
      <c r="BI265" s="159">
        <f>IF(N265="nulová",J265,0)</f>
        <v>0</v>
      </c>
      <c r="BJ265" s="18" t="s">
        <v>80</v>
      </c>
      <c r="BK265" s="159">
        <f>ROUND(I265*H265,2)</f>
        <v>0</v>
      </c>
      <c r="BL265" s="18" t="s">
        <v>119</v>
      </c>
      <c r="BM265" s="158" t="s">
        <v>306</v>
      </c>
    </row>
    <row r="266" spans="1:65" s="13" customFormat="1" x14ac:dyDescent="0.2">
      <c r="B266" s="160"/>
      <c r="D266" s="161" t="s">
        <v>121</v>
      </c>
      <c r="E266" s="162" t="s">
        <v>1</v>
      </c>
      <c r="F266" s="163" t="s">
        <v>162</v>
      </c>
      <c r="H266" s="164">
        <v>10</v>
      </c>
      <c r="I266" s="165"/>
      <c r="L266" s="160"/>
      <c r="M266" s="166"/>
      <c r="N266" s="167"/>
      <c r="O266" s="167"/>
      <c r="P266" s="167"/>
      <c r="Q266" s="167"/>
      <c r="R266" s="167"/>
      <c r="S266" s="167"/>
      <c r="T266" s="168"/>
      <c r="AT266" s="162" t="s">
        <v>121</v>
      </c>
      <c r="AU266" s="162" t="s">
        <v>82</v>
      </c>
      <c r="AV266" s="13" t="s">
        <v>82</v>
      </c>
      <c r="AW266" s="13" t="s">
        <v>29</v>
      </c>
      <c r="AX266" s="13" t="s">
        <v>72</v>
      </c>
      <c r="AY266" s="162" t="s">
        <v>112</v>
      </c>
    </row>
    <row r="267" spans="1:65" s="14" customFormat="1" x14ac:dyDescent="0.2">
      <c r="B267" s="169"/>
      <c r="D267" s="161" t="s">
        <v>121</v>
      </c>
      <c r="E267" s="170" t="s">
        <v>1</v>
      </c>
      <c r="F267" s="171" t="s">
        <v>124</v>
      </c>
      <c r="H267" s="172">
        <v>10</v>
      </c>
      <c r="I267" s="173"/>
      <c r="L267" s="169"/>
      <c r="M267" s="174"/>
      <c r="N267" s="175"/>
      <c r="O267" s="175"/>
      <c r="P267" s="175"/>
      <c r="Q267" s="175"/>
      <c r="R267" s="175"/>
      <c r="S267" s="175"/>
      <c r="T267" s="176"/>
      <c r="AT267" s="170" t="s">
        <v>121</v>
      </c>
      <c r="AU267" s="170" t="s">
        <v>82</v>
      </c>
      <c r="AV267" s="14" t="s">
        <v>119</v>
      </c>
      <c r="AW267" s="14" t="s">
        <v>29</v>
      </c>
      <c r="AX267" s="14" t="s">
        <v>80</v>
      </c>
      <c r="AY267" s="170" t="s">
        <v>112</v>
      </c>
    </row>
    <row r="268" spans="1:65" s="2" customFormat="1" ht="22.15" customHeight="1" x14ac:dyDescent="0.2">
      <c r="A268" s="33"/>
      <c r="B268" s="145"/>
      <c r="C268" s="146">
        <v>40</v>
      </c>
      <c r="D268" s="146" t="s">
        <v>115</v>
      </c>
      <c r="E268" s="147" t="s">
        <v>307</v>
      </c>
      <c r="F268" s="148" t="s">
        <v>308</v>
      </c>
      <c r="G268" s="149" t="s">
        <v>152</v>
      </c>
      <c r="H268" s="150">
        <v>2.8</v>
      </c>
      <c r="I268" s="151"/>
      <c r="J268" s="152">
        <f>ROUND(I268*H268,2)</f>
        <v>0</v>
      </c>
      <c r="K268" s="153"/>
      <c r="L268" s="34"/>
      <c r="M268" s="154" t="s">
        <v>1</v>
      </c>
      <c r="N268" s="155" t="s">
        <v>37</v>
      </c>
      <c r="O268" s="59"/>
      <c r="P268" s="156">
        <f>O268*H268</f>
        <v>0</v>
      </c>
      <c r="Q268" s="156">
        <v>0</v>
      </c>
      <c r="R268" s="156">
        <f>Q268*H268</f>
        <v>0</v>
      </c>
      <c r="S268" s="156">
        <v>0</v>
      </c>
      <c r="T268" s="157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8" t="s">
        <v>119</v>
      </c>
      <c r="AT268" s="158" t="s">
        <v>115</v>
      </c>
      <c r="AU268" s="158" t="s">
        <v>82</v>
      </c>
      <c r="AY268" s="18" t="s">
        <v>112</v>
      </c>
      <c r="BE268" s="159">
        <f>IF(N268="základní",J268,0)</f>
        <v>0</v>
      </c>
      <c r="BF268" s="159">
        <f>IF(N268="snížená",J268,0)</f>
        <v>0</v>
      </c>
      <c r="BG268" s="159">
        <f>IF(N268="zákl. přenesená",J268,0)</f>
        <v>0</v>
      </c>
      <c r="BH268" s="159">
        <f>IF(N268="sníž. přenesená",J268,0)</f>
        <v>0</v>
      </c>
      <c r="BI268" s="159">
        <f>IF(N268="nulová",J268,0)</f>
        <v>0</v>
      </c>
      <c r="BJ268" s="18" t="s">
        <v>80</v>
      </c>
      <c r="BK268" s="159">
        <f>ROUND(I268*H268,2)</f>
        <v>0</v>
      </c>
      <c r="BL268" s="18" t="s">
        <v>119</v>
      </c>
      <c r="BM268" s="158" t="s">
        <v>309</v>
      </c>
    </row>
    <row r="269" spans="1:65" s="13" customFormat="1" x14ac:dyDescent="0.2">
      <c r="B269" s="160"/>
      <c r="D269" s="161" t="s">
        <v>121</v>
      </c>
      <c r="E269" s="162" t="s">
        <v>1</v>
      </c>
      <c r="F269" s="163" t="s">
        <v>310</v>
      </c>
      <c r="H269" s="164">
        <v>2.8</v>
      </c>
      <c r="I269" s="165"/>
      <c r="L269" s="160"/>
      <c r="M269" s="166"/>
      <c r="N269" s="167"/>
      <c r="O269" s="167"/>
      <c r="P269" s="167"/>
      <c r="Q269" s="167"/>
      <c r="R269" s="167"/>
      <c r="S269" s="167"/>
      <c r="T269" s="168"/>
      <c r="AT269" s="162" t="s">
        <v>121</v>
      </c>
      <c r="AU269" s="162" t="s">
        <v>82</v>
      </c>
      <c r="AV269" s="13" t="s">
        <v>82</v>
      </c>
      <c r="AW269" s="13" t="s">
        <v>29</v>
      </c>
      <c r="AX269" s="13" t="s">
        <v>72</v>
      </c>
      <c r="AY269" s="162" t="s">
        <v>112</v>
      </c>
    </row>
    <row r="270" spans="1:65" s="14" customFormat="1" x14ac:dyDescent="0.2">
      <c r="B270" s="169"/>
      <c r="D270" s="161" t="s">
        <v>121</v>
      </c>
      <c r="E270" s="170" t="s">
        <v>1</v>
      </c>
      <c r="F270" s="171" t="s">
        <v>124</v>
      </c>
      <c r="H270" s="172">
        <v>2.8</v>
      </c>
      <c r="I270" s="173"/>
      <c r="L270" s="169"/>
      <c r="M270" s="174"/>
      <c r="N270" s="175"/>
      <c r="O270" s="175"/>
      <c r="P270" s="175"/>
      <c r="Q270" s="175"/>
      <c r="R270" s="175"/>
      <c r="S270" s="175"/>
      <c r="T270" s="176"/>
      <c r="AT270" s="170" t="s">
        <v>121</v>
      </c>
      <c r="AU270" s="170" t="s">
        <v>82</v>
      </c>
      <c r="AV270" s="14" t="s">
        <v>119</v>
      </c>
      <c r="AW270" s="14" t="s">
        <v>29</v>
      </c>
      <c r="AX270" s="14" t="s">
        <v>80</v>
      </c>
      <c r="AY270" s="170" t="s">
        <v>112</v>
      </c>
    </row>
    <row r="271" spans="1:65" s="2" customFormat="1" ht="22.15" customHeight="1" x14ac:dyDescent="0.2">
      <c r="A271" s="33"/>
      <c r="B271" s="145"/>
      <c r="C271" s="146">
        <v>41</v>
      </c>
      <c r="D271" s="146" t="s">
        <v>115</v>
      </c>
      <c r="E271" s="147" t="s">
        <v>311</v>
      </c>
      <c r="F271" s="148" t="s">
        <v>312</v>
      </c>
      <c r="G271" s="149" t="s">
        <v>152</v>
      </c>
      <c r="H271" s="150">
        <v>8</v>
      </c>
      <c r="I271" s="151"/>
      <c r="J271" s="152">
        <f>ROUND(I271*H271,2)</f>
        <v>0</v>
      </c>
      <c r="K271" s="153"/>
      <c r="L271" s="34"/>
      <c r="M271" s="154" t="s">
        <v>1</v>
      </c>
      <c r="N271" s="155" t="s">
        <v>37</v>
      </c>
      <c r="O271" s="59"/>
      <c r="P271" s="156">
        <f>O271*H271</f>
        <v>0</v>
      </c>
      <c r="Q271" s="156">
        <v>0</v>
      </c>
      <c r="R271" s="156">
        <f>Q271*H271</f>
        <v>0</v>
      </c>
      <c r="S271" s="156">
        <v>0</v>
      </c>
      <c r="T271" s="15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8" t="s">
        <v>119</v>
      </c>
      <c r="AT271" s="158" t="s">
        <v>115</v>
      </c>
      <c r="AU271" s="158" t="s">
        <v>82</v>
      </c>
      <c r="AY271" s="18" t="s">
        <v>112</v>
      </c>
      <c r="BE271" s="159">
        <f>IF(N271="základní",J271,0)</f>
        <v>0</v>
      </c>
      <c r="BF271" s="159">
        <f>IF(N271="snížená",J271,0)</f>
        <v>0</v>
      </c>
      <c r="BG271" s="159">
        <f>IF(N271="zákl. přenesená",J271,0)</f>
        <v>0</v>
      </c>
      <c r="BH271" s="159">
        <f>IF(N271="sníž. přenesená",J271,0)</f>
        <v>0</v>
      </c>
      <c r="BI271" s="159">
        <f>IF(N271="nulová",J271,0)</f>
        <v>0</v>
      </c>
      <c r="BJ271" s="18" t="s">
        <v>80</v>
      </c>
      <c r="BK271" s="159">
        <f>ROUND(I271*H271,2)</f>
        <v>0</v>
      </c>
      <c r="BL271" s="18" t="s">
        <v>119</v>
      </c>
      <c r="BM271" s="158" t="s">
        <v>313</v>
      </c>
    </row>
    <row r="272" spans="1:65" s="13" customFormat="1" x14ac:dyDescent="0.2">
      <c r="B272" s="160"/>
      <c r="D272" s="161" t="s">
        <v>121</v>
      </c>
      <c r="E272" s="162" t="s">
        <v>1</v>
      </c>
      <c r="F272" s="163" t="s">
        <v>314</v>
      </c>
      <c r="H272" s="164">
        <v>8</v>
      </c>
      <c r="I272" s="165"/>
      <c r="L272" s="160"/>
      <c r="M272" s="166"/>
      <c r="N272" s="167"/>
      <c r="O272" s="167"/>
      <c r="P272" s="167"/>
      <c r="Q272" s="167"/>
      <c r="R272" s="167"/>
      <c r="S272" s="167"/>
      <c r="T272" s="168"/>
      <c r="AT272" s="162" t="s">
        <v>121</v>
      </c>
      <c r="AU272" s="162" t="s">
        <v>82</v>
      </c>
      <c r="AV272" s="13" t="s">
        <v>82</v>
      </c>
      <c r="AW272" s="13" t="s">
        <v>29</v>
      </c>
      <c r="AX272" s="13" t="s">
        <v>72</v>
      </c>
      <c r="AY272" s="162" t="s">
        <v>112</v>
      </c>
    </row>
    <row r="273" spans="1:65" s="14" customFormat="1" x14ac:dyDescent="0.2">
      <c r="B273" s="169"/>
      <c r="D273" s="161" t="s">
        <v>121</v>
      </c>
      <c r="E273" s="170" t="s">
        <v>1</v>
      </c>
      <c r="F273" s="171" t="s">
        <v>124</v>
      </c>
      <c r="H273" s="172">
        <v>8</v>
      </c>
      <c r="I273" s="173"/>
      <c r="L273" s="169"/>
      <c r="M273" s="174"/>
      <c r="N273" s="175"/>
      <c r="O273" s="175"/>
      <c r="P273" s="175"/>
      <c r="Q273" s="175"/>
      <c r="R273" s="175"/>
      <c r="S273" s="175"/>
      <c r="T273" s="176"/>
      <c r="AT273" s="170" t="s">
        <v>121</v>
      </c>
      <c r="AU273" s="170" t="s">
        <v>82</v>
      </c>
      <c r="AV273" s="14" t="s">
        <v>119</v>
      </c>
      <c r="AW273" s="14" t="s">
        <v>29</v>
      </c>
      <c r="AX273" s="14" t="s">
        <v>80</v>
      </c>
      <c r="AY273" s="170" t="s">
        <v>112</v>
      </c>
    </row>
    <row r="274" spans="1:65" s="2" customFormat="1" ht="22.15" customHeight="1" x14ac:dyDescent="0.2">
      <c r="A274" s="33"/>
      <c r="B274" s="145"/>
      <c r="C274" s="146">
        <v>42</v>
      </c>
      <c r="D274" s="146" t="s">
        <v>115</v>
      </c>
      <c r="E274" s="147" t="s">
        <v>315</v>
      </c>
      <c r="F274" s="148" t="s">
        <v>316</v>
      </c>
      <c r="G274" s="149" t="s">
        <v>152</v>
      </c>
      <c r="H274" s="150">
        <v>8</v>
      </c>
      <c r="I274" s="151"/>
      <c r="J274" s="152">
        <f>ROUND(I274*H274,2)</f>
        <v>0</v>
      </c>
      <c r="K274" s="153"/>
      <c r="L274" s="34"/>
      <c r="M274" s="154" t="s">
        <v>1</v>
      </c>
      <c r="N274" s="155" t="s">
        <v>37</v>
      </c>
      <c r="O274" s="59"/>
      <c r="P274" s="156">
        <f>O274*H274</f>
        <v>0</v>
      </c>
      <c r="Q274" s="156">
        <v>0</v>
      </c>
      <c r="R274" s="156">
        <f>Q274*H274</f>
        <v>0</v>
      </c>
      <c r="S274" s="156">
        <v>0</v>
      </c>
      <c r="T274" s="157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8" t="s">
        <v>119</v>
      </c>
      <c r="AT274" s="158" t="s">
        <v>115</v>
      </c>
      <c r="AU274" s="158" t="s">
        <v>82</v>
      </c>
      <c r="AY274" s="18" t="s">
        <v>112</v>
      </c>
      <c r="BE274" s="159">
        <f>IF(N274="základní",J274,0)</f>
        <v>0</v>
      </c>
      <c r="BF274" s="159">
        <f>IF(N274="snížená",J274,0)</f>
        <v>0</v>
      </c>
      <c r="BG274" s="159">
        <f>IF(N274="zákl. přenesená",J274,0)</f>
        <v>0</v>
      </c>
      <c r="BH274" s="159">
        <f>IF(N274="sníž. přenesená",J274,0)</f>
        <v>0</v>
      </c>
      <c r="BI274" s="159">
        <f>IF(N274="nulová",J274,0)</f>
        <v>0</v>
      </c>
      <c r="BJ274" s="18" t="s">
        <v>80</v>
      </c>
      <c r="BK274" s="159">
        <f>ROUND(I274*H274,2)</f>
        <v>0</v>
      </c>
      <c r="BL274" s="18" t="s">
        <v>119</v>
      </c>
      <c r="BM274" s="158" t="s">
        <v>317</v>
      </c>
    </row>
    <row r="275" spans="1:65" s="13" customFormat="1" x14ac:dyDescent="0.2">
      <c r="B275" s="160"/>
      <c r="D275" s="161" t="s">
        <v>121</v>
      </c>
      <c r="E275" s="162" t="s">
        <v>1</v>
      </c>
      <c r="F275" s="163" t="s">
        <v>314</v>
      </c>
      <c r="H275" s="164">
        <v>8</v>
      </c>
      <c r="I275" s="165"/>
      <c r="L275" s="160"/>
      <c r="M275" s="166"/>
      <c r="N275" s="167"/>
      <c r="O275" s="167"/>
      <c r="P275" s="167"/>
      <c r="Q275" s="167"/>
      <c r="R275" s="167"/>
      <c r="S275" s="167"/>
      <c r="T275" s="168"/>
      <c r="AT275" s="162" t="s">
        <v>121</v>
      </c>
      <c r="AU275" s="162" t="s">
        <v>82</v>
      </c>
      <c r="AV275" s="13" t="s">
        <v>82</v>
      </c>
      <c r="AW275" s="13" t="s">
        <v>29</v>
      </c>
      <c r="AX275" s="13" t="s">
        <v>72</v>
      </c>
      <c r="AY275" s="162" t="s">
        <v>112</v>
      </c>
    </row>
    <row r="276" spans="1:65" s="14" customFormat="1" x14ac:dyDescent="0.2">
      <c r="B276" s="169"/>
      <c r="D276" s="161" t="s">
        <v>121</v>
      </c>
      <c r="E276" s="170" t="s">
        <v>1</v>
      </c>
      <c r="F276" s="171" t="s">
        <v>124</v>
      </c>
      <c r="H276" s="172">
        <v>8</v>
      </c>
      <c r="I276" s="173"/>
      <c r="L276" s="169"/>
      <c r="M276" s="174"/>
      <c r="N276" s="175"/>
      <c r="O276" s="175"/>
      <c r="P276" s="175"/>
      <c r="Q276" s="175"/>
      <c r="R276" s="175"/>
      <c r="S276" s="175"/>
      <c r="T276" s="176"/>
      <c r="AT276" s="170" t="s">
        <v>121</v>
      </c>
      <c r="AU276" s="170" t="s">
        <v>82</v>
      </c>
      <c r="AV276" s="14" t="s">
        <v>119</v>
      </c>
      <c r="AW276" s="14" t="s">
        <v>29</v>
      </c>
      <c r="AX276" s="14" t="s">
        <v>80</v>
      </c>
      <c r="AY276" s="170" t="s">
        <v>112</v>
      </c>
    </row>
    <row r="277" spans="1:65" s="2" customFormat="1" ht="22.15" customHeight="1" x14ac:dyDescent="0.2">
      <c r="A277" s="33"/>
      <c r="B277" s="145"/>
      <c r="C277" s="177">
        <v>43</v>
      </c>
      <c r="D277" s="177" t="s">
        <v>130</v>
      </c>
      <c r="E277" s="178" t="s">
        <v>318</v>
      </c>
      <c r="F277" s="179" t="s">
        <v>319</v>
      </c>
      <c r="G277" s="180" t="s">
        <v>118</v>
      </c>
      <c r="H277" s="181">
        <v>8</v>
      </c>
      <c r="I277" s="182"/>
      <c r="J277" s="183">
        <f>ROUND(I277*H277,2)</f>
        <v>0</v>
      </c>
      <c r="K277" s="184"/>
      <c r="L277" s="185"/>
      <c r="M277" s="186" t="s">
        <v>1</v>
      </c>
      <c r="N277" s="187" t="s">
        <v>37</v>
      </c>
      <c r="O277" s="59"/>
      <c r="P277" s="156">
        <f>O277*H277</f>
        <v>0</v>
      </c>
      <c r="Q277" s="156">
        <v>0</v>
      </c>
      <c r="R277" s="156">
        <f>Q277*H277</f>
        <v>0</v>
      </c>
      <c r="S277" s="156">
        <v>0</v>
      </c>
      <c r="T277" s="15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8" t="s">
        <v>133</v>
      </c>
      <c r="AT277" s="158" t="s">
        <v>130</v>
      </c>
      <c r="AU277" s="158" t="s">
        <v>82</v>
      </c>
      <c r="AY277" s="18" t="s">
        <v>112</v>
      </c>
      <c r="BE277" s="159">
        <f>IF(N277="základní",J277,0)</f>
        <v>0</v>
      </c>
      <c r="BF277" s="159">
        <f>IF(N277="snížená",J277,0)</f>
        <v>0</v>
      </c>
      <c r="BG277" s="159">
        <f>IF(N277="zákl. přenesená",J277,0)</f>
        <v>0</v>
      </c>
      <c r="BH277" s="159">
        <f>IF(N277="sníž. přenesená",J277,0)</f>
        <v>0</v>
      </c>
      <c r="BI277" s="159">
        <f>IF(N277="nulová",J277,0)</f>
        <v>0</v>
      </c>
      <c r="BJ277" s="18" t="s">
        <v>80</v>
      </c>
      <c r="BK277" s="159">
        <f>ROUND(I277*H277,2)</f>
        <v>0</v>
      </c>
      <c r="BL277" s="18" t="s">
        <v>119</v>
      </c>
      <c r="BM277" s="158" t="s">
        <v>320</v>
      </c>
    </row>
    <row r="278" spans="1:65" s="13" customFormat="1" x14ac:dyDescent="0.2">
      <c r="B278" s="160"/>
      <c r="D278" s="161" t="s">
        <v>121</v>
      </c>
      <c r="E278" s="162" t="s">
        <v>1</v>
      </c>
      <c r="F278" s="163" t="s">
        <v>314</v>
      </c>
      <c r="H278" s="164">
        <v>8</v>
      </c>
      <c r="I278" s="165"/>
      <c r="L278" s="160"/>
      <c r="M278" s="166"/>
      <c r="N278" s="167"/>
      <c r="O278" s="167"/>
      <c r="P278" s="167"/>
      <c r="Q278" s="167"/>
      <c r="R278" s="167"/>
      <c r="S278" s="167"/>
      <c r="T278" s="168"/>
      <c r="AT278" s="162" t="s">
        <v>121</v>
      </c>
      <c r="AU278" s="162" t="s">
        <v>82</v>
      </c>
      <c r="AV278" s="13" t="s">
        <v>82</v>
      </c>
      <c r="AW278" s="13" t="s">
        <v>29</v>
      </c>
      <c r="AX278" s="13" t="s">
        <v>72</v>
      </c>
      <c r="AY278" s="162" t="s">
        <v>112</v>
      </c>
    </row>
    <row r="279" spans="1:65" s="14" customFormat="1" x14ac:dyDescent="0.2">
      <c r="B279" s="169"/>
      <c r="D279" s="161" t="s">
        <v>121</v>
      </c>
      <c r="E279" s="170" t="s">
        <v>1</v>
      </c>
      <c r="F279" s="171" t="s">
        <v>124</v>
      </c>
      <c r="H279" s="172">
        <v>8</v>
      </c>
      <c r="I279" s="173"/>
      <c r="L279" s="169"/>
      <c r="M279" s="174"/>
      <c r="N279" s="175"/>
      <c r="O279" s="175"/>
      <c r="P279" s="175"/>
      <c r="Q279" s="175"/>
      <c r="R279" s="175"/>
      <c r="S279" s="175"/>
      <c r="T279" s="176"/>
      <c r="AT279" s="170" t="s">
        <v>121</v>
      </c>
      <c r="AU279" s="170" t="s">
        <v>82</v>
      </c>
      <c r="AV279" s="14" t="s">
        <v>119</v>
      </c>
      <c r="AW279" s="14" t="s">
        <v>29</v>
      </c>
      <c r="AX279" s="14" t="s">
        <v>80</v>
      </c>
      <c r="AY279" s="170" t="s">
        <v>112</v>
      </c>
    </row>
    <row r="280" spans="1:65" s="2" customFormat="1" ht="13.9" customHeight="1" x14ac:dyDescent="0.2">
      <c r="A280" s="33"/>
      <c r="B280" s="145"/>
      <c r="C280" s="177">
        <v>44</v>
      </c>
      <c r="D280" s="177" t="s">
        <v>130</v>
      </c>
      <c r="E280" s="178" t="s">
        <v>321</v>
      </c>
      <c r="F280" s="179" t="s">
        <v>322</v>
      </c>
      <c r="G280" s="180" t="s">
        <v>159</v>
      </c>
      <c r="H280" s="181">
        <v>0.64</v>
      </c>
      <c r="I280" s="182"/>
      <c r="J280" s="183">
        <f>ROUND(I280*H280,2)</f>
        <v>0</v>
      </c>
      <c r="K280" s="184"/>
      <c r="L280" s="185"/>
      <c r="M280" s="186" t="s">
        <v>1</v>
      </c>
      <c r="N280" s="187" t="s">
        <v>37</v>
      </c>
      <c r="O280" s="59"/>
      <c r="P280" s="156">
        <f>O280*H280</f>
        <v>0</v>
      </c>
      <c r="Q280" s="156">
        <v>2.4289999999999998</v>
      </c>
      <c r="R280" s="156">
        <f>Q280*H280</f>
        <v>1.5545599999999999</v>
      </c>
      <c r="S280" s="156">
        <v>0</v>
      </c>
      <c r="T280" s="157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8" t="s">
        <v>133</v>
      </c>
      <c r="AT280" s="158" t="s">
        <v>130</v>
      </c>
      <c r="AU280" s="158" t="s">
        <v>82</v>
      </c>
      <c r="AY280" s="18" t="s">
        <v>112</v>
      </c>
      <c r="BE280" s="159">
        <f>IF(N280="základní",J280,0)</f>
        <v>0</v>
      </c>
      <c r="BF280" s="159">
        <f>IF(N280="snížená",J280,0)</f>
        <v>0</v>
      </c>
      <c r="BG280" s="159">
        <f>IF(N280="zákl. přenesená",J280,0)</f>
        <v>0</v>
      </c>
      <c r="BH280" s="159">
        <f>IF(N280="sníž. přenesená",J280,0)</f>
        <v>0</v>
      </c>
      <c r="BI280" s="159">
        <f>IF(N280="nulová",J280,0)</f>
        <v>0</v>
      </c>
      <c r="BJ280" s="18" t="s">
        <v>80</v>
      </c>
      <c r="BK280" s="159">
        <f>ROUND(I280*H280,2)</f>
        <v>0</v>
      </c>
      <c r="BL280" s="18" t="s">
        <v>119</v>
      </c>
      <c r="BM280" s="158" t="s">
        <v>323</v>
      </c>
    </row>
    <row r="281" spans="1:65" s="13" customFormat="1" x14ac:dyDescent="0.2">
      <c r="B281" s="160"/>
      <c r="D281" s="161" t="s">
        <v>121</v>
      </c>
      <c r="E281" s="162" t="s">
        <v>1</v>
      </c>
      <c r="F281" s="163" t="s">
        <v>324</v>
      </c>
      <c r="H281" s="164">
        <v>0.64</v>
      </c>
      <c r="I281" s="165"/>
      <c r="L281" s="160"/>
      <c r="M281" s="166"/>
      <c r="N281" s="167"/>
      <c r="O281" s="167"/>
      <c r="P281" s="167"/>
      <c r="Q281" s="167"/>
      <c r="R281" s="167"/>
      <c r="S281" s="167"/>
      <c r="T281" s="168"/>
      <c r="AT281" s="162" t="s">
        <v>121</v>
      </c>
      <c r="AU281" s="162" t="s">
        <v>82</v>
      </c>
      <c r="AV281" s="13" t="s">
        <v>82</v>
      </c>
      <c r="AW281" s="13" t="s">
        <v>29</v>
      </c>
      <c r="AX281" s="13" t="s">
        <v>72</v>
      </c>
      <c r="AY281" s="162" t="s">
        <v>112</v>
      </c>
    </row>
    <row r="282" spans="1:65" s="14" customFormat="1" x14ac:dyDescent="0.2">
      <c r="B282" s="169"/>
      <c r="D282" s="161" t="s">
        <v>121</v>
      </c>
      <c r="E282" s="170" t="s">
        <v>1</v>
      </c>
      <c r="F282" s="171" t="s">
        <v>124</v>
      </c>
      <c r="H282" s="172">
        <v>0.64</v>
      </c>
      <c r="I282" s="173"/>
      <c r="L282" s="169"/>
      <c r="M282" s="174"/>
      <c r="N282" s="175"/>
      <c r="O282" s="175"/>
      <c r="P282" s="175"/>
      <c r="Q282" s="175"/>
      <c r="R282" s="175"/>
      <c r="S282" s="175"/>
      <c r="T282" s="176"/>
      <c r="AT282" s="170" t="s">
        <v>121</v>
      </c>
      <c r="AU282" s="170" t="s">
        <v>82</v>
      </c>
      <c r="AV282" s="14" t="s">
        <v>119</v>
      </c>
      <c r="AW282" s="14" t="s">
        <v>29</v>
      </c>
      <c r="AX282" s="14" t="s">
        <v>80</v>
      </c>
      <c r="AY282" s="170" t="s">
        <v>112</v>
      </c>
    </row>
    <row r="283" spans="1:65" s="2" customFormat="1" ht="13.9" customHeight="1" x14ac:dyDescent="0.2">
      <c r="A283" s="33"/>
      <c r="B283" s="145"/>
      <c r="C283" s="177">
        <v>45</v>
      </c>
      <c r="D283" s="177" t="s">
        <v>130</v>
      </c>
      <c r="E283" s="178" t="s">
        <v>266</v>
      </c>
      <c r="F283" s="179" t="s">
        <v>267</v>
      </c>
      <c r="G283" s="180" t="s">
        <v>165</v>
      </c>
      <c r="H283" s="181">
        <v>1.1519999999999999</v>
      </c>
      <c r="I283" s="182"/>
      <c r="J283" s="183">
        <f>ROUND(I283*H283,2)</f>
        <v>0</v>
      </c>
      <c r="K283" s="184"/>
      <c r="L283" s="185"/>
      <c r="M283" s="186" t="s">
        <v>1</v>
      </c>
      <c r="N283" s="187" t="s">
        <v>37</v>
      </c>
      <c r="O283" s="59"/>
      <c r="P283" s="156">
        <f>O283*H283</f>
        <v>0</v>
      </c>
      <c r="Q283" s="156">
        <v>1</v>
      </c>
      <c r="R283" s="156">
        <f>Q283*H283</f>
        <v>1.1519999999999999</v>
      </c>
      <c r="S283" s="156">
        <v>0</v>
      </c>
      <c r="T283" s="157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8" t="s">
        <v>133</v>
      </c>
      <c r="AT283" s="158" t="s">
        <v>130</v>
      </c>
      <c r="AU283" s="158" t="s">
        <v>82</v>
      </c>
      <c r="AY283" s="18" t="s">
        <v>112</v>
      </c>
      <c r="BE283" s="159">
        <f>IF(N283="základní",J283,0)</f>
        <v>0</v>
      </c>
      <c r="BF283" s="159">
        <f>IF(N283="snížená",J283,0)</f>
        <v>0</v>
      </c>
      <c r="BG283" s="159">
        <f>IF(N283="zákl. přenesená",J283,0)</f>
        <v>0</v>
      </c>
      <c r="BH283" s="159">
        <f>IF(N283="sníž. přenesená",J283,0)</f>
        <v>0</v>
      </c>
      <c r="BI283" s="159">
        <f>IF(N283="nulová",J283,0)</f>
        <v>0</v>
      </c>
      <c r="BJ283" s="18" t="s">
        <v>80</v>
      </c>
      <c r="BK283" s="159">
        <f>ROUND(I283*H283,2)</f>
        <v>0</v>
      </c>
      <c r="BL283" s="18" t="s">
        <v>119</v>
      </c>
      <c r="BM283" s="158" t="s">
        <v>325</v>
      </c>
    </row>
    <row r="284" spans="1:65" s="13" customFormat="1" x14ac:dyDescent="0.2">
      <c r="B284" s="160"/>
      <c r="D284" s="161" t="s">
        <v>121</v>
      </c>
      <c r="E284" s="162" t="s">
        <v>1</v>
      </c>
      <c r="F284" s="163" t="s">
        <v>326</v>
      </c>
      <c r="H284" s="164">
        <v>1.1519999999999999</v>
      </c>
      <c r="I284" s="165"/>
      <c r="L284" s="160"/>
      <c r="M284" s="166"/>
      <c r="N284" s="167"/>
      <c r="O284" s="167"/>
      <c r="P284" s="167"/>
      <c r="Q284" s="167"/>
      <c r="R284" s="167"/>
      <c r="S284" s="167"/>
      <c r="T284" s="168"/>
      <c r="AT284" s="162" t="s">
        <v>121</v>
      </c>
      <c r="AU284" s="162" t="s">
        <v>82</v>
      </c>
      <c r="AV284" s="13" t="s">
        <v>82</v>
      </c>
      <c r="AW284" s="13" t="s">
        <v>29</v>
      </c>
      <c r="AX284" s="13" t="s">
        <v>72</v>
      </c>
      <c r="AY284" s="162" t="s">
        <v>112</v>
      </c>
    </row>
    <row r="285" spans="1:65" s="14" customFormat="1" x14ac:dyDescent="0.2">
      <c r="B285" s="169"/>
      <c r="D285" s="161" t="s">
        <v>121</v>
      </c>
      <c r="E285" s="170" t="s">
        <v>1</v>
      </c>
      <c r="F285" s="171" t="s">
        <v>124</v>
      </c>
      <c r="H285" s="172">
        <v>1.1519999999999999</v>
      </c>
      <c r="I285" s="173"/>
      <c r="L285" s="169"/>
      <c r="M285" s="174"/>
      <c r="N285" s="175"/>
      <c r="O285" s="175"/>
      <c r="P285" s="175"/>
      <c r="Q285" s="175"/>
      <c r="R285" s="175"/>
      <c r="S285" s="175"/>
      <c r="T285" s="176"/>
      <c r="AT285" s="170" t="s">
        <v>121</v>
      </c>
      <c r="AU285" s="170" t="s">
        <v>82</v>
      </c>
      <c r="AV285" s="14" t="s">
        <v>119</v>
      </c>
      <c r="AW285" s="14" t="s">
        <v>29</v>
      </c>
      <c r="AX285" s="14" t="s">
        <v>80</v>
      </c>
      <c r="AY285" s="170" t="s">
        <v>112</v>
      </c>
    </row>
    <row r="286" spans="1:65" s="2" customFormat="1" ht="22.15" customHeight="1" x14ac:dyDescent="0.2">
      <c r="A286" s="33"/>
      <c r="B286" s="145"/>
      <c r="C286" s="146">
        <v>46</v>
      </c>
      <c r="D286" s="146" t="s">
        <v>115</v>
      </c>
      <c r="E286" s="147" t="s">
        <v>327</v>
      </c>
      <c r="F286" s="148" t="s">
        <v>328</v>
      </c>
      <c r="G286" s="149" t="s">
        <v>152</v>
      </c>
      <c r="H286" s="150">
        <v>9.5</v>
      </c>
      <c r="I286" s="151"/>
      <c r="J286" s="152">
        <f>ROUND(I286*H286,2)</f>
        <v>0</v>
      </c>
      <c r="K286" s="153"/>
      <c r="L286" s="34"/>
      <c r="M286" s="154" t="s">
        <v>1</v>
      </c>
      <c r="N286" s="155" t="s">
        <v>37</v>
      </c>
      <c r="O286" s="59"/>
      <c r="P286" s="156">
        <f>O286*H286</f>
        <v>0</v>
      </c>
      <c r="Q286" s="156">
        <v>0</v>
      </c>
      <c r="R286" s="156">
        <f>Q286*H286</f>
        <v>0</v>
      </c>
      <c r="S286" s="156">
        <v>0</v>
      </c>
      <c r="T286" s="15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8" t="s">
        <v>119</v>
      </c>
      <c r="AT286" s="158" t="s">
        <v>115</v>
      </c>
      <c r="AU286" s="158" t="s">
        <v>82</v>
      </c>
      <c r="AY286" s="18" t="s">
        <v>112</v>
      </c>
      <c r="BE286" s="159">
        <f>IF(N286="základní",J286,0)</f>
        <v>0</v>
      </c>
      <c r="BF286" s="159">
        <f>IF(N286="snížená",J286,0)</f>
        <v>0</v>
      </c>
      <c r="BG286" s="159">
        <f>IF(N286="zákl. přenesená",J286,0)</f>
        <v>0</v>
      </c>
      <c r="BH286" s="159">
        <f>IF(N286="sníž. přenesená",J286,0)</f>
        <v>0</v>
      </c>
      <c r="BI286" s="159">
        <f>IF(N286="nulová",J286,0)</f>
        <v>0</v>
      </c>
      <c r="BJ286" s="18" t="s">
        <v>80</v>
      </c>
      <c r="BK286" s="159">
        <f>ROUND(I286*H286,2)</f>
        <v>0</v>
      </c>
      <c r="BL286" s="18" t="s">
        <v>119</v>
      </c>
      <c r="BM286" s="158" t="s">
        <v>329</v>
      </c>
    </row>
    <row r="287" spans="1:65" s="13" customFormat="1" x14ac:dyDescent="0.2">
      <c r="B287" s="160"/>
      <c r="D287" s="161" t="s">
        <v>121</v>
      </c>
      <c r="E287" s="162" t="s">
        <v>1</v>
      </c>
      <c r="F287" s="163" t="s">
        <v>330</v>
      </c>
      <c r="H287" s="164">
        <v>9.5</v>
      </c>
      <c r="I287" s="165"/>
      <c r="L287" s="160"/>
      <c r="M287" s="166"/>
      <c r="N287" s="167"/>
      <c r="O287" s="167"/>
      <c r="P287" s="167"/>
      <c r="Q287" s="167"/>
      <c r="R287" s="167"/>
      <c r="S287" s="167"/>
      <c r="T287" s="168"/>
      <c r="AT287" s="162" t="s">
        <v>121</v>
      </c>
      <c r="AU287" s="162" t="s">
        <v>82</v>
      </c>
      <c r="AV287" s="13" t="s">
        <v>82</v>
      </c>
      <c r="AW287" s="13" t="s">
        <v>29</v>
      </c>
      <c r="AX287" s="13" t="s">
        <v>72</v>
      </c>
      <c r="AY287" s="162" t="s">
        <v>112</v>
      </c>
    </row>
    <row r="288" spans="1:65" s="14" customFormat="1" x14ac:dyDescent="0.2">
      <c r="B288" s="169"/>
      <c r="D288" s="161" t="s">
        <v>121</v>
      </c>
      <c r="E288" s="170" t="s">
        <v>1</v>
      </c>
      <c r="F288" s="171" t="s">
        <v>124</v>
      </c>
      <c r="H288" s="172">
        <v>9.5</v>
      </c>
      <c r="I288" s="173"/>
      <c r="L288" s="169"/>
      <c r="M288" s="174"/>
      <c r="N288" s="175"/>
      <c r="O288" s="175"/>
      <c r="P288" s="175"/>
      <c r="Q288" s="175"/>
      <c r="R288" s="175"/>
      <c r="S288" s="175"/>
      <c r="T288" s="176"/>
      <c r="AT288" s="170" t="s">
        <v>121</v>
      </c>
      <c r="AU288" s="170" t="s">
        <v>82</v>
      </c>
      <c r="AV288" s="14" t="s">
        <v>119</v>
      </c>
      <c r="AW288" s="14" t="s">
        <v>29</v>
      </c>
      <c r="AX288" s="14" t="s">
        <v>80</v>
      </c>
      <c r="AY288" s="170" t="s">
        <v>112</v>
      </c>
    </row>
    <row r="289" spans="1:65" s="2" customFormat="1" ht="13.9" customHeight="1" x14ac:dyDescent="0.2">
      <c r="A289" s="33"/>
      <c r="B289" s="145"/>
      <c r="C289" s="146">
        <v>47</v>
      </c>
      <c r="D289" s="146" t="s">
        <v>115</v>
      </c>
      <c r="E289" s="147" t="s">
        <v>331</v>
      </c>
      <c r="F289" s="148" t="s">
        <v>332</v>
      </c>
      <c r="G289" s="149" t="s">
        <v>152</v>
      </c>
      <c r="H289" s="150">
        <v>1</v>
      </c>
      <c r="I289" s="151"/>
      <c r="J289" s="152">
        <f>ROUND(I289*H289,2)</f>
        <v>0</v>
      </c>
      <c r="K289" s="153"/>
      <c r="L289" s="34"/>
      <c r="M289" s="154" t="s">
        <v>1</v>
      </c>
      <c r="N289" s="155" t="s">
        <v>37</v>
      </c>
      <c r="O289" s="59"/>
      <c r="P289" s="156">
        <f>O289*H289</f>
        <v>0</v>
      </c>
      <c r="Q289" s="156">
        <v>0</v>
      </c>
      <c r="R289" s="156">
        <f>Q289*H289</f>
        <v>0</v>
      </c>
      <c r="S289" s="156">
        <v>0</v>
      </c>
      <c r="T289" s="157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58" t="s">
        <v>119</v>
      </c>
      <c r="AT289" s="158" t="s">
        <v>115</v>
      </c>
      <c r="AU289" s="158" t="s">
        <v>82</v>
      </c>
      <c r="AY289" s="18" t="s">
        <v>112</v>
      </c>
      <c r="BE289" s="159">
        <f>IF(N289="základní",J289,0)</f>
        <v>0</v>
      </c>
      <c r="BF289" s="159">
        <f>IF(N289="snížená",J289,0)</f>
        <v>0</v>
      </c>
      <c r="BG289" s="159">
        <f>IF(N289="zákl. přenesená",J289,0)</f>
        <v>0</v>
      </c>
      <c r="BH289" s="159">
        <f>IF(N289="sníž. přenesená",J289,0)</f>
        <v>0</v>
      </c>
      <c r="BI289" s="159">
        <f>IF(N289="nulová",J289,0)</f>
        <v>0</v>
      </c>
      <c r="BJ289" s="18" t="s">
        <v>80</v>
      </c>
      <c r="BK289" s="159">
        <f>ROUND(I289*H289,2)</f>
        <v>0</v>
      </c>
      <c r="BL289" s="18" t="s">
        <v>119</v>
      </c>
      <c r="BM289" s="158" t="s">
        <v>333</v>
      </c>
    </row>
    <row r="290" spans="1:65" s="13" customFormat="1" x14ac:dyDescent="0.2">
      <c r="B290" s="160"/>
      <c r="D290" s="161" t="s">
        <v>121</v>
      </c>
      <c r="E290" s="162" t="s">
        <v>1</v>
      </c>
      <c r="F290" s="163" t="s">
        <v>80</v>
      </c>
      <c r="H290" s="164">
        <v>1</v>
      </c>
      <c r="I290" s="165"/>
      <c r="L290" s="160"/>
      <c r="M290" s="166"/>
      <c r="N290" s="167"/>
      <c r="O290" s="167"/>
      <c r="P290" s="167"/>
      <c r="Q290" s="167"/>
      <c r="R290" s="167"/>
      <c r="S290" s="167"/>
      <c r="T290" s="168"/>
      <c r="AT290" s="162" t="s">
        <v>121</v>
      </c>
      <c r="AU290" s="162" t="s">
        <v>82</v>
      </c>
      <c r="AV290" s="13" t="s">
        <v>82</v>
      </c>
      <c r="AW290" s="13" t="s">
        <v>29</v>
      </c>
      <c r="AX290" s="13" t="s">
        <v>72</v>
      </c>
      <c r="AY290" s="162" t="s">
        <v>112</v>
      </c>
    </row>
    <row r="291" spans="1:65" s="14" customFormat="1" x14ac:dyDescent="0.2">
      <c r="B291" s="169"/>
      <c r="D291" s="161" t="s">
        <v>121</v>
      </c>
      <c r="E291" s="170" t="s">
        <v>1</v>
      </c>
      <c r="F291" s="171" t="s">
        <v>124</v>
      </c>
      <c r="H291" s="172">
        <v>1</v>
      </c>
      <c r="I291" s="173"/>
      <c r="L291" s="169"/>
      <c r="M291" s="174"/>
      <c r="N291" s="175"/>
      <c r="O291" s="175"/>
      <c r="P291" s="175"/>
      <c r="Q291" s="175"/>
      <c r="R291" s="175"/>
      <c r="S291" s="175"/>
      <c r="T291" s="176"/>
      <c r="AT291" s="170" t="s">
        <v>121</v>
      </c>
      <c r="AU291" s="170" t="s">
        <v>82</v>
      </c>
      <c r="AV291" s="14" t="s">
        <v>119</v>
      </c>
      <c r="AW291" s="14" t="s">
        <v>29</v>
      </c>
      <c r="AX291" s="14" t="s">
        <v>80</v>
      </c>
      <c r="AY291" s="170" t="s">
        <v>112</v>
      </c>
    </row>
    <row r="292" spans="1:65" s="2" customFormat="1" ht="13.9" customHeight="1" x14ac:dyDescent="0.2">
      <c r="A292" s="33"/>
      <c r="B292" s="145"/>
      <c r="C292" s="177">
        <v>48</v>
      </c>
      <c r="D292" s="177" t="s">
        <v>130</v>
      </c>
      <c r="E292" s="178" t="s">
        <v>334</v>
      </c>
      <c r="F292" s="179" t="s">
        <v>335</v>
      </c>
      <c r="G292" s="180" t="s">
        <v>159</v>
      </c>
      <c r="H292" s="181">
        <v>5.83</v>
      </c>
      <c r="I292" s="182"/>
      <c r="J292" s="183">
        <f>ROUND(I292*H292,2)</f>
        <v>0</v>
      </c>
      <c r="K292" s="184"/>
      <c r="L292" s="185"/>
      <c r="M292" s="186" t="s">
        <v>1</v>
      </c>
      <c r="N292" s="187" t="s">
        <v>37</v>
      </c>
      <c r="O292" s="59"/>
      <c r="P292" s="156">
        <f>O292*H292</f>
        <v>0</v>
      </c>
      <c r="Q292" s="156">
        <v>2.234</v>
      </c>
      <c r="R292" s="156">
        <f>Q292*H292</f>
        <v>13.02422</v>
      </c>
      <c r="S292" s="156">
        <v>0</v>
      </c>
      <c r="T292" s="157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8" t="s">
        <v>133</v>
      </c>
      <c r="AT292" s="158" t="s">
        <v>130</v>
      </c>
      <c r="AU292" s="158" t="s">
        <v>82</v>
      </c>
      <c r="AY292" s="18" t="s">
        <v>112</v>
      </c>
      <c r="BE292" s="159">
        <f>IF(N292="základní",J292,0)</f>
        <v>0</v>
      </c>
      <c r="BF292" s="159">
        <f>IF(N292="snížená",J292,0)</f>
        <v>0</v>
      </c>
      <c r="BG292" s="159">
        <f>IF(N292="zákl. přenesená",J292,0)</f>
        <v>0</v>
      </c>
      <c r="BH292" s="159">
        <f>IF(N292="sníž. přenesená",J292,0)</f>
        <v>0</v>
      </c>
      <c r="BI292" s="159">
        <f>IF(N292="nulová",J292,0)</f>
        <v>0</v>
      </c>
      <c r="BJ292" s="18" t="s">
        <v>80</v>
      </c>
      <c r="BK292" s="159">
        <f>ROUND(I292*H292,2)</f>
        <v>0</v>
      </c>
      <c r="BL292" s="18" t="s">
        <v>119</v>
      </c>
      <c r="BM292" s="158" t="s">
        <v>336</v>
      </c>
    </row>
    <row r="293" spans="1:65" s="13" customFormat="1" x14ac:dyDescent="0.2">
      <c r="B293" s="160"/>
      <c r="D293" s="161" t="s">
        <v>121</v>
      </c>
      <c r="E293" s="162" t="s">
        <v>1</v>
      </c>
      <c r="F293" s="163" t="s">
        <v>337</v>
      </c>
      <c r="H293" s="164">
        <v>0.56999999999999995</v>
      </c>
      <c r="I293" s="165"/>
      <c r="L293" s="160"/>
      <c r="M293" s="166"/>
      <c r="N293" s="167"/>
      <c r="O293" s="167"/>
      <c r="P293" s="167"/>
      <c r="Q293" s="167"/>
      <c r="R293" s="167"/>
      <c r="S293" s="167"/>
      <c r="T293" s="168"/>
      <c r="AT293" s="162" t="s">
        <v>121</v>
      </c>
      <c r="AU293" s="162" t="s">
        <v>82</v>
      </c>
      <c r="AV293" s="13" t="s">
        <v>82</v>
      </c>
      <c r="AW293" s="13" t="s">
        <v>29</v>
      </c>
      <c r="AX293" s="13" t="s">
        <v>72</v>
      </c>
      <c r="AY293" s="162" t="s">
        <v>112</v>
      </c>
    </row>
    <row r="294" spans="1:65" s="13" customFormat="1" x14ac:dyDescent="0.2">
      <c r="B294" s="160"/>
      <c r="D294" s="161" t="s">
        <v>121</v>
      </c>
      <c r="E294" s="162" t="s">
        <v>1</v>
      </c>
      <c r="F294" s="163" t="s">
        <v>338</v>
      </c>
      <c r="H294" s="164">
        <v>5.26</v>
      </c>
      <c r="I294" s="165"/>
      <c r="L294" s="160"/>
      <c r="M294" s="166"/>
      <c r="N294" s="167"/>
      <c r="O294" s="167"/>
      <c r="P294" s="167"/>
      <c r="Q294" s="167"/>
      <c r="R294" s="167"/>
      <c r="S294" s="167"/>
      <c r="T294" s="168"/>
      <c r="AT294" s="162" t="s">
        <v>121</v>
      </c>
      <c r="AU294" s="162" t="s">
        <v>82</v>
      </c>
      <c r="AV294" s="13" t="s">
        <v>82</v>
      </c>
      <c r="AW294" s="13" t="s">
        <v>29</v>
      </c>
      <c r="AX294" s="13" t="s">
        <v>72</v>
      </c>
      <c r="AY294" s="162" t="s">
        <v>112</v>
      </c>
    </row>
    <row r="295" spans="1:65" s="14" customFormat="1" x14ac:dyDescent="0.2">
      <c r="B295" s="169"/>
      <c r="D295" s="161" t="s">
        <v>121</v>
      </c>
      <c r="E295" s="170" t="s">
        <v>1</v>
      </c>
      <c r="F295" s="171" t="s">
        <v>124</v>
      </c>
      <c r="H295" s="172">
        <v>5.83</v>
      </c>
      <c r="I295" s="173"/>
      <c r="L295" s="169"/>
      <c r="M295" s="174"/>
      <c r="N295" s="175"/>
      <c r="O295" s="175"/>
      <c r="P295" s="175"/>
      <c r="Q295" s="175"/>
      <c r="R295" s="175"/>
      <c r="S295" s="175"/>
      <c r="T295" s="176"/>
      <c r="AT295" s="170" t="s">
        <v>121</v>
      </c>
      <c r="AU295" s="170" t="s">
        <v>82</v>
      </c>
      <c r="AV295" s="14" t="s">
        <v>119</v>
      </c>
      <c r="AW295" s="14" t="s">
        <v>29</v>
      </c>
      <c r="AX295" s="14" t="s">
        <v>80</v>
      </c>
      <c r="AY295" s="170" t="s">
        <v>112</v>
      </c>
    </row>
    <row r="296" spans="1:65" s="2" customFormat="1" ht="22.15" customHeight="1" x14ac:dyDescent="0.2">
      <c r="A296" s="33"/>
      <c r="B296" s="145"/>
      <c r="C296" s="177">
        <v>49</v>
      </c>
      <c r="D296" s="177" t="s">
        <v>130</v>
      </c>
      <c r="E296" s="178" t="s">
        <v>339</v>
      </c>
      <c r="F296" s="179" t="s">
        <v>340</v>
      </c>
      <c r="G296" s="180" t="s">
        <v>152</v>
      </c>
      <c r="H296" s="181">
        <v>1</v>
      </c>
      <c r="I296" s="182"/>
      <c r="J296" s="183">
        <f>ROUND(I296*H296,2)</f>
        <v>0</v>
      </c>
      <c r="K296" s="184"/>
      <c r="L296" s="185"/>
      <c r="M296" s="186" t="s">
        <v>1</v>
      </c>
      <c r="N296" s="187" t="s">
        <v>37</v>
      </c>
      <c r="O296" s="59"/>
      <c r="P296" s="156">
        <f>O296*H296</f>
        <v>0</v>
      </c>
      <c r="Q296" s="156">
        <v>5.5399999999999998E-3</v>
      </c>
      <c r="R296" s="156">
        <f>Q296*H296</f>
        <v>5.5399999999999998E-3</v>
      </c>
      <c r="S296" s="156">
        <v>0</v>
      </c>
      <c r="T296" s="157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8" t="s">
        <v>133</v>
      </c>
      <c r="AT296" s="158" t="s">
        <v>130</v>
      </c>
      <c r="AU296" s="158" t="s">
        <v>82</v>
      </c>
      <c r="AY296" s="18" t="s">
        <v>112</v>
      </c>
      <c r="BE296" s="159">
        <f>IF(N296="základní",J296,0)</f>
        <v>0</v>
      </c>
      <c r="BF296" s="159">
        <f>IF(N296="snížená",J296,0)</f>
        <v>0</v>
      </c>
      <c r="BG296" s="159">
        <f>IF(N296="zákl. přenesená",J296,0)</f>
        <v>0</v>
      </c>
      <c r="BH296" s="159">
        <f>IF(N296="sníž. přenesená",J296,0)</f>
        <v>0</v>
      </c>
      <c r="BI296" s="159">
        <f>IF(N296="nulová",J296,0)</f>
        <v>0</v>
      </c>
      <c r="BJ296" s="18" t="s">
        <v>80</v>
      </c>
      <c r="BK296" s="159">
        <f>ROUND(I296*H296,2)</f>
        <v>0</v>
      </c>
      <c r="BL296" s="18" t="s">
        <v>119</v>
      </c>
      <c r="BM296" s="158" t="s">
        <v>341</v>
      </c>
    </row>
    <row r="297" spans="1:65" s="13" customFormat="1" x14ac:dyDescent="0.2">
      <c r="B297" s="160"/>
      <c r="D297" s="161" t="s">
        <v>121</v>
      </c>
      <c r="E297" s="162" t="s">
        <v>1</v>
      </c>
      <c r="F297" s="163" t="s">
        <v>342</v>
      </c>
      <c r="H297" s="164">
        <v>1</v>
      </c>
      <c r="I297" s="165"/>
      <c r="L297" s="160"/>
      <c r="M297" s="166"/>
      <c r="N297" s="167"/>
      <c r="O297" s="167"/>
      <c r="P297" s="167"/>
      <c r="Q297" s="167"/>
      <c r="R297" s="167"/>
      <c r="S297" s="167"/>
      <c r="T297" s="168"/>
      <c r="AT297" s="162" t="s">
        <v>121</v>
      </c>
      <c r="AU297" s="162" t="s">
        <v>82</v>
      </c>
      <c r="AV297" s="13" t="s">
        <v>82</v>
      </c>
      <c r="AW297" s="13" t="s">
        <v>29</v>
      </c>
      <c r="AX297" s="13" t="s">
        <v>72</v>
      </c>
      <c r="AY297" s="162" t="s">
        <v>112</v>
      </c>
    </row>
    <row r="298" spans="1:65" s="14" customFormat="1" x14ac:dyDescent="0.2">
      <c r="B298" s="169"/>
      <c r="D298" s="161" t="s">
        <v>121</v>
      </c>
      <c r="E298" s="170" t="s">
        <v>1</v>
      </c>
      <c r="F298" s="171" t="s">
        <v>124</v>
      </c>
      <c r="H298" s="172">
        <v>1</v>
      </c>
      <c r="I298" s="173"/>
      <c r="L298" s="169"/>
      <c r="M298" s="174"/>
      <c r="N298" s="175"/>
      <c r="O298" s="175"/>
      <c r="P298" s="175"/>
      <c r="Q298" s="175"/>
      <c r="R298" s="175"/>
      <c r="S298" s="175"/>
      <c r="T298" s="176"/>
      <c r="AT298" s="170" t="s">
        <v>121</v>
      </c>
      <c r="AU298" s="170" t="s">
        <v>82</v>
      </c>
      <c r="AV298" s="14" t="s">
        <v>119</v>
      </c>
      <c r="AW298" s="14" t="s">
        <v>29</v>
      </c>
      <c r="AX298" s="14" t="s">
        <v>80</v>
      </c>
      <c r="AY298" s="170" t="s">
        <v>112</v>
      </c>
    </row>
    <row r="299" spans="1:65" s="2" customFormat="1" ht="22.15" customHeight="1" x14ac:dyDescent="0.2">
      <c r="A299" s="33"/>
      <c r="B299" s="145"/>
      <c r="C299" s="177">
        <v>50</v>
      </c>
      <c r="D299" s="177" t="s">
        <v>130</v>
      </c>
      <c r="E299" s="178" t="s">
        <v>343</v>
      </c>
      <c r="F299" s="179" t="s">
        <v>344</v>
      </c>
      <c r="G299" s="180" t="s">
        <v>152</v>
      </c>
      <c r="H299" s="181">
        <v>9.5</v>
      </c>
      <c r="I299" s="182"/>
      <c r="J299" s="183">
        <f>ROUND(I299*H299,2)</f>
        <v>0</v>
      </c>
      <c r="K299" s="184"/>
      <c r="L299" s="185"/>
      <c r="M299" s="186" t="s">
        <v>1</v>
      </c>
      <c r="N299" s="187" t="s">
        <v>37</v>
      </c>
      <c r="O299" s="59"/>
      <c r="P299" s="156">
        <f>O299*H299</f>
        <v>0</v>
      </c>
      <c r="Q299" s="156">
        <v>2.213E-2</v>
      </c>
      <c r="R299" s="156">
        <f>Q299*H299</f>
        <v>0.21023500000000001</v>
      </c>
      <c r="S299" s="156">
        <v>0</v>
      </c>
      <c r="T299" s="157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58" t="s">
        <v>133</v>
      </c>
      <c r="AT299" s="158" t="s">
        <v>130</v>
      </c>
      <c r="AU299" s="158" t="s">
        <v>82</v>
      </c>
      <c r="AY299" s="18" t="s">
        <v>112</v>
      </c>
      <c r="BE299" s="159">
        <f>IF(N299="základní",J299,0)</f>
        <v>0</v>
      </c>
      <c r="BF299" s="159">
        <f>IF(N299="snížená",J299,0)</f>
        <v>0</v>
      </c>
      <c r="BG299" s="159">
        <f>IF(N299="zákl. přenesená",J299,0)</f>
        <v>0</v>
      </c>
      <c r="BH299" s="159">
        <f>IF(N299="sníž. přenesená",J299,0)</f>
        <v>0</v>
      </c>
      <c r="BI299" s="159">
        <f>IF(N299="nulová",J299,0)</f>
        <v>0</v>
      </c>
      <c r="BJ299" s="18" t="s">
        <v>80</v>
      </c>
      <c r="BK299" s="159">
        <f>ROUND(I299*H299,2)</f>
        <v>0</v>
      </c>
      <c r="BL299" s="18" t="s">
        <v>119</v>
      </c>
      <c r="BM299" s="158" t="s">
        <v>345</v>
      </c>
    </row>
    <row r="300" spans="1:65" s="13" customFormat="1" x14ac:dyDescent="0.2">
      <c r="B300" s="160"/>
      <c r="D300" s="161" t="s">
        <v>121</v>
      </c>
      <c r="E300" s="162" t="s">
        <v>1</v>
      </c>
      <c r="F300" s="163" t="s">
        <v>346</v>
      </c>
      <c r="H300" s="164">
        <v>9.5</v>
      </c>
      <c r="I300" s="165"/>
      <c r="L300" s="160"/>
      <c r="M300" s="166"/>
      <c r="N300" s="167"/>
      <c r="O300" s="167"/>
      <c r="P300" s="167"/>
      <c r="Q300" s="167"/>
      <c r="R300" s="167"/>
      <c r="S300" s="167"/>
      <c r="T300" s="168"/>
      <c r="AT300" s="162" t="s">
        <v>121</v>
      </c>
      <c r="AU300" s="162" t="s">
        <v>82</v>
      </c>
      <c r="AV300" s="13" t="s">
        <v>82</v>
      </c>
      <c r="AW300" s="13" t="s">
        <v>29</v>
      </c>
      <c r="AX300" s="13" t="s">
        <v>72</v>
      </c>
      <c r="AY300" s="162" t="s">
        <v>112</v>
      </c>
    </row>
    <row r="301" spans="1:65" s="14" customFormat="1" x14ac:dyDescent="0.2">
      <c r="B301" s="169"/>
      <c r="D301" s="161" t="s">
        <v>121</v>
      </c>
      <c r="E301" s="170" t="s">
        <v>1</v>
      </c>
      <c r="F301" s="171" t="s">
        <v>124</v>
      </c>
      <c r="H301" s="172">
        <v>9.5</v>
      </c>
      <c r="I301" s="173"/>
      <c r="L301" s="169"/>
      <c r="M301" s="174"/>
      <c r="N301" s="175"/>
      <c r="O301" s="175"/>
      <c r="P301" s="175"/>
      <c r="Q301" s="175"/>
      <c r="R301" s="175"/>
      <c r="S301" s="175"/>
      <c r="T301" s="176"/>
      <c r="AT301" s="170" t="s">
        <v>121</v>
      </c>
      <c r="AU301" s="170" t="s">
        <v>82</v>
      </c>
      <c r="AV301" s="14" t="s">
        <v>119</v>
      </c>
      <c r="AW301" s="14" t="s">
        <v>29</v>
      </c>
      <c r="AX301" s="14" t="s">
        <v>80</v>
      </c>
      <c r="AY301" s="170" t="s">
        <v>112</v>
      </c>
    </row>
    <row r="302" spans="1:65" s="2" customFormat="1" ht="22.15" customHeight="1" x14ac:dyDescent="0.2">
      <c r="A302" s="33"/>
      <c r="B302" s="145"/>
      <c r="C302" s="146">
        <v>51</v>
      </c>
      <c r="D302" s="146" t="s">
        <v>115</v>
      </c>
      <c r="E302" s="147" t="s">
        <v>347</v>
      </c>
      <c r="F302" s="148" t="s">
        <v>348</v>
      </c>
      <c r="G302" s="149" t="s">
        <v>152</v>
      </c>
      <c r="H302" s="150">
        <v>8.8000000000000007</v>
      </c>
      <c r="I302" s="151"/>
      <c r="J302" s="152">
        <f>ROUND(I302*H302,2)</f>
        <v>0</v>
      </c>
      <c r="K302" s="153"/>
      <c r="L302" s="34"/>
      <c r="M302" s="154" t="s">
        <v>1</v>
      </c>
      <c r="N302" s="155" t="s">
        <v>37</v>
      </c>
      <c r="O302" s="59"/>
      <c r="P302" s="156">
        <f>O302*H302</f>
        <v>0</v>
      </c>
      <c r="Q302" s="156">
        <v>0</v>
      </c>
      <c r="R302" s="156">
        <f>Q302*H302</f>
        <v>0</v>
      </c>
      <c r="S302" s="156">
        <v>0</v>
      </c>
      <c r="T302" s="157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8" t="s">
        <v>119</v>
      </c>
      <c r="AT302" s="158" t="s">
        <v>115</v>
      </c>
      <c r="AU302" s="158" t="s">
        <v>82</v>
      </c>
      <c r="AY302" s="18" t="s">
        <v>112</v>
      </c>
      <c r="BE302" s="159">
        <f>IF(N302="základní",J302,0)</f>
        <v>0</v>
      </c>
      <c r="BF302" s="159">
        <f>IF(N302="snížená",J302,0)</f>
        <v>0</v>
      </c>
      <c r="BG302" s="159">
        <f>IF(N302="zákl. přenesená",J302,0)</f>
        <v>0</v>
      </c>
      <c r="BH302" s="159">
        <f>IF(N302="sníž. přenesená",J302,0)</f>
        <v>0</v>
      </c>
      <c r="BI302" s="159">
        <f>IF(N302="nulová",J302,0)</f>
        <v>0</v>
      </c>
      <c r="BJ302" s="18" t="s">
        <v>80</v>
      </c>
      <c r="BK302" s="159">
        <f>ROUND(I302*H302,2)</f>
        <v>0</v>
      </c>
      <c r="BL302" s="18" t="s">
        <v>119</v>
      </c>
      <c r="BM302" s="158" t="s">
        <v>349</v>
      </c>
    </row>
    <row r="303" spans="1:65" s="13" customFormat="1" x14ac:dyDescent="0.2">
      <c r="B303" s="160"/>
      <c r="D303" s="161" t="s">
        <v>121</v>
      </c>
      <c r="E303" s="162" t="s">
        <v>1</v>
      </c>
      <c r="F303" s="163" t="s">
        <v>342</v>
      </c>
      <c r="H303" s="164">
        <v>1</v>
      </c>
      <c r="I303" s="165"/>
      <c r="L303" s="160"/>
      <c r="M303" s="166"/>
      <c r="N303" s="167"/>
      <c r="O303" s="167"/>
      <c r="P303" s="167"/>
      <c r="Q303" s="167"/>
      <c r="R303" s="167"/>
      <c r="S303" s="167"/>
      <c r="T303" s="168"/>
      <c r="AT303" s="162" t="s">
        <v>121</v>
      </c>
      <c r="AU303" s="162" t="s">
        <v>82</v>
      </c>
      <c r="AV303" s="13" t="s">
        <v>82</v>
      </c>
      <c r="AW303" s="13" t="s">
        <v>29</v>
      </c>
      <c r="AX303" s="13" t="s">
        <v>72</v>
      </c>
      <c r="AY303" s="162" t="s">
        <v>112</v>
      </c>
    </row>
    <row r="304" spans="1:65" s="13" customFormat="1" x14ac:dyDescent="0.2">
      <c r="B304" s="160"/>
      <c r="D304" s="161" t="s">
        <v>121</v>
      </c>
      <c r="E304" s="162" t="s">
        <v>1</v>
      </c>
      <c r="F304" s="163" t="s">
        <v>350</v>
      </c>
      <c r="H304" s="164">
        <v>7.8</v>
      </c>
      <c r="I304" s="165"/>
      <c r="L304" s="160"/>
      <c r="M304" s="166"/>
      <c r="N304" s="167"/>
      <c r="O304" s="167"/>
      <c r="P304" s="167"/>
      <c r="Q304" s="167"/>
      <c r="R304" s="167"/>
      <c r="S304" s="167"/>
      <c r="T304" s="168"/>
      <c r="AT304" s="162" t="s">
        <v>121</v>
      </c>
      <c r="AU304" s="162" t="s">
        <v>82</v>
      </c>
      <c r="AV304" s="13" t="s">
        <v>82</v>
      </c>
      <c r="AW304" s="13" t="s">
        <v>29</v>
      </c>
      <c r="AX304" s="13" t="s">
        <v>72</v>
      </c>
      <c r="AY304" s="162" t="s">
        <v>112</v>
      </c>
    </row>
    <row r="305" spans="1:65" s="14" customFormat="1" x14ac:dyDescent="0.2">
      <c r="B305" s="169"/>
      <c r="D305" s="161" t="s">
        <v>121</v>
      </c>
      <c r="E305" s="170" t="s">
        <v>1</v>
      </c>
      <c r="F305" s="171" t="s">
        <v>124</v>
      </c>
      <c r="H305" s="172">
        <v>8.8000000000000007</v>
      </c>
      <c r="I305" s="173"/>
      <c r="L305" s="169"/>
      <c r="M305" s="174"/>
      <c r="N305" s="175"/>
      <c r="O305" s="175"/>
      <c r="P305" s="175"/>
      <c r="Q305" s="175"/>
      <c r="R305" s="175"/>
      <c r="S305" s="175"/>
      <c r="T305" s="176"/>
      <c r="AT305" s="170" t="s">
        <v>121</v>
      </c>
      <c r="AU305" s="170" t="s">
        <v>82</v>
      </c>
      <c r="AV305" s="14" t="s">
        <v>119</v>
      </c>
      <c r="AW305" s="14" t="s">
        <v>29</v>
      </c>
      <c r="AX305" s="14" t="s">
        <v>80</v>
      </c>
      <c r="AY305" s="170" t="s">
        <v>112</v>
      </c>
    </row>
    <row r="306" spans="1:65" s="2" customFormat="1" ht="13.9" customHeight="1" x14ac:dyDescent="0.2">
      <c r="A306" s="33"/>
      <c r="B306" s="145"/>
      <c r="C306" s="177">
        <v>52</v>
      </c>
      <c r="D306" s="177" t="s">
        <v>130</v>
      </c>
      <c r="E306" s="178" t="s">
        <v>351</v>
      </c>
      <c r="F306" s="179" t="s">
        <v>352</v>
      </c>
      <c r="G306" s="180" t="s">
        <v>165</v>
      </c>
      <c r="H306" s="181">
        <v>8.9629999999999992</v>
      </c>
      <c r="I306" s="182"/>
      <c r="J306" s="183">
        <f>ROUND(I306*H306,2)</f>
        <v>0</v>
      </c>
      <c r="K306" s="184"/>
      <c r="L306" s="185"/>
      <c r="M306" s="186" t="s">
        <v>1</v>
      </c>
      <c r="N306" s="187" t="s">
        <v>37</v>
      </c>
      <c r="O306" s="59"/>
      <c r="P306" s="156">
        <f>O306*H306</f>
        <v>0</v>
      </c>
      <c r="Q306" s="156">
        <v>1</v>
      </c>
      <c r="R306" s="156">
        <f>Q306*H306</f>
        <v>8.9629999999999992</v>
      </c>
      <c r="S306" s="156">
        <v>0</v>
      </c>
      <c r="T306" s="15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8" t="s">
        <v>133</v>
      </c>
      <c r="AT306" s="158" t="s">
        <v>130</v>
      </c>
      <c r="AU306" s="158" t="s">
        <v>82</v>
      </c>
      <c r="AY306" s="18" t="s">
        <v>112</v>
      </c>
      <c r="BE306" s="159">
        <f>IF(N306="základní",J306,0)</f>
        <v>0</v>
      </c>
      <c r="BF306" s="159">
        <f>IF(N306="snížená",J306,0)</f>
        <v>0</v>
      </c>
      <c r="BG306" s="159">
        <f>IF(N306="zákl. přenesená",J306,0)</f>
        <v>0</v>
      </c>
      <c r="BH306" s="159">
        <f>IF(N306="sníž. přenesená",J306,0)</f>
        <v>0</v>
      </c>
      <c r="BI306" s="159">
        <f>IF(N306="nulová",J306,0)</f>
        <v>0</v>
      </c>
      <c r="BJ306" s="18" t="s">
        <v>80</v>
      </c>
      <c r="BK306" s="159">
        <f>ROUND(I306*H306,2)</f>
        <v>0</v>
      </c>
      <c r="BL306" s="18" t="s">
        <v>119</v>
      </c>
      <c r="BM306" s="158" t="s">
        <v>353</v>
      </c>
    </row>
    <row r="307" spans="1:65" s="13" customFormat="1" x14ac:dyDescent="0.2">
      <c r="B307" s="160"/>
      <c r="D307" s="161" t="s">
        <v>121</v>
      </c>
      <c r="E307" s="162" t="s">
        <v>1</v>
      </c>
      <c r="F307" s="163" t="s">
        <v>354</v>
      </c>
      <c r="H307" s="164">
        <v>0.188</v>
      </c>
      <c r="I307" s="165"/>
      <c r="L307" s="160"/>
      <c r="M307" s="166"/>
      <c r="N307" s="167"/>
      <c r="O307" s="167"/>
      <c r="P307" s="167"/>
      <c r="Q307" s="167"/>
      <c r="R307" s="167"/>
      <c r="S307" s="167"/>
      <c r="T307" s="168"/>
      <c r="AT307" s="162" t="s">
        <v>121</v>
      </c>
      <c r="AU307" s="162" t="s">
        <v>82</v>
      </c>
      <c r="AV307" s="13" t="s">
        <v>82</v>
      </c>
      <c r="AW307" s="13" t="s">
        <v>29</v>
      </c>
      <c r="AX307" s="13" t="s">
        <v>72</v>
      </c>
      <c r="AY307" s="162" t="s">
        <v>112</v>
      </c>
    </row>
    <row r="308" spans="1:65" s="13" customFormat="1" x14ac:dyDescent="0.2">
      <c r="B308" s="160"/>
      <c r="D308" s="161" t="s">
        <v>121</v>
      </c>
      <c r="E308" s="162" t="s">
        <v>1</v>
      </c>
      <c r="F308" s="163" t="s">
        <v>355</v>
      </c>
      <c r="H308" s="164">
        <v>8.7750000000000004</v>
      </c>
      <c r="I308" s="165"/>
      <c r="L308" s="160"/>
      <c r="M308" s="166"/>
      <c r="N308" s="167"/>
      <c r="O308" s="167"/>
      <c r="P308" s="167"/>
      <c r="Q308" s="167"/>
      <c r="R308" s="167"/>
      <c r="S308" s="167"/>
      <c r="T308" s="168"/>
      <c r="AT308" s="162" t="s">
        <v>121</v>
      </c>
      <c r="AU308" s="162" t="s">
        <v>82</v>
      </c>
      <c r="AV308" s="13" t="s">
        <v>82</v>
      </c>
      <c r="AW308" s="13" t="s">
        <v>29</v>
      </c>
      <c r="AX308" s="13" t="s">
        <v>72</v>
      </c>
      <c r="AY308" s="162" t="s">
        <v>112</v>
      </c>
    </row>
    <row r="309" spans="1:65" s="14" customFormat="1" x14ac:dyDescent="0.2">
      <c r="B309" s="169"/>
      <c r="D309" s="161" t="s">
        <v>121</v>
      </c>
      <c r="E309" s="170" t="s">
        <v>1</v>
      </c>
      <c r="F309" s="171" t="s">
        <v>124</v>
      </c>
      <c r="H309" s="172">
        <v>8.9629999999999992</v>
      </c>
      <c r="I309" s="173"/>
      <c r="L309" s="169"/>
      <c r="M309" s="174"/>
      <c r="N309" s="175"/>
      <c r="O309" s="175"/>
      <c r="P309" s="175"/>
      <c r="Q309" s="175"/>
      <c r="R309" s="175"/>
      <c r="S309" s="175"/>
      <c r="T309" s="176"/>
      <c r="AT309" s="170" t="s">
        <v>121</v>
      </c>
      <c r="AU309" s="170" t="s">
        <v>82</v>
      </c>
      <c r="AV309" s="14" t="s">
        <v>119</v>
      </c>
      <c r="AW309" s="14" t="s">
        <v>29</v>
      </c>
      <c r="AX309" s="14" t="s">
        <v>80</v>
      </c>
      <c r="AY309" s="170" t="s">
        <v>112</v>
      </c>
    </row>
    <row r="310" spans="1:65" s="2" customFormat="1" ht="22.15" customHeight="1" x14ac:dyDescent="0.2">
      <c r="A310" s="33"/>
      <c r="B310" s="145"/>
      <c r="C310" s="146">
        <v>53</v>
      </c>
      <c r="D310" s="146" t="s">
        <v>115</v>
      </c>
      <c r="E310" s="147" t="s">
        <v>356</v>
      </c>
      <c r="F310" s="148" t="s">
        <v>357</v>
      </c>
      <c r="G310" s="149" t="s">
        <v>152</v>
      </c>
      <c r="H310" s="150">
        <v>2.8</v>
      </c>
      <c r="I310" s="151"/>
      <c r="J310" s="152">
        <f>ROUND(I310*H310,2)</f>
        <v>0</v>
      </c>
      <c r="K310" s="153"/>
      <c r="L310" s="34"/>
      <c r="M310" s="154" t="s">
        <v>1</v>
      </c>
      <c r="N310" s="155" t="s">
        <v>37</v>
      </c>
      <c r="O310" s="59"/>
      <c r="P310" s="156">
        <f>O310*H310</f>
        <v>0</v>
      </c>
      <c r="Q310" s="156">
        <v>0</v>
      </c>
      <c r="R310" s="156">
        <f>Q310*H310</f>
        <v>0</v>
      </c>
      <c r="S310" s="156">
        <v>0</v>
      </c>
      <c r="T310" s="157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58" t="s">
        <v>119</v>
      </c>
      <c r="AT310" s="158" t="s">
        <v>115</v>
      </c>
      <c r="AU310" s="158" t="s">
        <v>82</v>
      </c>
      <c r="AY310" s="18" t="s">
        <v>112</v>
      </c>
      <c r="BE310" s="159">
        <f>IF(N310="základní",J310,0)</f>
        <v>0</v>
      </c>
      <c r="BF310" s="159">
        <f>IF(N310="snížená",J310,0)</f>
        <v>0</v>
      </c>
      <c r="BG310" s="159">
        <f>IF(N310="zákl. přenesená",J310,0)</f>
        <v>0</v>
      </c>
      <c r="BH310" s="159">
        <f>IF(N310="sníž. přenesená",J310,0)</f>
        <v>0</v>
      </c>
      <c r="BI310" s="159">
        <f>IF(N310="nulová",J310,0)</f>
        <v>0</v>
      </c>
      <c r="BJ310" s="18" t="s">
        <v>80</v>
      </c>
      <c r="BK310" s="159">
        <f>ROUND(I310*H310,2)</f>
        <v>0</v>
      </c>
      <c r="BL310" s="18" t="s">
        <v>119</v>
      </c>
      <c r="BM310" s="158" t="s">
        <v>358</v>
      </c>
    </row>
    <row r="311" spans="1:65" s="13" customFormat="1" x14ac:dyDescent="0.2">
      <c r="B311" s="160"/>
      <c r="D311" s="161" t="s">
        <v>121</v>
      </c>
      <c r="E311" s="162" t="s">
        <v>1</v>
      </c>
      <c r="F311" s="163" t="s">
        <v>310</v>
      </c>
      <c r="H311" s="164">
        <v>2.8</v>
      </c>
      <c r="I311" s="165"/>
      <c r="L311" s="160"/>
      <c r="M311" s="166"/>
      <c r="N311" s="167"/>
      <c r="O311" s="167"/>
      <c r="P311" s="167"/>
      <c r="Q311" s="167"/>
      <c r="R311" s="167"/>
      <c r="S311" s="167"/>
      <c r="T311" s="168"/>
      <c r="AT311" s="162" t="s">
        <v>121</v>
      </c>
      <c r="AU311" s="162" t="s">
        <v>82</v>
      </c>
      <c r="AV311" s="13" t="s">
        <v>82</v>
      </c>
      <c r="AW311" s="13" t="s">
        <v>29</v>
      </c>
      <c r="AX311" s="13" t="s">
        <v>72</v>
      </c>
      <c r="AY311" s="162" t="s">
        <v>112</v>
      </c>
    </row>
    <row r="312" spans="1:65" s="14" customFormat="1" x14ac:dyDescent="0.2">
      <c r="B312" s="169"/>
      <c r="D312" s="161" t="s">
        <v>121</v>
      </c>
      <c r="E312" s="170" t="s">
        <v>1</v>
      </c>
      <c r="F312" s="171" t="s">
        <v>124</v>
      </c>
      <c r="H312" s="172">
        <v>2.8</v>
      </c>
      <c r="I312" s="173"/>
      <c r="L312" s="169"/>
      <c r="M312" s="174"/>
      <c r="N312" s="175"/>
      <c r="O312" s="175"/>
      <c r="P312" s="175"/>
      <c r="Q312" s="175"/>
      <c r="R312" s="175"/>
      <c r="S312" s="175"/>
      <c r="T312" s="176"/>
      <c r="AT312" s="170" t="s">
        <v>121</v>
      </c>
      <c r="AU312" s="170" t="s">
        <v>82</v>
      </c>
      <c r="AV312" s="14" t="s">
        <v>119</v>
      </c>
      <c r="AW312" s="14" t="s">
        <v>29</v>
      </c>
      <c r="AX312" s="14" t="s">
        <v>80</v>
      </c>
      <c r="AY312" s="170" t="s">
        <v>112</v>
      </c>
    </row>
    <row r="313" spans="1:65" s="2" customFormat="1" ht="22.15" customHeight="1" x14ac:dyDescent="0.2">
      <c r="A313" s="33"/>
      <c r="B313" s="145"/>
      <c r="C313" s="177">
        <v>54</v>
      </c>
      <c r="D313" s="177" t="s">
        <v>130</v>
      </c>
      <c r="E313" s="178" t="s">
        <v>359</v>
      </c>
      <c r="F313" s="179" t="s">
        <v>360</v>
      </c>
      <c r="G313" s="180" t="s">
        <v>159</v>
      </c>
      <c r="H313" s="181">
        <v>0.30199999999999999</v>
      </c>
      <c r="I313" s="182"/>
      <c r="J313" s="183">
        <f>ROUND(I313*H313,2)</f>
        <v>0</v>
      </c>
      <c r="K313" s="184"/>
      <c r="L313" s="185"/>
      <c r="M313" s="186" t="s">
        <v>1</v>
      </c>
      <c r="N313" s="187" t="s">
        <v>37</v>
      </c>
      <c r="O313" s="59"/>
      <c r="P313" s="156">
        <f>O313*H313</f>
        <v>0</v>
      </c>
      <c r="Q313" s="156">
        <v>0</v>
      </c>
      <c r="R313" s="156">
        <f>Q313*H313</f>
        <v>0</v>
      </c>
      <c r="S313" s="156">
        <v>0</v>
      </c>
      <c r="T313" s="15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58" t="s">
        <v>133</v>
      </c>
      <c r="AT313" s="158" t="s">
        <v>130</v>
      </c>
      <c r="AU313" s="158" t="s">
        <v>82</v>
      </c>
      <c r="AY313" s="18" t="s">
        <v>112</v>
      </c>
      <c r="BE313" s="159">
        <f>IF(N313="základní",J313,0)</f>
        <v>0</v>
      </c>
      <c r="BF313" s="159">
        <f>IF(N313="snížená",J313,0)</f>
        <v>0</v>
      </c>
      <c r="BG313" s="159">
        <f>IF(N313="zákl. přenesená",J313,0)</f>
        <v>0</v>
      </c>
      <c r="BH313" s="159">
        <f>IF(N313="sníž. přenesená",J313,0)</f>
        <v>0</v>
      </c>
      <c r="BI313" s="159">
        <f>IF(N313="nulová",J313,0)</f>
        <v>0</v>
      </c>
      <c r="BJ313" s="18" t="s">
        <v>80</v>
      </c>
      <c r="BK313" s="159">
        <f>ROUND(I313*H313,2)</f>
        <v>0</v>
      </c>
      <c r="BL313" s="18" t="s">
        <v>119</v>
      </c>
      <c r="BM313" s="158" t="s">
        <v>361</v>
      </c>
    </row>
    <row r="314" spans="1:65" s="15" customFormat="1" x14ac:dyDescent="0.2">
      <c r="B314" s="188"/>
      <c r="D314" s="161" t="s">
        <v>121</v>
      </c>
      <c r="E314" s="189" t="s">
        <v>1</v>
      </c>
      <c r="F314" s="190" t="s">
        <v>362</v>
      </c>
      <c r="H314" s="189" t="s">
        <v>1</v>
      </c>
      <c r="I314" s="191"/>
      <c r="L314" s="188"/>
      <c r="M314" s="192"/>
      <c r="N314" s="193"/>
      <c r="O314" s="193"/>
      <c r="P314" s="193"/>
      <c r="Q314" s="193"/>
      <c r="R314" s="193"/>
      <c r="S314" s="193"/>
      <c r="T314" s="194"/>
      <c r="AT314" s="189" t="s">
        <v>121</v>
      </c>
      <c r="AU314" s="189" t="s">
        <v>82</v>
      </c>
      <c r="AV314" s="15" t="s">
        <v>80</v>
      </c>
      <c r="AW314" s="15" t="s">
        <v>29</v>
      </c>
      <c r="AX314" s="15" t="s">
        <v>72</v>
      </c>
      <c r="AY314" s="189" t="s">
        <v>112</v>
      </c>
    </row>
    <row r="315" spans="1:65" s="15" customFormat="1" x14ac:dyDescent="0.2">
      <c r="B315" s="188"/>
      <c r="D315" s="161" t="s">
        <v>121</v>
      </c>
      <c r="E315" s="189" t="s">
        <v>1</v>
      </c>
      <c r="F315" s="190" t="s">
        <v>363</v>
      </c>
      <c r="H315" s="189" t="s">
        <v>1</v>
      </c>
      <c r="I315" s="191"/>
      <c r="L315" s="188"/>
      <c r="M315" s="192"/>
      <c r="N315" s="193"/>
      <c r="O315" s="193"/>
      <c r="P315" s="193"/>
      <c r="Q315" s="193"/>
      <c r="R315" s="193"/>
      <c r="S315" s="193"/>
      <c r="T315" s="194"/>
      <c r="AT315" s="189" t="s">
        <v>121</v>
      </c>
      <c r="AU315" s="189" t="s">
        <v>82</v>
      </c>
      <c r="AV315" s="15" t="s">
        <v>80</v>
      </c>
      <c r="AW315" s="15" t="s">
        <v>29</v>
      </c>
      <c r="AX315" s="15" t="s">
        <v>72</v>
      </c>
      <c r="AY315" s="189" t="s">
        <v>112</v>
      </c>
    </row>
    <row r="316" spans="1:65" s="13" customFormat="1" x14ac:dyDescent="0.2">
      <c r="B316" s="160"/>
      <c r="D316" s="161" t="s">
        <v>121</v>
      </c>
      <c r="E316" s="162" t="s">
        <v>1</v>
      </c>
      <c r="F316" s="163" t="s">
        <v>364</v>
      </c>
      <c r="H316" s="164">
        <v>0.30199999999999999</v>
      </c>
      <c r="I316" s="165"/>
      <c r="L316" s="160"/>
      <c r="M316" s="166"/>
      <c r="N316" s="167"/>
      <c r="O316" s="167"/>
      <c r="P316" s="167"/>
      <c r="Q316" s="167"/>
      <c r="R316" s="167"/>
      <c r="S316" s="167"/>
      <c r="T316" s="168"/>
      <c r="AT316" s="162" t="s">
        <v>121</v>
      </c>
      <c r="AU316" s="162" t="s">
        <v>82</v>
      </c>
      <c r="AV316" s="13" t="s">
        <v>82</v>
      </c>
      <c r="AW316" s="13" t="s">
        <v>29</v>
      </c>
      <c r="AX316" s="13" t="s">
        <v>72</v>
      </c>
      <c r="AY316" s="162" t="s">
        <v>112</v>
      </c>
    </row>
    <row r="317" spans="1:65" s="14" customFormat="1" x14ac:dyDescent="0.2">
      <c r="B317" s="169"/>
      <c r="D317" s="161" t="s">
        <v>121</v>
      </c>
      <c r="E317" s="170" t="s">
        <v>1</v>
      </c>
      <c r="F317" s="171" t="s">
        <v>124</v>
      </c>
      <c r="H317" s="172">
        <v>0.30199999999999999</v>
      </c>
      <c r="I317" s="173"/>
      <c r="L317" s="169"/>
      <c r="M317" s="174"/>
      <c r="N317" s="175"/>
      <c r="O317" s="175"/>
      <c r="P317" s="175"/>
      <c r="Q317" s="175"/>
      <c r="R317" s="175"/>
      <c r="S317" s="175"/>
      <c r="T317" s="176"/>
      <c r="AT317" s="170" t="s">
        <v>121</v>
      </c>
      <c r="AU317" s="170" t="s">
        <v>82</v>
      </c>
      <c r="AV317" s="14" t="s">
        <v>119</v>
      </c>
      <c r="AW317" s="14" t="s">
        <v>29</v>
      </c>
      <c r="AX317" s="14" t="s">
        <v>80</v>
      </c>
      <c r="AY317" s="170" t="s">
        <v>112</v>
      </c>
    </row>
    <row r="318" spans="1:65" s="2" customFormat="1" ht="13.9" customHeight="1" x14ac:dyDescent="0.2">
      <c r="A318" s="33"/>
      <c r="B318" s="145"/>
      <c r="C318" s="146">
        <v>55</v>
      </c>
      <c r="D318" s="146" t="s">
        <v>115</v>
      </c>
      <c r="E318" s="147" t="s">
        <v>365</v>
      </c>
      <c r="F318" s="148" t="s">
        <v>366</v>
      </c>
      <c r="G318" s="149" t="s">
        <v>159</v>
      </c>
      <c r="H318" s="150">
        <v>11.16</v>
      </c>
      <c r="I318" s="151"/>
      <c r="J318" s="152">
        <f>ROUND(I318*H318,2)</f>
        <v>0</v>
      </c>
      <c r="K318" s="153"/>
      <c r="L318" s="34"/>
      <c r="M318" s="154" t="s">
        <v>1</v>
      </c>
      <c r="N318" s="155" t="s">
        <v>37</v>
      </c>
      <c r="O318" s="59"/>
      <c r="P318" s="156">
        <f>O318*H318</f>
        <v>0</v>
      </c>
      <c r="Q318" s="156">
        <v>0</v>
      </c>
      <c r="R318" s="156">
        <f>Q318*H318</f>
        <v>0</v>
      </c>
      <c r="S318" s="156">
        <v>0</v>
      </c>
      <c r="T318" s="157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58" t="s">
        <v>119</v>
      </c>
      <c r="AT318" s="158" t="s">
        <v>115</v>
      </c>
      <c r="AU318" s="158" t="s">
        <v>82</v>
      </c>
      <c r="AY318" s="18" t="s">
        <v>112</v>
      </c>
      <c r="BE318" s="159">
        <f>IF(N318="základní",J318,0)</f>
        <v>0</v>
      </c>
      <c r="BF318" s="159">
        <f>IF(N318="snížená",J318,0)</f>
        <v>0</v>
      </c>
      <c r="BG318" s="159">
        <f>IF(N318="zákl. přenesená",J318,0)</f>
        <v>0</v>
      </c>
      <c r="BH318" s="159">
        <f>IF(N318="sníž. přenesená",J318,0)</f>
        <v>0</v>
      </c>
      <c r="BI318" s="159">
        <f>IF(N318="nulová",J318,0)</f>
        <v>0</v>
      </c>
      <c r="BJ318" s="18" t="s">
        <v>80</v>
      </c>
      <c r="BK318" s="159">
        <f>ROUND(I318*H318,2)</f>
        <v>0</v>
      </c>
      <c r="BL318" s="18" t="s">
        <v>119</v>
      </c>
      <c r="BM318" s="158" t="s">
        <v>367</v>
      </c>
    </row>
    <row r="319" spans="1:65" s="13" customFormat="1" x14ac:dyDescent="0.2">
      <c r="B319" s="160"/>
      <c r="D319" s="161" t="s">
        <v>121</v>
      </c>
      <c r="E319" s="162" t="s">
        <v>1</v>
      </c>
      <c r="F319" s="163" t="s">
        <v>368</v>
      </c>
      <c r="H319" s="164">
        <v>0.48</v>
      </c>
      <c r="I319" s="165"/>
      <c r="L319" s="160"/>
      <c r="M319" s="166"/>
      <c r="N319" s="167"/>
      <c r="O319" s="167"/>
      <c r="P319" s="167"/>
      <c r="Q319" s="167"/>
      <c r="R319" s="167"/>
      <c r="S319" s="167"/>
      <c r="T319" s="168"/>
      <c r="AT319" s="162" t="s">
        <v>121</v>
      </c>
      <c r="AU319" s="162" t="s">
        <v>82</v>
      </c>
      <c r="AV319" s="13" t="s">
        <v>82</v>
      </c>
      <c r="AW319" s="13" t="s">
        <v>29</v>
      </c>
      <c r="AX319" s="13" t="s">
        <v>72</v>
      </c>
      <c r="AY319" s="162" t="s">
        <v>112</v>
      </c>
    </row>
    <row r="320" spans="1:65" s="13" customFormat="1" x14ac:dyDescent="0.2">
      <c r="B320" s="160"/>
      <c r="D320" s="161" t="s">
        <v>121</v>
      </c>
      <c r="E320" s="162" t="s">
        <v>1</v>
      </c>
      <c r="F320" s="163" t="s">
        <v>369</v>
      </c>
      <c r="H320" s="164">
        <v>6.84</v>
      </c>
      <c r="I320" s="165"/>
      <c r="L320" s="160"/>
      <c r="M320" s="166"/>
      <c r="N320" s="167"/>
      <c r="O320" s="167"/>
      <c r="P320" s="167"/>
      <c r="Q320" s="167"/>
      <c r="R320" s="167"/>
      <c r="S320" s="167"/>
      <c r="T320" s="168"/>
      <c r="AT320" s="162" t="s">
        <v>121</v>
      </c>
      <c r="AU320" s="162" t="s">
        <v>82</v>
      </c>
      <c r="AV320" s="13" t="s">
        <v>82</v>
      </c>
      <c r="AW320" s="13" t="s">
        <v>29</v>
      </c>
      <c r="AX320" s="13" t="s">
        <v>72</v>
      </c>
      <c r="AY320" s="162" t="s">
        <v>112</v>
      </c>
    </row>
    <row r="321" spans="1:65" s="13" customFormat="1" x14ac:dyDescent="0.2">
      <c r="B321" s="160"/>
      <c r="D321" s="161" t="s">
        <v>121</v>
      </c>
      <c r="E321" s="162" t="s">
        <v>1</v>
      </c>
      <c r="F321" s="163" t="s">
        <v>370</v>
      </c>
      <c r="H321" s="164">
        <v>3.84</v>
      </c>
      <c r="I321" s="165"/>
      <c r="L321" s="160"/>
      <c r="M321" s="166"/>
      <c r="N321" s="167"/>
      <c r="O321" s="167"/>
      <c r="P321" s="167"/>
      <c r="Q321" s="167"/>
      <c r="R321" s="167"/>
      <c r="S321" s="167"/>
      <c r="T321" s="168"/>
      <c r="AT321" s="162" t="s">
        <v>121</v>
      </c>
      <c r="AU321" s="162" t="s">
        <v>82</v>
      </c>
      <c r="AV321" s="13" t="s">
        <v>82</v>
      </c>
      <c r="AW321" s="13" t="s">
        <v>29</v>
      </c>
      <c r="AX321" s="13" t="s">
        <v>72</v>
      </c>
      <c r="AY321" s="162" t="s">
        <v>112</v>
      </c>
    </row>
    <row r="322" spans="1:65" s="14" customFormat="1" x14ac:dyDescent="0.2">
      <c r="B322" s="169"/>
      <c r="D322" s="161" t="s">
        <v>121</v>
      </c>
      <c r="E322" s="170" t="s">
        <v>1</v>
      </c>
      <c r="F322" s="171" t="s">
        <v>124</v>
      </c>
      <c r="H322" s="172">
        <v>11.16</v>
      </c>
      <c r="I322" s="173"/>
      <c r="L322" s="169"/>
      <c r="M322" s="174"/>
      <c r="N322" s="175"/>
      <c r="O322" s="175"/>
      <c r="P322" s="175"/>
      <c r="Q322" s="175"/>
      <c r="R322" s="175"/>
      <c r="S322" s="175"/>
      <c r="T322" s="176"/>
      <c r="AT322" s="170" t="s">
        <v>121</v>
      </c>
      <c r="AU322" s="170" t="s">
        <v>82</v>
      </c>
      <c r="AV322" s="14" t="s">
        <v>119</v>
      </c>
      <c r="AW322" s="14" t="s">
        <v>29</v>
      </c>
      <c r="AX322" s="14" t="s">
        <v>80</v>
      </c>
      <c r="AY322" s="170" t="s">
        <v>112</v>
      </c>
    </row>
    <row r="323" spans="1:65" s="2" customFormat="1" ht="13.9" customHeight="1" x14ac:dyDescent="0.2">
      <c r="A323" s="33"/>
      <c r="B323" s="145"/>
      <c r="C323" s="146">
        <v>56</v>
      </c>
      <c r="D323" s="146" t="s">
        <v>115</v>
      </c>
      <c r="E323" s="147" t="s">
        <v>371</v>
      </c>
      <c r="F323" s="148" t="s">
        <v>372</v>
      </c>
      <c r="G323" s="149" t="s">
        <v>159</v>
      </c>
      <c r="H323" s="150">
        <v>31.2</v>
      </c>
      <c r="I323" s="151"/>
      <c r="J323" s="152">
        <f>ROUND(I323*H323,2)</f>
        <v>0</v>
      </c>
      <c r="K323" s="153"/>
      <c r="L323" s="34"/>
      <c r="M323" s="154" t="s">
        <v>1</v>
      </c>
      <c r="N323" s="155" t="s">
        <v>37</v>
      </c>
      <c r="O323" s="59"/>
      <c r="P323" s="156">
        <f>O323*H323</f>
        <v>0</v>
      </c>
      <c r="Q323" s="156">
        <v>0</v>
      </c>
      <c r="R323" s="156">
        <f>Q323*H323</f>
        <v>0</v>
      </c>
      <c r="S323" s="156">
        <v>0</v>
      </c>
      <c r="T323" s="157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8" t="s">
        <v>119</v>
      </c>
      <c r="AT323" s="158" t="s">
        <v>115</v>
      </c>
      <c r="AU323" s="158" t="s">
        <v>82</v>
      </c>
      <c r="AY323" s="18" t="s">
        <v>112</v>
      </c>
      <c r="BE323" s="159">
        <f>IF(N323="základní",J323,0)</f>
        <v>0</v>
      </c>
      <c r="BF323" s="159">
        <f>IF(N323="snížená",J323,0)</f>
        <v>0</v>
      </c>
      <c r="BG323" s="159">
        <f>IF(N323="zákl. přenesená",J323,0)</f>
        <v>0</v>
      </c>
      <c r="BH323" s="159">
        <f>IF(N323="sníž. přenesená",J323,0)</f>
        <v>0</v>
      </c>
      <c r="BI323" s="159">
        <f>IF(N323="nulová",J323,0)</f>
        <v>0</v>
      </c>
      <c r="BJ323" s="18" t="s">
        <v>80</v>
      </c>
      <c r="BK323" s="159">
        <f>ROUND(I323*H323,2)</f>
        <v>0</v>
      </c>
      <c r="BL323" s="18" t="s">
        <v>119</v>
      </c>
      <c r="BM323" s="158" t="s">
        <v>373</v>
      </c>
    </row>
    <row r="324" spans="1:65" s="13" customFormat="1" x14ac:dyDescent="0.2">
      <c r="B324" s="160"/>
      <c r="D324" s="161" t="s">
        <v>121</v>
      </c>
      <c r="E324" s="162" t="s">
        <v>1</v>
      </c>
      <c r="F324" s="163" t="s">
        <v>374</v>
      </c>
      <c r="H324" s="164">
        <v>31.2</v>
      </c>
      <c r="I324" s="165"/>
      <c r="L324" s="160"/>
      <c r="M324" s="166"/>
      <c r="N324" s="167"/>
      <c r="O324" s="167"/>
      <c r="P324" s="167"/>
      <c r="Q324" s="167"/>
      <c r="R324" s="167"/>
      <c r="S324" s="167"/>
      <c r="T324" s="168"/>
      <c r="AT324" s="162" t="s">
        <v>121</v>
      </c>
      <c r="AU324" s="162" t="s">
        <v>82</v>
      </c>
      <c r="AV324" s="13" t="s">
        <v>82</v>
      </c>
      <c r="AW324" s="13" t="s">
        <v>29</v>
      </c>
      <c r="AX324" s="13" t="s">
        <v>72</v>
      </c>
      <c r="AY324" s="162" t="s">
        <v>112</v>
      </c>
    </row>
    <row r="325" spans="1:65" s="14" customFormat="1" x14ac:dyDescent="0.2">
      <c r="B325" s="169"/>
      <c r="D325" s="161" t="s">
        <v>121</v>
      </c>
      <c r="E325" s="170" t="s">
        <v>1</v>
      </c>
      <c r="F325" s="171" t="s">
        <v>124</v>
      </c>
      <c r="H325" s="172">
        <v>31.2</v>
      </c>
      <c r="I325" s="173"/>
      <c r="L325" s="169"/>
      <c r="M325" s="174"/>
      <c r="N325" s="175"/>
      <c r="O325" s="175"/>
      <c r="P325" s="175"/>
      <c r="Q325" s="175"/>
      <c r="R325" s="175"/>
      <c r="S325" s="175"/>
      <c r="T325" s="176"/>
      <c r="AT325" s="170" t="s">
        <v>121</v>
      </c>
      <c r="AU325" s="170" t="s">
        <v>82</v>
      </c>
      <c r="AV325" s="14" t="s">
        <v>119</v>
      </c>
      <c r="AW325" s="14" t="s">
        <v>29</v>
      </c>
      <c r="AX325" s="14" t="s">
        <v>80</v>
      </c>
      <c r="AY325" s="170" t="s">
        <v>112</v>
      </c>
    </row>
    <row r="326" spans="1:65" s="2" customFormat="1" ht="13.9" customHeight="1" x14ac:dyDescent="0.2">
      <c r="A326" s="33"/>
      <c r="B326" s="145"/>
      <c r="C326" s="146">
        <v>57</v>
      </c>
      <c r="D326" s="146" t="s">
        <v>115</v>
      </c>
      <c r="E326" s="147" t="s">
        <v>375</v>
      </c>
      <c r="F326" s="148" t="s">
        <v>376</v>
      </c>
      <c r="G326" s="149" t="s">
        <v>184</v>
      </c>
      <c r="H326" s="150">
        <v>130</v>
      </c>
      <c r="I326" s="151"/>
      <c r="J326" s="152">
        <f>ROUND(I326*H326,2)</f>
        <v>0</v>
      </c>
      <c r="K326" s="153"/>
      <c r="L326" s="34"/>
      <c r="M326" s="154" t="s">
        <v>1</v>
      </c>
      <c r="N326" s="155" t="s">
        <v>37</v>
      </c>
      <c r="O326" s="59"/>
      <c r="P326" s="156">
        <f>O326*H326</f>
        <v>0</v>
      </c>
      <c r="Q326" s="156">
        <v>0</v>
      </c>
      <c r="R326" s="156">
        <f>Q326*H326</f>
        <v>0</v>
      </c>
      <c r="S326" s="156">
        <v>0</v>
      </c>
      <c r="T326" s="157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58" t="s">
        <v>119</v>
      </c>
      <c r="AT326" s="158" t="s">
        <v>115</v>
      </c>
      <c r="AU326" s="158" t="s">
        <v>82</v>
      </c>
      <c r="AY326" s="18" t="s">
        <v>112</v>
      </c>
      <c r="BE326" s="159">
        <f>IF(N326="základní",J326,0)</f>
        <v>0</v>
      </c>
      <c r="BF326" s="159">
        <f>IF(N326="snížená",J326,0)</f>
        <v>0</v>
      </c>
      <c r="BG326" s="159">
        <f>IF(N326="zákl. přenesená",J326,0)</f>
        <v>0</v>
      </c>
      <c r="BH326" s="159">
        <f>IF(N326="sníž. přenesená",J326,0)</f>
        <v>0</v>
      </c>
      <c r="BI326" s="159">
        <f>IF(N326="nulová",J326,0)</f>
        <v>0</v>
      </c>
      <c r="BJ326" s="18" t="s">
        <v>80</v>
      </c>
      <c r="BK326" s="159">
        <f>ROUND(I326*H326,2)</f>
        <v>0</v>
      </c>
      <c r="BL326" s="18" t="s">
        <v>119</v>
      </c>
      <c r="BM326" s="158" t="s">
        <v>377</v>
      </c>
    </row>
    <row r="327" spans="1:65" s="13" customFormat="1" x14ac:dyDescent="0.2">
      <c r="B327" s="160"/>
      <c r="D327" s="161" t="s">
        <v>121</v>
      </c>
      <c r="E327" s="162" t="s">
        <v>1</v>
      </c>
      <c r="F327" s="163" t="s">
        <v>265</v>
      </c>
      <c r="H327" s="164">
        <v>130</v>
      </c>
      <c r="I327" s="165"/>
      <c r="L327" s="160"/>
      <c r="M327" s="166"/>
      <c r="N327" s="167"/>
      <c r="O327" s="167"/>
      <c r="P327" s="167"/>
      <c r="Q327" s="167"/>
      <c r="R327" s="167"/>
      <c r="S327" s="167"/>
      <c r="T327" s="168"/>
      <c r="AT327" s="162" t="s">
        <v>121</v>
      </c>
      <c r="AU327" s="162" t="s">
        <v>82</v>
      </c>
      <c r="AV327" s="13" t="s">
        <v>82</v>
      </c>
      <c r="AW327" s="13" t="s">
        <v>29</v>
      </c>
      <c r="AX327" s="13" t="s">
        <v>72</v>
      </c>
      <c r="AY327" s="162" t="s">
        <v>112</v>
      </c>
    </row>
    <row r="328" spans="1:65" s="14" customFormat="1" x14ac:dyDescent="0.2">
      <c r="B328" s="169"/>
      <c r="D328" s="161" t="s">
        <v>121</v>
      </c>
      <c r="E328" s="170" t="s">
        <v>1</v>
      </c>
      <c r="F328" s="171" t="s">
        <v>124</v>
      </c>
      <c r="H328" s="172">
        <v>130</v>
      </c>
      <c r="I328" s="173"/>
      <c r="L328" s="169"/>
      <c r="M328" s="174"/>
      <c r="N328" s="175"/>
      <c r="O328" s="175"/>
      <c r="P328" s="175"/>
      <c r="Q328" s="175"/>
      <c r="R328" s="175"/>
      <c r="S328" s="175"/>
      <c r="T328" s="176"/>
      <c r="AT328" s="170" t="s">
        <v>121</v>
      </c>
      <c r="AU328" s="170" t="s">
        <v>82</v>
      </c>
      <c r="AV328" s="14" t="s">
        <v>119</v>
      </c>
      <c r="AW328" s="14" t="s">
        <v>29</v>
      </c>
      <c r="AX328" s="14" t="s">
        <v>80</v>
      </c>
      <c r="AY328" s="170" t="s">
        <v>112</v>
      </c>
    </row>
    <row r="329" spans="1:65" s="2" customFormat="1" ht="13.9" customHeight="1" x14ac:dyDescent="0.2">
      <c r="A329" s="33"/>
      <c r="B329" s="145"/>
      <c r="C329" s="146">
        <v>58</v>
      </c>
      <c r="D329" s="146" t="s">
        <v>115</v>
      </c>
      <c r="E329" s="147" t="s">
        <v>378</v>
      </c>
      <c r="F329" s="148" t="s">
        <v>379</v>
      </c>
      <c r="G329" s="149" t="s">
        <v>165</v>
      </c>
      <c r="H329" s="150">
        <v>0.19700000000000001</v>
      </c>
      <c r="I329" s="151"/>
      <c r="J329" s="152">
        <f>ROUND(I329*H329,2)</f>
        <v>0</v>
      </c>
      <c r="K329" s="153"/>
      <c r="L329" s="34"/>
      <c r="M329" s="154" t="s">
        <v>1</v>
      </c>
      <c r="N329" s="155" t="s">
        <v>37</v>
      </c>
      <c r="O329" s="59"/>
      <c r="P329" s="156">
        <f>O329*H329</f>
        <v>0</v>
      </c>
      <c r="Q329" s="156">
        <v>0</v>
      </c>
      <c r="R329" s="156">
        <f>Q329*H329</f>
        <v>0</v>
      </c>
      <c r="S329" s="156">
        <v>0</v>
      </c>
      <c r="T329" s="157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58" t="s">
        <v>119</v>
      </c>
      <c r="AT329" s="158" t="s">
        <v>115</v>
      </c>
      <c r="AU329" s="158" t="s">
        <v>82</v>
      </c>
      <c r="AY329" s="18" t="s">
        <v>112</v>
      </c>
      <c r="BE329" s="159">
        <f>IF(N329="základní",J329,0)</f>
        <v>0</v>
      </c>
      <c r="BF329" s="159">
        <f>IF(N329="snížená",J329,0)</f>
        <v>0</v>
      </c>
      <c r="BG329" s="159">
        <f>IF(N329="zákl. přenesená",J329,0)</f>
        <v>0</v>
      </c>
      <c r="BH329" s="159">
        <f>IF(N329="sníž. přenesená",J329,0)</f>
        <v>0</v>
      </c>
      <c r="BI329" s="159">
        <f>IF(N329="nulová",J329,0)</f>
        <v>0</v>
      </c>
      <c r="BJ329" s="18" t="s">
        <v>80</v>
      </c>
      <c r="BK329" s="159">
        <f>ROUND(I329*H329,2)</f>
        <v>0</v>
      </c>
      <c r="BL329" s="18" t="s">
        <v>119</v>
      </c>
      <c r="BM329" s="158" t="s">
        <v>380</v>
      </c>
    </row>
    <row r="330" spans="1:65" s="13" customFormat="1" x14ac:dyDescent="0.2">
      <c r="B330" s="160"/>
      <c r="D330" s="161" t="s">
        <v>121</v>
      </c>
      <c r="E330" s="162" t="s">
        <v>1</v>
      </c>
      <c r="F330" s="163" t="s">
        <v>381</v>
      </c>
      <c r="H330" s="164">
        <v>0.19700000000000001</v>
      </c>
      <c r="I330" s="165"/>
      <c r="L330" s="160"/>
      <c r="M330" s="166"/>
      <c r="N330" s="167"/>
      <c r="O330" s="167"/>
      <c r="P330" s="167"/>
      <c r="Q330" s="167"/>
      <c r="R330" s="167"/>
      <c r="S330" s="167"/>
      <c r="T330" s="168"/>
      <c r="AT330" s="162" t="s">
        <v>121</v>
      </c>
      <c r="AU330" s="162" t="s">
        <v>82</v>
      </c>
      <c r="AV330" s="13" t="s">
        <v>82</v>
      </c>
      <c r="AW330" s="13" t="s">
        <v>29</v>
      </c>
      <c r="AX330" s="13" t="s">
        <v>72</v>
      </c>
      <c r="AY330" s="162" t="s">
        <v>112</v>
      </c>
    </row>
    <row r="331" spans="1:65" s="14" customFormat="1" x14ac:dyDescent="0.2">
      <c r="B331" s="169"/>
      <c r="D331" s="161" t="s">
        <v>121</v>
      </c>
      <c r="E331" s="170" t="s">
        <v>1</v>
      </c>
      <c r="F331" s="171" t="s">
        <v>124</v>
      </c>
      <c r="H331" s="172">
        <v>0.19700000000000001</v>
      </c>
      <c r="I331" s="173"/>
      <c r="L331" s="169"/>
      <c r="M331" s="174"/>
      <c r="N331" s="175"/>
      <c r="O331" s="175"/>
      <c r="P331" s="175"/>
      <c r="Q331" s="175"/>
      <c r="R331" s="175"/>
      <c r="S331" s="175"/>
      <c r="T331" s="176"/>
      <c r="AT331" s="170" t="s">
        <v>121</v>
      </c>
      <c r="AU331" s="170" t="s">
        <v>82</v>
      </c>
      <c r="AV331" s="14" t="s">
        <v>119</v>
      </c>
      <c r="AW331" s="14" t="s">
        <v>29</v>
      </c>
      <c r="AX331" s="14" t="s">
        <v>80</v>
      </c>
      <c r="AY331" s="170" t="s">
        <v>112</v>
      </c>
    </row>
    <row r="332" spans="1:65" s="2" customFormat="1" ht="13.9" customHeight="1" x14ac:dyDescent="0.2">
      <c r="A332" s="33"/>
      <c r="B332" s="145"/>
      <c r="C332" s="146">
        <v>59</v>
      </c>
      <c r="D332" s="146" t="s">
        <v>115</v>
      </c>
      <c r="E332" s="147" t="s">
        <v>382</v>
      </c>
      <c r="F332" s="148" t="s">
        <v>383</v>
      </c>
      <c r="G332" s="149" t="s">
        <v>165</v>
      </c>
      <c r="H332" s="150">
        <v>5.5369999999999999</v>
      </c>
      <c r="I332" s="151"/>
      <c r="J332" s="152">
        <f>ROUND(I332*H332,2)</f>
        <v>0</v>
      </c>
      <c r="K332" s="153"/>
      <c r="L332" s="34"/>
      <c r="M332" s="154" t="s">
        <v>1</v>
      </c>
      <c r="N332" s="155" t="s">
        <v>37</v>
      </c>
      <c r="O332" s="59"/>
      <c r="P332" s="156">
        <f>O332*H332</f>
        <v>0</v>
      </c>
      <c r="Q332" s="156">
        <v>0</v>
      </c>
      <c r="R332" s="156">
        <f>Q332*H332</f>
        <v>0</v>
      </c>
      <c r="S332" s="156">
        <v>0</v>
      </c>
      <c r="T332" s="157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58" t="s">
        <v>119</v>
      </c>
      <c r="AT332" s="158" t="s">
        <v>115</v>
      </c>
      <c r="AU332" s="158" t="s">
        <v>82</v>
      </c>
      <c r="AY332" s="18" t="s">
        <v>112</v>
      </c>
      <c r="BE332" s="159">
        <f>IF(N332="základní",J332,0)</f>
        <v>0</v>
      </c>
      <c r="BF332" s="159">
        <f>IF(N332="snížená",J332,0)</f>
        <v>0</v>
      </c>
      <c r="BG332" s="159">
        <f>IF(N332="zákl. přenesená",J332,0)</f>
        <v>0</v>
      </c>
      <c r="BH332" s="159">
        <f>IF(N332="sníž. přenesená",J332,0)</f>
        <v>0</v>
      </c>
      <c r="BI332" s="159">
        <f>IF(N332="nulová",J332,0)</f>
        <v>0</v>
      </c>
      <c r="BJ332" s="18" t="s">
        <v>80</v>
      </c>
      <c r="BK332" s="159">
        <f>ROUND(I332*H332,2)</f>
        <v>0</v>
      </c>
      <c r="BL332" s="18" t="s">
        <v>119</v>
      </c>
      <c r="BM332" s="158" t="s">
        <v>384</v>
      </c>
    </row>
    <row r="333" spans="1:65" s="13" customFormat="1" x14ac:dyDescent="0.2">
      <c r="B333" s="160"/>
      <c r="D333" s="161" t="s">
        <v>121</v>
      </c>
      <c r="E333" s="162" t="s">
        <v>1</v>
      </c>
      <c r="F333" s="163" t="s">
        <v>385</v>
      </c>
      <c r="H333" s="164">
        <v>3.7730000000000001</v>
      </c>
      <c r="I333" s="165"/>
      <c r="L333" s="160"/>
      <c r="M333" s="166"/>
      <c r="N333" s="167"/>
      <c r="O333" s="167"/>
      <c r="P333" s="167"/>
      <c r="Q333" s="167"/>
      <c r="R333" s="167"/>
      <c r="S333" s="167"/>
      <c r="T333" s="168"/>
      <c r="AT333" s="162" t="s">
        <v>121</v>
      </c>
      <c r="AU333" s="162" t="s">
        <v>82</v>
      </c>
      <c r="AV333" s="13" t="s">
        <v>82</v>
      </c>
      <c r="AW333" s="13" t="s">
        <v>29</v>
      </c>
      <c r="AX333" s="13" t="s">
        <v>72</v>
      </c>
      <c r="AY333" s="162" t="s">
        <v>112</v>
      </c>
    </row>
    <row r="334" spans="1:65" s="13" customFormat="1" x14ac:dyDescent="0.2">
      <c r="B334" s="160"/>
      <c r="D334" s="161" t="s">
        <v>121</v>
      </c>
      <c r="E334" s="162" t="s">
        <v>1</v>
      </c>
      <c r="F334" s="163" t="s">
        <v>386</v>
      </c>
      <c r="H334" s="164">
        <v>1.764</v>
      </c>
      <c r="I334" s="165"/>
      <c r="L334" s="160"/>
      <c r="M334" s="166"/>
      <c r="N334" s="167"/>
      <c r="O334" s="167"/>
      <c r="P334" s="167"/>
      <c r="Q334" s="167"/>
      <c r="R334" s="167"/>
      <c r="S334" s="167"/>
      <c r="T334" s="168"/>
      <c r="AT334" s="162" t="s">
        <v>121</v>
      </c>
      <c r="AU334" s="162" t="s">
        <v>82</v>
      </c>
      <c r="AV334" s="13" t="s">
        <v>82</v>
      </c>
      <c r="AW334" s="13" t="s">
        <v>29</v>
      </c>
      <c r="AX334" s="13" t="s">
        <v>72</v>
      </c>
      <c r="AY334" s="162" t="s">
        <v>112</v>
      </c>
    </row>
    <row r="335" spans="1:65" s="14" customFormat="1" x14ac:dyDescent="0.2">
      <c r="B335" s="169"/>
      <c r="D335" s="161" t="s">
        <v>121</v>
      </c>
      <c r="E335" s="170" t="s">
        <v>1</v>
      </c>
      <c r="F335" s="171" t="s">
        <v>124</v>
      </c>
      <c r="H335" s="172">
        <v>5.5369999999999999</v>
      </c>
      <c r="I335" s="173"/>
      <c r="L335" s="169"/>
      <c r="M335" s="174"/>
      <c r="N335" s="175"/>
      <c r="O335" s="175"/>
      <c r="P335" s="175"/>
      <c r="Q335" s="175"/>
      <c r="R335" s="175"/>
      <c r="S335" s="175"/>
      <c r="T335" s="176"/>
      <c r="AT335" s="170" t="s">
        <v>121</v>
      </c>
      <c r="AU335" s="170" t="s">
        <v>82</v>
      </c>
      <c r="AV335" s="14" t="s">
        <v>119</v>
      </c>
      <c r="AW335" s="14" t="s">
        <v>29</v>
      </c>
      <c r="AX335" s="14" t="s">
        <v>80</v>
      </c>
      <c r="AY335" s="170" t="s">
        <v>112</v>
      </c>
    </row>
    <row r="336" spans="1:65" s="2" customFormat="1" ht="13.9" customHeight="1" x14ac:dyDescent="0.2">
      <c r="A336" s="33"/>
      <c r="B336" s="145"/>
      <c r="C336" s="146">
        <v>60</v>
      </c>
      <c r="D336" s="146" t="s">
        <v>115</v>
      </c>
      <c r="E336" s="147" t="s">
        <v>387</v>
      </c>
      <c r="F336" s="148" t="s">
        <v>388</v>
      </c>
      <c r="G336" s="149" t="s">
        <v>165</v>
      </c>
      <c r="H336" s="150">
        <v>0.34100000000000003</v>
      </c>
      <c r="I336" s="151"/>
      <c r="J336" s="152">
        <f>ROUND(I336*H336,2)</f>
        <v>0</v>
      </c>
      <c r="K336" s="153"/>
      <c r="L336" s="34"/>
      <c r="M336" s="154" t="s">
        <v>1</v>
      </c>
      <c r="N336" s="155" t="s">
        <v>37</v>
      </c>
      <c r="O336" s="59"/>
      <c r="P336" s="156">
        <f>O336*H336</f>
        <v>0</v>
      </c>
      <c r="Q336" s="156">
        <v>0</v>
      </c>
      <c r="R336" s="156">
        <f>Q336*H336</f>
        <v>0</v>
      </c>
      <c r="S336" s="156">
        <v>0</v>
      </c>
      <c r="T336" s="157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8" t="s">
        <v>119</v>
      </c>
      <c r="AT336" s="158" t="s">
        <v>115</v>
      </c>
      <c r="AU336" s="158" t="s">
        <v>82</v>
      </c>
      <c r="AY336" s="18" t="s">
        <v>112</v>
      </c>
      <c r="BE336" s="159">
        <f>IF(N336="základní",J336,0)</f>
        <v>0</v>
      </c>
      <c r="BF336" s="159">
        <f>IF(N336="snížená",J336,0)</f>
        <v>0</v>
      </c>
      <c r="BG336" s="159">
        <f>IF(N336="zákl. přenesená",J336,0)</f>
        <v>0</v>
      </c>
      <c r="BH336" s="159">
        <f>IF(N336="sníž. přenesená",J336,0)</f>
        <v>0</v>
      </c>
      <c r="BI336" s="159">
        <f>IF(N336="nulová",J336,0)</f>
        <v>0</v>
      </c>
      <c r="BJ336" s="18" t="s">
        <v>80</v>
      </c>
      <c r="BK336" s="159">
        <f>ROUND(I336*H336,2)</f>
        <v>0</v>
      </c>
      <c r="BL336" s="18" t="s">
        <v>119</v>
      </c>
      <c r="BM336" s="158" t="s">
        <v>389</v>
      </c>
    </row>
    <row r="337" spans="1:65" s="13" customFormat="1" x14ac:dyDescent="0.2">
      <c r="B337" s="160"/>
      <c r="D337" s="161" t="s">
        <v>121</v>
      </c>
      <c r="E337" s="162" t="s">
        <v>1</v>
      </c>
      <c r="F337" s="163" t="s">
        <v>390</v>
      </c>
      <c r="H337" s="164">
        <v>0.04</v>
      </c>
      <c r="I337" s="165"/>
      <c r="L337" s="160"/>
      <c r="M337" s="166"/>
      <c r="N337" s="167"/>
      <c r="O337" s="167"/>
      <c r="P337" s="167"/>
      <c r="Q337" s="167"/>
      <c r="R337" s="167"/>
      <c r="S337" s="167"/>
      <c r="T337" s="168"/>
      <c r="AT337" s="162" t="s">
        <v>121</v>
      </c>
      <c r="AU337" s="162" t="s">
        <v>82</v>
      </c>
      <c r="AV337" s="13" t="s">
        <v>82</v>
      </c>
      <c r="AW337" s="13" t="s">
        <v>29</v>
      </c>
      <c r="AX337" s="13" t="s">
        <v>72</v>
      </c>
      <c r="AY337" s="162" t="s">
        <v>112</v>
      </c>
    </row>
    <row r="338" spans="1:65" s="13" customFormat="1" x14ac:dyDescent="0.2">
      <c r="B338" s="160"/>
      <c r="D338" s="161" t="s">
        <v>121</v>
      </c>
      <c r="E338" s="162" t="s">
        <v>1</v>
      </c>
      <c r="F338" s="163" t="s">
        <v>391</v>
      </c>
      <c r="H338" s="164">
        <v>0.30099999999999999</v>
      </c>
      <c r="I338" s="165"/>
      <c r="L338" s="160"/>
      <c r="M338" s="166"/>
      <c r="N338" s="167"/>
      <c r="O338" s="167"/>
      <c r="P338" s="167"/>
      <c r="Q338" s="167"/>
      <c r="R338" s="167"/>
      <c r="S338" s="167"/>
      <c r="T338" s="168"/>
      <c r="AT338" s="162" t="s">
        <v>121</v>
      </c>
      <c r="AU338" s="162" t="s">
        <v>82</v>
      </c>
      <c r="AV338" s="13" t="s">
        <v>82</v>
      </c>
      <c r="AW338" s="13" t="s">
        <v>29</v>
      </c>
      <c r="AX338" s="13" t="s">
        <v>72</v>
      </c>
      <c r="AY338" s="162" t="s">
        <v>112</v>
      </c>
    </row>
    <row r="339" spans="1:65" s="14" customFormat="1" x14ac:dyDescent="0.2">
      <c r="B339" s="169"/>
      <c r="D339" s="161" t="s">
        <v>121</v>
      </c>
      <c r="E339" s="170" t="s">
        <v>1</v>
      </c>
      <c r="F339" s="171" t="s">
        <v>124</v>
      </c>
      <c r="H339" s="172">
        <v>0.34100000000000003</v>
      </c>
      <c r="I339" s="173"/>
      <c r="L339" s="169"/>
      <c r="M339" s="174"/>
      <c r="N339" s="175"/>
      <c r="O339" s="175"/>
      <c r="P339" s="175"/>
      <c r="Q339" s="175"/>
      <c r="R339" s="175"/>
      <c r="S339" s="175"/>
      <c r="T339" s="176"/>
      <c r="AT339" s="170" t="s">
        <v>121</v>
      </c>
      <c r="AU339" s="170" t="s">
        <v>82</v>
      </c>
      <c r="AV339" s="14" t="s">
        <v>119</v>
      </c>
      <c r="AW339" s="14" t="s">
        <v>29</v>
      </c>
      <c r="AX339" s="14" t="s">
        <v>80</v>
      </c>
      <c r="AY339" s="170" t="s">
        <v>112</v>
      </c>
    </row>
    <row r="340" spans="1:65" s="12" customFormat="1" ht="25.9" customHeight="1" x14ac:dyDescent="0.2">
      <c r="B340" s="132"/>
      <c r="D340" s="133" t="s">
        <v>71</v>
      </c>
      <c r="E340" s="134" t="s">
        <v>392</v>
      </c>
      <c r="F340" s="134" t="s">
        <v>393</v>
      </c>
      <c r="I340" s="135"/>
      <c r="J340" s="136">
        <f>BK340</f>
        <v>0</v>
      </c>
      <c r="L340" s="132"/>
      <c r="M340" s="137"/>
      <c r="N340" s="138"/>
      <c r="O340" s="138"/>
      <c r="P340" s="139">
        <f>SUM(P341:P405)</f>
        <v>0</v>
      </c>
      <c r="Q340" s="138"/>
      <c r="R340" s="139">
        <f>SUM(R341:R405)</f>
        <v>0</v>
      </c>
      <c r="S340" s="138"/>
      <c r="T340" s="140">
        <f>SUM(T341:T405)</f>
        <v>0</v>
      </c>
      <c r="AR340" s="133" t="s">
        <v>119</v>
      </c>
      <c r="AT340" s="141" t="s">
        <v>71</v>
      </c>
      <c r="AU340" s="141" t="s">
        <v>72</v>
      </c>
      <c r="AY340" s="133" t="s">
        <v>112</v>
      </c>
      <c r="BK340" s="142">
        <f>SUM(BK341:BK405)</f>
        <v>0</v>
      </c>
    </row>
    <row r="341" spans="1:65" s="2" customFormat="1" ht="45" customHeight="1" x14ac:dyDescent="0.2">
      <c r="A341" s="33"/>
      <c r="B341" s="145"/>
      <c r="C341" s="146">
        <v>61</v>
      </c>
      <c r="D341" s="146" t="s">
        <v>115</v>
      </c>
      <c r="E341" s="147" t="s">
        <v>394</v>
      </c>
      <c r="F341" s="148" t="s">
        <v>395</v>
      </c>
      <c r="G341" s="149" t="s">
        <v>165</v>
      </c>
      <c r="H341" s="150">
        <v>3.2</v>
      </c>
      <c r="I341" s="151"/>
      <c r="J341" s="152">
        <f>ROUND(I341*H341,2)</f>
        <v>0</v>
      </c>
      <c r="K341" s="153"/>
      <c r="L341" s="34"/>
      <c r="M341" s="154" t="s">
        <v>1</v>
      </c>
      <c r="N341" s="155" t="s">
        <v>37</v>
      </c>
      <c r="O341" s="59"/>
      <c r="P341" s="156">
        <f>O341*H341</f>
        <v>0</v>
      </c>
      <c r="Q341" s="156">
        <v>0</v>
      </c>
      <c r="R341" s="156">
        <f>Q341*H341</f>
        <v>0</v>
      </c>
      <c r="S341" s="156">
        <v>0</v>
      </c>
      <c r="T341" s="157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58" t="s">
        <v>396</v>
      </c>
      <c r="AT341" s="158" t="s">
        <v>115</v>
      </c>
      <c r="AU341" s="158" t="s">
        <v>80</v>
      </c>
      <c r="AY341" s="18" t="s">
        <v>112</v>
      </c>
      <c r="BE341" s="159">
        <f>IF(N341="základní",J341,0)</f>
        <v>0</v>
      </c>
      <c r="BF341" s="159">
        <f>IF(N341="snížená",J341,0)</f>
        <v>0</v>
      </c>
      <c r="BG341" s="159">
        <f>IF(N341="zákl. přenesená",J341,0)</f>
        <v>0</v>
      </c>
      <c r="BH341" s="159">
        <f>IF(N341="sníž. přenesená",J341,0)</f>
        <v>0</v>
      </c>
      <c r="BI341" s="159">
        <f>IF(N341="nulová",J341,0)</f>
        <v>0</v>
      </c>
      <c r="BJ341" s="18" t="s">
        <v>80</v>
      </c>
      <c r="BK341" s="159">
        <f>ROUND(I341*H341,2)</f>
        <v>0</v>
      </c>
      <c r="BL341" s="18" t="s">
        <v>396</v>
      </c>
      <c r="BM341" s="158" t="s">
        <v>397</v>
      </c>
    </row>
    <row r="342" spans="1:65" s="13" customFormat="1" x14ac:dyDescent="0.2">
      <c r="B342" s="160"/>
      <c r="D342" s="161" t="s">
        <v>121</v>
      </c>
      <c r="E342" s="162" t="s">
        <v>1</v>
      </c>
      <c r="F342" s="163" t="s">
        <v>398</v>
      </c>
      <c r="H342" s="164">
        <v>3.2</v>
      </c>
      <c r="I342" s="165"/>
      <c r="L342" s="160"/>
      <c r="M342" s="166"/>
      <c r="N342" s="167"/>
      <c r="O342" s="167"/>
      <c r="P342" s="167"/>
      <c r="Q342" s="167"/>
      <c r="R342" s="167"/>
      <c r="S342" s="167"/>
      <c r="T342" s="168"/>
      <c r="AT342" s="162" t="s">
        <v>121</v>
      </c>
      <c r="AU342" s="162" t="s">
        <v>80</v>
      </c>
      <c r="AV342" s="13" t="s">
        <v>82</v>
      </c>
      <c r="AW342" s="13" t="s">
        <v>29</v>
      </c>
      <c r="AX342" s="13" t="s">
        <v>80</v>
      </c>
      <c r="AY342" s="162" t="s">
        <v>112</v>
      </c>
    </row>
    <row r="343" spans="1:65" s="2" customFormat="1" ht="45" customHeight="1" x14ac:dyDescent="0.2">
      <c r="A343" s="33"/>
      <c r="B343" s="145"/>
      <c r="C343" s="146">
        <v>62</v>
      </c>
      <c r="D343" s="146" t="s">
        <v>115</v>
      </c>
      <c r="E343" s="147" t="s">
        <v>399</v>
      </c>
      <c r="F343" s="148" t="s">
        <v>400</v>
      </c>
      <c r="G343" s="149" t="s">
        <v>165</v>
      </c>
      <c r="H343" s="150">
        <v>14.579000000000001</v>
      </c>
      <c r="I343" s="151"/>
      <c r="J343" s="152">
        <f>ROUND(I343*H343,2)</f>
        <v>0</v>
      </c>
      <c r="K343" s="153"/>
      <c r="L343" s="34"/>
      <c r="M343" s="154" t="s">
        <v>1</v>
      </c>
      <c r="N343" s="155" t="s">
        <v>37</v>
      </c>
      <c r="O343" s="59"/>
      <c r="P343" s="156">
        <f>O343*H343</f>
        <v>0</v>
      </c>
      <c r="Q343" s="156">
        <v>0</v>
      </c>
      <c r="R343" s="156">
        <f>Q343*H343</f>
        <v>0</v>
      </c>
      <c r="S343" s="156">
        <v>0</v>
      </c>
      <c r="T343" s="15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58" t="s">
        <v>396</v>
      </c>
      <c r="AT343" s="158" t="s">
        <v>115</v>
      </c>
      <c r="AU343" s="158" t="s">
        <v>80</v>
      </c>
      <c r="AY343" s="18" t="s">
        <v>112</v>
      </c>
      <c r="BE343" s="159">
        <f>IF(N343="základní",J343,0)</f>
        <v>0</v>
      </c>
      <c r="BF343" s="159">
        <f>IF(N343="snížená",J343,0)</f>
        <v>0</v>
      </c>
      <c r="BG343" s="159">
        <f>IF(N343="zákl. přenesená",J343,0)</f>
        <v>0</v>
      </c>
      <c r="BH343" s="159">
        <f>IF(N343="sníž. přenesená",J343,0)</f>
        <v>0</v>
      </c>
      <c r="BI343" s="159">
        <f>IF(N343="nulová",J343,0)</f>
        <v>0</v>
      </c>
      <c r="BJ343" s="18" t="s">
        <v>80</v>
      </c>
      <c r="BK343" s="159">
        <f>ROUND(I343*H343,2)</f>
        <v>0</v>
      </c>
      <c r="BL343" s="18" t="s">
        <v>396</v>
      </c>
      <c r="BM343" s="158" t="s">
        <v>401</v>
      </c>
    </row>
    <row r="344" spans="1:65" s="13" customFormat="1" x14ac:dyDescent="0.2">
      <c r="B344" s="160"/>
      <c r="D344" s="161" t="s">
        <v>121</v>
      </c>
      <c r="E344" s="162" t="s">
        <v>1</v>
      </c>
      <c r="F344" s="163" t="s">
        <v>402</v>
      </c>
      <c r="H344" s="164">
        <v>14.579000000000001</v>
      </c>
      <c r="I344" s="165"/>
      <c r="L344" s="160"/>
      <c r="M344" s="166"/>
      <c r="N344" s="167"/>
      <c r="O344" s="167"/>
      <c r="P344" s="167"/>
      <c r="Q344" s="167"/>
      <c r="R344" s="167"/>
      <c r="S344" s="167"/>
      <c r="T344" s="168"/>
      <c r="AT344" s="162" t="s">
        <v>121</v>
      </c>
      <c r="AU344" s="162" t="s">
        <v>80</v>
      </c>
      <c r="AV344" s="13" t="s">
        <v>82</v>
      </c>
      <c r="AW344" s="13" t="s">
        <v>29</v>
      </c>
      <c r="AX344" s="13" t="s">
        <v>80</v>
      </c>
      <c r="AY344" s="162" t="s">
        <v>112</v>
      </c>
    </row>
    <row r="345" spans="1:65" s="2" customFormat="1" ht="45" customHeight="1" x14ac:dyDescent="0.2">
      <c r="A345" s="33"/>
      <c r="B345" s="145"/>
      <c r="C345" s="146">
        <v>63</v>
      </c>
      <c r="D345" s="146" t="s">
        <v>115</v>
      </c>
      <c r="E345" s="147" t="s">
        <v>403</v>
      </c>
      <c r="F345" s="148" t="s">
        <v>404</v>
      </c>
      <c r="G345" s="149" t="s">
        <v>165</v>
      </c>
      <c r="H345" s="150">
        <v>378.79599999999999</v>
      </c>
      <c r="I345" s="151"/>
      <c r="J345" s="152">
        <f>ROUND(I345*H345,2)</f>
        <v>0</v>
      </c>
      <c r="K345" s="153"/>
      <c r="L345" s="34"/>
      <c r="M345" s="154" t="s">
        <v>1</v>
      </c>
      <c r="N345" s="155" t="s">
        <v>37</v>
      </c>
      <c r="O345" s="59"/>
      <c r="P345" s="156">
        <f>O345*H345</f>
        <v>0</v>
      </c>
      <c r="Q345" s="156">
        <v>0</v>
      </c>
      <c r="R345" s="156">
        <f>Q345*H345</f>
        <v>0</v>
      </c>
      <c r="S345" s="156">
        <v>0</v>
      </c>
      <c r="T345" s="157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58" t="s">
        <v>119</v>
      </c>
      <c r="AT345" s="158" t="s">
        <v>115</v>
      </c>
      <c r="AU345" s="158" t="s">
        <v>80</v>
      </c>
      <c r="AY345" s="18" t="s">
        <v>112</v>
      </c>
      <c r="BE345" s="159">
        <f>IF(N345="základní",J345,0)</f>
        <v>0</v>
      </c>
      <c r="BF345" s="159">
        <f>IF(N345="snížená",J345,0)</f>
        <v>0</v>
      </c>
      <c r="BG345" s="159">
        <f>IF(N345="zákl. přenesená",J345,0)</f>
        <v>0</v>
      </c>
      <c r="BH345" s="159">
        <f>IF(N345="sníž. přenesená",J345,0)</f>
        <v>0</v>
      </c>
      <c r="BI345" s="159">
        <f>IF(N345="nulová",J345,0)</f>
        <v>0</v>
      </c>
      <c r="BJ345" s="18" t="s">
        <v>80</v>
      </c>
      <c r="BK345" s="159">
        <f>ROUND(I345*H345,2)</f>
        <v>0</v>
      </c>
      <c r="BL345" s="18" t="s">
        <v>119</v>
      </c>
      <c r="BM345" s="158" t="s">
        <v>405</v>
      </c>
    </row>
    <row r="346" spans="1:65" s="13" customFormat="1" x14ac:dyDescent="0.2">
      <c r="B346" s="160"/>
      <c r="D346" s="161" t="s">
        <v>121</v>
      </c>
      <c r="E346" s="162" t="s">
        <v>1</v>
      </c>
      <c r="F346" s="163" t="s">
        <v>406</v>
      </c>
      <c r="H346" s="164">
        <v>99.792000000000002</v>
      </c>
      <c r="I346" s="165"/>
      <c r="L346" s="160"/>
      <c r="M346" s="166"/>
      <c r="N346" s="167"/>
      <c r="O346" s="167"/>
      <c r="P346" s="167"/>
      <c r="Q346" s="167"/>
      <c r="R346" s="167"/>
      <c r="S346" s="167"/>
      <c r="T346" s="168"/>
      <c r="AT346" s="162" t="s">
        <v>121</v>
      </c>
      <c r="AU346" s="162" t="s">
        <v>80</v>
      </c>
      <c r="AV346" s="13" t="s">
        <v>82</v>
      </c>
      <c r="AW346" s="13" t="s">
        <v>29</v>
      </c>
      <c r="AX346" s="13" t="s">
        <v>72</v>
      </c>
      <c r="AY346" s="162" t="s">
        <v>112</v>
      </c>
    </row>
    <row r="347" spans="1:65" s="13" customFormat="1" x14ac:dyDescent="0.2">
      <c r="B347" s="160"/>
      <c r="D347" s="161" t="s">
        <v>121</v>
      </c>
      <c r="E347" s="162" t="s">
        <v>1</v>
      </c>
      <c r="F347" s="163" t="s">
        <v>407</v>
      </c>
      <c r="H347" s="164">
        <v>4.1760000000000002</v>
      </c>
      <c r="I347" s="165"/>
      <c r="L347" s="160"/>
      <c r="M347" s="166"/>
      <c r="N347" s="167"/>
      <c r="O347" s="167"/>
      <c r="P347" s="167"/>
      <c r="Q347" s="167"/>
      <c r="R347" s="167"/>
      <c r="S347" s="167"/>
      <c r="T347" s="168"/>
      <c r="AT347" s="162" t="s">
        <v>121</v>
      </c>
      <c r="AU347" s="162" t="s">
        <v>80</v>
      </c>
      <c r="AV347" s="13" t="s">
        <v>82</v>
      </c>
      <c r="AW347" s="13" t="s">
        <v>29</v>
      </c>
      <c r="AX347" s="13" t="s">
        <v>72</v>
      </c>
      <c r="AY347" s="162" t="s">
        <v>112</v>
      </c>
    </row>
    <row r="348" spans="1:65" s="13" customFormat="1" x14ac:dyDescent="0.2">
      <c r="B348" s="160"/>
      <c r="D348" s="161" t="s">
        <v>121</v>
      </c>
      <c r="E348" s="162" t="s">
        <v>1</v>
      </c>
      <c r="F348" s="163" t="s">
        <v>408</v>
      </c>
      <c r="H348" s="164">
        <v>8.9629999999999992</v>
      </c>
      <c r="I348" s="165"/>
      <c r="L348" s="160"/>
      <c r="M348" s="166"/>
      <c r="N348" s="167"/>
      <c r="O348" s="167"/>
      <c r="P348" s="167"/>
      <c r="Q348" s="167"/>
      <c r="R348" s="167"/>
      <c r="S348" s="167"/>
      <c r="T348" s="168"/>
      <c r="AT348" s="162" t="s">
        <v>121</v>
      </c>
      <c r="AU348" s="162" t="s">
        <v>80</v>
      </c>
      <c r="AV348" s="13" t="s">
        <v>82</v>
      </c>
      <c r="AW348" s="13" t="s">
        <v>29</v>
      </c>
      <c r="AX348" s="13" t="s">
        <v>72</v>
      </c>
      <c r="AY348" s="162" t="s">
        <v>112</v>
      </c>
    </row>
    <row r="349" spans="1:65" s="16" customFormat="1" x14ac:dyDescent="0.2">
      <c r="B349" s="195"/>
      <c r="D349" s="161" t="s">
        <v>121</v>
      </c>
      <c r="E349" s="196" t="s">
        <v>1</v>
      </c>
      <c r="F349" s="197" t="s">
        <v>409</v>
      </c>
      <c r="H349" s="198">
        <v>112.931</v>
      </c>
      <c r="I349" s="199"/>
      <c r="L349" s="195"/>
      <c r="M349" s="200"/>
      <c r="N349" s="201"/>
      <c r="O349" s="201"/>
      <c r="P349" s="201"/>
      <c r="Q349" s="201"/>
      <c r="R349" s="201"/>
      <c r="S349" s="201"/>
      <c r="T349" s="202"/>
      <c r="AT349" s="196" t="s">
        <v>121</v>
      </c>
      <c r="AU349" s="196" t="s">
        <v>80</v>
      </c>
      <c r="AV349" s="16" t="s">
        <v>129</v>
      </c>
      <c r="AW349" s="16" t="s">
        <v>29</v>
      </c>
      <c r="AX349" s="16" t="s">
        <v>72</v>
      </c>
      <c r="AY349" s="196" t="s">
        <v>112</v>
      </c>
    </row>
    <row r="350" spans="1:65" s="13" customFormat="1" x14ac:dyDescent="0.2">
      <c r="B350" s="160"/>
      <c r="D350" s="161" t="s">
        <v>121</v>
      </c>
      <c r="E350" s="162" t="s">
        <v>1</v>
      </c>
      <c r="F350" s="163" t="s">
        <v>410</v>
      </c>
      <c r="H350" s="164">
        <v>72.5</v>
      </c>
      <c r="I350" s="165"/>
      <c r="L350" s="160"/>
      <c r="M350" s="166"/>
      <c r="N350" s="167"/>
      <c r="O350" s="167"/>
      <c r="P350" s="167"/>
      <c r="Q350" s="167"/>
      <c r="R350" s="167"/>
      <c r="S350" s="167"/>
      <c r="T350" s="168"/>
      <c r="AT350" s="162" t="s">
        <v>121</v>
      </c>
      <c r="AU350" s="162" t="s">
        <v>80</v>
      </c>
      <c r="AV350" s="13" t="s">
        <v>82</v>
      </c>
      <c r="AW350" s="13" t="s">
        <v>29</v>
      </c>
      <c r="AX350" s="13" t="s">
        <v>72</v>
      </c>
      <c r="AY350" s="162" t="s">
        <v>112</v>
      </c>
    </row>
    <row r="351" spans="1:65" s="13" customFormat="1" ht="22.5" x14ac:dyDescent="0.2">
      <c r="B351" s="160"/>
      <c r="D351" s="161" t="s">
        <v>121</v>
      </c>
      <c r="E351" s="162" t="s">
        <v>1</v>
      </c>
      <c r="F351" s="163" t="s">
        <v>411</v>
      </c>
      <c r="H351" s="164">
        <v>99.885000000000005</v>
      </c>
      <c r="I351" s="165"/>
      <c r="L351" s="160"/>
      <c r="M351" s="166"/>
      <c r="N351" s="167"/>
      <c r="O351" s="167"/>
      <c r="P351" s="167"/>
      <c r="Q351" s="167"/>
      <c r="R351" s="167"/>
      <c r="S351" s="167"/>
      <c r="T351" s="168"/>
      <c r="AT351" s="162" t="s">
        <v>121</v>
      </c>
      <c r="AU351" s="162" t="s">
        <v>80</v>
      </c>
      <c r="AV351" s="13" t="s">
        <v>82</v>
      </c>
      <c r="AW351" s="13" t="s">
        <v>29</v>
      </c>
      <c r="AX351" s="13" t="s">
        <v>72</v>
      </c>
      <c r="AY351" s="162" t="s">
        <v>112</v>
      </c>
    </row>
    <row r="352" spans="1:65" s="16" customFormat="1" x14ac:dyDescent="0.2">
      <c r="B352" s="195"/>
      <c r="D352" s="161" t="s">
        <v>121</v>
      </c>
      <c r="E352" s="196" t="s">
        <v>1</v>
      </c>
      <c r="F352" s="197" t="s">
        <v>409</v>
      </c>
      <c r="H352" s="198">
        <v>172.38499999999999</v>
      </c>
      <c r="I352" s="199"/>
      <c r="L352" s="195"/>
      <c r="M352" s="200"/>
      <c r="N352" s="201"/>
      <c r="O352" s="201"/>
      <c r="P352" s="201"/>
      <c r="Q352" s="201"/>
      <c r="R352" s="201"/>
      <c r="S352" s="201"/>
      <c r="T352" s="202"/>
      <c r="AT352" s="196" t="s">
        <v>121</v>
      </c>
      <c r="AU352" s="196" t="s">
        <v>80</v>
      </c>
      <c r="AV352" s="16" t="s">
        <v>129</v>
      </c>
      <c r="AW352" s="16" t="s">
        <v>29</v>
      </c>
      <c r="AX352" s="16" t="s">
        <v>72</v>
      </c>
      <c r="AY352" s="196" t="s">
        <v>112</v>
      </c>
    </row>
    <row r="353" spans="1:65" s="13" customFormat="1" x14ac:dyDescent="0.2">
      <c r="B353" s="160"/>
      <c r="D353" s="161" t="s">
        <v>121</v>
      </c>
      <c r="E353" s="162" t="s">
        <v>1</v>
      </c>
      <c r="F353" s="163" t="s">
        <v>412</v>
      </c>
      <c r="H353" s="164">
        <v>56.16</v>
      </c>
      <c r="I353" s="165"/>
      <c r="L353" s="160"/>
      <c r="M353" s="166"/>
      <c r="N353" s="167"/>
      <c r="O353" s="167"/>
      <c r="P353" s="167"/>
      <c r="Q353" s="167"/>
      <c r="R353" s="167"/>
      <c r="S353" s="167"/>
      <c r="T353" s="168"/>
      <c r="AT353" s="162" t="s">
        <v>121</v>
      </c>
      <c r="AU353" s="162" t="s">
        <v>80</v>
      </c>
      <c r="AV353" s="13" t="s">
        <v>82</v>
      </c>
      <c r="AW353" s="13" t="s">
        <v>29</v>
      </c>
      <c r="AX353" s="13" t="s">
        <v>72</v>
      </c>
      <c r="AY353" s="162" t="s">
        <v>112</v>
      </c>
    </row>
    <row r="354" spans="1:65" s="13" customFormat="1" x14ac:dyDescent="0.2">
      <c r="B354" s="160"/>
      <c r="D354" s="161" t="s">
        <v>121</v>
      </c>
      <c r="E354" s="162" t="s">
        <v>1</v>
      </c>
      <c r="F354" s="163" t="s">
        <v>413</v>
      </c>
      <c r="H354" s="164">
        <v>15</v>
      </c>
      <c r="I354" s="165"/>
      <c r="L354" s="160"/>
      <c r="M354" s="166"/>
      <c r="N354" s="167"/>
      <c r="O354" s="167"/>
      <c r="P354" s="167"/>
      <c r="Q354" s="167"/>
      <c r="R354" s="167"/>
      <c r="S354" s="167"/>
      <c r="T354" s="168"/>
      <c r="AT354" s="162" t="s">
        <v>121</v>
      </c>
      <c r="AU354" s="162" t="s">
        <v>80</v>
      </c>
      <c r="AV354" s="13" t="s">
        <v>82</v>
      </c>
      <c r="AW354" s="13" t="s">
        <v>29</v>
      </c>
      <c r="AX354" s="13" t="s">
        <v>72</v>
      </c>
      <c r="AY354" s="162" t="s">
        <v>112</v>
      </c>
    </row>
    <row r="355" spans="1:65" s="13" customFormat="1" x14ac:dyDescent="0.2">
      <c r="B355" s="160"/>
      <c r="D355" s="161" t="s">
        <v>121</v>
      </c>
      <c r="E355" s="162" t="s">
        <v>1</v>
      </c>
      <c r="F355" s="163" t="s">
        <v>414</v>
      </c>
      <c r="H355" s="164">
        <v>22.32</v>
      </c>
      <c r="I355" s="165"/>
      <c r="L355" s="160"/>
      <c r="M355" s="166"/>
      <c r="N355" s="167"/>
      <c r="O355" s="167"/>
      <c r="P355" s="167"/>
      <c r="Q355" s="167"/>
      <c r="R355" s="167"/>
      <c r="S355" s="167"/>
      <c r="T355" s="168"/>
      <c r="AT355" s="162" t="s">
        <v>121</v>
      </c>
      <c r="AU355" s="162" t="s">
        <v>80</v>
      </c>
      <c r="AV355" s="13" t="s">
        <v>82</v>
      </c>
      <c r="AW355" s="13" t="s">
        <v>29</v>
      </c>
      <c r="AX355" s="13" t="s">
        <v>72</v>
      </c>
      <c r="AY355" s="162" t="s">
        <v>112</v>
      </c>
    </row>
    <row r="356" spans="1:65" s="16" customFormat="1" x14ac:dyDescent="0.2">
      <c r="B356" s="195"/>
      <c r="D356" s="161" t="s">
        <v>121</v>
      </c>
      <c r="E356" s="196" t="s">
        <v>1</v>
      </c>
      <c r="F356" s="197" t="s">
        <v>409</v>
      </c>
      <c r="H356" s="198">
        <v>93.48</v>
      </c>
      <c r="I356" s="199"/>
      <c r="L356" s="195"/>
      <c r="M356" s="200"/>
      <c r="N356" s="201"/>
      <c r="O356" s="201"/>
      <c r="P356" s="201"/>
      <c r="Q356" s="201"/>
      <c r="R356" s="201"/>
      <c r="S356" s="201"/>
      <c r="T356" s="202"/>
      <c r="AT356" s="196" t="s">
        <v>121</v>
      </c>
      <c r="AU356" s="196" t="s">
        <v>80</v>
      </c>
      <c r="AV356" s="16" t="s">
        <v>129</v>
      </c>
      <c r="AW356" s="16" t="s">
        <v>29</v>
      </c>
      <c r="AX356" s="16" t="s">
        <v>72</v>
      </c>
      <c r="AY356" s="196" t="s">
        <v>112</v>
      </c>
    </row>
    <row r="357" spans="1:65" s="14" customFormat="1" x14ac:dyDescent="0.2">
      <c r="B357" s="169"/>
      <c r="D357" s="161" t="s">
        <v>121</v>
      </c>
      <c r="E357" s="170" t="s">
        <v>1</v>
      </c>
      <c r="F357" s="171" t="s">
        <v>124</v>
      </c>
      <c r="H357" s="172">
        <v>378.79599999999999</v>
      </c>
      <c r="I357" s="173"/>
      <c r="L357" s="169"/>
      <c r="M357" s="174"/>
      <c r="N357" s="175"/>
      <c r="O357" s="175"/>
      <c r="P357" s="175"/>
      <c r="Q357" s="175"/>
      <c r="R357" s="175"/>
      <c r="S357" s="175"/>
      <c r="T357" s="176"/>
      <c r="AT357" s="170" t="s">
        <v>121</v>
      </c>
      <c r="AU357" s="170" t="s">
        <v>80</v>
      </c>
      <c r="AV357" s="14" t="s">
        <v>119</v>
      </c>
      <c r="AW357" s="14" t="s">
        <v>29</v>
      </c>
      <c r="AX357" s="14" t="s">
        <v>80</v>
      </c>
      <c r="AY357" s="170" t="s">
        <v>112</v>
      </c>
    </row>
    <row r="358" spans="1:65" s="2" customFormat="1" ht="45" customHeight="1" x14ac:dyDescent="0.2">
      <c r="A358" s="33"/>
      <c r="B358" s="145"/>
      <c r="C358" s="146">
        <v>64</v>
      </c>
      <c r="D358" s="146" t="s">
        <v>115</v>
      </c>
      <c r="E358" s="147" t="s">
        <v>415</v>
      </c>
      <c r="F358" s="148" t="s">
        <v>416</v>
      </c>
      <c r="G358" s="149" t="s">
        <v>165</v>
      </c>
      <c r="H358" s="150">
        <v>10</v>
      </c>
      <c r="I358" s="151"/>
      <c r="J358" s="152">
        <f>ROUND(I358*H358,2)</f>
        <v>0</v>
      </c>
      <c r="K358" s="153"/>
      <c r="L358" s="34"/>
      <c r="M358" s="154" t="s">
        <v>1</v>
      </c>
      <c r="N358" s="155" t="s">
        <v>37</v>
      </c>
      <c r="O358" s="59"/>
      <c r="P358" s="156">
        <f>O358*H358</f>
        <v>0</v>
      </c>
      <c r="Q358" s="156">
        <v>0</v>
      </c>
      <c r="R358" s="156">
        <f>Q358*H358</f>
        <v>0</v>
      </c>
      <c r="S358" s="156">
        <v>0</v>
      </c>
      <c r="T358" s="15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58" t="s">
        <v>396</v>
      </c>
      <c r="AT358" s="158" t="s">
        <v>115</v>
      </c>
      <c r="AU358" s="158" t="s">
        <v>80</v>
      </c>
      <c r="AY358" s="18" t="s">
        <v>112</v>
      </c>
      <c r="BE358" s="159">
        <f>IF(N358="základní",J358,0)</f>
        <v>0</v>
      </c>
      <c r="BF358" s="159">
        <f>IF(N358="snížená",J358,0)</f>
        <v>0</v>
      </c>
      <c r="BG358" s="159">
        <f>IF(N358="zákl. přenesená",J358,0)</f>
        <v>0</v>
      </c>
      <c r="BH358" s="159">
        <f>IF(N358="sníž. přenesená",J358,0)</f>
        <v>0</v>
      </c>
      <c r="BI358" s="159">
        <f>IF(N358="nulová",J358,0)</f>
        <v>0</v>
      </c>
      <c r="BJ358" s="18" t="s">
        <v>80</v>
      </c>
      <c r="BK358" s="159">
        <f>ROUND(I358*H358,2)</f>
        <v>0</v>
      </c>
      <c r="BL358" s="18" t="s">
        <v>396</v>
      </c>
      <c r="BM358" s="158" t="s">
        <v>417</v>
      </c>
    </row>
    <row r="359" spans="1:65" s="13" customFormat="1" x14ac:dyDescent="0.2">
      <c r="B359" s="160"/>
      <c r="D359" s="161" t="s">
        <v>121</v>
      </c>
      <c r="E359" s="162" t="s">
        <v>1</v>
      </c>
      <c r="F359" s="163" t="s">
        <v>418</v>
      </c>
      <c r="H359" s="164">
        <v>10</v>
      </c>
      <c r="I359" s="165"/>
      <c r="L359" s="160"/>
      <c r="M359" s="166"/>
      <c r="N359" s="167"/>
      <c r="O359" s="167"/>
      <c r="P359" s="167"/>
      <c r="Q359" s="167"/>
      <c r="R359" s="167"/>
      <c r="S359" s="167"/>
      <c r="T359" s="168"/>
      <c r="AT359" s="162" t="s">
        <v>121</v>
      </c>
      <c r="AU359" s="162" t="s">
        <v>80</v>
      </c>
      <c r="AV359" s="13" t="s">
        <v>82</v>
      </c>
      <c r="AW359" s="13" t="s">
        <v>29</v>
      </c>
      <c r="AX359" s="13" t="s">
        <v>80</v>
      </c>
      <c r="AY359" s="162" t="s">
        <v>112</v>
      </c>
    </row>
    <row r="360" spans="1:65" s="2" customFormat="1" ht="57.6" customHeight="1" x14ac:dyDescent="0.2">
      <c r="A360" s="33"/>
      <c r="B360" s="145"/>
      <c r="C360" s="146">
        <v>65</v>
      </c>
      <c r="D360" s="146" t="s">
        <v>115</v>
      </c>
      <c r="E360" s="147" t="s">
        <v>419</v>
      </c>
      <c r="F360" s="148" t="s">
        <v>420</v>
      </c>
      <c r="G360" s="149" t="s">
        <v>165</v>
      </c>
      <c r="H360" s="150">
        <v>10.362</v>
      </c>
      <c r="I360" s="151"/>
      <c r="J360" s="152">
        <f>ROUND(I360*H360,2)</f>
        <v>0</v>
      </c>
      <c r="K360" s="153"/>
      <c r="L360" s="34"/>
      <c r="M360" s="154" t="s">
        <v>1</v>
      </c>
      <c r="N360" s="155" t="s">
        <v>37</v>
      </c>
      <c r="O360" s="59"/>
      <c r="P360" s="156">
        <f>O360*H360</f>
        <v>0</v>
      </c>
      <c r="Q360" s="156">
        <v>0</v>
      </c>
      <c r="R360" s="156">
        <f>Q360*H360</f>
        <v>0</v>
      </c>
      <c r="S360" s="156">
        <v>0</v>
      </c>
      <c r="T360" s="157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58" t="s">
        <v>396</v>
      </c>
      <c r="AT360" s="158" t="s">
        <v>115</v>
      </c>
      <c r="AU360" s="158" t="s">
        <v>80</v>
      </c>
      <c r="AY360" s="18" t="s">
        <v>112</v>
      </c>
      <c r="BE360" s="159">
        <f>IF(N360="základní",J360,0)</f>
        <v>0</v>
      </c>
      <c r="BF360" s="159">
        <f>IF(N360="snížená",J360,0)</f>
        <v>0</v>
      </c>
      <c r="BG360" s="159">
        <f>IF(N360="zákl. přenesená",J360,0)</f>
        <v>0</v>
      </c>
      <c r="BH360" s="159">
        <f>IF(N360="sníž. přenesená",J360,0)</f>
        <v>0</v>
      </c>
      <c r="BI360" s="159">
        <f>IF(N360="nulová",J360,0)</f>
        <v>0</v>
      </c>
      <c r="BJ360" s="18" t="s">
        <v>80</v>
      </c>
      <c r="BK360" s="159">
        <f>ROUND(I360*H360,2)</f>
        <v>0</v>
      </c>
      <c r="BL360" s="18" t="s">
        <v>396</v>
      </c>
      <c r="BM360" s="158" t="s">
        <v>421</v>
      </c>
    </row>
    <row r="361" spans="1:65" s="13" customFormat="1" x14ac:dyDescent="0.2">
      <c r="B361" s="160"/>
      <c r="D361" s="161" t="s">
        <v>121</v>
      </c>
      <c r="E361" s="162" t="s">
        <v>1</v>
      </c>
      <c r="F361" s="163" t="s">
        <v>422</v>
      </c>
      <c r="H361" s="164">
        <v>2.0880000000000001</v>
      </c>
      <c r="I361" s="165"/>
      <c r="L361" s="160"/>
      <c r="M361" s="166"/>
      <c r="N361" s="167"/>
      <c r="O361" s="167"/>
      <c r="P361" s="167"/>
      <c r="Q361" s="167"/>
      <c r="R361" s="167"/>
      <c r="S361" s="167"/>
      <c r="T361" s="168"/>
      <c r="AT361" s="162" t="s">
        <v>121</v>
      </c>
      <c r="AU361" s="162" t="s">
        <v>80</v>
      </c>
      <c r="AV361" s="13" t="s">
        <v>82</v>
      </c>
      <c r="AW361" s="13" t="s">
        <v>29</v>
      </c>
      <c r="AX361" s="13" t="s">
        <v>72</v>
      </c>
      <c r="AY361" s="162" t="s">
        <v>112</v>
      </c>
    </row>
    <row r="362" spans="1:65" s="13" customFormat="1" x14ac:dyDescent="0.2">
      <c r="B362" s="160"/>
      <c r="D362" s="161" t="s">
        <v>121</v>
      </c>
      <c r="E362" s="162" t="s">
        <v>1</v>
      </c>
      <c r="F362" s="163" t="s">
        <v>423</v>
      </c>
      <c r="H362" s="164">
        <v>3.7730000000000001</v>
      </c>
      <c r="I362" s="165"/>
      <c r="L362" s="160"/>
      <c r="M362" s="166"/>
      <c r="N362" s="167"/>
      <c r="O362" s="167"/>
      <c r="P362" s="167"/>
      <c r="Q362" s="167"/>
      <c r="R362" s="167"/>
      <c r="S362" s="167"/>
      <c r="T362" s="168"/>
      <c r="AT362" s="162" t="s">
        <v>121</v>
      </c>
      <c r="AU362" s="162" t="s">
        <v>80</v>
      </c>
      <c r="AV362" s="13" t="s">
        <v>82</v>
      </c>
      <c r="AW362" s="13" t="s">
        <v>29</v>
      </c>
      <c r="AX362" s="13" t="s">
        <v>72</v>
      </c>
      <c r="AY362" s="162" t="s">
        <v>112</v>
      </c>
    </row>
    <row r="363" spans="1:65" s="13" customFormat="1" x14ac:dyDescent="0.2">
      <c r="B363" s="160"/>
      <c r="D363" s="161" t="s">
        <v>121</v>
      </c>
      <c r="E363" s="162" t="s">
        <v>1</v>
      </c>
      <c r="F363" s="163" t="s">
        <v>424</v>
      </c>
      <c r="H363" s="164">
        <v>1.764</v>
      </c>
      <c r="I363" s="165"/>
      <c r="L363" s="160"/>
      <c r="M363" s="166"/>
      <c r="N363" s="167"/>
      <c r="O363" s="167"/>
      <c r="P363" s="167"/>
      <c r="Q363" s="167"/>
      <c r="R363" s="167"/>
      <c r="S363" s="167"/>
      <c r="T363" s="168"/>
      <c r="AT363" s="162" t="s">
        <v>121</v>
      </c>
      <c r="AU363" s="162" t="s">
        <v>80</v>
      </c>
      <c r="AV363" s="13" t="s">
        <v>82</v>
      </c>
      <c r="AW363" s="13" t="s">
        <v>29</v>
      </c>
      <c r="AX363" s="13" t="s">
        <v>72</v>
      </c>
      <c r="AY363" s="162" t="s">
        <v>112</v>
      </c>
    </row>
    <row r="364" spans="1:65" s="13" customFormat="1" x14ac:dyDescent="0.2">
      <c r="B364" s="160"/>
      <c r="D364" s="161" t="s">
        <v>121</v>
      </c>
      <c r="E364" s="162" t="s">
        <v>1</v>
      </c>
      <c r="F364" s="163" t="s">
        <v>425</v>
      </c>
      <c r="H364" s="164">
        <v>0.1</v>
      </c>
      <c r="I364" s="165"/>
      <c r="L364" s="160"/>
      <c r="M364" s="166"/>
      <c r="N364" s="167"/>
      <c r="O364" s="167"/>
      <c r="P364" s="167"/>
      <c r="Q364" s="167"/>
      <c r="R364" s="167"/>
      <c r="S364" s="167"/>
      <c r="T364" s="168"/>
      <c r="AT364" s="162" t="s">
        <v>121</v>
      </c>
      <c r="AU364" s="162" t="s">
        <v>80</v>
      </c>
      <c r="AV364" s="13" t="s">
        <v>82</v>
      </c>
      <c r="AW364" s="13" t="s">
        <v>29</v>
      </c>
      <c r="AX364" s="13" t="s">
        <v>72</v>
      </c>
      <c r="AY364" s="162" t="s">
        <v>112</v>
      </c>
    </row>
    <row r="365" spans="1:65" s="13" customFormat="1" x14ac:dyDescent="0.2">
      <c r="B365" s="160"/>
      <c r="D365" s="161" t="s">
        <v>121</v>
      </c>
      <c r="E365" s="162" t="s">
        <v>1</v>
      </c>
      <c r="F365" s="163" t="s">
        <v>426</v>
      </c>
      <c r="H365" s="164">
        <v>0.04</v>
      </c>
      <c r="I365" s="165"/>
      <c r="L365" s="160"/>
      <c r="M365" s="166"/>
      <c r="N365" s="167"/>
      <c r="O365" s="167"/>
      <c r="P365" s="167"/>
      <c r="Q365" s="167"/>
      <c r="R365" s="167"/>
      <c r="S365" s="167"/>
      <c r="T365" s="168"/>
      <c r="AT365" s="162" t="s">
        <v>121</v>
      </c>
      <c r="AU365" s="162" t="s">
        <v>80</v>
      </c>
      <c r="AV365" s="13" t="s">
        <v>82</v>
      </c>
      <c r="AW365" s="13" t="s">
        <v>29</v>
      </c>
      <c r="AX365" s="13" t="s">
        <v>72</v>
      </c>
      <c r="AY365" s="162" t="s">
        <v>112</v>
      </c>
    </row>
    <row r="366" spans="1:65" s="13" customFormat="1" x14ac:dyDescent="0.2">
      <c r="B366" s="160"/>
      <c r="D366" s="161" t="s">
        <v>121</v>
      </c>
      <c r="E366" s="162" t="s">
        <v>1</v>
      </c>
      <c r="F366" s="163" t="s">
        <v>427</v>
      </c>
      <c r="H366" s="164">
        <v>2.4</v>
      </c>
      <c r="I366" s="165"/>
      <c r="L366" s="160"/>
      <c r="M366" s="166"/>
      <c r="N366" s="167"/>
      <c r="O366" s="167"/>
      <c r="P366" s="167"/>
      <c r="Q366" s="167"/>
      <c r="R366" s="167"/>
      <c r="S366" s="167"/>
      <c r="T366" s="168"/>
      <c r="AT366" s="162" t="s">
        <v>121</v>
      </c>
      <c r="AU366" s="162" t="s">
        <v>80</v>
      </c>
      <c r="AV366" s="13" t="s">
        <v>82</v>
      </c>
      <c r="AW366" s="13" t="s">
        <v>29</v>
      </c>
      <c r="AX366" s="13" t="s">
        <v>72</v>
      </c>
      <c r="AY366" s="162" t="s">
        <v>112</v>
      </c>
    </row>
    <row r="367" spans="1:65" s="13" customFormat="1" x14ac:dyDescent="0.2">
      <c r="B367" s="160"/>
      <c r="D367" s="161" t="s">
        <v>121</v>
      </c>
      <c r="E367" s="162" t="s">
        <v>1</v>
      </c>
      <c r="F367" s="163" t="s">
        <v>428</v>
      </c>
      <c r="H367" s="164">
        <v>0.19700000000000001</v>
      </c>
      <c r="I367" s="165"/>
      <c r="L367" s="160"/>
      <c r="M367" s="166"/>
      <c r="N367" s="167"/>
      <c r="O367" s="167"/>
      <c r="P367" s="167"/>
      <c r="Q367" s="167"/>
      <c r="R367" s="167"/>
      <c r="S367" s="167"/>
      <c r="T367" s="168"/>
      <c r="AT367" s="162" t="s">
        <v>121</v>
      </c>
      <c r="AU367" s="162" t="s">
        <v>80</v>
      </c>
      <c r="AV367" s="13" t="s">
        <v>82</v>
      </c>
      <c r="AW367" s="13" t="s">
        <v>29</v>
      </c>
      <c r="AX367" s="13" t="s">
        <v>72</v>
      </c>
      <c r="AY367" s="162" t="s">
        <v>112</v>
      </c>
    </row>
    <row r="368" spans="1:65" s="14" customFormat="1" x14ac:dyDescent="0.2">
      <c r="B368" s="169"/>
      <c r="D368" s="161" t="s">
        <v>121</v>
      </c>
      <c r="E368" s="170" t="s">
        <v>1</v>
      </c>
      <c r="F368" s="171" t="s">
        <v>124</v>
      </c>
      <c r="H368" s="172">
        <v>10.362</v>
      </c>
      <c r="I368" s="173"/>
      <c r="L368" s="169"/>
      <c r="M368" s="174"/>
      <c r="N368" s="175"/>
      <c r="O368" s="175"/>
      <c r="P368" s="175"/>
      <c r="Q368" s="175"/>
      <c r="R368" s="175"/>
      <c r="S368" s="175"/>
      <c r="T368" s="176"/>
      <c r="AT368" s="170" t="s">
        <v>121</v>
      </c>
      <c r="AU368" s="170" t="s">
        <v>80</v>
      </c>
      <c r="AV368" s="14" t="s">
        <v>119</v>
      </c>
      <c r="AW368" s="14" t="s">
        <v>29</v>
      </c>
      <c r="AX368" s="14" t="s">
        <v>80</v>
      </c>
      <c r="AY368" s="170" t="s">
        <v>112</v>
      </c>
    </row>
    <row r="369" spans="1:65" s="2" customFormat="1" ht="57.6" customHeight="1" x14ac:dyDescent="0.2">
      <c r="A369" s="33"/>
      <c r="B369" s="145"/>
      <c r="C369" s="146">
        <v>66</v>
      </c>
      <c r="D369" s="146" t="s">
        <v>115</v>
      </c>
      <c r="E369" s="147" t="s">
        <v>429</v>
      </c>
      <c r="F369" s="148" t="s">
        <v>430</v>
      </c>
      <c r="G369" s="149" t="s">
        <v>165</v>
      </c>
      <c r="H369" s="150">
        <v>13.911</v>
      </c>
      <c r="I369" s="151"/>
      <c r="J369" s="152">
        <f>ROUND(I369*H369,2)</f>
        <v>0</v>
      </c>
      <c r="K369" s="153"/>
      <c r="L369" s="34"/>
      <c r="M369" s="154" t="s">
        <v>1</v>
      </c>
      <c r="N369" s="155" t="s">
        <v>37</v>
      </c>
      <c r="O369" s="59"/>
      <c r="P369" s="156">
        <f>O369*H369</f>
        <v>0</v>
      </c>
      <c r="Q369" s="156">
        <v>0</v>
      </c>
      <c r="R369" s="156">
        <f>Q369*H369</f>
        <v>0</v>
      </c>
      <c r="S369" s="156">
        <v>0</v>
      </c>
      <c r="T369" s="157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8" t="s">
        <v>396</v>
      </c>
      <c r="AT369" s="158" t="s">
        <v>115</v>
      </c>
      <c r="AU369" s="158" t="s">
        <v>80</v>
      </c>
      <c r="AY369" s="18" t="s">
        <v>112</v>
      </c>
      <c r="BE369" s="159">
        <f>IF(N369="základní",J369,0)</f>
        <v>0</v>
      </c>
      <c r="BF369" s="159">
        <f>IF(N369="snížená",J369,0)</f>
        <v>0</v>
      </c>
      <c r="BG369" s="159">
        <f>IF(N369="zákl. přenesená",J369,0)</f>
        <v>0</v>
      </c>
      <c r="BH369" s="159">
        <f>IF(N369="sníž. přenesená",J369,0)</f>
        <v>0</v>
      </c>
      <c r="BI369" s="159">
        <f>IF(N369="nulová",J369,0)</f>
        <v>0</v>
      </c>
      <c r="BJ369" s="18" t="s">
        <v>80</v>
      </c>
      <c r="BK369" s="159">
        <f>ROUND(I369*H369,2)</f>
        <v>0</v>
      </c>
      <c r="BL369" s="18" t="s">
        <v>396</v>
      </c>
      <c r="BM369" s="158" t="s">
        <v>431</v>
      </c>
    </row>
    <row r="370" spans="1:65" s="13" customFormat="1" x14ac:dyDescent="0.2">
      <c r="B370" s="160"/>
      <c r="D370" s="161" t="s">
        <v>121</v>
      </c>
      <c r="E370" s="162" t="s">
        <v>1</v>
      </c>
      <c r="F370" s="163" t="s">
        <v>432</v>
      </c>
      <c r="H370" s="164">
        <v>12.8</v>
      </c>
      <c r="I370" s="165"/>
      <c r="L370" s="160"/>
      <c r="M370" s="166"/>
      <c r="N370" s="167"/>
      <c r="O370" s="167"/>
      <c r="P370" s="167"/>
      <c r="Q370" s="167"/>
      <c r="R370" s="167"/>
      <c r="S370" s="167"/>
      <c r="T370" s="168"/>
      <c r="AT370" s="162" t="s">
        <v>121</v>
      </c>
      <c r="AU370" s="162" t="s">
        <v>80</v>
      </c>
      <c r="AV370" s="13" t="s">
        <v>82</v>
      </c>
      <c r="AW370" s="13" t="s">
        <v>29</v>
      </c>
      <c r="AX370" s="13" t="s">
        <v>72</v>
      </c>
      <c r="AY370" s="162" t="s">
        <v>112</v>
      </c>
    </row>
    <row r="371" spans="1:65" s="13" customFormat="1" x14ac:dyDescent="0.2">
      <c r="B371" s="160"/>
      <c r="D371" s="161" t="s">
        <v>121</v>
      </c>
      <c r="E371" s="162" t="s">
        <v>1</v>
      </c>
      <c r="F371" s="163" t="s">
        <v>433</v>
      </c>
      <c r="H371" s="164">
        <v>0.13400000000000001</v>
      </c>
      <c r="I371" s="165"/>
      <c r="L371" s="160"/>
      <c r="M371" s="166"/>
      <c r="N371" s="167"/>
      <c r="O371" s="167"/>
      <c r="P371" s="167"/>
      <c r="Q371" s="167"/>
      <c r="R371" s="167"/>
      <c r="S371" s="167"/>
      <c r="T371" s="168"/>
      <c r="AT371" s="162" t="s">
        <v>121</v>
      </c>
      <c r="AU371" s="162" t="s">
        <v>80</v>
      </c>
      <c r="AV371" s="13" t="s">
        <v>82</v>
      </c>
      <c r="AW371" s="13" t="s">
        <v>29</v>
      </c>
      <c r="AX371" s="13" t="s">
        <v>72</v>
      </c>
      <c r="AY371" s="162" t="s">
        <v>112</v>
      </c>
    </row>
    <row r="372" spans="1:65" s="13" customFormat="1" x14ac:dyDescent="0.2">
      <c r="B372" s="160"/>
      <c r="D372" s="161" t="s">
        <v>121</v>
      </c>
      <c r="E372" s="162" t="s">
        <v>1</v>
      </c>
      <c r="F372" s="163" t="s">
        <v>434</v>
      </c>
      <c r="H372" s="164">
        <v>1.2999999999999999E-2</v>
      </c>
      <c r="I372" s="165"/>
      <c r="L372" s="160"/>
      <c r="M372" s="166"/>
      <c r="N372" s="167"/>
      <c r="O372" s="167"/>
      <c r="P372" s="167"/>
      <c r="Q372" s="167"/>
      <c r="R372" s="167"/>
      <c r="S372" s="167"/>
      <c r="T372" s="168"/>
      <c r="AT372" s="162" t="s">
        <v>121</v>
      </c>
      <c r="AU372" s="162" t="s">
        <v>80</v>
      </c>
      <c r="AV372" s="13" t="s">
        <v>82</v>
      </c>
      <c r="AW372" s="13" t="s">
        <v>29</v>
      </c>
      <c r="AX372" s="13" t="s">
        <v>72</v>
      </c>
      <c r="AY372" s="162" t="s">
        <v>112</v>
      </c>
    </row>
    <row r="373" spans="1:65" s="13" customFormat="1" x14ac:dyDescent="0.2">
      <c r="B373" s="160"/>
      <c r="D373" s="161" t="s">
        <v>121</v>
      </c>
      <c r="E373" s="162" t="s">
        <v>1</v>
      </c>
      <c r="F373" s="163" t="s">
        <v>435</v>
      </c>
      <c r="H373" s="164">
        <v>0.86399999999999999</v>
      </c>
      <c r="I373" s="165"/>
      <c r="L373" s="160"/>
      <c r="M373" s="166"/>
      <c r="N373" s="167"/>
      <c r="O373" s="167"/>
      <c r="P373" s="167"/>
      <c r="Q373" s="167"/>
      <c r="R373" s="167"/>
      <c r="S373" s="167"/>
      <c r="T373" s="168"/>
      <c r="AT373" s="162" t="s">
        <v>121</v>
      </c>
      <c r="AU373" s="162" t="s">
        <v>80</v>
      </c>
      <c r="AV373" s="13" t="s">
        <v>82</v>
      </c>
      <c r="AW373" s="13" t="s">
        <v>29</v>
      </c>
      <c r="AX373" s="13" t="s">
        <v>72</v>
      </c>
      <c r="AY373" s="162" t="s">
        <v>112</v>
      </c>
    </row>
    <row r="374" spans="1:65" s="13" customFormat="1" x14ac:dyDescent="0.2">
      <c r="B374" s="160"/>
      <c r="D374" s="161" t="s">
        <v>121</v>
      </c>
      <c r="E374" s="162" t="s">
        <v>1</v>
      </c>
      <c r="F374" s="163" t="s">
        <v>436</v>
      </c>
      <c r="H374" s="164">
        <v>0.1</v>
      </c>
      <c r="I374" s="165"/>
      <c r="L374" s="160"/>
      <c r="M374" s="166"/>
      <c r="N374" s="167"/>
      <c r="O374" s="167"/>
      <c r="P374" s="167"/>
      <c r="Q374" s="167"/>
      <c r="R374" s="167"/>
      <c r="S374" s="167"/>
      <c r="T374" s="168"/>
      <c r="AT374" s="162" t="s">
        <v>121</v>
      </c>
      <c r="AU374" s="162" t="s">
        <v>80</v>
      </c>
      <c r="AV374" s="13" t="s">
        <v>82</v>
      </c>
      <c r="AW374" s="13" t="s">
        <v>29</v>
      </c>
      <c r="AX374" s="13" t="s">
        <v>72</v>
      </c>
      <c r="AY374" s="162" t="s">
        <v>112</v>
      </c>
    </row>
    <row r="375" spans="1:65" s="14" customFormat="1" x14ac:dyDescent="0.2">
      <c r="B375" s="169"/>
      <c r="D375" s="161" t="s">
        <v>121</v>
      </c>
      <c r="E375" s="170" t="s">
        <v>1</v>
      </c>
      <c r="F375" s="171" t="s">
        <v>124</v>
      </c>
      <c r="H375" s="172">
        <v>13.911</v>
      </c>
      <c r="I375" s="173"/>
      <c r="L375" s="169"/>
      <c r="M375" s="174"/>
      <c r="N375" s="175"/>
      <c r="O375" s="175"/>
      <c r="P375" s="175"/>
      <c r="Q375" s="175"/>
      <c r="R375" s="175"/>
      <c r="S375" s="175"/>
      <c r="T375" s="176"/>
      <c r="AT375" s="170" t="s">
        <v>121</v>
      </c>
      <c r="AU375" s="170" t="s">
        <v>80</v>
      </c>
      <c r="AV375" s="14" t="s">
        <v>119</v>
      </c>
      <c r="AW375" s="14" t="s">
        <v>29</v>
      </c>
      <c r="AX375" s="14" t="s">
        <v>80</v>
      </c>
      <c r="AY375" s="170" t="s">
        <v>112</v>
      </c>
    </row>
    <row r="376" spans="1:65" s="2" customFormat="1" ht="13.9" customHeight="1" x14ac:dyDescent="0.2">
      <c r="A376" s="33"/>
      <c r="B376" s="145"/>
      <c r="C376" s="146">
        <v>67</v>
      </c>
      <c r="D376" s="146" t="s">
        <v>115</v>
      </c>
      <c r="E376" s="147" t="s">
        <v>437</v>
      </c>
      <c r="F376" s="148" t="s">
        <v>438</v>
      </c>
      <c r="G376" s="149" t="s">
        <v>165</v>
      </c>
      <c r="H376" s="150">
        <v>176.685</v>
      </c>
      <c r="I376" s="151"/>
      <c r="J376" s="152">
        <f>ROUND(I376*H376,2)</f>
        <v>0</v>
      </c>
      <c r="K376" s="153"/>
      <c r="L376" s="34"/>
      <c r="M376" s="154" t="s">
        <v>1</v>
      </c>
      <c r="N376" s="155" t="s">
        <v>37</v>
      </c>
      <c r="O376" s="59"/>
      <c r="P376" s="156">
        <f>O376*H376</f>
        <v>0</v>
      </c>
      <c r="Q376" s="156">
        <v>0</v>
      </c>
      <c r="R376" s="156">
        <f>Q376*H376</f>
        <v>0</v>
      </c>
      <c r="S376" s="156">
        <v>0</v>
      </c>
      <c r="T376" s="157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58" t="s">
        <v>119</v>
      </c>
      <c r="AT376" s="158" t="s">
        <v>115</v>
      </c>
      <c r="AU376" s="158" t="s">
        <v>80</v>
      </c>
      <c r="AY376" s="18" t="s">
        <v>112</v>
      </c>
      <c r="BE376" s="159">
        <f>IF(N376="základní",J376,0)</f>
        <v>0</v>
      </c>
      <c r="BF376" s="159">
        <f>IF(N376="snížená",J376,0)</f>
        <v>0</v>
      </c>
      <c r="BG376" s="159">
        <f>IF(N376="zákl. přenesená",J376,0)</f>
        <v>0</v>
      </c>
      <c r="BH376" s="159">
        <f>IF(N376="sníž. přenesená",J376,0)</f>
        <v>0</v>
      </c>
      <c r="BI376" s="159">
        <f>IF(N376="nulová",J376,0)</f>
        <v>0</v>
      </c>
      <c r="BJ376" s="18" t="s">
        <v>80</v>
      </c>
      <c r="BK376" s="159">
        <f>ROUND(I376*H376,2)</f>
        <v>0</v>
      </c>
      <c r="BL376" s="18" t="s">
        <v>119</v>
      </c>
      <c r="BM376" s="158" t="s">
        <v>439</v>
      </c>
    </row>
    <row r="377" spans="1:65" s="13" customFormat="1" x14ac:dyDescent="0.2">
      <c r="B377" s="160"/>
      <c r="D377" s="161" t="s">
        <v>121</v>
      </c>
      <c r="E377" s="162" t="s">
        <v>1</v>
      </c>
      <c r="F377" s="163" t="s">
        <v>440</v>
      </c>
      <c r="H377" s="164">
        <v>0.1</v>
      </c>
      <c r="I377" s="165"/>
      <c r="L377" s="160"/>
      <c r="M377" s="166"/>
      <c r="N377" s="167"/>
      <c r="O377" s="167"/>
      <c r="P377" s="167"/>
      <c r="Q377" s="167"/>
      <c r="R377" s="167"/>
      <c r="S377" s="167"/>
      <c r="T377" s="168"/>
      <c r="AT377" s="162" t="s">
        <v>121</v>
      </c>
      <c r="AU377" s="162" t="s">
        <v>80</v>
      </c>
      <c r="AV377" s="13" t="s">
        <v>82</v>
      </c>
      <c r="AW377" s="13" t="s">
        <v>29</v>
      </c>
      <c r="AX377" s="13" t="s">
        <v>72</v>
      </c>
      <c r="AY377" s="162" t="s">
        <v>112</v>
      </c>
    </row>
    <row r="378" spans="1:65" s="13" customFormat="1" x14ac:dyDescent="0.2">
      <c r="B378" s="160"/>
      <c r="D378" s="161" t="s">
        <v>121</v>
      </c>
      <c r="E378" s="162" t="s">
        <v>1</v>
      </c>
      <c r="F378" s="163" t="s">
        <v>441</v>
      </c>
      <c r="H378" s="164">
        <v>0.4</v>
      </c>
      <c r="I378" s="165"/>
      <c r="L378" s="160"/>
      <c r="M378" s="166"/>
      <c r="N378" s="167"/>
      <c r="O378" s="167"/>
      <c r="P378" s="167"/>
      <c r="Q378" s="167"/>
      <c r="R378" s="167"/>
      <c r="S378" s="167"/>
      <c r="T378" s="168"/>
      <c r="AT378" s="162" t="s">
        <v>121</v>
      </c>
      <c r="AU378" s="162" t="s">
        <v>80</v>
      </c>
      <c r="AV378" s="13" t="s">
        <v>82</v>
      </c>
      <c r="AW378" s="13" t="s">
        <v>29</v>
      </c>
      <c r="AX378" s="13" t="s">
        <v>72</v>
      </c>
      <c r="AY378" s="162" t="s">
        <v>112</v>
      </c>
    </row>
    <row r="379" spans="1:65" s="13" customFormat="1" x14ac:dyDescent="0.2">
      <c r="B379" s="160"/>
      <c r="D379" s="161" t="s">
        <v>121</v>
      </c>
      <c r="E379" s="162" t="s">
        <v>1</v>
      </c>
      <c r="F379" s="163" t="s">
        <v>442</v>
      </c>
      <c r="H379" s="164">
        <v>0.20499999999999999</v>
      </c>
      <c r="I379" s="165"/>
      <c r="L379" s="160"/>
      <c r="M379" s="166"/>
      <c r="N379" s="167"/>
      <c r="O379" s="167"/>
      <c r="P379" s="167"/>
      <c r="Q379" s="167"/>
      <c r="R379" s="167"/>
      <c r="S379" s="167"/>
      <c r="T379" s="168"/>
      <c r="AT379" s="162" t="s">
        <v>121</v>
      </c>
      <c r="AU379" s="162" t="s">
        <v>80</v>
      </c>
      <c r="AV379" s="13" t="s">
        <v>82</v>
      </c>
      <c r="AW379" s="13" t="s">
        <v>29</v>
      </c>
      <c r="AX379" s="13" t="s">
        <v>72</v>
      </c>
      <c r="AY379" s="162" t="s">
        <v>112</v>
      </c>
    </row>
    <row r="380" spans="1:65" s="13" customFormat="1" x14ac:dyDescent="0.2">
      <c r="B380" s="160"/>
      <c r="D380" s="161" t="s">
        <v>121</v>
      </c>
      <c r="E380" s="162" t="s">
        <v>1</v>
      </c>
      <c r="F380" s="163" t="s">
        <v>410</v>
      </c>
      <c r="H380" s="164">
        <v>72.5</v>
      </c>
      <c r="I380" s="165"/>
      <c r="L380" s="160"/>
      <c r="M380" s="166"/>
      <c r="N380" s="167"/>
      <c r="O380" s="167"/>
      <c r="P380" s="167"/>
      <c r="Q380" s="167"/>
      <c r="R380" s="167"/>
      <c r="S380" s="167"/>
      <c r="T380" s="168"/>
      <c r="AT380" s="162" t="s">
        <v>121</v>
      </c>
      <c r="AU380" s="162" t="s">
        <v>80</v>
      </c>
      <c r="AV380" s="13" t="s">
        <v>82</v>
      </c>
      <c r="AW380" s="13" t="s">
        <v>29</v>
      </c>
      <c r="AX380" s="13" t="s">
        <v>72</v>
      </c>
      <c r="AY380" s="162" t="s">
        <v>112</v>
      </c>
    </row>
    <row r="381" spans="1:65" s="13" customFormat="1" x14ac:dyDescent="0.2">
      <c r="B381" s="160"/>
      <c r="D381" s="161" t="s">
        <v>121</v>
      </c>
      <c r="E381" s="162" t="s">
        <v>1</v>
      </c>
      <c r="F381" s="163" t="s">
        <v>412</v>
      </c>
      <c r="H381" s="164">
        <v>56.16</v>
      </c>
      <c r="I381" s="165"/>
      <c r="L381" s="160"/>
      <c r="M381" s="166"/>
      <c r="N381" s="167"/>
      <c r="O381" s="167"/>
      <c r="P381" s="167"/>
      <c r="Q381" s="167"/>
      <c r="R381" s="167"/>
      <c r="S381" s="167"/>
      <c r="T381" s="168"/>
      <c r="AT381" s="162" t="s">
        <v>121</v>
      </c>
      <c r="AU381" s="162" t="s">
        <v>80</v>
      </c>
      <c r="AV381" s="13" t="s">
        <v>82</v>
      </c>
      <c r="AW381" s="13" t="s">
        <v>29</v>
      </c>
      <c r="AX381" s="13" t="s">
        <v>72</v>
      </c>
      <c r="AY381" s="162" t="s">
        <v>112</v>
      </c>
    </row>
    <row r="382" spans="1:65" s="13" customFormat="1" x14ac:dyDescent="0.2">
      <c r="B382" s="160"/>
      <c r="D382" s="161" t="s">
        <v>121</v>
      </c>
      <c r="E382" s="162" t="s">
        <v>1</v>
      </c>
      <c r="F382" s="163" t="s">
        <v>413</v>
      </c>
      <c r="H382" s="164">
        <v>15</v>
      </c>
      <c r="I382" s="165"/>
      <c r="L382" s="160"/>
      <c r="M382" s="166"/>
      <c r="N382" s="167"/>
      <c r="O382" s="167"/>
      <c r="P382" s="167"/>
      <c r="Q382" s="167"/>
      <c r="R382" s="167"/>
      <c r="S382" s="167"/>
      <c r="T382" s="168"/>
      <c r="AT382" s="162" t="s">
        <v>121</v>
      </c>
      <c r="AU382" s="162" t="s">
        <v>80</v>
      </c>
      <c r="AV382" s="13" t="s">
        <v>82</v>
      </c>
      <c r="AW382" s="13" t="s">
        <v>29</v>
      </c>
      <c r="AX382" s="13" t="s">
        <v>72</v>
      </c>
      <c r="AY382" s="162" t="s">
        <v>112</v>
      </c>
    </row>
    <row r="383" spans="1:65" s="13" customFormat="1" x14ac:dyDescent="0.2">
      <c r="B383" s="160"/>
      <c r="D383" s="161" t="s">
        <v>121</v>
      </c>
      <c r="E383" s="162" t="s">
        <v>1</v>
      </c>
      <c r="F383" s="163" t="s">
        <v>414</v>
      </c>
      <c r="H383" s="164">
        <v>22.32</v>
      </c>
      <c r="I383" s="165"/>
      <c r="L383" s="160"/>
      <c r="M383" s="166"/>
      <c r="N383" s="167"/>
      <c r="O383" s="167"/>
      <c r="P383" s="167"/>
      <c r="Q383" s="167"/>
      <c r="R383" s="167"/>
      <c r="S383" s="167"/>
      <c r="T383" s="168"/>
      <c r="AT383" s="162" t="s">
        <v>121</v>
      </c>
      <c r="AU383" s="162" t="s">
        <v>80</v>
      </c>
      <c r="AV383" s="13" t="s">
        <v>82</v>
      </c>
      <c r="AW383" s="13" t="s">
        <v>29</v>
      </c>
      <c r="AX383" s="13" t="s">
        <v>72</v>
      </c>
      <c r="AY383" s="162" t="s">
        <v>112</v>
      </c>
    </row>
    <row r="384" spans="1:65" s="13" customFormat="1" x14ac:dyDescent="0.2">
      <c r="B384" s="160"/>
      <c r="D384" s="161" t="s">
        <v>121</v>
      </c>
      <c r="E384" s="162" t="s">
        <v>1</v>
      </c>
      <c r="F384" s="163" t="s">
        <v>418</v>
      </c>
      <c r="H384" s="164">
        <v>10</v>
      </c>
      <c r="I384" s="165"/>
      <c r="L384" s="160"/>
      <c r="M384" s="166"/>
      <c r="N384" s="167"/>
      <c r="O384" s="167"/>
      <c r="P384" s="167"/>
      <c r="Q384" s="167"/>
      <c r="R384" s="167"/>
      <c r="S384" s="167"/>
      <c r="T384" s="168"/>
      <c r="AT384" s="162" t="s">
        <v>121</v>
      </c>
      <c r="AU384" s="162" t="s">
        <v>80</v>
      </c>
      <c r="AV384" s="13" t="s">
        <v>82</v>
      </c>
      <c r="AW384" s="13" t="s">
        <v>29</v>
      </c>
      <c r="AX384" s="13" t="s">
        <v>72</v>
      </c>
      <c r="AY384" s="162" t="s">
        <v>112</v>
      </c>
    </row>
    <row r="385" spans="1:65" s="14" customFormat="1" x14ac:dyDescent="0.2">
      <c r="B385" s="169"/>
      <c r="D385" s="161" t="s">
        <v>121</v>
      </c>
      <c r="E385" s="170" t="s">
        <v>1</v>
      </c>
      <c r="F385" s="171" t="s">
        <v>124</v>
      </c>
      <c r="H385" s="172">
        <v>176.685</v>
      </c>
      <c r="I385" s="173"/>
      <c r="L385" s="169"/>
      <c r="M385" s="174"/>
      <c r="N385" s="175"/>
      <c r="O385" s="175"/>
      <c r="P385" s="175"/>
      <c r="Q385" s="175"/>
      <c r="R385" s="175"/>
      <c r="S385" s="175"/>
      <c r="T385" s="176"/>
      <c r="AT385" s="170" t="s">
        <v>121</v>
      </c>
      <c r="AU385" s="170" t="s">
        <v>80</v>
      </c>
      <c r="AV385" s="14" t="s">
        <v>119</v>
      </c>
      <c r="AW385" s="14" t="s">
        <v>29</v>
      </c>
      <c r="AX385" s="14" t="s">
        <v>80</v>
      </c>
      <c r="AY385" s="170" t="s">
        <v>112</v>
      </c>
    </row>
    <row r="386" spans="1:65" s="2" customFormat="1" ht="22.15" customHeight="1" x14ac:dyDescent="0.2">
      <c r="A386" s="33"/>
      <c r="B386" s="145"/>
      <c r="C386" s="146">
        <v>68</v>
      </c>
      <c r="D386" s="146" t="s">
        <v>115</v>
      </c>
      <c r="E386" s="147" t="s">
        <v>443</v>
      </c>
      <c r="F386" s="148" t="s">
        <v>444</v>
      </c>
      <c r="G386" s="149" t="s">
        <v>165</v>
      </c>
      <c r="H386" s="150">
        <v>10.824999999999999</v>
      </c>
      <c r="I386" s="151"/>
      <c r="J386" s="152">
        <f>ROUND(I386*H386,2)</f>
        <v>0</v>
      </c>
      <c r="K386" s="153"/>
      <c r="L386" s="34"/>
      <c r="M386" s="154" t="s">
        <v>1</v>
      </c>
      <c r="N386" s="155" t="s">
        <v>37</v>
      </c>
      <c r="O386" s="59"/>
      <c r="P386" s="156">
        <f>O386*H386</f>
        <v>0</v>
      </c>
      <c r="Q386" s="156">
        <v>0</v>
      </c>
      <c r="R386" s="156">
        <f>Q386*H386</f>
        <v>0</v>
      </c>
      <c r="S386" s="156">
        <v>0</v>
      </c>
      <c r="T386" s="157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58" t="s">
        <v>396</v>
      </c>
      <c r="AT386" s="158" t="s">
        <v>115</v>
      </c>
      <c r="AU386" s="158" t="s">
        <v>80</v>
      </c>
      <c r="AY386" s="18" t="s">
        <v>112</v>
      </c>
      <c r="BE386" s="159">
        <f>IF(N386="základní",J386,0)</f>
        <v>0</v>
      </c>
      <c r="BF386" s="159">
        <f>IF(N386="snížená",J386,0)</f>
        <v>0</v>
      </c>
      <c r="BG386" s="159">
        <f>IF(N386="zákl. přenesená",J386,0)</f>
        <v>0</v>
      </c>
      <c r="BH386" s="159">
        <f>IF(N386="sníž. přenesená",J386,0)</f>
        <v>0</v>
      </c>
      <c r="BI386" s="159">
        <f>IF(N386="nulová",J386,0)</f>
        <v>0</v>
      </c>
      <c r="BJ386" s="18" t="s">
        <v>80</v>
      </c>
      <c r="BK386" s="159">
        <f>ROUND(I386*H386,2)</f>
        <v>0</v>
      </c>
      <c r="BL386" s="18" t="s">
        <v>396</v>
      </c>
      <c r="BM386" s="158" t="s">
        <v>445</v>
      </c>
    </row>
    <row r="387" spans="1:65" s="13" customFormat="1" x14ac:dyDescent="0.2">
      <c r="B387" s="160"/>
      <c r="D387" s="161" t="s">
        <v>121</v>
      </c>
      <c r="E387" s="162" t="s">
        <v>1</v>
      </c>
      <c r="F387" s="163" t="s">
        <v>446</v>
      </c>
      <c r="H387" s="164">
        <v>3.2</v>
      </c>
      <c r="I387" s="165"/>
      <c r="L387" s="160"/>
      <c r="M387" s="166"/>
      <c r="N387" s="167"/>
      <c r="O387" s="167"/>
      <c r="P387" s="167"/>
      <c r="Q387" s="167"/>
      <c r="R387" s="167"/>
      <c r="S387" s="167"/>
      <c r="T387" s="168"/>
      <c r="AT387" s="162" t="s">
        <v>121</v>
      </c>
      <c r="AU387" s="162" t="s">
        <v>80</v>
      </c>
      <c r="AV387" s="13" t="s">
        <v>82</v>
      </c>
      <c r="AW387" s="13" t="s">
        <v>29</v>
      </c>
      <c r="AX387" s="13" t="s">
        <v>72</v>
      </c>
      <c r="AY387" s="162" t="s">
        <v>112</v>
      </c>
    </row>
    <row r="388" spans="1:65" s="13" customFormat="1" x14ac:dyDescent="0.2">
      <c r="B388" s="160"/>
      <c r="D388" s="161" t="s">
        <v>121</v>
      </c>
      <c r="E388" s="162" t="s">
        <v>1</v>
      </c>
      <c r="F388" s="163" t="s">
        <v>422</v>
      </c>
      <c r="H388" s="164">
        <v>2.0880000000000001</v>
      </c>
      <c r="I388" s="165"/>
      <c r="L388" s="160"/>
      <c r="M388" s="166"/>
      <c r="N388" s="167"/>
      <c r="O388" s="167"/>
      <c r="P388" s="167"/>
      <c r="Q388" s="167"/>
      <c r="R388" s="167"/>
      <c r="S388" s="167"/>
      <c r="T388" s="168"/>
      <c r="AT388" s="162" t="s">
        <v>121</v>
      </c>
      <c r="AU388" s="162" t="s">
        <v>80</v>
      </c>
      <c r="AV388" s="13" t="s">
        <v>82</v>
      </c>
      <c r="AW388" s="13" t="s">
        <v>29</v>
      </c>
      <c r="AX388" s="13" t="s">
        <v>72</v>
      </c>
      <c r="AY388" s="162" t="s">
        <v>112</v>
      </c>
    </row>
    <row r="389" spans="1:65" s="13" customFormat="1" x14ac:dyDescent="0.2">
      <c r="B389" s="160"/>
      <c r="D389" s="161" t="s">
        <v>121</v>
      </c>
      <c r="E389" s="162" t="s">
        <v>1</v>
      </c>
      <c r="F389" s="163" t="s">
        <v>447</v>
      </c>
      <c r="H389" s="164">
        <v>3.7730000000000001</v>
      </c>
      <c r="I389" s="165"/>
      <c r="L389" s="160"/>
      <c r="M389" s="166"/>
      <c r="N389" s="167"/>
      <c r="O389" s="167"/>
      <c r="P389" s="167"/>
      <c r="Q389" s="167"/>
      <c r="R389" s="167"/>
      <c r="S389" s="167"/>
      <c r="T389" s="168"/>
      <c r="AT389" s="162" t="s">
        <v>121</v>
      </c>
      <c r="AU389" s="162" t="s">
        <v>80</v>
      </c>
      <c r="AV389" s="13" t="s">
        <v>82</v>
      </c>
      <c r="AW389" s="13" t="s">
        <v>29</v>
      </c>
      <c r="AX389" s="13" t="s">
        <v>72</v>
      </c>
      <c r="AY389" s="162" t="s">
        <v>112</v>
      </c>
    </row>
    <row r="390" spans="1:65" s="13" customFormat="1" x14ac:dyDescent="0.2">
      <c r="B390" s="160"/>
      <c r="D390" s="161" t="s">
        <v>121</v>
      </c>
      <c r="E390" s="162" t="s">
        <v>1</v>
      </c>
      <c r="F390" s="163" t="s">
        <v>424</v>
      </c>
      <c r="H390" s="164">
        <v>1.764</v>
      </c>
      <c r="I390" s="165"/>
      <c r="L390" s="160"/>
      <c r="M390" s="166"/>
      <c r="N390" s="167"/>
      <c r="O390" s="167"/>
      <c r="P390" s="167"/>
      <c r="Q390" s="167"/>
      <c r="R390" s="167"/>
      <c r="S390" s="167"/>
      <c r="T390" s="168"/>
      <c r="AT390" s="162" t="s">
        <v>121</v>
      </c>
      <c r="AU390" s="162" t="s">
        <v>80</v>
      </c>
      <c r="AV390" s="13" t="s">
        <v>82</v>
      </c>
      <c r="AW390" s="13" t="s">
        <v>29</v>
      </c>
      <c r="AX390" s="13" t="s">
        <v>72</v>
      </c>
      <c r="AY390" s="162" t="s">
        <v>112</v>
      </c>
    </row>
    <row r="391" spans="1:65" s="14" customFormat="1" x14ac:dyDescent="0.2">
      <c r="B391" s="169"/>
      <c r="D391" s="161" t="s">
        <v>121</v>
      </c>
      <c r="E391" s="170" t="s">
        <v>1</v>
      </c>
      <c r="F391" s="171" t="s">
        <v>124</v>
      </c>
      <c r="H391" s="172">
        <v>10.824999999999999</v>
      </c>
      <c r="I391" s="173"/>
      <c r="L391" s="169"/>
      <c r="M391" s="174"/>
      <c r="N391" s="175"/>
      <c r="O391" s="175"/>
      <c r="P391" s="175"/>
      <c r="Q391" s="175"/>
      <c r="R391" s="175"/>
      <c r="S391" s="175"/>
      <c r="T391" s="176"/>
      <c r="AT391" s="170" t="s">
        <v>121</v>
      </c>
      <c r="AU391" s="170" t="s">
        <v>80</v>
      </c>
      <c r="AV391" s="14" t="s">
        <v>119</v>
      </c>
      <c r="AW391" s="14" t="s">
        <v>29</v>
      </c>
      <c r="AX391" s="14" t="s">
        <v>80</v>
      </c>
      <c r="AY391" s="170" t="s">
        <v>112</v>
      </c>
    </row>
    <row r="392" spans="1:65" s="2" customFormat="1" ht="13.9" customHeight="1" x14ac:dyDescent="0.2">
      <c r="A392" s="33"/>
      <c r="B392" s="145"/>
      <c r="C392" s="146">
        <v>69</v>
      </c>
      <c r="D392" s="146" t="s">
        <v>115</v>
      </c>
      <c r="E392" s="147" t="s">
        <v>448</v>
      </c>
      <c r="F392" s="148" t="s">
        <v>449</v>
      </c>
      <c r="G392" s="149" t="s">
        <v>165</v>
      </c>
      <c r="H392" s="150">
        <v>182.44800000000001</v>
      </c>
      <c r="I392" s="151"/>
      <c r="J392" s="152">
        <f>ROUND(I392*H392,2)</f>
        <v>0</v>
      </c>
      <c r="K392" s="153"/>
      <c r="L392" s="34"/>
      <c r="M392" s="154" t="s">
        <v>1</v>
      </c>
      <c r="N392" s="155" t="s">
        <v>37</v>
      </c>
      <c r="O392" s="59"/>
      <c r="P392" s="156">
        <f>O392*H392</f>
        <v>0</v>
      </c>
      <c r="Q392" s="156">
        <v>0</v>
      </c>
      <c r="R392" s="156">
        <f>Q392*H392</f>
        <v>0</v>
      </c>
      <c r="S392" s="156">
        <v>0</v>
      </c>
      <c r="T392" s="157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8" t="s">
        <v>396</v>
      </c>
      <c r="AT392" s="158" t="s">
        <v>115</v>
      </c>
      <c r="AU392" s="158" t="s">
        <v>80</v>
      </c>
      <c r="AY392" s="18" t="s">
        <v>112</v>
      </c>
      <c r="BE392" s="159">
        <f>IF(N392="základní",J392,0)</f>
        <v>0</v>
      </c>
      <c r="BF392" s="159">
        <f>IF(N392="snížená",J392,0)</f>
        <v>0</v>
      </c>
      <c r="BG392" s="159">
        <f>IF(N392="zákl. přenesená",J392,0)</f>
        <v>0</v>
      </c>
      <c r="BH392" s="159">
        <f>IF(N392="sníž. přenesená",J392,0)</f>
        <v>0</v>
      </c>
      <c r="BI392" s="159">
        <f>IF(N392="nulová",J392,0)</f>
        <v>0</v>
      </c>
      <c r="BJ392" s="18" t="s">
        <v>80</v>
      </c>
      <c r="BK392" s="159">
        <f>ROUND(I392*H392,2)</f>
        <v>0</v>
      </c>
      <c r="BL392" s="18" t="s">
        <v>396</v>
      </c>
      <c r="BM392" s="158" t="s">
        <v>450</v>
      </c>
    </row>
    <row r="393" spans="1:65" s="13" customFormat="1" x14ac:dyDescent="0.2">
      <c r="B393" s="160"/>
      <c r="D393" s="161" t="s">
        <v>121</v>
      </c>
      <c r="E393" s="162" t="s">
        <v>1</v>
      </c>
      <c r="F393" s="163" t="s">
        <v>412</v>
      </c>
      <c r="H393" s="164">
        <v>56.16</v>
      </c>
      <c r="I393" s="165"/>
      <c r="L393" s="160"/>
      <c r="M393" s="166"/>
      <c r="N393" s="167"/>
      <c r="O393" s="167"/>
      <c r="P393" s="167"/>
      <c r="Q393" s="167"/>
      <c r="R393" s="167"/>
      <c r="S393" s="167"/>
      <c r="T393" s="168"/>
      <c r="AT393" s="162" t="s">
        <v>121</v>
      </c>
      <c r="AU393" s="162" t="s">
        <v>80</v>
      </c>
      <c r="AV393" s="13" t="s">
        <v>82</v>
      </c>
      <c r="AW393" s="13" t="s">
        <v>29</v>
      </c>
      <c r="AX393" s="13" t="s">
        <v>72</v>
      </c>
      <c r="AY393" s="162" t="s">
        <v>112</v>
      </c>
    </row>
    <row r="394" spans="1:65" s="13" customFormat="1" x14ac:dyDescent="0.2">
      <c r="B394" s="160"/>
      <c r="D394" s="161" t="s">
        <v>121</v>
      </c>
      <c r="E394" s="162" t="s">
        <v>1</v>
      </c>
      <c r="F394" s="163" t="s">
        <v>414</v>
      </c>
      <c r="H394" s="164">
        <v>22.32</v>
      </c>
      <c r="I394" s="165"/>
      <c r="L394" s="160"/>
      <c r="M394" s="166"/>
      <c r="N394" s="167"/>
      <c r="O394" s="167"/>
      <c r="P394" s="167"/>
      <c r="Q394" s="167"/>
      <c r="R394" s="167"/>
      <c r="S394" s="167"/>
      <c r="T394" s="168"/>
      <c r="AT394" s="162" t="s">
        <v>121</v>
      </c>
      <c r="AU394" s="162" t="s">
        <v>80</v>
      </c>
      <c r="AV394" s="13" t="s">
        <v>82</v>
      </c>
      <c r="AW394" s="13" t="s">
        <v>29</v>
      </c>
      <c r="AX394" s="13" t="s">
        <v>72</v>
      </c>
      <c r="AY394" s="162" t="s">
        <v>112</v>
      </c>
    </row>
    <row r="395" spans="1:65" s="13" customFormat="1" x14ac:dyDescent="0.2">
      <c r="B395" s="160"/>
      <c r="D395" s="161" t="s">
        <v>121</v>
      </c>
      <c r="E395" s="162" t="s">
        <v>1</v>
      </c>
      <c r="F395" s="163" t="s">
        <v>406</v>
      </c>
      <c r="H395" s="164">
        <v>99.792000000000002</v>
      </c>
      <c r="I395" s="165"/>
      <c r="L395" s="160"/>
      <c r="M395" s="166"/>
      <c r="N395" s="167"/>
      <c r="O395" s="167"/>
      <c r="P395" s="167"/>
      <c r="Q395" s="167"/>
      <c r="R395" s="167"/>
      <c r="S395" s="167"/>
      <c r="T395" s="168"/>
      <c r="AT395" s="162" t="s">
        <v>121</v>
      </c>
      <c r="AU395" s="162" t="s">
        <v>80</v>
      </c>
      <c r="AV395" s="13" t="s">
        <v>82</v>
      </c>
      <c r="AW395" s="13" t="s">
        <v>29</v>
      </c>
      <c r="AX395" s="13" t="s">
        <v>72</v>
      </c>
      <c r="AY395" s="162" t="s">
        <v>112</v>
      </c>
    </row>
    <row r="396" spans="1:65" s="13" customFormat="1" x14ac:dyDescent="0.2">
      <c r="B396" s="160"/>
      <c r="D396" s="161" t="s">
        <v>121</v>
      </c>
      <c r="E396" s="162" t="s">
        <v>1</v>
      </c>
      <c r="F396" s="163" t="s">
        <v>407</v>
      </c>
      <c r="H396" s="164">
        <v>4.1760000000000002</v>
      </c>
      <c r="I396" s="165"/>
      <c r="L396" s="160"/>
      <c r="M396" s="166"/>
      <c r="N396" s="167"/>
      <c r="O396" s="167"/>
      <c r="P396" s="167"/>
      <c r="Q396" s="167"/>
      <c r="R396" s="167"/>
      <c r="S396" s="167"/>
      <c r="T396" s="168"/>
      <c r="AT396" s="162" t="s">
        <v>121</v>
      </c>
      <c r="AU396" s="162" t="s">
        <v>80</v>
      </c>
      <c r="AV396" s="13" t="s">
        <v>82</v>
      </c>
      <c r="AW396" s="13" t="s">
        <v>29</v>
      </c>
      <c r="AX396" s="13" t="s">
        <v>72</v>
      </c>
      <c r="AY396" s="162" t="s">
        <v>112</v>
      </c>
    </row>
    <row r="397" spans="1:65" s="14" customFormat="1" x14ac:dyDescent="0.2">
      <c r="B397" s="169"/>
      <c r="D397" s="161" t="s">
        <v>121</v>
      </c>
      <c r="E397" s="170" t="s">
        <v>1</v>
      </c>
      <c r="F397" s="171" t="s">
        <v>124</v>
      </c>
      <c r="H397" s="172">
        <v>182.44800000000001</v>
      </c>
      <c r="I397" s="173"/>
      <c r="L397" s="169"/>
      <c r="M397" s="174"/>
      <c r="N397" s="175"/>
      <c r="O397" s="175"/>
      <c r="P397" s="175"/>
      <c r="Q397" s="175"/>
      <c r="R397" s="175"/>
      <c r="S397" s="175"/>
      <c r="T397" s="176"/>
      <c r="AT397" s="170" t="s">
        <v>121</v>
      </c>
      <c r="AU397" s="170" t="s">
        <v>80</v>
      </c>
      <c r="AV397" s="14" t="s">
        <v>119</v>
      </c>
      <c r="AW397" s="14" t="s">
        <v>29</v>
      </c>
      <c r="AX397" s="14" t="s">
        <v>80</v>
      </c>
      <c r="AY397" s="170" t="s">
        <v>112</v>
      </c>
    </row>
    <row r="398" spans="1:65" s="2" customFormat="1" ht="13.9" customHeight="1" x14ac:dyDescent="0.2">
      <c r="A398" s="33"/>
      <c r="B398" s="145"/>
      <c r="C398" s="146">
        <v>70</v>
      </c>
      <c r="D398" s="146" t="s">
        <v>115</v>
      </c>
      <c r="E398" s="147" t="s">
        <v>451</v>
      </c>
      <c r="F398" s="148" t="s">
        <v>452</v>
      </c>
      <c r="G398" s="149" t="s">
        <v>165</v>
      </c>
      <c r="H398" s="150">
        <v>1.2999999999999999E-2</v>
      </c>
      <c r="I398" s="151"/>
      <c r="J398" s="152">
        <f>ROUND(I398*H398,2)</f>
        <v>0</v>
      </c>
      <c r="K398" s="153"/>
      <c r="L398" s="34"/>
      <c r="M398" s="154" t="s">
        <v>1</v>
      </c>
      <c r="N398" s="155" t="s">
        <v>37</v>
      </c>
      <c r="O398" s="59"/>
      <c r="P398" s="156">
        <f>O398*H398</f>
        <v>0</v>
      </c>
      <c r="Q398" s="156">
        <v>0</v>
      </c>
      <c r="R398" s="156">
        <f>Q398*H398</f>
        <v>0</v>
      </c>
      <c r="S398" s="156">
        <v>0</v>
      </c>
      <c r="T398" s="157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8" t="s">
        <v>396</v>
      </c>
      <c r="AT398" s="158" t="s">
        <v>115</v>
      </c>
      <c r="AU398" s="158" t="s">
        <v>80</v>
      </c>
      <c r="AY398" s="18" t="s">
        <v>112</v>
      </c>
      <c r="BE398" s="159">
        <f>IF(N398="základní",J398,0)</f>
        <v>0</v>
      </c>
      <c r="BF398" s="159">
        <f>IF(N398="snížená",J398,0)</f>
        <v>0</v>
      </c>
      <c r="BG398" s="159">
        <f>IF(N398="zákl. přenesená",J398,0)</f>
        <v>0</v>
      </c>
      <c r="BH398" s="159">
        <f>IF(N398="sníž. přenesená",J398,0)</f>
        <v>0</v>
      </c>
      <c r="BI398" s="159">
        <f>IF(N398="nulová",J398,0)</f>
        <v>0</v>
      </c>
      <c r="BJ398" s="18" t="s">
        <v>80</v>
      </c>
      <c r="BK398" s="159">
        <f>ROUND(I398*H398,2)</f>
        <v>0</v>
      </c>
      <c r="BL398" s="18" t="s">
        <v>396</v>
      </c>
      <c r="BM398" s="158" t="s">
        <v>453</v>
      </c>
    </row>
    <row r="399" spans="1:65" s="13" customFormat="1" x14ac:dyDescent="0.2">
      <c r="B399" s="160"/>
      <c r="D399" s="161" t="s">
        <v>121</v>
      </c>
      <c r="E399" s="162" t="s">
        <v>1</v>
      </c>
      <c r="F399" s="163" t="s">
        <v>454</v>
      </c>
      <c r="H399" s="164">
        <v>1.2999999999999999E-2</v>
      </c>
      <c r="I399" s="165"/>
      <c r="L399" s="160"/>
      <c r="M399" s="166"/>
      <c r="N399" s="167"/>
      <c r="O399" s="167"/>
      <c r="P399" s="167"/>
      <c r="Q399" s="167"/>
      <c r="R399" s="167"/>
      <c r="S399" s="167"/>
      <c r="T399" s="168"/>
      <c r="AT399" s="162" t="s">
        <v>121</v>
      </c>
      <c r="AU399" s="162" t="s">
        <v>80</v>
      </c>
      <c r="AV399" s="13" t="s">
        <v>82</v>
      </c>
      <c r="AW399" s="13" t="s">
        <v>29</v>
      </c>
      <c r="AX399" s="13" t="s">
        <v>72</v>
      </c>
      <c r="AY399" s="162" t="s">
        <v>112</v>
      </c>
    </row>
    <row r="400" spans="1:65" s="14" customFormat="1" x14ac:dyDescent="0.2">
      <c r="B400" s="169"/>
      <c r="D400" s="161" t="s">
        <v>121</v>
      </c>
      <c r="E400" s="170" t="s">
        <v>1</v>
      </c>
      <c r="F400" s="171" t="s">
        <v>124</v>
      </c>
      <c r="H400" s="172">
        <v>1.2999999999999999E-2</v>
      </c>
      <c r="I400" s="173"/>
      <c r="L400" s="169"/>
      <c r="M400" s="174"/>
      <c r="N400" s="175"/>
      <c r="O400" s="175"/>
      <c r="P400" s="175"/>
      <c r="Q400" s="175"/>
      <c r="R400" s="175"/>
      <c r="S400" s="175"/>
      <c r="T400" s="176"/>
      <c r="AT400" s="170" t="s">
        <v>121</v>
      </c>
      <c r="AU400" s="170" t="s">
        <v>80</v>
      </c>
      <c r="AV400" s="14" t="s">
        <v>119</v>
      </c>
      <c r="AW400" s="14" t="s">
        <v>29</v>
      </c>
      <c r="AX400" s="14" t="s">
        <v>80</v>
      </c>
      <c r="AY400" s="170" t="s">
        <v>112</v>
      </c>
    </row>
    <row r="401" spans="1:65" s="2" customFormat="1" ht="13.9" customHeight="1" x14ac:dyDescent="0.2">
      <c r="A401" s="33"/>
      <c r="B401" s="145"/>
      <c r="C401" s="146">
        <v>71</v>
      </c>
      <c r="D401" s="146" t="s">
        <v>115</v>
      </c>
      <c r="E401" s="147" t="s">
        <v>455</v>
      </c>
      <c r="F401" s="148" t="s">
        <v>456</v>
      </c>
      <c r="G401" s="149" t="s">
        <v>165</v>
      </c>
      <c r="H401" s="150">
        <v>15</v>
      </c>
      <c r="I401" s="151"/>
      <c r="J401" s="152">
        <f>ROUND(I401*H401,2)</f>
        <v>0</v>
      </c>
      <c r="K401" s="153"/>
      <c r="L401" s="34"/>
      <c r="M401" s="154" t="s">
        <v>1</v>
      </c>
      <c r="N401" s="155" t="s">
        <v>37</v>
      </c>
      <c r="O401" s="59"/>
      <c r="P401" s="156">
        <f>O401*H401</f>
        <v>0</v>
      </c>
      <c r="Q401" s="156">
        <v>0</v>
      </c>
      <c r="R401" s="156">
        <f>Q401*H401</f>
        <v>0</v>
      </c>
      <c r="S401" s="156">
        <v>0</v>
      </c>
      <c r="T401" s="157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8" t="s">
        <v>396</v>
      </c>
      <c r="AT401" s="158" t="s">
        <v>115</v>
      </c>
      <c r="AU401" s="158" t="s">
        <v>80</v>
      </c>
      <c r="AY401" s="18" t="s">
        <v>112</v>
      </c>
      <c r="BE401" s="159">
        <f>IF(N401="základní",J401,0)</f>
        <v>0</v>
      </c>
      <c r="BF401" s="159">
        <f>IF(N401="snížená",J401,0)</f>
        <v>0</v>
      </c>
      <c r="BG401" s="159">
        <f>IF(N401="zákl. přenesená",J401,0)</f>
        <v>0</v>
      </c>
      <c r="BH401" s="159">
        <f>IF(N401="sníž. přenesená",J401,0)</f>
        <v>0</v>
      </c>
      <c r="BI401" s="159">
        <f>IF(N401="nulová",J401,0)</f>
        <v>0</v>
      </c>
      <c r="BJ401" s="18" t="s">
        <v>80</v>
      </c>
      <c r="BK401" s="159">
        <f>ROUND(I401*H401,2)</f>
        <v>0</v>
      </c>
      <c r="BL401" s="18" t="s">
        <v>396</v>
      </c>
      <c r="BM401" s="158" t="s">
        <v>457</v>
      </c>
    </row>
    <row r="402" spans="1:65" s="13" customFormat="1" x14ac:dyDescent="0.2">
      <c r="B402" s="160"/>
      <c r="D402" s="161" t="s">
        <v>121</v>
      </c>
      <c r="E402" s="162" t="s">
        <v>1</v>
      </c>
      <c r="F402" s="163" t="s">
        <v>458</v>
      </c>
      <c r="H402" s="164">
        <v>15</v>
      </c>
      <c r="I402" s="165"/>
      <c r="L402" s="160"/>
      <c r="M402" s="166"/>
      <c r="N402" s="167"/>
      <c r="O402" s="167"/>
      <c r="P402" s="167"/>
      <c r="Q402" s="167"/>
      <c r="R402" s="167"/>
      <c r="S402" s="167"/>
      <c r="T402" s="168"/>
      <c r="AT402" s="162" t="s">
        <v>121</v>
      </c>
      <c r="AU402" s="162" t="s">
        <v>80</v>
      </c>
      <c r="AV402" s="13" t="s">
        <v>82</v>
      </c>
      <c r="AW402" s="13" t="s">
        <v>29</v>
      </c>
      <c r="AX402" s="13" t="s">
        <v>80</v>
      </c>
      <c r="AY402" s="162" t="s">
        <v>112</v>
      </c>
    </row>
    <row r="403" spans="1:65" s="2" customFormat="1" ht="22.15" customHeight="1" x14ac:dyDescent="0.2">
      <c r="A403" s="33"/>
      <c r="B403" s="145"/>
      <c r="C403" s="146">
        <v>72</v>
      </c>
      <c r="D403" s="146" t="s">
        <v>115</v>
      </c>
      <c r="E403" s="147" t="s">
        <v>459</v>
      </c>
      <c r="F403" s="148" t="s">
        <v>460</v>
      </c>
      <c r="G403" s="149" t="s">
        <v>165</v>
      </c>
      <c r="H403" s="150">
        <v>72.5</v>
      </c>
      <c r="I403" s="151"/>
      <c r="J403" s="152">
        <f>ROUND(I403*H403,2)</f>
        <v>0</v>
      </c>
      <c r="K403" s="153"/>
      <c r="L403" s="34"/>
      <c r="M403" s="154" t="s">
        <v>1</v>
      </c>
      <c r="N403" s="155" t="s">
        <v>37</v>
      </c>
      <c r="O403" s="59"/>
      <c r="P403" s="156">
        <f>O403*H403</f>
        <v>0</v>
      </c>
      <c r="Q403" s="156">
        <v>0</v>
      </c>
      <c r="R403" s="156">
        <f>Q403*H403</f>
        <v>0</v>
      </c>
      <c r="S403" s="156">
        <v>0</v>
      </c>
      <c r="T403" s="157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58" t="s">
        <v>396</v>
      </c>
      <c r="AT403" s="158" t="s">
        <v>115</v>
      </c>
      <c r="AU403" s="158" t="s">
        <v>80</v>
      </c>
      <c r="AY403" s="18" t="s">
        <v>112</v>
      </c>
      <c r="BE403" s="159">
        <f>IF(N403="základní",J403,0)</f>
        <v>0</v>
      </c>
      <c r="BF403" s="159">
        <f>IF(N403="snížená",J403,0)</f>
        <v>0</v>
      </c>
      <c r="BG403" s="159">
        <f>IF(N403="zákl. přenesená",J403,0)</f>
        <v>0</v>
      </c>
      <c r="BH403" s="159">
        <f>IF(N403="sníž. přenesená",J403,0)</f>
        <v>0</v>
      </c>
      <c r="BI403" s="159">
        <f>IF(N403="nulová",J403,0)</f>
        <v>0</v>
      </c>
      <c r="BJ403" s="18" t="s">
        <v>80</v>
      </c>
      <c r="BK403" s="159">
        <f>ROUND(I403*H403,2)</f>
        <v>0</v>
      </c>
      <c r="BL403" s="18" t="s">
        <v>396</v>
      </c>
      <c r="BM403" s="158" t="s">
        <v>461</v>
      </c>
    </row>
    <row r="404" spans="1:65" s="13" customFormat="1" x14ac:dyDescent="0.2">
      <c r="B404" s="160"/>
      <c r="D404" s="161" t="s">
        <v>121</v>
      </c>
      <c r="E404" s="162" t="s">
        <v>1</v>
      </c>
      <c r="F404" s="163" t="s">
        <v>410</v>
      </c>
      <c r="H404" s="164">
        <v>72.5</v>
      </c>
      <c r="I404" s="165"/>
      <c r="L404" s="160"/>
      <c r="M404" s="166"/>
      <c r="N404" s="167"/>
      <c r="O404" s="167"/>
      <c r="P404" s="167"/>
      <c r="Q404" s="167"/>
      <c r="R404" s="167"/>
      <c r="S404" s="167"/>
      <c r="T404" s="168"/>
      <c r="AT404" s="162" t="s">
        <v>121</v>
      </c>
      <c r="AU404" s="162" t="s">
        <v>80</v>
      </c>
      <c r="AV404" s="13" t="s">
        <v>82</v>
      </c>
      <c r="AW404" s="13" t="s">
        <v>29</v>
      </c>
      <c r="AX404" s="13" t="s">
        <v>72</v>
      </c>
      <c r="AY404" s="162" t="s">
        <v>112</v>
      </c>
    </row>
    <row r="405" spans="1:65" s="14" customFormat="1" x14ac:dyDescent="0.2">
      <c r="B405" s="169"/>
      <c r="D405" s="161" t="s">
        <v>121</v>
      </c>
      <c r="E405" s="170" t="s">
        <v>1</v>
      </c>
      <c r="F405" s="171" t="s">
        <v>124</v>
      </c>
      <c r="H405" s="172">
        <v>72.5</v>
      </c>
      <c r="I405" s="173"/>
      <c r="L405" s="169"/>
      <c r="M405" s="203"/>
      <c r="N405" s="204"/>
      <c r="O405" s="204"/>
      <c r="P405" s="204"/>
      <c r="Q405" s="204"/>
      <c r="R405" s="204"/>
      <c r="S405" s="204"/>
      <c r="T405" s="205"/>
      <c r="AT405" s="170" t="s">
        <v>121</v>
      </c>
      <c r="AU405" s="170" t="s">
        <v>80</v>
      </c>
      <c r="AV405" s="14" t="s">
        <v>119</v>
      </c>
      <c r="AW405" s="14" t="s">
        <v>29</v>
      </c>
      <c r="AX405" s="14" t="s">
        <v>80</v>
      </c>
      <c r="AY405" s="170" t="s">
        <v>112</v>
      </c>
    </row>
    <row r="406" spans="1:65" s="2" customFormat="1" ht="6.95" customHeight="1" x14ac:dyDescent="0.2">
      <c r="A406" s="33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34"/>
      <c r="M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</row>
  </sheetData>
  <autoFilter ref="C118:K40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6"/>
  <sheetViews>
    <sheetView showGridLines="0" topLeftCell="A235" workbookViewId="0">
      <selection activeCell="F259" sqref="F259"/>
    </sheetView>
  </sheetViews>
  <sheetFormatPr defaultRowHeight="11.25" x14ac:dyDescent="0.2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0" width="21.5" style="1" customWidth="1"/>
    <col min="11" max="11" width="21.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 x14ac:dyDescent="0.2">
      <c r="L2" s="23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8" t="s">
        <v>85</v>
      </c>
    </row>
    <row r="3" spans="1:46" s="1" customFormat="1" ht="6.95" hidden="1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hidden="1" customHeight="1" x14ac:dyDescent="0.2">
      <c r="B4" s="21"/>
      <c r="D4" s="22" t="s">
        <v>86</v>
      </c>
      <c r="L4" s="21"/>
      <c r="M4" s="94" t="s">
        <v>10</v>
      </c>
      <c r="AT4" s="18" t="s">
        <v>3</v>
      </c>
    </row>
    <row r="5" spans="1:46" s="1" customFormat="1" ht="6.95" hidden="1" customHeight="1" x14ac:dyDescent="0.2">
      <c r="B5" s="21"/>
      <c r="L5" s="21"/>
    </row>
    <row r="6" spans="1:46" s="1" customFormat="1" ht="12" hidden="1" customHeight="1" x14ac:dyDescent="0.2">
      <c r="B6" s="21"/>
      <c r="D6" s="28" t="s">
        <v>16</v>
      </c>
      <c r="L6" s="21"/>
    </row>
    <row r="7" spans="1:46" s="1" customFormat="1" ht="14.45" hidden="1" customHeight="1" x14ac:dyDescent="0.2">
      <c r="B7" s="21"/>
      <c r="E7" s="253" t="str">
        <f>'Rekapitulace stavby'!K6</f>
        <v>Oprava přejezdu v km 251,334 v ŽST Leština u Světlé</v>
      </c>
      <c r="F7" s="254"/>
      <c r="G7" s="254"/>
      <c r="H7" s="254"/>
      <c r="L7" s="21"/>
    </row>
    <row r="8" spans="1:46" s="2" customFormat="1" ht="12" hidden="1" customHeight="1" x14ac:dyDescent="0.2">
      <c r="A8" s="33"/>
      <c r="B8" s="34"/>
      <c r="C8" s="33"/>
      <c r="D8" s="28" t="s">
        <v>87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hidden="1" customHeight="1" x14ac:dyDescent="0.2">
      <c r="A9" s="33"/>
      <c r="B9" s="34"/>
      <c r="C9" s="33"/>
      <c r="D9" s="33"/>
      <c r="E9" s="250" t="s">
        <v>462</v>
      </c>
      <c r="F9" s="252"/>
      <c r="G9" s="252"/>
      <c r="H9" s="252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>
        <f>'Rekapitulace stavby'!AN8</f>
        <v>44071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 x14ac:dyDescent="0.2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 x14ac:dyDescent="0.2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25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24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 x14ac:dyDescent="0.2">
      <c r="A18" s="33"/>
      <c r="B18" s="34"/>
      <c r="C18" s="33"/>
      <c r="D18" s="33"/>
      <c r="E18" s="255" t="str">
        <f>'Rekapitulace stavby'!E14</f>
        <v>Vyplň údaj</v>
      </c>
      <c r="F18" s="216"/>
      <c r="G18" s="216"/>
      <c r="H18" s="216"/>
      <c r="I18" s="28" t="s">
        <v>25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24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 x14ac:dyDescent="0.2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25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 x14ac:dyDescent="0.2">
      <c r="A23" s="33"/>
      <c r="B23" s="34"/>
      <c r="C23" s="33"/>
      <c r="D23" s="28" t="s">
        <v>30</v>
      </c>
      <c r="E23" s="33"/>
      <c r="F23" s="33"/>
      <c r="G23" s="33"/>
      <c r="H23" s="33"/>
      <c r="I23" s="28" t="s">
        <v>24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25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 x14ac:dyDescent="0.2">
      <c r="A26" s="33"/>
      <c r="B26" s="34"/>
      <c r="C26" s="33"/>
      <c r="D26" s="28" t="s">
        <v>31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hidden="1" customHeight="1" x14ac:dyDescent="0.2">
      <c r="A27" s="95"/>
      <c r="B27" s="96"/>
      <c r="C27" s="95"/>
      <c r="D27" s="95"/>
      <c r="E27" s="221" t="s">
        <v>1</v>
      </c>
      <c r="F27" s="221"/>
      <c r="G27" s="221"/>
      <c r="H27" s="22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 x14ac:dyDescent="0.2">
      <c r="A30" s="33"/>
      <c r="B30" s="34"/>
      <c r="C30" s="33"/>
      <c r="D30" s="98" t="s">
        <v>32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 x14ac:dyDescent="0.2">
      <c r="A32" s="33"/>
      <c r="B32" s="34"/>
      <c r="C32" s="33"/>
      <c r="D32" s="33"/>
      <c r="E32" s="33"/>
      <c r="F32" s="37" t="s">
        <v>34</v>
      </c>
      <c r="G32" s="33"/>
      <c r="H32" s="33"/>
      <c r="I32" s="37" t="s">
        <v>33</v>
      </c>
      <c r="J32" s="37" t="s">
        <v>35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4"/>
      <c r="C33" s="33"/>
      <c r="D33" s="99" t="s">
        <v>36</v>
      </c>
      <c r="E33" s="28" t="s">
        <v>37</v>
      </c>
      <c r="F33" s="100">
        <f>ROUND((SUM(BE120:BE265)),  2)</f>
        <v>0</v>
      </c>
      <c r="G33" s="33"/>
      <c r="H33" s="33"/>
      <c r="I33" s="101">
        <v>0.21</v>
      </c>
      <c r="J33" s="100">
        <f>ROUND(((SUM(BE120:BE265))*I33),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4"/>
      <c r="C34" s="33"/>
      <c r="D34" s="33"/>
      <c r="E34" s="28" t="s">
        <v>38</v>
      </c>
      <c r="F34" s="100">
        <f>ROUND((SUM(BF120:BF265)),  2)</f>
        <v>0</v>
      </c>
      <c r="G34" s="33"/>
      <c r="H34" s="33"/>
      <c r="I34" s="101">
        <v>0.15</v>
      </c>
      <c r="J34" s="100">
        <f>ROUND(((SUM(BF120:BF265))*I34),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39</v>
      </c>
      <c r="F35" s="100">
        <f>ROUND((SUM(BG120:BG265)),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40</v>
      </c>
      <c r="F36" s="100">
        <f>ROUND((SUM(BH120:BH265)),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41</v>
      </c>
      <c r="F37" s="100">
        <f>ROUND((SUM(BI120:BI265)),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 x14ac:dyDescent="0.2">
      <c r="A39" s="33"/>
      <c r="B39" s="34"/>
      <c r="C39" s="102"/>
      <c r="D39" s="103" t="s">
        <v>42</v>
      </c>
      <c r="E39" s="61"/>
      <c r="F39" s="61"/>
      <c r="G39" s="104" t="s">
        <v>43</v>
      </c>
      <c r="H39" s="105" t="s">
        <v>44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 x14ac:dyDescent="0.2">
      <c r="B41" s="21"/>
      <c r="L41" s="21"/>
    </row>
    <row r="42" spans="1:31" s="1" customFormat="1" ht="14.45" hidden="1" customHeight="1" x14ac:dyDescent="0.2">
      <c r="B42" s="21"/>
      <c r="L42" s="21"/>
    </row>
    <row r="43" spans="1:31" s="1" customFormat="1" ht="14.45" hidden="1" customHeight="1" x14ac:dyDescent="0.2">
      <c r="B43" s="21"/>
      <c r="L43" s="21"/>
    </row>
    <row r="44" spans="1:31" s="1" customFormat="1" ht="14.45" hidden="1" customHeight="1" x14ac:dyDescent="0.2">
      <c r="B44" s="21"/>
      <c r="L44" s="21"/>
    </row>
    <row r="45" spans="1:31" s="1" customFormat="1" ht="14.45" hidden="1" customHeight="1" x14ac:dyDescent="0.2">
      <c r="B45" s="21"/>
      <c r="L45" s="21"/>
    </row>
    <row r="46" spans="1:31" s="1" customFormat="1" ht="14.45" hidden="1" customHeight="1" x14ac:dyDescent="0.2">
      <c r="B46" s="21"/>
      <c r="L46" s="21"/>
    </row>
    <row r="47" spans="1:31" s="1" customFormat="1" ht="14.45" hidden="1" customHeight="1" x14ac:dyDescent="0.2">
      <c r="B47" s="21"/>
      <c r="L47" s="21"/>
    </row>
    <row r="48" spans="1:31" s="1" customFormat="1" ht="14.45" hidden="1" customHeight="1" x14ac:dyDescent="0.2">
      <c r="B48" s="21"/>
      <c r="L48" s="21"/>
    </row>
    <row r="49" spans="1:31" s="1" customFormat="1" ht="14.45" hidden="1" customHeight="1" x14ac:dyDescent="0.2">
      <c r="B49" s="21"/>
      <c r="L49" s="21"/>
    </row>
    <row r="50" spans="1:31" s="2" customFormat="1" ht="14.45" hidden="1" customHeight="1" x14ac:dyDescent="0.2">
      <c r="B50" s="43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43"/>
    </row>
    <row r="51" spans="1:31" hidden="1" x14ac:dyDescent="0.2">
      <c r="B51" s="21"/>
      <c r="L51" s="21"/>
    </row>
    <row r="52" spans="1:31" hidden="1" x14ac:dyDescent="0.2">
      <c r="B52" s="21"/>
      <c r="L52" s="21"/>
    </row>
    <row r="53" spans="1:31" hidden="1" x14ac:dyDescent="0.2">
      <c r="B53" s="21"/>
      <c r="L53" s="21"/>
    </row>
    <row r="54" spans="1:31" hidden="1" x14ac:dyDescent="0.2">
      <c r="B54" s="21"/>
      <c r="L54" s="21"/>
    </row>
    <row r="55" spans="1:31" hidden="1" x14ac:dyDescent="0.2">
      <c r="B55" s="21"/>
      <c r="L55" s="21"/>
    </row>
    <row r="56" spans="1:31" hidden="1" x14ac:dyDescent="0.2">
      <c r="B56" s="21"/>
      <c r="L56" s="21"/>
    </row>
    <row r="57" spans="1:31" hidden="1" x14ac:dyDescent="0.2">
      <c r="B57" s="21"/>
      <c r="L57" s="21"/>
    </row>
    <row r="58" spans="1:31" hidden="1" x14ac:dyDescent="0.2">
      <c r="B58" s="21"/>
      <c r="L58" s="21"/>
    </row>
    <row r="59" spans="1:31" hidden="1" x14ac:dyDescent="0.2">
      <c r="B59" s="21"/>
      <c r="L59" s="21"/>
    </row>
    <row r="60" spans="1:31" hidden="1" x14ac:dyDescent="0.2">
      <c r="B60" s="21"/>
      <c r="L60" s="21"/>
    </row>
    <row r="61" spans="1:31" s="2" customFormat="1" ht="12.75" hidden="1" x14ac:dyDescent="0.2">
      <c r="A61" s="33"/>
      <c r="B61" s="34"/>
      <c r="C61" s="33"/>
      <c r="D61" s="46" t="s">
        <v>47</v>
      </c>
      <c r="E61" s="36"/>
      <c r="F61" s="108" t="s">
        <v>48</v>
      </c>
      <c r="G61" s="46" t="s">
        <v>47</v>
      </c>
      <c r="H61" s="36"/>
      <c r="I61" s="36"/>
      <c r="J61" s="109" t="s">
        <v>48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 x14ac:dyDescent="0.2">
      <c r="B62" s="21"/>
      <c r="L62" s="21"/>
    </row>
    <row r="63" spans="1:31" hidden="1" x14ac:dyDescent="0.2">
      <c r="B63" s="21"/>
      <c r="L63" s="21"/>
    </row>
    <row r="64" spans="1:31" hidden="1" x14ac:dyDescent="0.2">
      <c r="B64" s="21"/>
      <c r="L64" s="21"/>
    </row>
    <row r="65" spans="1:31" s="2" customFormat="1" ht="12.75" hidden="1" x14ac:dyDescent="0.2">
      <c r="A65" s="33"/>
      <c r="B65" s="34"/>
      <c r="C65" s="33"/>
      <c r="D65" s="44" t="s">
        <v>49</v>
      </c>
      <c r="E65" s="47"/>
      <c r="F65" s="47"/>
      <c r="G65" s="44" t="s">
        <v>50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 x14ac:dyDescent="0.2">
      <c r="B66" s="21"/>
      <c r="L66" s="21"/>
    </row>
    <row r="67" spans="1:31" hidden="1" x14ac:dyDescent="0.2">
      <c r="B67" s="21"/>
      <c r="L67" s="21"/>
    </row>
    <row r="68" spans="1:31" hidden="1" x14ac:dyDescent="0.2">
      <c r="B68" s="21"/>
      <c r="L68" s="21"/>
    </row>
    <row r="69" spans="1:31" hidden="1" x14ac:dyDescent="0.2">
      <c r="B69" s="21"/>
      <c r="L69" s="21"/>
    </row>
    <row r="70" spans="1:31" hidden="1" x14ac:dyDescent="0.2">
      <c r="B70" s="21"/>
      <c r="L70" s="21"/>
    </row>
    <row r="71" spans="1:31" hidden="1" x14ac:dyDescent="0.2">
      <c r="B71" s="21"/>
      <c r="L71" s="21"/>
    </row>
    <row r="72" spans="1:31" hidden="1" x14ac:dyDescent="0.2">
      <c r="B72" s="21"/>
      <c r="L72" s="21"/>
    </row>
    <row r="73" spans="1:31" hidden="1" x14ac:dyDescent="0.2">
      <c r="B73" s="21"/>
      <c r="L73" s="21"/>
    </row>
    <row r="74" spans="1:31" hidden="1" x14ac:dyDescent="0.2">
      <c r="B74" s="21"/>
      <c r="L74" s="21"/>
    </row>
    <row r="75" spans="1:31" hidden="1" x14ac:dyDescent="0.2">
      <c r="B75" s="21"/>
      <c r="L75" s="21"/>
    </row>
    <row r="76" spans="1:31" s="2" customFormat="1" ht="12.75" hidden="1" x14ac:dyDescent="0.2">
      <c r="A76" s="33"/>
      <c r="B76" s="34"/>
      <c r="C76" s="33"/>
      <c r="D76" s="46" t="s">
        <v>47</v>
      </c>
      <c r="E76" s="36"/>
      <c r="F76" s="108" t="s">
        <v>48</v>
      </c>
      <c r="G76" s="46" t="s">
        <v>47</v>
      </c>
      <c r="H76" s="36"/>
      <c r="I76" s="36"/>
      <c r="J76" s="109" t="s">
        <v>48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 x14ac:dyDescent="0.2">
      <c r="A82" s="33"/>
      <c r="B82" s="34"/>
      <c r="C82" s="22" t="s">
        <v>89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hidden="1" customHeight="1" x14ac:dyDescent="0.2">
      <c r="A85" s="33"/>
      <c r="B85" s="34"/>
      <c r="C85" s="33"/>
      <c r="D85" s="33"/>
      <c r="E85" s="253" t="str">
        <f>E7</f>
        <v>Oprava přejezdu v km 251,334 v ŽST Leština u Světlé</v>
      </c>
      <c r="F85" s="254"/>
      <c r="G85" s="254"/>
      <c r="H85" s="254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 x14ac:dyDescent="0.2">
      <c r="A86" s="33"/>
      <c r="B86" s="34"/>
      <c r="C86" s="28" t="s">
        <v>87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hidden="1" customHeight="1" x14ac:dyDescent="0.2">
      <c r="A87" s="33"/>
      <c r="B87" s="34"/>
      <c r="C87" s="33"/>
      <c r="D87" s="33"/>
      <c r="E87" s="250" t="str">
        <f>E9</f>
        <v>SO 02 - Oprava koleje od km 251,053 do km 251,400</v>
      </c>
      <c r="F87" s="252"/>
      <c r="G87" s="252"/>
      <c r="H87" s="252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 x14ac:dyDescent="0.2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6">
        <f>IF(J12="","",J12)</f>
        <v>44071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6" hidden="1" customHeight="1" x14ac:dyDescent="0.2">
      <c r="A91" s="33"/>
      <c r="B91" s="34"/>
      <c r="C91" s="28" t="s">
        <v>23</v>
      </c>
      <c r="D91" s="33"/>
      <c r="E91" s="33"/>
      <c r="F91" s="26" t="str">
        <f>E15</f>
        <v xml:space="preserve"> </v>
      </c>
      <c r="G91" s="33"/>
      <c r="H91" s="33"/>
      <c r="I91" s="28" t="s">
        <v>28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hidden="1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30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 x14ac:dyDescent="0.2">
      <c r="A94" s="33"/>
      <c r="B94" s="34"/>
      <c r="C94" s="110" t="s">
        <v>90</v>
      </c>
      <c r="D94" s="102"/>
      <c r="E94" s="102"/>
      <c r="F94" s="102"/>
      <c r="G94" s="102"/>
      <c r="H94" s="102"/>
      <c r="I94" s="102"/>
      <c r="J94" s="111" t="s">
        <v>91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 x14ac:dyDescent="0.2">
      <c r="A96" s="33"/>
      <c r="B96" s="34"/>
      <c r="C96" s="112" t="s">
        <v>92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93</v>
      </c>
    </row>
    <row r="97" spans="1:31" s="9" customFormat="1" ht="24.95" hidden="1" customHeight="1" x14ac:dyDescent="0.2">
      <c r="B97" s="113"/>
      <c r="D97" s="114" t="s">
        <v>94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hidden="1" customHeight="1" x14ac:dyDescent="0.2">
      <c r="B98" s="117"/>
      <c r="D98" s="118" t="s">
        <v>95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9" customFormat="1" ht="24.95" hidden="1" customHeight="1" x14ac:dyDescent="0.2">
      <c r="B99" s="113"/>
      <c r="D99" s="114" t="s">
        <v>96</v>
      </c>
      <c r="E99" s="115"/>
      <c r="F99" s="115"/>
      <c r="G99" s="115"/>
      <c r="H99" s="115"/>
      <c r="I99" s="115"/>
      <c r="J99" s="116">
        <f>J212</f>
        <v>0</v>
      </c>
      <c r="L99" s="113"/>
    </row>
    <row r="100" spans="1:31" s="9" customFormat="1" ht="24.95" hidden="1" customHeight="1" x14ac:dyDescent="0.2">
      <c r="B100" s="113"/>
      <c r="D100" s="114" t="s">
        <v>463</v>
      </c>
      <c r="E100" s="115"/>
      <c r="F100" s="115"/>
      <c r="G100" s="115"/>
      <c r="H100" s="115"/>
      <c r="I100" s="115"/>
      <c r="J100" s="116">
        <f>J253</f>
        <v>0</v>
      </c>
      <c r="L100" s="113"/>
    </row>
    <row r="101" spans="1:31" s="2" customFormat="1" ht="21.75" hidden="1" customHeight="1" x14ac:dyDescent="0.2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hidden="1" customHeight="1" x14ac:dyDescent="0.2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hidden="1" x14ac:dyDescent="0.2"/>
    <row r="104" spans="1:31" hidden="1" x14ac:dyDescent="0.2"/>
    <row r="105" spans="1:31" hidden="1" x14ac:dyDescent="0.2"/>
    <row r="106" spans="1:31" s="2" customFormat="1" ht="6.95" customHeight="1" x14ac:dyDescent="0.2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 x14ac:dyDescent="0.2">
      <c r="A107" s="33"/>
      <c r="B107" s="34"/>
      <c r="C107" s="22" t="s">
        <v>97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 x14ac:dyDescent="0.2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 x14ac:dyDescent="0.2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45" customHeight="1" x14ac:dyDescent="0.2">
      <c r="A110" s="33"/>
      <c r="B110" s="34"/>
      <c r="C110" s="33"/>
      <c r="D110" s="33"/>
      <c r="E110" s="253" t="str">
        <f>E7</f>
        <v>Oprava přejezdu v km 251,334 v ŽST Leština u Světlé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87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4.45" customHeight="1" x14ac:dyDescent="0.2">
      <c r="A112" s="33"/>
      <c r="B112" s="34"/>
      <c r="C112" s="33"/>
      <c r="D112" s="33"/>
      <c r="E112" s="250" t="str">
        <f>E9</f>
        <v>SO 02 - Oprava koleje od km 251,053 do km 251,400</v>
      </c>
      <c r="F112" s="252"/>
      <c r="G112" s="252"/>
      <c r="H112" s="252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 x14ac:dyDescent="0.2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20</v>
      </c>
      <c r="D114" s="33"/>
      <c r="E114" s="33"/>
      <c r="F114" s="26" t="str">
        <f>F12</f>
        <v xml:space="preserve"> </v>
      </c>
      <c r="G114" s="33"/>
      <c r="H114" s="33"/>
      <c r="I114" s="28" t="s">
        <v>22</v>
      </c>
      <c r="J114" s="56">
        <f>IF(J12="","",J12)</f>
        <v>44071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6" customHeight="1" x14ac:dyDescent="0.2">
      <c r="A116" s="33"/>
      <c r="B116" s="34"/>
      <c r="C116" s="28" t="s">
        <v>23</v>
      </c>
      <c r="D116" s="33"/>
      <c r="E116" s="33"/>
      <c r="F116" s="26" t="str">
        <f>E15</f>
        <v xml:space="preserve"> </v>
      </c>
      <c r="G116" s="33"/>
      <c r="H116" s="33"/>
      <c r="I116" s="28" t="s">
        <v>28</v>
      </c>
      <c r="J116" s="31" t="str">
        <f>E21</f>
        <v xml:space="preserve"> 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6" customHeight="1" x14ac:dyDescent="0.2">
      <c r="A117" s="33"/>
      <c r="B117" s="34"/>
      <c r="C117" s="28" t="s">
        <v>26</v>
      </c>
      <c r="D117" s="33"/>
      <c r="E117" s="33"/>
      <c r="F117" s="26" t="str">
        <f>IF(E18="","",E18)</f>
        <v>Vyplň údaj</v>
      </c>
      <c r="G117" s="33"/>
      <c r="H117" s="33"/>
      <c r="I117" s="28" t="s">
        <v>30</v>
      </c>
      <c r="J117" s="31" t="str">
        <f>E24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 x14ac:dyDescent="0.2">
      <c r="A119" s="121"/>
      <c r="B119" s="122"/>
      <c r="C119" s="123" t="s">
        <v>98</v>
      </c>
      <c r="D119" s="124" t="s">
        <v>57</v>
      </c>
      <c r="E119" s="124" t="s">
        <v>53</v>
      </c>
      <c r="F119" s="124" t="s">
        <v>54</v>
      </c>
      <c r="G119" s="124" t="s">
        <v>99</v>
      </c>
      <c r="H119" s="124" t="s">
        <v>100</v>
      </c>
      <c r="I119" s="124" t="s">
        <v>101</v>
      </c>
      <c r="J119" s="125" t="s">
        <v>91</v>
      </c>
      <c r="K119" s="126" t="s">
        <v>102</v>
      </c>
      <c r="L119" s="127"/>
      <c r="M119" s="63" t="s">
        <v>1</v>
      </c>
      <c r="N119" s="64" t="s">
        <v>36</v>
      </c>
      <c r="O119" s="64" t="s">
        <v>103</v>
      </c>
      <c r="P119" s="64" t="s">
        <v>104</v>
      </c>
      <c r="Q119" s="64" t="s">
        <v>105</v>
      </c>
      <c r="R119" s="64" t="s">
        <v>106</v>
      </c>
      <c r="S119" s="64" t="s">
        <v>107</v>
      </c>
      <c r="T119" s="65" t="s">
        <v>108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 x14ac:dyDescent="0.25">
      <c r="A120" s="33"/>
      <c r="B120" s="34"/>
      <c r="C120" s="70" t="s">
        <v>109</v>
      </c>
      <c r="D120" s="33"/>
      <c r="E120" s="33"/>
      <c r="F120" s="33"/>
      <c r="G120" s="33"/>
      <c r="H120" s="33"/>
      <c r="I120" s="33"/>
      <c r="J120" s="128">
        <f>BK120</f>
        <v>0</v>
      </c>
      <c r="K120" s="33"/>
      <c r="L120" s="34"/>
      <c r="M120" s="66"/>
      <c r="N120" s="57"/>
      <c r="O120" s="67"/>
      <c r="P120" s="129">
        <f>P121+P212+P253</f>
        <v>0</v>
      </c>
      <c r="Q120" s="67"/>
      <c r="R120" s="129">
        <f>R121+R212+R253</f>
        <v>131.87196</v>
      </c>
      <c r="S120" s="67"/>
      <c r="T120" s="130">
        <f>T121+T212+T253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71</v>
      </c>
      <c r="AU120" s="18" t="s">
        <v>93</v>
      </c>
      <c r="BK120" s="131">
        <f>BK121+BK212+BK253</f>
        <v>0</v>
      </c>
    </row>
    <row r="121" spans="1:65" s="12" customFormat="1" ht="25.9" customHeight="1" x14ac:dyDescent="0.2">
      <c r="B121" s="132"/>
      <c r="D121" s="133" t="s">
        <v>71</v>
      </c>
      <c r="E121" s="134" t="s">
        <v>110</v>
      </c>
      <c r="F121" s="134" t="s">
        <v>111</v>
      </c>
      <c r="I121" s="135"/>
      <c r="J121" s="136">
        <f>BK121</f>
        <v>0</v>
      </c>
      <c r="L121" s="132"/>
      <c r="M121" s="137"/>
      <c r="N121" s="138"/>
      <c r="O121" s="138"/>
      <c r="P121" s="139">
        <f>P122</f>
        <v>0</v>
      </c>
      <c r="Q121" s="138"/>
      <c r="R121" s="139">
        <f>R122</f>
        <v>131.87196</v>
      </c>
      <c r="S121" s="138"/>
      <c r="T121" s="140">
        <f>T122</f>
        <v>0</v>
      </c>
      <c r="AR121" s="133" t="s">
        <v>80</v>
      </c>
      <c r="AT121" s="141" t="s">
        <v>71</v>
      </c>
      <c r="AU121" s="141" t="s">
        <v>72</v>
      </c>
      <c r="AY121" s="133" t="s">
        <v>112</v>
      </c>
      <c r="BK121" s="142">
        <f>BK122</f>
        <v>0</v>
      </c>
    </row>
    <row r="122" spans="1:65" s="12" customFormat="1" ht="22.9" customHeight="1" x14ac:dyDescent="0.2">
      <c r="B122" s="132"/>
      <c r="D122" s="133" t="s">
        <v>71</v>
      </c>
      <c r="E122" s="143" t="s">
        <v>113</v>
      </c>
      <c r="F122" s="143" t="s">
        <v>114</v>
      </c>
      <c r="I122" s="135"/>
      <c r="J122" s="144">
        <f>BK122</f>
        <v>0</v>
      </c>
      <c r="L122" s="132"/>
      <c r="M122" s="137"/>
      <c r="N122" s="138"/>
      <c r="O122" s="138"/>
      <c r="P122" s="139">
        <f>SUM(P123:P211)</f>
        <v>0</v>
      </c>
      <c r="Q122" s="138"/>
      <c r="R122" s="139">
        <f>SUM(R123:R211)</f>
        <v>131.87196</v>
      </c>
      <c r="S122" s="138"/>
      <c r="T122" s="140">
        <f>SUM(T123:T211)</f>
        <v>0</v>
      </c>
      <c r="AR122" s="133" t="s">
        <v>80</v>
      </c>
      <c r="AT122" s="141" t="s">
        <v>71</v>
      </c>
      <c r="AU122" s="141" t="s">
        <v>80</v>
      </c>
      <c r="AY122" s="133" t="s">
        <v>112</v>
      </c>
      <c r="BK122" s="142">
        <f>SUM(BK123:BK211)</f>
        <v>0</v>
      </c>
    </row>
    <row r="123" spans="1:65" s="2" customFormat="1" ht="13.9" customHeight="1" x14ac:dyDescent="0.2">
      <c r="A123" s="33"/>
      <c r="B123" s="145"/>
      <c r="C123" s="146" t="s">
        <v>80</v>
      </c>
      <c r="D123" s="146" t="s">
        <v>115</v>
      </c>
      <c r="E123" s="147" t="s">
        <v>144</v>
      </c>
      <c r="F123" s="148" t="s">
        <v>145</v>
      </c>
      <c r="G123" s="149" t="s">
        <v>118</v>
      </c>
      <c r="H123" s="150">
        <v>62</v>
      </c>
      <c r="I123" s="151"/>
      <c r="J123" s="152">
        <f>ROUND(I123*H123,2)</f>
        <v>0</v>
      </c>
      <c r="K123" s="153"/>
      <c r="L123" s="34"/>
      <c r="M123" s="154" t="s">
        <v>1</v>
      </c>
      <c r="N123" s="155" t="s">
        <v>37</v>
      </c>
      <c r="O123" s="59"/>
      <c r="P123" s="156">
        <f>O123*H123</f>
        <v>0</v>
      </c>
      <c r="Q123" s="156">
        <v>0</v>
      </c>
      <c r="R123" s="156">
        <f>Q123*H123</f>
        <v>0</v>
      </c>
      <c r="S123" s="156">
        <v>0</v>
      </c>
      <c r="T123" s="15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8" t="s">
        <v>119</v>
      </c>
      <c r="AT123" s="158" t="s">
        <v>115</v>
      </c>
      <c r="AU123" s="158" t="s">
        <v>82</v>
      </c>
      <c r="AY123" s="18" t="s">
        <v>112</v>
      </c>
      <c r="BE123" s="159">
        <f>IF(N123="základní",J123,0)</f>
        <v>0</v>
      </c>
      <c r="BF123" s="159">
        <f>IF(N123="snížená",J123,0)</f>
        <v>0</v>
      </c>
      <c r="BG123" s="159">
        <f>IF(N123="zákl. přenesená",J123,0)</f>
        <v>0</v>
      </c>
      <c r="BH123" s="159">
        <f>IF(N123="sníž. přenesená",J123,0)</f>
        <v>0</v>
      </c>
      <c r="BI123" s="159">
        <f>IF(N123="nulová",J123,0)</f>
        <v>0</v>
      </c>
      <c r="BJ123" s="18" t="s">
        <v>80</v>
      </c>
      <c r="BK123" s="159">
        <f>ROUND(I123*H123,2)</f>
        <v>0</v>
      </c>
      <c r="BL123" s="18" t="s">
        <v>119</v>
      </c>
      <c r="BM123" s="158" t="s">
        <v>464</v>
      </c>
    </row>
    <row r="124" spans="1:65" s="13" customFormat="1" ht="22.5" x14ac:dyDescent="0.2">
      <c r="B124" s="160"/>
      <c r="D124" s="161" t="s">
        <v>121</v>
      </c>
      <c r="E124" s="162" t="s">
        <v>1</v>
      </c>
      <c r="F124" s="163" t="s">
        <v>465</v>
      </c>
      <c r="H124" s="164">
        <v>27</v>
      </c>
      <c r="I124" s="165"/>
      <c r="L124" s="160"/>
      <c r="M124" s="166"/>
      <c r="N124" s="167"/>
      <c r="O124" s="167"/>
      <c r="P124" s="167"/>
      <c r="Q124" s="167"/>
      <c r="R124" s="167"/>
      <c r="S124" s="167"/>
      <c r="T124" s="168"/>
      <c r="AT124" s="162" t="s">
        <v>121</v>
      </c>
      <c r="AU124" s="162" t="s">
        <v>82</v>
      </c>
      <c r="AV124" s="13" t="s">
        <v>82</v>
      </c>
      <c r="AW124" s="13" t="s">
        <v>29</v>
      </c>
      <c r="AX124" s="13" t="s">
        <v>72</v>
      </c>
      <c r="AY124" s="162" t="s">
        <v>112</v>
      </c>
    </row>
    <row r="125" spans="1:65" s="13" customFormat="1" ht="22.5" x14ac:dyDescent="0.2">
      <c r="B125" s="160"/>
      <c r="D125" s="161" t="s">
        <v>121</v>
      </c>
      <c r="E125" s="162" t="s">
        <v>1</v>
      </c>
      <c r="F125" s="163" t="s">
        <v>466</v>
      </c>
      <c r="H125" s="164">
        <v>27</v>
      </c>
      <c r="I125" s="165"/>
      <c r="L125" s="160"/>
      <c r="M125" s="166"/>
      <c r="N125" s="167"/>
      <c r="O125" s="167"/>
      <c r="P125" s="167"/>
      <c r="Q125" s="167"/>
      <c r="R125" s="167"/>
      <c r="S125" s="167"/>
      <c r="T125" s="168"/>
      <c r="AT125" s="162" t="s">
        <v>121</v>
      </c>
      <c r="AU125" s="162" t="s">
        <v>82</v>
      </c>
      <c r="AV125" s="13" t="s">
        <v>82</v>
      </c>
      <c r="AW125" s="13" t="s">
        <v>29</v>
      </c>
      <c r="AX125" s="13" t="s">
        <v>72</v>
      </c>
      <c r="AY125" s="162" t="s">
        <v>112</v>
      </c>
    </row>
    <row r="126" spans="1:65" s="13" customFormat="1" x14ac:dyDescent="0.2">
      <c r="B126" s="160"/>
      <c r="D126" s="161" t="s">
        <v>121</v>
      </c>
      <c r="E126" s="162" t="s">
        <v>1</v>
      </c>
      <c r="F126" s="163" t="s">
        <v>467</v>
      </c>
      <c r="H126" s="164">
        <v>8</v>
      </c>
      <c r="I126" s="165"/>
      <c r="L126" s="160"/>
      <c r="M126" s="166"/>
      <c r="N126" s="167"/>
      <c r="O126" s="167"/>
      <c r="P126" s="167"/>
      <c r="Q126" s="167"/>
      <c r="R126" s="167"/>
      <c r="S126" s="167"/>
      <c r="T126" s="168"/>
      <c r="AT126" s="162" t="s">
        <v>121</v>
      </c>
      <c r="AU126" s="162" t="s">
        <v>82</v>
      </c>
      <c r="AV126" s="13" t="s">
        <v>82</v>
      </c>
      <c r="AW126" s="13" t="s">
        <v>29</v>
      </c>
      <c r="AX126" s="13" t="s">
        <v>72</v>
      </c>
      <c r="AY126" s="162" t="s">
        <v>112</v>
      </c>
    </row>
    <row r="127" spans="1:65" s="14" customFormat="1" x14ac:dyDescent="0.2">
      <c r="B127" s="169"/>
      <c r="D127" s="161" t="s">
        <v>121</v>
      </c>
      <c r="E127" s="170" t="s">
        <v>1</v>
      </c>
      <c r="F127" s="171" t="s">
        <v>124</v>
      </c>
      <c r="H127" s="172">
        <v>62</v>
      </c>
      <c r="I127" s="173"/>
      <c r="L127" s="169"/>
      <c r="M127" s="174"/>
      <c r="N127" s="175"/>
      <c r="O127" s="175"/>
      <c r="P127" s="175"/>
      <c r="Q127" s="175"/>
      <c r="R127" s="175"/>
      <c r="S127" s="175"/>
      <c r="T127" s="176"/>
      <c r="AT127" s="170" t="s">
        <v>121</v>
      </c>
      <c r="AU127" s="170" t="s">
        <v>82</v>
      </c>
      <c r="AV127" s="14" t="s">
        <v>119</v>
      </c>
      <c r="AW127" s="14" t="s">
        <v>29</v>
      </c>
      <c r="AX127" s="14" t="s">
        <v>80</v>
      </c>
      <c r="AY127" s="170" t="s">
        <v>112</v>
      </c>
    </row>
    <row r="128" spans="1:65" s="2" customFormat="1" ht="13.9" customHeight="1" x14ac:dyDescent="0.2">
      <c r="A128" s="33"/>
      <c r="B128" s="145"/>
      <c r="C128" s="146" t="s">
        <v>82</v>
      </c>
      <c r="D128" s="146" t="s">
        <v>115</v>
      </c>
      <c r="E128" s="147" t="s">
        <v>468</v>
      </c>
      <c r="F128" s="148" t="s">
        <v>469</v>
      </c>
      <c r="G128" s="149" t="s">
        <v>118</v>
      </c>
      <c r="H128" s="150">
        <v>16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37</v>
      </c>
      <c r="O128" s="59"/>
      <c r="P128" s="156">
        <f>O128*H128</f>
        <v>0</v>
      </c>
      <c r="Q128" s="156">
        <v>0</v>
      </c>
      <c r="R128" s="156">
        <f>Q128*H128</f>
        <v>0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119</v>
      </c>
      <c r="AT128" s="158" t="s">
        <v>115</v>
      </c>
      <c r="AU128" s="158" t="s">
        <v>82</v>
      </c>
      <c r="AY128" s="18" t="s">
        <v>112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8" t="s">
        <v>80</v>
      </c>
      <c r="BK128" s="159">
        <f>ROUND(I128*H128,2)</f>
        <v>0</v>
      </c>
      <c r="BL128" s="18" t="s">
        <v>119</v>
      </c>
      <c r="BM128" s="158" t="s">
        <v>470</v>
      </c>
    </row>
    <row r="129" spans="1:65" s="13" customFormat="1" x14ac:dyDescent="0.2">
      <c r="B129" s="160"/>
      <c r="D129" s="161" t="s">
        <v>121</v>
      </c>
      <c r="E129" s="162" t="s">
        <v>1</v>
      </c>
      <c r="F129" s="163" t="s">
        <v>471</v>
      </c>
      <c r="H129" s="164">
        <v>16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121</v>
      </c>
      <c r="AU129" s="162" t="s">
        <v>82</v>
      </c>
      <c r="AV129" s="13" t="s">
        <v>82</v>
      </c>
      <c r="AW129" s="13" t="s">
        <v>29</v>
      </c>
      <c r="AX129" s="13" t="s">
        <v>72</v>
      </c>
      <c r="AY129" s="162" t="s">
        <v>112</v>
      </c>
    </row>
    <row r="130" spans="1:65" s="14" customFormat="1" x14ac:dyDescent="0.2">
      <c r="B130" s="169"/>
      <c r="D130" s="161" t="s">
        <v>121</v>
      </c>
      <c r="E130" s="170" t="s">
        <v>1</v>
      </c>
      <c r="F130" s="171" t="s">
        <v>124</v>
      </c>
      <c r="H130" s="172">
        <v>16</v>
      </c>
      <c r="I130" s="173"/>
      <c r="L130" s="169"/>
      <c r="M130" s="174"/>
      <c r="N130" s="175"/>
      <c r="O130" s="175"/>
      <c r="P130" s="175"/>
      <c r="Q130" s="175"/>
      <c r="R130" s="175"/>
      <c r="S130" s="175"/>
      <c r="T130" s="176"/>
      <c r="AT130" s="170" t="s">
        <v>121</v>
      </c>
      <c r="AU130" s="170" t="s">
        <v>82</v>
      </c>
      <c r="AV130" s="14" t="s">
        <v>119</v>
      </c>
      <c r="AW130" s="14" t="s">
        <v>29</v>
      </c>
      <c r="AX130" s="14" t="s">
        <v>80</v>
      </c>
      <c r="AY130" s="170" t="s">
        <v>112</v>
      </c>
    </row>
    <row r="131" spans="1:65" s="2" customFormat="1" ht="22.15" customHeight="1" x14ac:dyDescent="0.2">
      <c r="A131" s="33"/>
      <c r="B131" s="145"/>
      <c r="C131" s="146" t="s">
        <v>129</v>
      </c>
      <c r="D131" s="146" t="s">
        <v>115</v>
      </c>
      <c r="E131" s="147" t="s">
        <v>472</v>
      </c>
      <c r="F131" s="148" t="s">
        <v>473</v>
      </c>
      <c r="G131" s="149" t="s">
        <v>170</v>
      </c>
      <c r="H131" s="150">
        <v>1.204</v>
      </c>
      <c r="I131" s="151"/>
      <c r="J131" s="152">
        <f>ROUND(I131*H131,2)</f>
        <v>0</v>
      </c>
      <c r="K131" s="153"/>
      <c r="L131" s="34"/>
      <c r="M131" s="154" t="s">
        <v>1</v>
      </c>
      <c r="N131" s="155" t="s">
        <v>37</v>
      </c>
      <c r="O131" s="59"/>
      <c r="P131" s="156">
        <f>O131*H131</f>
        <v>0</v>
      </c>
      <c r="Q131" s="156">
        <v>0</v>
      </c>
      <c r="R131" s="156">
        <f>Q131*H131</f>
        <v>0</v>
      </c>
      <c r="S131" s="156">
        <v>0</v>
      </c>
      <c r="T131" s="15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8" t="s">
        <v>119</v>
      </c>
      <c r="AT131" s="158" t="s">
        <v>115</v>
      </c>
      <c r="AU131" s="158" t="s">
        <v>82</v>
      </c>
      <c r="AY131" s="18" t="s">
        <v>112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18" t="s">
        <v>80</v>
      </c>
      <c r="BK131" s="159">
        <f>ROUND(I131*H131,2)</f>
        <v>0</v>
      </c>
      <c r="BL131" s="18" t="s">
        <v>119</v>
      </c>
      <c r="BM131" s="158" t="s">
        <v>474</v>
      </c>
    </row>
    <row r="132" spans="1:65" s="13" customFormat="1" x14ac:dyDescent="0.2">
      <c r="B132" s="160"/>
      <c r="D132" s="161" t="s">
        <v>121</v>
      </c>
      <c r="E132" s="162" t="s">
        <v>1</v>
      </c>
      <c r="F132" s="163" t="s">
        <v>475</v>
      </c>
      <c r="H132" s="164">
        <v>0.35699999999999998</v>
      </c>
      <c r="I132" s="165"/>
      <c r="L132" s="160"/>
      <c r="M132" s="166"/>
      <c r="N132" s="167"/>
      <c r="O132" s="167"/>
      <c r="P132" s="167"/>
      <c r="Q132" s="167"/>
      <c r="R132" s="167"/>
      <c r="S132" s="167"/>
      <c r="T132" s="168"/>
      <c r="AT132" s="162" t="s">
        <v>121</v>
      </c>
      <c r="AU132" s="162" t="s">
        <v>82</v>
      </c>
      <c r="AV132" s="13" t="s">
        <v>82</v>
      </c>
      <c r="AW132" s="13" t="s">
        <v>29</v>
      </c>
      <c r="AX132" s="13" t="s">
        <v>72</v>
      </c>
      <c r="AY132" s="162" t="s">
        <v>112</v>
      </c>
    </row>
    <row r="133" spans="1:65" s="13" customFormat="1" x14ac:dyDescent="0.2">
      <c r="B133" s="160"/>
      <c r="D133" s="161" t="s">
        <v>121</v>
      </c>
      <c r="E133" s="162" t="s">
        <v>1</v>
      </c>
      <c r="F133" s="163" t="s">
        <v>476</v>
      </c>
      <c r="H133" s="164">
        <v>0.34699999999999998</v>
      </c>
      <c r="I133" s="165"/>
      <c r="L133" s="160"/>
      <c r="M133" s="166"/>
      <c r="N133" s="167"/>
      <c r="O133" s="167"/>
      <c r="P133" s="167"/>
      <c r="Q133" s="167"/>
      <c r="R133" s="167"/>
      <c r="S133" s="167"/>
      <c r="T133" s="168"/>
      <c r="AT133" s="162" t="s">
        <v>121</v>
      </c>
      <c r="AU133" s="162" t="s">
        <v>82</v>
      </c>
      <c r="AV133" s="13" t="s">
        <v>82</v>
      </c>
      <c r="AW133" s="13" t="s">
        <v>29</v>
      </c>
      <c r="AX133" s="13" t="s">
        <v>72</v>
      </c>
      <c r="AY133" s="162" t="s">
        <v>112</v>
      </c>
    </row>
    <row r="134" spans="1:65" s="13" customFormat="1" x14ac:dyDescent="0.2">
      <c r="B134" s="160"/>
      <c r="D134" s="161" t="s">
        <v>121</v>
      </c>
      <c r="E134" s="162" t="s">
        <v>1</v>
      </c>
      <c r="F134" s="163" t="s">
        <v>477</v>
      </c>
      <c r="H134" s="164">
        <v>0.5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2" t="s">
        <v>121</v>
      </c>
      <c r="AU134" s="162" t="s">
        <v>82</v>
      </c>
      <c r="AV134" s="13" t="s">
        <v>82</v>
      </c>
      <c r="AW134" s="13" t="s">
        <v>29</v>
      </c>
      <c r="AX134" s="13" t="s">
        <v>72</v>
      </c>
      <c r="AY134" s="162" t="s">
        <v>112</v>
      </c>
    </row>
    <row r="135" spans="1:65" s="14" customFormat="1" x14ac:dyDescent="0.2">
      <c r="B135" s="169"/>
      <c r="D135" s="161" t="s">
        <v>121</v>
      </c>
      <c r="E135" s="170" t="s">
        <v>1</v>
      </c>
      <c r="F135" s="171" t="s">
        <v>124</v>
      </c>
      <c r="H135" s="172">
        <v>1.204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121</v>
      </c>
      <c r="AU135" s="170" t="s">
        <v>82</v>
      </c>
      <c r="AV135" s="14" t="s">
        <v>119</v>
      </c>
      <c r="AW135" s="14" t="s">
        <v>29</v>
      </c>
      <c r="AX135" s="14" t="s">
        <v>80</v>
      </c>
      <c r="AY135" s="170" t="s">
        <v>112</v>
      </c>
    </row>
    <row r="136" spans="1:65" s="2" customFormat="1" ht="13.9" customHeight="1" x14ac:dyDescent="0.2">
      <c r="A136" s="33"/>
      <c r="B136" s="145"/>
      <c r="C136" s="146" t="s">
        <v>119</v>
      </c>
      <c r="D136" s="146" t="s">
        <v>115</v>
      </c>
      <c r="E136" s="147" t="s">
        <v>196</v>
      </c>
      <c r="F136" s="148" t="s">
        <v>197</v>
      </c>
      <c r="G136" s="149" t="s">
        <v>118</v>
      </c>
      <c r="H136" s="150">
        <v>4</v>
      </c>
      <c r="I136" s="151"/>
      <c r="J136" s="152">
        <f>ROUND(I136*H136,2)</f>
        <v>0</v>
      </c>
      <c r="K136" s="153"/>
      <c r="L136" s="34"/>
      <c r="M136" s="154" t="s">
        <v>1</v>
      </c>
      <c r="N136" s="155" t="s">
        <v>37</v>
      </c>
      <c r="O136" s="59"/>
      <c r="P136" s="156">
        <f>O136*H136</f>
        <v>0</v>
      </c>
      <c r="Q136" s="156">
        <v>0</v>
      </c>
      <c r="R136" s="156">
        <f>Q136*H136</f>
        <v>0</v>
      </c>
      <c r="S136" s="156">
        <v>0</v>
      </c>
      <c r="T136" s="15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8" t="s">
        <v>119</v>
      </c>
      <c r="AT136" s="158" t="s">
        <v>115</v>
      </c>
      <c r="AU136" s="158" t="s">
        <v>82</v>
      </c>
      <c r="AY136" s="18" t="s">
        <v>112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18" t="s">
        <v>80</v>
      </c>
      <c r="BK136" s="159">
        <f>ROUND(I136*H136,2)</f>
        <v>0</v>
      </c>
      <c r="BL136" s="18" t="s">
        <v>119</v>
      </c>
      <c r="BM136" s="158" t="s">
        <v>478</v>
      </c>
    </row>
    <row r="137" spans="1:65" s="13" customFormat="1" x14ac:dyDescent="0.2">
      <c r="B137" s="160"/>
      <c r="D137" s="161" t="s">
        <v>121</v>
      </c>
      <c r="E137" s="162" t="s">
        <v>1</v>
      </c>
      <c r="F137" s="163" t="s">
        <v>119</v>
      </c>
      <c r="H137" s="164">
        <v>4</v>
      </c>
      <c r="I137" s="165"/>
      <c r="L137" s="160"/>
      <c r="M137" s="166"/>
      <c r="N137" s="167"/>
      <c r="O137" s="167"/>
      <c r="P137" s="167"/>
      <c r="Q137" s="167"/>
      <c r="R137" s="167"/>
      <c r="S137" s="167"/>
      <c r="T137" s="168"/>
      <c r="AT137" s="162" t="s">
        <v>121</v>
      </c>
      <c r="AU137" s="162" t="s">
        <v>82</v>
      </c>
      <c r="AV137" s="13" t="s">
        <v>82</v>
      </c>
      <c r="AW137" s="13" t="s">
        <v>29</v>
      </c>
      <c r="AX137" s="13" t="s">
        <v>72</v>
      </c>
      <c r="AY137" s="162" t="s">
        <v>112</v>
      </c>
    </row>
    <row r="138" spans="1:65" s="14" customFormat="1" x14ac:dyDescent="0.2">
      <c r="B138" s="169"/>
      <c r="D138" s="161" t="s">
        <v>121</v>
      </c>
      <c r="E138" s="170" t="s">
        <v>1</v>
      </c>
      <c r="F138" s="171" t="s">
        <v>124</v>
      </c>
      <c r="H138" s="172">
        <v>4</v>
      </c>
      <c r="I138" s="173"/>
      <c r="L138" s="169"/>
      <c r="M138" s="174"/>
      <c r="N138" s="175"/>
      <c r="O138" s="175"/>
      <c r="P138" s="175"/>
      <c r="Q138" s="175"/>
      <c r="R138" s="175"/>
      <c r="S138" s="175"/>
      <c r="T138" s="176"/>
      <c r="AT138" s="170" t="s">
        <v>121</v>
      </c>
      <c r="AU138" s="170" t="s">
        <v>82</v>
      </c>
      <c r="AV138" s="14" t="s">
        <v>119</v>
      </c>
      <c r="AW138" s="14" t="s">
        <v>29</v>
      </c>
      <c r="AX138" s="14" t="s">
        <v>80</v>
      </c>
      <c r="AY138" s="170" t="s">
        <v>112</v>
      </c>
    </row>
    <row r="139" spans="1:65" s="2" customFormat="1" ht="13.9" customHeight="1" x14ac:dyDescent="0.2">
      <c r="A139" s="33"/>
      <c r="B139" s="145"/>
      <c r="C139" s="146" t="s">
        <v>113</v>
      </c>
      <c r="D139" s="146" t="s">
        <v>115</v>
      </c>
      <c r="E139" s="147" t="s">
        <v>199</v>
      </c>
      <c r="F139" s="148" t="s">
        <v>200</v>
      </c>
      <c r="G139" s="149" t="s">
        <v>118</v>
      </c>
      <c r="H139" s="150">
        <v>4</v>
      </c>
      <c r="I139" s="151"/>
      <c r="J139" s="152">
        <f>ROUND(I139*H139,2)</f>
        <v>0</v>
      </c>
      <c r="K139" s="153"/>
      <c r="L139" s="34"/>
      <c r="M139" s="154" t="s">
        <v>1</v>
      </c>
      <c r="N139" s="155" t="s">
        <v>37</v>
      </c>
      <c r="O139" s="59"/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119</v>
      </c>
      <c r="AT139" s="158" t="s">
        <v>115</v>
      </c>
      <c r="AU139" s="158" t="s">
        <v>82</v>
      </c>
      <c r="AY139" s="18" t="s">
        <v>112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8" t="s">
        <v>80</v>
      </c>
      <c r="BK139" s="159">
        <f>ROUND(I139*H139,2)</f>
        <v>0</v>
      </c>
      <c r="BL139" s="18" t="s">
        <v>119</v>
      </c>
      <c r="BM139" s="158" t="s">
        <v>479</v>
      </c>
    </row>
    <row r="140" spans="1:65" s="13" customFormat="1" x14ac:dyDescent="0.2">
      <c r="B140" s="160"/>
      <c r="D140" s="161" t="s">
        <v>121</v>
      </c>
      <c r="E140" s="162" t="s">
        <v>1</v>
      </c>
      <c r="F140" s="163" t="s">
        <v>119</v>
      </c>
      <c r="H140" s="164">
        <v>4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121</v>
      </c>
      <c r="AU140" s="162" t="s">
        <v>82</v>
      </c>
      <c r="AV140" s="13" t="s">
        <v>82</v>
      </c>
      <c r="AW140" s="13" t="s">
        <v>29</v>
      </c>
      <c r="AX140" s="13" t="s">
        <v>72</v>
      </c>
      <c r="AY140" s="162" t="s">
        <v>112</v>
      </c>
    </row>
    <row r="141" spans="1:65" s="14" customFormat="1" x14ac:dyDescent="0.2">
      <c r="B141" s="169"/>
      <c r="D141" s="161" t="s">
        <v>121</v>
      </c>
      <c r="E141" s="170" t="s">
        <v>1</v>
      </c>
      <c r="F141" s="171" t="s">
        <v>124</v>
      </c>
      <c r="H141" s="172">
        <v>4</v>
      </c>
      <c r="I141" s="173"/>
      <c r="L141" s="169"/>
      <c r="M141" s="174"/>
      <c r="N141" s="175"/>
      <c r="O141" s="175"/>
      <c r="P141" s="175"/>
      <c r="Q141" s="175"/>
      <c r="R141" s="175"/>
      <c r="S141" s="175"/>
      <c r="T141" s="176"/>
      <c r="AT141" s="170" t="s">
        <v>121</v>
      </c>
      <c r="AU141" s="170" t="s">
        <v>82</v>
      </c>
      <c r="AV141" s="14" t="s">
        <v>119</v>
      </c>
      <c r="AW141" s="14" t="s">
        <v>29</v>
      </c>
      <c r="AX141" s="14" t="s">
        <v>80</v>
      </c>
      <c r="AY141" s="170" t="s">
        <v>112</v>
      </c>
    </row>
    <row r="142" spans="1:65" s="2" customFormat="1" ht="22.15" customHeight="1" x14ac:dyDescent="0.2">
      <c r="A142" s="33"/>
      <c r="B142" s="145"/>
      <c r="C142" s="177" t="s">
        <v>143</v>
      </c>
      <c r="D142" s="177" t="s">
        <v>130</v>
      </c>
      <c r="E142" s="178" t="s">
        <v>202</v>
      </c>
      <c r="F142" s="179" t="s">
        <v>203</v>
      </c>
      <c r="G142" s="180" t="s">
        <v>118</v>
      </c>
      <c r="H142" s="181">
        <v>8</v>
      </c>
      <c r="I142" s="182"/>
      <c r="J142" s="183">
        <f>ROUND(I142*H142,2)</f>
        <v>0</v>
      </c>
      <c r="K142" s="184"/>
      <c r="L142" s="185"/>
      <c r="M142" s="186" t="s">
        <v>1</v>
      </c>
      <c r="N142" s="187" t="s">
        <v>37</v>
      </c>
      <c r="O142" s="59"/>
      <c r="P142" s="156">
        <f>O142*H142</f>
        <v>0</v>
      </c>
      <c r="Q142" s="156">
        <v>1.0059999999999999E-2</v>
      </c>
      <c r="R142" s="156">
        <f>Q142*H142</f>
        <v>8.0479999999999996E-2</v>
      </c>
      <c r="S142" s="156">
        <v>0</v>
      </c>
      <c r="T142" s="15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8" t="s">
        <v>133</v>
      </c>
      <c r="AT142" s="158" t="s">
        <v>130</v>
      </c>
      <c r="AU142" s="158" t="s">
        <v>82</v>
      </c>
      <c r="AY142" s="18" t="s">
        <v>112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18" t="s">
        <v>80</v>
      </c>
      <c r="BK142" s="159">
        <f>ROUND(I142*H142,2)</f>
        <v>0</v>
      </c>
      <c r="BL142" s="18" t="s">
        <v>119</v>
      </c>
      <c r="BM142" s="158" t="s">
        <v>480</v>
      </c>
    </row>
    <row r="143" spans="1:65" s="13" customFormat="1" x14ac:dyDescent="0.2">
      <c r="B143" s="160"/>
      <c r="D143" s="161" t="s">
        <v>121</v>
      </c>
      <c r="E143" s="162" t="s">
        <v>1</v>
      </c>
      <c r="F143" s="163" t="s">
        <v>481</v>
      </c>
      <c r="H143" s="164">
        <v>8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121</v>
      </c>
      <c r="AU143" s="162" t="s">
        <v>82</v>
      </c>
      <c r="AV143" s="13" t="s">
        <v>82</v>
      </c>
      <c r="AW143" s="13" t="s">
        <v>29</v>
      </c>
      <c r="AX143" s="13" t="s">
        <v>72</v>
      </c>
      <c r="AY143" s="162" t="s">
        <v>112</v>
      </c>
    </row>
    <row r="144" spans="1:65" s="14" customFormat="1" x14ac:dyDescent="0.2">
      <c r="B144" s="169"/>
      <c r="D144" s="161" t="s">
        <v>121</v>
      </c>
      <c r="E144" s="170" t="s">
        <v>1</v>
      </c>
      <c r="F144" s="171" t="s">
        <v>124</v>
      </c>
      <c r="H144" s="172">
        <v>8</v>
      </c>
      <c r="I144" s="173"/>
      <c r="L144" s="169"/>
      <c r="M144" s="174"/>
      <c r="N144" s="175"/>
      <c r="O144" s="175"/>
      <c r="P144" s="175"/>
      <c r="Q144" s="175"/>
      <c r="R144" s="175"/>
      <c r="S144" s="175"/>
      <c r="T144" s="176"/>
      <c r="AT144" s="170" t="s">
        <v>121</v>
      </c>
      <c r="AU144" s="170" t="s">
        <v>82</v>
      </c>
      <c r="AV144" s="14" t="s">
        <v>119</v>
      </c>
      <c r="AW144" s="14" t="s">
        <v>29</v>
      </c>
      <c r="AX144" s="14" t="s">
        <v>80</v>
      </c>
      <c r="AY144" s="170" t="s">
        <v>112</v>
      </c>
    </row>
    <row r="145" spans="1:65" s="2" customFormat="1" ht="22.15" customHeight="1" x14ac:dyDescent="0.2">
      <c r="A145" s="33"/>
      <c r="B145" s="145"/>
      <c r="C145" s="177" t="s">
        <v>149</v>
      </c>
      <c r="D145" s="177" t="s">
        <v>130</v>
      </c>
      <c r="E145" s="178" t="s">
        <v>206</v>
      </c>
      <c r="F145" s="179" t="s">
        <v>207</v>
      </c>
      <c r="G145" s="180" t="s">
        <v>118</v>
      </c>
      <c r="H145" s="181">
        <v>4</v>
      </c>
      <c r="I145" s="182"/>
      <c r="J145" s="183">
        <f>ROUND(I145*H145,2)</f>
        <v>0</v>
      </c>
      <c r="K145" s="184"/>
      <c r="L145" s="185"/>
      <c r="M145" s="186" t="s">
        <v>1</v>
      </c>
      <c r="N145" s="187" t="s">
        <v>37</v>
      </c>
      <c r="O145" s="59"/>
      <c r="P145" s="156">
        <f>O145*H145</f>
        <v>0</v>
      </c>
      <c r="Q145" s="156">
        <v>1.0059999999999999E-2</v>
      </c>
      <c r="R145" s="156">
        <f>Q145*H145</f>
        <v>4.0239999999999998E-2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133</v>
      </c>
      <c r="AT145" s="158" t="s">
        <v>130</v>
      </c>
      <c r="AU145" s="158" t="s">
        <v>82</v>
      </c>
      <c r="AY145" s="18" t="s">
        <v>112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8" t="s">
        <v>80</v>
      </c>
      <c r="BK145" s="159">
        <f>ROUND(I145*H145,2)</f>
        <v>0</v>
      </c>
      <c r="BL145" s="18" t="s">
        <v>119</v>
      </c>
      <c r="BM145" s="158" t="s">
        <v>482</v>
      </c>
    </row>
    <row r="146" spans="1:65" s="13" customFormat="1" x14ac:dyDescent="0.2">
      <c r="B146" s="160"/>
      <c r="D146" s="161" t="s">
        <v>121</v>
      </c>
      <c r="E146" s="162" t="s">
        <v>1</v>
      </c>
      <c r="F146" s="163" t="s">
        <v>119</v>
      </c>
      <c r="H146" s="164">
        <v>4</v>
      </c>
      <c r="I146" s="165"/>
      <c r="L146" s="160"/>
      <c r="M146" s="166"/>
      <c r="N146" s="167"/>
      <c r="O146" s="167"/>
      <c r="P146" s="167"/>
      <c r="Q146" s="167"/>
      <c r="R146" s="167"/>
      <c r="S146" s="167"/>
      <c r="T146" s="168"/>
      <c r="AT146" s="162" t="s">
        <v>121</v>
      </c>
      <c r="AU146" s="162" t="s">
        <v>82</v>
      </c>
      <c r="AV146" s="13" t="s">
        <v>82</v>
      </c>
      <c r="AW146" s="13" t="s">
        <v>29</v>
      </c>
      <c r="AX146" s="13" t="s">
        <v>72</v>
      </c>
      <c r="AY146" s="162" t="s">
        <v>112</v>
      </c>
    </row>
    <row r="147" spans="1:65" s="14" customFormat="1" x14ac:dyDescent="0.2">
      <c r="B147" s="169"/>
      <c r="D147" s="161" t="s">
        <v>121</v>
      </c>
      <c r="E147" s="170" t="s">
        <v>1</v>
      </c>
      <c r="F147" s="171" t="s">
        <v>124</v>
      </c>
      <c r="H147" s="172">
        <v>4</v>
      </c>
      <c r="I147" s="173"/>
      <c r="L147" s="169"/>
      <c r="M147" s="174"/>
      <c r="N147" s="175"/>
      <c r="O147" s="175"/>
      <c r="P147" s="175"/>
      <c r="Q147" s="175"/>
      <c r="R147" s="175"/>
      <c r="S147" s="175"/>
      <c r="T147" s="176"/>
      <c r="AT147" s="170" t="s">
        <v>121</v>
      </c>
      <c r="AU147" s="170" t="s">
        <v>82</v>
      </c>
      <c r="AV147" s="14" t="s">
        <v>119</v>
      </c>
      <c r="AW147" s="14" t="s">
        <v>29</v>
      </c>
      <c r="AX147" s="14" t="s">
        <v>80</v>
      </c>
      <c r="AY147" s="170" t="s">
        <v>112</v>
      </c>
    </row>
    <row r="148" spans="1:65" s="2" customFormat="1" ht="13.9" customHeight="1" x14ac:dyDescent="0.2">
      <c r="A148" s="33"/>
      <c r="B148" s="145"/>
      <c r="C148" s="146" t="s">
        <v>133</v>
      </c>
      <c r="D148" s="146" t="s">
        <v>115</v>
      </c>
      <c r="E148" s="147" t="s">
        <v>483</v>
      </c>
      <c r="F148" s="148" t="s">
        <v>484</v>
      </c>
      <c r="G148" s="149" t="s">
        <v>152</v>
      </c>
      <c r="H148" s="150">
        <v>36</v>
      </c>
      <c r="I148" s="151"/>
      <c r="J148" s="152">
        <f>ROUND(I148*H148,2)</f>
        <v>0</v>
      </c>
      <c r="K148" s="153"/>
      <c r="L148" s="34"/>
      <c r="M148" s="154" t="s">
        <v>1</v>
      </c>
      <c r="N148" s="155" t="s">
        <v>37</v>
      </c>
      <c r="O148" s="59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119</v>
      </c>
      <c r="AT148" s="158" t="s">
        <v>115</v>
      </c>
      <c r="AU148" s="158" t="s">
        <v>82</v>
      </c>
      <c r="AY148" s="18" t="s">
        <v>112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8" t="s">
        <v>80</v>
      </c>
      <c r="BK148" s="159">
        <f>ROUND(I148*H148,2)</f>
        <v>0</v>
      </c>
      <c r="BL148" s="18" t="s">
        <v>119</v>
      </c>
      <c r="BM148" s="158" t="s">
        <v>485</v>
      </c>
    </row>
    <row r="149" spans="1:65" s="13" customFormat="1" x14ac:dyDescent="0.2">
      <c r="B149" s="160"/>
      <c r="D149" s="161" t="s">
        <v>121</v>
      </c>
      <c r="E149" s="162" t="s">
        <v>1</v>
      </c>
      <c r="F149" s="163" t="s">
        <v>486</v>
      </c>
      <c r="H149" s="164">
        <v>36</v>
      </c>
      <c r="I149" s="165"/>
      <c r="L149" s="160"/>
      <c r="M149" s="166"/>
      <c r="N149" s="167"/>
      <c r="O149" s="167"/>
      <c r="P149" s="167"/>
      <c r="Q149" s="167"/>
      <c r="R149" s="167"/>
      <c r="S149" s="167"/>
      <c r="T149" s="168"/>
      <c r="AT149" s="162" t="s">
        <v>121</v>
      </c>
      <c r="AU149" s="162" t="s">
        <v>82</v>
      </c>
      <c r="AV149" s="13" t="s">
        <v>82</v>
      </c>
      <c r="AW149" s="13" t="s">
        <v>29</v>
      </c>
      <c r="AX149" s="13" t="s">
        <v>72</v>
      </c>
      <c r="AY149" s="162" t="s">
        <v>112</v>
      </c>
    </row>
    <row r="150" spans="1:65" s="14" customFormat="1" x14ac:dyDescent="0.2">
      <c r="B150" s="169"/>
      <c r="D150" s="161" t="s">
        <v>121</v>
      </c>
      <c r="E150" s="170" t="s">
        <v>1</v>
      </c>
      <c r="F150" s="171" t="s">
        <v>124</v>
      </c>
      <c r="H150" s="172">
        <v>36</v>
      </c>
      <c r="I150" s="173"/>
      <c r="L150" s="169"/>
      <c r="M150" s="174"/>
      <c r="N150" s="175"/>
      <c r="O150" s="175"/>
      <c r="P150" s="175"/>
      <c r="Q150" s="175"/>
      <c r="R150" s="175"/>
      <c r="S150" s="175"/>
      <c r="T150" s="176"/>
      <c r="AT150" s="170" t="s">
        <v>121</v>
      </c>
      <c r="AU150" s="170" t="s">
        <v>82</v>
      </c>
      <c r="AV150" s="14" t="s">
        <v>119</v>
      </c>
      <c r="AW150" s="14" t="s">
        <v>29</v>
      </c>
      <c r="AX150" s="14" t="s">
        <v>80</v>
      </c>
      <c r="AY150" s="170" t="s">
        <v>112</v>
      </c>
    </row>
    <row r="151" spans="1:65" s="2" customFormat="1" ht="22.15" customHeight="1" x14ac:dyDescent="0.2">
      <c r="A151" s="33"/>
      <c r="B151" s="145"/>
      <c r="C151" s="177" t="s">
        <v>156</v>
      </c>
      <c r="D151" s="177" t="s">
        <v>130</v>
      </c>
      <c r="E151" s="178" t="s">
        <v>487</v>
      </c>
      <c r="F151" s="179" t="s">
        <v>488</v>
      </c>
      <c r="G151" s="180" t="s">
        <v>118</v>
      </c>
      <c r="H151" s="181">
        <v>8</v>
      </c>
      <c r="I151" s="182"/>
      <c r="J151" s="183">
        <f>ROUND(I151*H151,2)</f>
        <v>0</v>
      </c>
      <c r="K151" s="184"/>
      <c r="L151" s="185"/>
      <c r="M151" s="186" t="s">
        <v>1</v>
      </c>
      <c r="N151" s="187" t="s">
        <v>37</v>
      </c>
      <c r="O151" s="59"/>
      <c r="P151" s="156">
        <f>O151*H151</f>
        <v>0</v>
      </c>
      <c r="Q151" s="156">
        <v>0.26889000000000002</v>
      </c>
      <c r="R151" s="156">
        <f>Q151*H151</f>
        <v>2.1511200000000001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133</v>
      </c>
      <c r="AT151" s="158" t="s">
        <v>130</v>
      </c>
      <c r="AU151" s="158" t="s">
        <v>82</v>
      </c>
      <c r="AY151" s="18" t="s">
        <v>112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8" t="s">
        <v>80</v>
      </c>
      <c r="BK151" s="159">
        <f>ROUND(I151*H151,2)</f>
        <v>0</v>
      </c>
      <c r="BL151" s="18" t="s">
        <v>119</v>
      </c>
      <c r="BM151" s="158" t="s">
        <v>489</v>
      </c>
    </row>
    <row r="152" spans="1:65" s="13" customFormat="1" x14ac:dyDescent="0.2">
      <c r="B152" s="160"/>
      <c r="D152" s="161" t="s">
        <v>121</v>
      </c>
      <c r="E152" s="162" t="s">
        <v>1</v>
      </c>
      <c r="F152" s="163" t="s">
        <v>467</v>
      </c>
      <c r="H152" s="164">
        <v>8</v>
      </c>
      <c r="I152" s="165"/>
      <c r="L152" s="160"/>
      <c r="M152" s="166"/>
      <c r="N152" s="167"/>
      <c r="O152" s="167"/>
      <c r="P152" s="167"/>
      <c r="Q152" s="167"/>
      <c r="R152" s="167"/>
      <c r="S152" s="167"/>
      <c r="T152" s="168"/>
      <c r="AT152" s="162" t="s">
        <v>121</v>
      </c>
      <c r="AU152" s="162" t="s">
        <v>82</v>
      </c>
      <c r="AV152" s="13" t="s">
        <v>82</v>
      </c>
      <c r="AW152" s="13" t="s">
        <v>29</v>
      </c>
      <c r="AX152" s="13" t="s">
        <v>72</v>
      </c>
      <c r="AY152" s="162" t="s">
        <v>112</v>
      </c>
    </row>
    <row r="153" spans="1:65" s="14" customFormat="1" x14ac:dyDescent="0.2">
      <c r="B153" s="169"/>
      <c r="D153" s="161" t="s">
        <v>121</v>
      </c>
      <c r="E153" s="170" t="s">
        <v>1</v>
      </c>
      <c r="F153" s="171" t="s">
        <v>124</v>
      </c>
      <c r="H153" s="172">
        <v>8</v>
      </c>
      <c r="I153" s="173"/>
      <c r="L153" s="169"/>
      <c r="M153" s="174"/>
      <c r="N153" s="175"/>
      <c r="O153" s="175"/>
      <c r="P153" s="175"/>
      <c r="Q153" s="175"/>
      <c r="R153" s="175"/>
      <c r="S153" s="175"/>
      <c r="T153" s="176"/>
      <c r="AT153" s="170" t="s">
        <v>121</v>
      </c>
      <c r="AU153" s="170" t="s">
        <v>82</v>
      </c>
      <c r="AV153" s="14" t="s">
        <v>119</v>
      </c>
      <c r="AW153" s="14" t="s">
        <v>29</v>
      </c>
      <c r="AX153" s="14" t="s">
        <v>80</v>
      </c>
      <c r="AY153" s="170" t="s">
        <v>112</v>
      </c>
    </row>
    <row r="154" spans="1:65" s="2" customFormat="1" ht="22.15" customHeight="1" x14ac:dyDescent="0.2">
      <c r="A154" s="33"/>
      <c r="B154" s="145"/>
      <c r="C154" s="146" t="s">
        <v>162</v>
      </c>
      <c r="D154" s="146" t="s">
        <v>115</v>
      </c>
      <c r="E154" s="147" t="s">
        <v>490</v>
      </c>
      <c r="F154" s="148" t="s">
        <v>491</v>
      </c>
      <c r="G154" s="149" t="s">
        <v>152</v>
      </c>
      <c r="H154" s="150">
        <v>1296</v>
      </c>
      <c r="I154" s="151"/>
      <c r="J154" s="152">
        <f>ROUND(I154*H154,2)</f>
        <v>0</v>
      </c>
      <c r="K154" s="153"/>
      <c r="L154" s="34"/>
      <c r="M154" s="154" t="s">
        <v>1</v>
      </c>
      <c r="N154" s="155" t="s">
        <v>37</v>
      </c>
      <c r="O154" s="59"/>
      <c r="P154" s="156">
        <f>O154*H154</f>
        <v>0</v>
      </c>
      <c r="Q154" s="156">
        <v>0</v>
      </c>
      <c r="R154" s="156">
        <f>Q154*H154</f>
        <v>0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119</v>
      </c>
      <c r="AT154" s="158" t="s">
        <v>115</v>
      </c>
      <c r="AU154" s="158" t="s">
        <v>82</v>
      </c>
      <c r="AY154" s="18" t="s">
        <v>112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8" t="s">
        <v>80</v>
      </c>
      <c r="BK154" s="159">
        <f>ROUND(I154*H154,2)</f>
        <v>0</v>
      </c>
      <c r="BL154" s="18" t="s">
        <v>119</v>
      </c>
      <c r="BM154" s="158" t="s">
        <v>492</v>
      </c>
    </row>
    <row r="155" spans="1:65" s="13" customFormat="1" ht="22.5" x14ac:dyDescent="0.2">
      <c r="B155" s="160"/>
      <c r="D155" s="161" t="s">
        <v>121</v>
      </c>
      <c r="E155" s="162" t="s">
        <v>1</v>
      </c>
      <c r="F155" s="163" t="s">
        <v>493</v>
      </c>
      <c r="H155" s="164">
        <v>658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2" t="s">
        <v>121</v>
      </c>
      <c r="AU155" s="162" t="s">
        <v>82</v>
      </c>
      <c r="AV155" s="13" t="s">
        <v>82</v>
      </c>
      <c r="AW155" s="13" t="s">
        <v>29</v>
      </c>
      <c r="AX155" s="13" t="s">
        <v>72</v>
      </c>
      <c r="AY155" s="162" t="s">
        <v>112</v>
      </c>
    </row>
    <row r="156" spans="1:65" s="13" customFormat="1" ht="22.5" x14ac:dyDescent="0.2">
      <c r="B156" s="160"/>
      <c r="D156" s="161" t="s">
        <v>121</v>
      </c>
      <c r="E156" s="162" t="s">
        <v>1</v>
      </c>
      <c r="F156" s="163" t="s">
        <v>494</v>
      </c>
      <c r="H156" s="164">
        <v>638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121</v>
      </c>
      <c r="AU156" s="162" t="s">
        <v>82</v>
      </c>
      <c r="AV156" s="13" t="s">
        <v>82</v>
      </c>
      <c r="AW156" s="13" t="s">
        <v>29</v>
      </c>
      <c r="AX156" s="13" t="s">
        <v>72</v>
      </c>
      <c r="AY156" s="162" t="s">
        <v>112</v>
      </c>
    </row>
    <row r="157" spans="1:65" s="14" customFormat="1" x14ac:dyDescent="0.2">
      <c r="B157" s="169"/>
      <c r="D157" s="161" t="s">
        <v>121</v>
      </c>
      <c r="E157" s="170" t="s">
        <v>1</v>
      </c>
      <c r="F157" s="171" t="s">
        <v>124</v>
      </c>
      <c r="H157" s="172">
        <v>1296</v>
      </c>
      <c r="I157" s="173"/>
      <c r="L157" s="169"/>
      <c r="M157" s="174"/>
      <c r="N157" s="175"/>
      <c r="O157" s="175"/>
      <c r="P157" s="175"/>
      <c r="Q157" s="175"/>
      <c r="R157" s="175"/>
      <c r="S157" s="175"/>
      <c r="T157" s="176"/>
      <c r="AT157" s="170" t="s">
        <v>121</v>
      </c>
      <c r="AU157" s="170" t="s">
        <v>82</v>
      </c>
      <c r="AV157" s="14" t="s">
        <v>119</v>
      </c>
      <c r="AW157" s="14" t="s">
        <v>29</v>
      </c>
      <c r="AX157" s="14" t="s">
        <v>80</v>
      </c>
      <c r="AY157" s="170" t="s">
        <v>112</v>
      </c>
    </row>
    <row r="158" spans="1:65" s="2" customFormat="1" ht="22.15" customHeight="1" x14ac:dyDescent="0.2">
      <c r="A158" s="33"/>
      <c r="B158" s="145"/>
      <c r="C158" s="177">
        <v>11</v>
      </c>
      <c r="D158" s="177" t="s">
        <v>130</v>
      </c>
      <c r="E158" s="178" t="s">
        <v>139</v>
      </c>
      <c r="F158" s="179" t="s">
        <v>140</v>
      </c>
      <c r="G158" s="180" t="s">
        <v>118</v>
      </c>
      <c r="H158" s="181">
        <v>2300</v>
      </c>
      <c r="I158" s="182"/>
      <c r="J158" s="183">
        <f>ROUND(I158*H158,2)</f>
        <v>0</v>
      </c>
      <c r="K158" s="184"/>
      <c r="L158" s="185"/>
      <c r="M158" s="186" t="s">
        <v>1</v>
      </c>
      <c r="N158" s="187" t="s">
        <v>37</v>
      </c>
      <c r="O158" s="59"/>
      <c r="P158" s="156">
        <f>O158*H158</f>
        <v>0</v>
      </c>
      <c r="Q158" s="156">
        <v>1.23E-3</v>
      </c>
      <c r="R158" s="156">
        <f>Q158*H158</f>
        <v>2.8289999999999997</v>
      </c>
      <c r="S158" s="156">
        <v>0</v>
      </c>
      <c r="T158" s="15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8" t="s">
        <v>133</v>
      </c>
      <c r="AT158" s="158" t="s">
        <v>130</v>
      </c>
      <c r="AU158" s="158" t="s">
        <v>82</v>
      </c>
      <c r="AY158" s="18" t="s">
        <v>112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8" t="s">
        <v>80</v>
      </c>
      <c r="BK158" s="159">
        <f>ROUND(I158*H158,2)</f>
        <v>0</v>
      </c>
      <c r="BL158" s="18" t="s">
        <v>119</v>
      </c>
      <c r="BM158" s="158" t="s">
        <v>495</v>
      </c>
    </row>
    <row r="159" spans="1:65" s="13" customFormat="1" x14ac:dyDescent="0.2">
      <c r="B159" s="160"/>
      <c r="D159" s="161" t="s">
        <v>121</v>
      </c>
      <c r="E159" s="162" t="s">
        <v>1</v>
      </c>
      <c r="F159" s="163" t="s">
        <v>496</v>
      </c>
      <c r="H159" s="164">
        <v>2300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121</v>
      </c>
      <c r="AU159" s="162" t="s">
        <v>82</v>
      </c>
      <c r="AV159" s="13" t="s">
        <v>82</v>
      </c>
      <c r="AW159" s="13" t="s">
        <v>29</v>
      </c>
      <c r="AX159" s="13" t="s">
        <v>72</v>
      </c>
      <c r="AY159" s="162" t="s">
        <v>112</v>
      </c>
    </row>
    <row r="160" spans="1:65" s="14" customFormat="1" x14ac:dyDescent="0.2">
      <c r="B160" s="169"/>
      <c r="D160" s="161" t="s">
        <v>121</v>
      </c>
      <c r="E160" s="170" t="s">
        <v>1</v>
      </c>
      <c r="F160" s="171" t="s">
        <v>124</v>
      </c>
      <c r="H160" s="172">
        <v>2300</v>
      </c>
      <c r="I160" s="173"/>
      <c r="L160" s="169"/>
      <c r="M160" s="174"/>
      <c r="N160" s="175"/>
      <c r="O160" s="175"/>
      <c r="P160" s="175"/>
      <c r="Q160" s="175"/>
      <c r="R160" s="175"/>
      <c r="S160" s="175"/>
      <c r="T160" s="176"/>
      <c r="AT160" s="170" t="s">
        <v>121</v>
      </c>
      <c r="AU160" s="170" t="s">
        <v>82</v>
      </c>
      <c r="AV160" s="14" t="s">
        <v>119</v>
      </c>
      <c r="AW160" s="14" t="s">
        <v>29</v>
      </c>
      <c r="AX160" s="14" t="s">
        <v>80</v>
      </c>
      <c r="AY160" s="170" t="s">
        <v>112</v>
      </c>
    </row>
    <row r="161" spans="1:65" s="2" customFormat="1" ht="13.9" customHeight="1" x14ac:dyDescent="0.2">
      <c r="A161" s="33"/>
      <c r="B161" s="145"/>
      <c r="C161" s="177">
        <v>12</v>
      </c>
      <c r="D161" s="177" t="s">
        <v>130</v>
      </c>
      <c r="E161" s="178" t="s">
        <v>497</v>
      </c>
      <c r="F161" s="179" t="s">
        <v>498</v>
      </c>
      <c r="G161" s="180" t="s">
        <v>118</v>
      </c>
      <c r="H161" s="181">
        <v>2284</v>
      </c>
      <c r="I161" s="182"/>
      <c r="J161" s="183">
        <f>ROUND(I161*H161,2)</f>
        <v>0</v>
      </c>
      <c r="K161" s="184"/>
      <c r="L161" s="185"/>
      <c r="M161" s="186" t="s">
        <v>1</v>
      </c>
      <c r="N161" s="187" t="s">
        <v>37</v>
      </c>
      <c r="O161" s="59"/>
      <c r="P161" s="156">
        <f>O161*H161</f>
        <v>0</v>
      </c>
      <c r="Q161" s="156">
        <v>1.8000000000000001E-4</v>
      </c>
      <c r="R161" s="156">
        <f>Q161*H161</f>
        <v>0.41112000000000004</v>
      </c>
      <c r="S161" s="156">
        <v>0</v>
      </c>
      <c r="T161" s="15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8" t="s">
        <v>133</v>
      </c>
      <c r="AT161" s="158" t="s">
        <v>130</v>
      </c>
      <c r="AU161" s="158" t="s">
        <v>82</v>
      </c>
      <c r="AY161" s="18" t="s">
        <v>112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18" t="s">
        <v>80</v>
      </c>
      <c r="BK161" s="159">
        <f>ROUND(I161*H161,2)</f>
        <v>0</v>
      </c>
      <c r="BL161" s="18" t="s">
        <v>119</v>
      </c>
      <c r="BM161" s="158" t="s">
        <v>499</v>
      </c>
    </row>
    <row r="162" spans="1:65" s="13" customFormat="1" x14ac:dyDescent="0.2">
      <c r="B162" s="160"/>
      <c r="D162" s="161" t="s">
        <v>121</v>
      </c>
      <c r="E162" s="162" t="s">
        <v>1</v>
      </c>
      <c r="F162" s="163" t="s">
        <v>500</v>
      </c>
      <c r="H162" s="164">
        <v>2284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121</v>
      </c>
      <c r="AU162" s="162" t="s">
        <v>82</v>
      </c>
      <c r="AV162" s="13" t="s">
        <v>82</v>
      </c>
      <c r="AW162" s="13" t="s">
        <v>29</v>
      </c>
      <c r="AX162" s="13" t="s">
        <v>72</v>
      </c>
      <c r="AY162" s="162" t="s">
        <v>112</v>
      </c>
    </row>
    <row r="163" spans="1:65" s="14" customFormat="1" x14ac:dyDescent="0.2">
      <c r="B163" s="169"/>
      <c r="D163" s="161" t="s">
        <v>121</v>
      </c>
      <c r="E163" s="170" t="s">
        <v>1</v>
      </c>
      <c r="F163" s="171" t="s">
        <v>124</v>
      </c>
      <c r="H163" s="172">
        <v>2284</v>
      </c>
      <c r="I163" s="173"/>
      <c r="L163" s="169"/>
      <c r="M163" s="174"/>
      <c r="N163" s="175"/>
      <c r="O163" s="175"/>
      <c r="P163" s="175"/>
      <c r="Q163" s="175"/>
      <c r="R163" s="175"/>
      <c r="S163" s="175"/>
      <c r="T163" s="176"/>
      <c r="AT163" s="170" t="s">
        <v>121</v>
      </c>
      <c r="AU163" s="170" t="s">
        <v>82</v>
      </c>
      <c r="AV163" s="14" t="s">
        <v>119</v>
      </c>
      <c r="AW163" s="14" t="s">
        <v>29</v>
      </c>
      <c r="AX163" s="14" t="s">
        <v>80</v>
      </c>
      <c r="AY163" s="170" t="s">
        <v>112</v>
      </c>
    </row>
    <row r="164" spans="1:65" s="2" customFormat="1" ht="13.9" customHeight="1" x14ac:dyDescent="0.2">
      <c r="A164" s="33"/>
      <c r="B164" s="145"/>
      <c r="C164" s="146">
        <v>13</v>
      </c>
      <c r="D164" s="146" t="s">
        <v>115</v>
      </c>
      <c r="E164" s="147" t="s">
        <v>501</v>
      </c>
      <c r="F164" s="148" t="s">
        <v>502</v>
      </c>
      <c r="G164" s="149" t="s">
        <v>170</v>
      </c>
      <c r="H164" s="150">
        <v>0.66600000000000004</v>
      </c>
      <c r="I164" s="151"/>
      <c r="J164" s="152">
        <f>ROUND(I164*H164,2)</f>
        <v>0</v>
      </c>
      <c r="K164" s="153"/>
      <c r="L164" s="34"/>
      <c r="M164" s="154" t="s">
        <v>1</v>
      </c>
      <c r="N164" s="155" t="s">
        <v>37</v>
      </c>
      <c r="O164" s="59"/>
      <c r="P164" s="156">
        <f>O164*H164</f>
        <v>0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8" t="s">
        <v>119</v>
      </c>
      <c r="AT164" s="158" t="s">
        <v>115</v>
      </c>
      <c r="AU164" s="158" t="s">
        <v>82</v>
      </c>
      <c r="AY164" s="18" t="s">
        <v>112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18" t="s">
        <v>80</v>
      </c>
      <c r="BK164" s="159">
        <f>ROUND(I164*H164,2)</f>
        <v>0</v>
      </c>
      <c r="BL164" s="18" t="s">
        <v>119</v>
      </c>
      <c r="BM164" s="158" t="s">
        <v>503</v>
      </c>
    </row>
    <row r="165" spans="1:65" s="13" customFormat="1" x14ac:dyDescent="0.2">
      <c r="B165" s="160"/>
      <c r="D165" s="161" t="s">
        <v>121</v>
      </c>
      <c r="E165" s="162" t="s">
        <v>1</v>
      </c>
      <c r="F165" s="163" t="s">
        <v>504</v>
      </c>
      <c r="H165" s="164">
        <v>0.33800000000000002</v>
      </c>
      <c r="I165" s="165"/>
      <c r="L165" s="160"/>
      <c r="M165" s="166"/>
      <c r="N165" s="167"/>
      <c r="O165" s="167"/>
      <c r="P165" s="167"/>
      <c r="Q165" s="167"/>
      <c r="R165" s="167"/>
      <c r="S165" s="167"/>
      <c r="T165" s="168"/>
      <c r="AT165" s="162" t="s">
        <v>121</v>
      </c>
      <c r="AU165" s="162" t="s">
        <v>82</v>
      </c>
      <c r="AV165" s="13" t="s">
        <v>82</v>
      </c>
      <c r="AW165" s="13" t="s">
        <v>29</v>
      </c>
      <c r="AX165" s="13" t="s">
        <v>72</v>
      </c>
      <c r="AY165" s="162" t="s">
        <v>112</v>
      </c>
    </row>
    <row r="166" spans="1:65" s="13" customFormat="1" x14ac:dyDescent="0.2">
      <c r="B166" s="160"/>
      <c r="D166" s="161" t="s">
        <v>121</v>
      </c>
      <c r="E166" s="162" t="s">
        <v>1</v>
      </c>
      <c r="F166" s="163" t="s">
        <v>505</v>
      </c>
      <c r="H166" s="164">
        <v>0.32800000000000001</v>
      </c>
      <c r="I166" s="165"/>
      <c r="L166" s="160"/>
      <c r="M166" s="166"/>
      <c r="N166" s="167"/>
      <c r="O166" s="167"/>
      <c r="P166" s="167"/>
      <c r="Q166" s="167"/>
      <c r="R166" s="167"/>
      <c r="S166" s="167"/>
      <c r="T166" s="168"/>
      <c r="AT166" s="162" t="s">
        <v>121</v>
      </c>
      <c r="AU166" s="162" t="s">
        <v>82</v>
      </c>
      <c r="AV166" s="13" t="s">
        <v>82</v>
      </c>
      <c r="AW166" s="13" t="s">
        <v>29</v>
      </c>
      <c r="AX166" s="13" t="s">
        <v>72</v>
      </c>
      <c r="AY166" s="162" t="s">
        <v>112</v>
      </c>
    </row>
    <row r="167" spans="1:65" s="14" customFormat="1" x14ac:dyDescent="0.2">
      <c r="B167" s="169"/>
      <c r="D167" s="161" t="s">
        <v>121</v>
      </c>
      <c r="E167" s="170" t="s">
        <v>1</v>
      </c>
      <c r="F167" s="171" t="s">
        <v>124</v>
      </c>
      <c r="H167" s="172">
        <v>0.66600000000000004</v>
      </c>
      <c r="I167" s="173"/>
      <c r="L167" s="169"/>
      <c r="M167" s="174"/>
      <c r="N167" s="175"/>
      <c r="O167" s="175"/>
      <c r="P167" s="175"/>
      <c r="Q167" s="175"/>
      <c r="R167" s="175"/>
      <c r="S167" s="175"/>
      <c r="T167" s="176"/>
      <c r="AT167" s="170" t="s">
        <v>121</v>
      </c>
      <c r="AU167" s="170" t="s">
        <v>82</v>
      </c>
      <c r="AV167" s="14" t="s">
        <v>119</v>
      </c>
      <c r="AW167" s="14" t="s">
        <v>29</v>
      </c>
      <c r="AX167" s="14" t="s">
        <v>80</v>
      </c>
      <c r="AY167" s="170" t="s">
        <v>112</v>
      </c>
    </row>
    <row r="168" spans="1:65" s="2" customFormat="1" ht="22.15" customHeight="1" x14ac:dyDescent="0.2">
      <c r="A168" s="33"/>
      <c r="B168" s="145"/>
      <c r="C168" s="146">
        <v>14</v>
      </c>
      <c r="D168" s="146" t="s">
        <v>115</v>
      </c>
      <c r="E168" s="147" t="s">
        <v>506</v>
      </c>
      <c r="F168" s="148" t="s">
        <v>507</v>
      </c>
      <c r="G168" s="149" t="s">
        <v>170</v>
      </c>
      <c r="H168" s="150">
        <v>1.204</v>
      </c>
      <c r="I168" s="151"/>
      <c r="J168" s="152">
        <f>ROUND(I168*H168,2)</f>
        <v>0</v>
      </c>
      <c r="K168" s="153"/>
      <c r="L168" s="34"/>
      <c r="M168" s="154" t="s">
        <v>1</v>
      </c>
      <c r="N168" s="155" t="s">
        <v>37</v>
      </c>
      <c r="O168" s="59"/>
      <c r="P168" s="156">
        <f>O168*H168</f>
        <v>0</v>
      </c>
      <c r="Q168" s="156">
        <v>0</v>
      </c>
      <c r="R168" s="156">
        <f>Q168*H168</f>
        <v>0</v>
      </c>
      <c r="S168" s="156">
        <v>0</v>
      </c>
      <c r="T168" s="15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8" t="s">
        <v>119</v>
      </c>
      <c r="AT168" s="158" t="s">
        <v>115</v>
      </c>
      <c r="AU168" s="158" t="s">
        <v>82</v>
      </c>
      <c r="AY168" s="18" t="s">
        <v>112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8" t="s">
        <v>80</v>
      </c>
      <c r="BK168" s="159">
        <f>ROUND(I168*H168,2)</f>
        <v>0</v>
      </c>
      <c r="BL168" s="18" t="s">
        <v>119</v>
      </c>
      <c r="BM168" s="158" t="s">
        <v>508</v>
      </c>
    </row>
    <row r="169" spans="1:65" s="13" customFormat="1" x14ac:dyDescent="0.2">
      <c r="B169" s="160"/>
      <c r="D169" s="161" t="s">
        <v>121</v>
      </c>
      <c r="E169" s="162" t="s">
        <v>1</v>
      </c>
      <c r="F169" s="163" t="s">
        <v>509</v>
      </c>
      <c r="H169" s="164">
        <v>0.35699999999999998</v>
      </c>
      <c r="I169" s="165"/>
      <c r="L169" s="160"/>
      <c r="M169" s="166"/>
      <c r="N169" s="167"/>
      <c r="O169" s="167"/>
      <c r="P169" s="167"/>
      <c r="Q169" s="167"/>
      <c r="R169" s="167"/>
      <c r="S169" s="167"/>
      <c r="T169" s="168"/>
      <c r="AT169" s="162" t="s">
        <v>121</v>
      </c>
      <c r="AU169" s="162" t="s">
        <v>82</v>
      </c>
      <c r="AV169" s="13" t="s">
        <v>82</v>
      </c>
      <c r="AW169" s="13" t="s">
        <v>29</v>
      </c>
      <c r="AX169" s="13" t="s">
        <v>72</v>
      </c>
      <c r="AY169" s="162" t="s">
        <v>112</v>
      </c>
    </row>
    <row r="170" spans="1:65" s="13" customFormat="1" x14ac:dyDescent="0.2">
      <c r="B170" s="160"/>
      <c r="D170" s="161" t="s">
        <v>121</v>
      </c>
      <c r="E170" s="162" t="s">
        <v>1</v>
      </c>
      <c r="F170" s="163" t="s">
        <v>510</v>
      </c>
      <c r="H170" s="164">
        <v>0.34699999999999998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121</v>
      </c>
      <c r="AU170" s="162" t="s">
        <v>82</v>
      </c>
      <c r="AV170" s="13" t="s">
        <v>82</v>
      </c>
      <c r="AW170" s="13" t="s">
        <v>29</v>
      </c>
      <c r="AX170" s="13" t="s">
        <v>72</v>
      </c>
      <c r="AY170" s="162" t="s">
        <v>112</v>
      </c>
    </row>
    <row r="171" spans="1:65" s="13" customFormat="1" x14ac:dyDescent="0.2">
      <c r="B171" s="160"/>
      <c r="D171" s="161" t="s">
        <v>121</v>
      </c>
      <c r="E171" s="162" t="s">
        <v>1</v>
      </c>
      <c r="F171" s="163" t="s">
        <v>477</v>
      </c>
      <c r="H171" s="164">
        <v>0.5</v>
      </c>
      <c r="I171" s="165"/>
      <c r="L171" s="160"/>
      <c r="M171" s="166"/>
      <c r="N171" s="167"/>
      <c r="O171" s="167"/>
      <c r="P171" s="167"/>
      <c r="Q171" s="167"/>
      <c r="R171" s="167"/>
      <c r="S171" s="167"/>
      <c r="T171" s="168"/>
      <c r="AT171" s="162" t="s">
        <v>121</v>
      </c>
      <c r="AU171" s="162" t="s">
        <v>82</v>
      </c>
      <c r="AV171" s="13" t="s">
        <v>82</v>
      </c>
      <c r="AW171" s="13" t="s">
        <v>29</v>
      </c>
      <c r="AX171" s="13" t="s">
        <v>72</v>
      </c>
      <c r="AY171" s="162" t="s">
        <v>112</v>
      </c>
    </row>
    <row r="172" spans="1:65" s="14" customFormat="1" x14ac:dyDescent="0.2">
      <c r="B172" s="169"/>
      <c r="D172" s="161" t="s">
        <v>121</v>
      </c>
      <c r="E172" s="170" t="s">
        <v>1</v>
      </c>
      <c r="F172" s="171" t="s">
        <v>124</v>
      </c>
      <c r="H172" s="172">
        <v>1.204</v>
      </c>
      <c r="I172" s="173"/>
      <c r="L172" s="169"/>
      <c r="M172" s="174"/>
      <c r="N172" s="175"/>
      <c r="O172" s="175"/>
      <c r="P172" s="175"/>
      <c r="Q172" s="175"/>
      <c r="R172" s="175"/>
      <c r="S172" s="175"/>
      <c r="T172" s="176"/>
      <c r="AT172" s="170" t="s">
        <v>121</v>
      </c>
      <c r="AU172" s="170" t="s">
        <v>82</v>
      </c>
      <c r="AV172" s="14" t="s">
        <v>119</v>
      </c>
      <c r="AW172" s="14" t="s">
        <v>29</v>
      </c>
      <c r="AX172" s="14" t="s">
        <v>80</v>
      </c>
      <c r="AY172" s="170" t="s">
        <v>112</v>
      </c>
    </row>
    <row r="173" spans="1:65" s="2" customFormat="1" ht="13.9" customHeight="1" x14ac:dyDescent="0.2">
      <c r="A173" s="33"/>
      <c r="B173" s="145"/>
      <c r="C173" s="146">
        <v>15</v>
      </c>
      <c r="D173" s="146" t="s">
        <v>115</v>
      </c>
      <c r="E173" s="147" t="s">
        <v>511</v>
      </c>
      <c r="F173" s="148" t="s">
        <v>512</v>
      </c>
      <c r="G173" s="149" t="s">
        <v>159</v>
      </c>
      <c r="H173" s="150">
        <v>70.2</v>
      </c>
      <c r="I173" s="151"/>
      <c r="J173" s="152">
        <f>ROUND(I173*H173,2)</f>
        <v>0</v>
      </c>
      <c r="K173" s="153"/>
      <c r="L173" s="34"/>
      <c r="M173" s="154" t="s">
        <v>1</v>
      </c>
      <c r="N173" s="155" t="s">
        <v>37</v>
      </c>
      <c r="O173" s="59"/>
      <c r="P173" s="156">
        <f>O173*H173</f>
        <v>0</v>
      </c>
      <c r="Q173" s="156">
        <v>0</v>
      </c>
      <c r="R173" s="156">
        <f>Q173*H173</f>
        <v>0</v>
      </c>
      <c r="S173" s="156">
        <v>0</v>
      </c>
      <c r="T173" s="15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8" t="s">
        <v>119</v>
      </c>
      <c r="AT173" s="158" t="s">
        <v>115</v>
      </c>
      <c r="AU173" s="158" t="s">
        <v>82</v>
      </c>
      <c r="AY173" s="18" t="s">
        <v>112</v>
      </c>
      <c r="BE173" s="159">
        <f>IF(N173="základní",J173,0)</f>
        <v>0</v>
      </c>
      <c r="BF173" s="159">
        <f>IF(N173="snížená",J173,0)</f>
        <v>0</v>
      </c>
      <c r="BG173" s="159">
        <f>IF(N173="zákl. přenesená",J173,0)</f>
        <v>0</v>
      </c>
      <c r="BH173" s="159">
        <f>IF(N173="sníž. přenesená",J173,0)</f>
        <v>0</v>
      </c>
      <c r="BI173" s="159">
        <f>IF(N173="nulová",J173,0)</f>
        <v>0</v>
      </c>
      <c r="BJ173" s="18" t="s">
        <v>80</v>
      </c>
      <c r="BK173" s="159">
        <f>ROUND(I173*H173,2)</f>
        <v>0</v>
      </c>
      <c r="BL173" s="18" t="s">
        <v>119</v>
      </c>
      <c r="BM173" s="158" t="s">
        <v>513</v>
      </c>
    </row>
    <row r="174" spans="1:65" s="13" customFormat="1" x14ac:dyDescent="0.2">
      <c r="B174" s="160"/>
      <c r="D174" s="161" t="s">
        <v>121</v>
      </c>
      <c r="E174" s="162" t="s">
        <v>1</v>
      </c>
      <c r="F174" s="163" t="s">
        <v>514</v>
      </c>
      <c r="H174" s="164">
        <v>35.6</v>
      </c>
      <c r="I174" s="165"/>
      <c r="L174" s="160"/>
      <c r="M174" s="166"/>
      <c r="N174" s="167"/>
      <c r="O174" s="167"/>
      <c r="P174" s="167"/>
      <c r="Q174" s="167"/>
      <c r="R174" s="167"/>
      <c r="S174" s="167"/>
      <c r="T174" s="168"/>
      <c r="AT174" s="162" t="s">
        <v>121</v>
      </c>
      <c r="AU174" s="162" t="s">
        <v>82</v>
      </c>
      <c r="AV174" s="13" t="s">
        <v>82</v>
      </c>
      <c r="AW174" s="13" t="s">
        <v>29</v>
      </c>
      <c r="AX174" s="13" t="s">
        <v>72</v>
      </c>
      <c r="AY174" s="162" t="s">
        <v>112</v>
      </c>
    </row>
    <row r="175" spans="1:65" s="13" customFormat="1" x14ac:dyDescent="0.2">
      <c r="B175" s="160"/>
      <c r="D175" s="161" t="s">
        <v>121</v>
      </c>
      <c r="E175" s="162" t="s">
        <v>1</v>
      </c>
      <c r="F175" s="163" t="s">
        <v>515</v>
      </c>
      <c r="H175" s="164">
        <v>34.6</v>
      </c>
      <c r="I175" s="165"/>
      <c r="L175" s="160"/>
      <c r="M175" s="166"/>
      <c r="N175" s="167"/>
      <c r="O175" s="167"/>
      <c r="P175" s="167"/>
      <c r="Q175" s="167"/>
      <c r="R175" s="167"/>
      <c r="S175" s="167"/>
      <c r="T175" s="168"/>
      <c r="AT175" s="162" t="s">
        <v>121</v>
      </c>
      <c r="AU175" s="162" t="s">
        <v>82</v>
      </c>
      <c r="AV175" s="13" t="s">
        <v>82</v>
      </c>
      <c r="AW175" s="13" t="s">
        <v>29</v>
      </c>
      <c r="AX175" s="13" t="s">
        <v>72</v>
      </c>
      <c r="AY175" s="162" t="s">
        <v>112</v>
      </c>
    </row>
    <row r="176" spans="1:65" s="14" customFormat="1" x14ac:dyDescent="0.2">
      <c r="B176" s="169"/>
      <c r="D176" s="161" t="s">
        <v>121</v>
      </c>
      <c r="E176" s="170" t="s">
        <v>1</v>
      </c>
      <c r="F176" s="171" t="s">
        <v>124</v>
      </c>
      <c r="H176" s="172">
        <v>70.2</v>
      </c>
      <c r="I176" s="173"/>
      <c r="L176" s="169"/>
      <c r="M176" s="174"/>
      <c r="N176" s="175"/>
      <c r="O176" s="175"/>
      <c r="P176" s="175"/>
      <c r="Q176" s="175"/>
      <c r="R176" s="175"/>
      <c r="S176" s="175"/>
      <c r="T176" s="176"/>
      <c r="AT176" s="170" t="s">
        <v>121</v>
      </c>
      <c r="AU176" s="170" t="s">
        <v>82</v>
      </c>
      <c r="AV176" s="14" t="s">
        <v>119</v>
      </c>
      <c r="AW176" s="14" t="s">
        <v>29</v>
      </c>
      <c r="AX176" s="14" t="s">
        <v>80</v>
      </c>
      <c r="AY176" s="170" t="s">
        <v>112</v>
      </c>
    </row>
    <row r="177" spans="1:65" s="2" customFormat="1" ht="13.9" customHeight="1" x14ac:dyDescent="0.2">
      <c r="A177" s="33"/>
      <c r="B177" s="145"/>
      <c r="C177" s="177">
        <v>16</v>
      </c>
      <c r="D177" s="177" t="s">
        <v>130</v>
      </c>
      <c r="E177" s="178" t="s">
        <v>163</v>
      </c>
      <c r="F177" s="179" t="s">
        <v>164</v>
      </c>
      <c r="G177" s="180" t="s">
        <v>165</v>
      </c>
      <c r="H177" s="181">
        <v>126.36</v>
      </c>
      <c r="I177" s="182"/>
      <c r="J177" s="183">
        <f>ROUND(I177*H177,2)</f>
        <v>0</v>
      </c>
      <c r="K177" s="184"/>
      <c r="L177" s="185"/>
      <c r="M177" s="186" t="s">
        <v>1</v>
      </c>
      <c r="N177" s="187" t="s">
        <v>37</v>
      </c>
      <c r="O177" s="59"/>
      <c r="P177" s="156">
        <f>O177*H177</f>
        <v>0</v>
      </c>
      <c r="Q177" s="156">
        <v>1</v>
      </c>
      <c r="R177" s="156">
        <f>Q177*H177</f>
        <v>126.36</v>
      </c>
      <c r="S177" s="156">
        <v>0</v>
      </c>
      <c r="T177" s="15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8" t="s">
        <v>133</v>
      </c>
      <c r="AT177" s="158" t="s">
        <v>130</v>
      </c>
      <c r="AU177" s="158" t="s">
        <v>82</v>
      </c>
      <c r="AY177" s="18" t="s">
        <v>112</v>
      </c>
      <c r="BE177" s="159">
        <f>IF(N177="základní",J177,0)</f>
        <v>0</v>
      </c>
      <c r="BF177" s="159">
        <f>IF(N177="snížená",J177,0)</f>
        <v>0</v>
      </c>
      <c r="BG177" s="159">
        <f>IF(N177="zákl. přenesená",J177,0)</f>
        <v>0</v>
      </c>
      <c r="BH177" s="159">
        <f>IF(N177="sníž. přenesená",J177,0)</f>
        <v>0</v>
      </c>
      <c r="BI177" s="159">
        <f>IF(N177="nulová",J177,0)</f>
        <v>0</v>
      </c>
      <c r="BJ177" s="18" t="s">
        <v>80</v>
      </c>
      <c r="BK177" s="159">
        <f>ROUND(I177*H177,2)</f>
        <v>0</v>
      </c>
      <c r="BL177" s="18" t="s">
        <v>119</v>
      </c>
      <c r="BM177" s="158" t="s">
        <v>516</v>
      </c>
    </row>
    <row r="178" spans="1:65" s="13" customFormat="1" x14ac:dyDescent="0.2">
      <c r="B178" s="160"/>
      <c r="D178" s="161" t="s">
        <v>121</v>
      </c>
      <c r="E178" s="162" t="s">
        <v>1</v>
      </c>
      <c r="F178" s="163" t="s">
        <v>517</v>
      </c>
      <c r="H178" s="164">
        <v>64.08</v>
      </c>
      <c r="I178" s="165"/>
      <c r="L178" s="160"/>
      <c r="M178" s="166"/>
      <c r="N178" s="167"/>
      <c r="O178" s="167"/>
      <c r="P178" s="167"/>
      <c r="Q178" s="167"/>
      <c r="R178" s="167"/>
      <c r="S178" s="167"/>
      <c r="T178" s="168"/>
      <c r="AT178" s="162" t="s">
        <v>121</v>
      </c>
      <c r="AU178" s="162" t="s">
        <v>82</v>
      </c>
      <c r="AV178" s="13" t="s">
        <v>82</v>
      </c>
      <c r="AW178" s="13" t="s">
        <v>29</v>
      </c>
      <c r="AX178" s="13" t="s">
        <v>72</v>
      </c>
      <c r="AY178" s="162" t="s">
        <v>112</v>
      </c>
    </row>
    <row r="179" spans="1:65" s="13" customFormat="1" x14ac:dyDescent="0.2">
      <c r="B179" s="160"/>
      <c r="D179" s="161" t="s">
        <v>121</v>
      </c>
      <c r="E179" s="162" t="s">
        <v>1</v>
      </c>
      <c r="F179" s="163" t="s">
        <v>518</v>
      </c>
      <c r="H179" s="164">
        <v>62.28</v>
      </c>
      <c r="I179" s="165"/>
      <c r="L179" s="160"/>
      <c r="M179" s="166"/>
      <c r="N179" s="167"/>
      <c r="O179" s="167"/>
      <c r="P179" s="167"/>
      <c r="Q179" s="167"/>
      <c r="R179" s="167"/>
      <c r="S179" s="167"/>
      <c r="T179" s="168"/>
      <c r="AT179" s="162" t="s">
        <v>121</v>
      </c>
      <c r="AU179" s="162" t="s">
        <v>82</v>
      </c>
      <c r="AV179" s="13" t="s">
        <v>82</v>
      </c>
      <c r="AW179" s="13" t="s">
        <v>29</v>
      </c>
      <c r="AX179" s="13" t="s">
        <v>72</v>
      </c>
      <c r="AY179" s="162" t="s">
        <v>112</v>
      </c>
    </row>
    <row r="180" spans="1:65" s="14" customFormat="1" x14ac:dyDescent="0.2">
      <c r="B180" s="169"/>
      <c r="D180" s="161" t="s">
        <v>121</v>
      </c>
      <c r="E180" s="170" t="s">
        <v>1</v>
      </c>
      <c r="F180" s="171" t="s">
        <v>124</v>
      </c>
      <c r="H180" s="172">
        <v>126.36</v>
      </c>
      <c r="I180" s="173"/>
      <c r="L180" s="169"/>
      <c r="M180" s="174"/>
      <c r="N180" s="175"/>
      <c r="O180" s="175"/>
      <c r="P180" s="175"/>
      <c r="Q180" s="175"/>
      <c r="R180" s="175"/>
      <c r="S180" s="175"/>
      <c r="T180" s="176"/>
      <c r="AT180" s="170" t="s">
        <v>121</v>
      </c>
      <c r="AU180" s="170" t="s">
        <v>82</v>
      </c>
      <c r="AV180" s="14" t="s">
        <v>119</v>
      </c>
      <c r="AW180" s="14" t="s">
        <v>29</v>
      </c>
      <c r="AX180" s="14" t="s">
        <v>80</v>
      </c>
      <c r="AY180" s="170" t="s">
        <v>112</v>
      </c>
    </row>
    <row r="181" spans="1:65" s="2" customFormat="1" ht="22.15" customHeight="1" x14ac:dyDescent="0.2">
      <c r="A181" s="33"/>
      <c r="B181" s="145"/>
      <c r="C181" s="146">
        <v>17</v>
      </c>
      <c r="D181" s="146" t="s">
        <v>115</v>
      </c>
      <c r="E181" s="147" t="s">
        <v>519</v>
      </c>
      <c r="F181" s="148" t="s">
        <v>520</v>
      </c>
      <c r="G181" s="149" t="s">
        <v>176</v>
      </c>
      <c r="H181" s="150">
        <v>70</v>
      </c>
      <c r="I181" s="151"/>
      <c r="J181" s="152">
        <f>ROUND(I181*H181,2)</f>
        <v>0</v>
      </c>
      <c r="K181" s="153"/>
      <c r="L181" s="34"/>
      <c r="M181" s="154" t="s">
        <v>1</v>
      </c>
      <c r="N181" s="155" t="s">
        <v>37</v>
      </c>
      <c r="O181" s="59"/>
      <c r="P181" s="156">
        <f>O181*H181</f>
        <v>0</v>
      </c>
      <c r="Q181" s="156">
        <v>0</v>
      </c>
      <c r="R181" s="156">
        <f>Q181*H181</f>
        <v>0</v>
      </c>
      <c r="S181" s="156">
        <v>0</v>
      </c>
      <c r="T181" s="15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8" t="s">
        <v>119</v>
      </c>
      <c r="AT181" s="158" t="s">
        <v>115</v>
      </c>
      <c r="AU181" s="158" t="s">
        <v>82</v>
      </c>
      <c r="AY181" s="18" t="s">
        <v>112</v>
      </c>
      <c r="BE181" s="159">
        <f>IF(N181="základní",J181,0)</f>
        <v>0</v>
      </c>
      <c r="BF181" s="159">
        <f>IF(N181="snížená",J181,0)</f>
        <v>0</v>
      </c>
      <c r="BG181" s="159">
        <f>IF(N181="zákl. přenesená",J181,0)</f>
        <v>0</v>
      </c>
      <c r="BH181" s="159">
        <f>IF(N181="sníž. přenesená",J181,0)</f>
        <v>0</v>
      </c>
      <c r="BI181" s="159">
        <f>IF(N181="nulová",J181,0)</f>
        <v>0</v>
      </c>
      <c r="BJ181" s="18" t="s">
        <v>80</v>
      </c>
      <c r="BK181" s="159">
        <f>ROUND(I181*H181,2)</f>
        <v>0</v>
      </c>
      <c r="BL181" s="18" t="s">
        <v>119</v>
      </c>
      <c r="BM181" s="158" t="s">
        <v>521</v>
      </c>
    </row>
    <row r="182" spans="1:65" s="15" customFormat="1" x14ac:dyDescent="0.2">
      <c r="B182" s="188"/>
      <c r="D182" s="161" t="s">
        <v>121</v>
      </c>
      <c r="E182" s="189" t="s">
        <v>1</v>
      </c>
      <c r="F182" s="190" t="s">
        <v>522</v>
      </c>
      <c r="H182" s="189" t="s">
        <v>1</v>
      </c>
      <c r="I182" s="191"/>
      <c r="L182" s="188"/>
      <c r="M182" s="192"/>
      <c r="N182" s="193"/>
      <c r="O182" s="193"/>
      <c r="P182" s="193"/>
      <c r="Q182" s="193"/>
      <c r="R182" s="193"/>
      <c r="S182" s="193"/>
      <c r="T182" s="194"/>
      <c r="AT182" s="189" t="s">
        <v>121</v>
      </c>
      <c r="AU182" s="189" t="s">
        <v>82</v>
      </c>
      <c r="AV182" s="15" t="s">
        <v>80</v>
      </c>
      <c r="AW182" s="15" t="s">
        <v>29</v>
      </c>
      <c r="AX182" s="15" t="s">
        <v>72</v>
      </c>
      <c r="AY182" s="189" t="s">
        <v>112</v>
      </c>
    </row>
    <row r="183" spans="1:65" s="13" customFormat="1" ht="22.5" x14ac:dyDescent="0.2">
      <c r="B183" s="160"/>
      <c r="D183" s="161" t="s">
        <v>121</v>
      </c>
      <c r="E183" s="162" t="s">
        <v>1</v>
      </c>
      <c r="F183" s="163" t="s">
        <v>465</v>
      </c>
      <c r="H183" s="164">
        <v>27</v>
      </c>
      <c r="I183" s="165"/>
      <c r="L183" s="160"/>
      <c r="M183" s="166"/>
      <c r="N183" s="167"/>
      <c r="O183" s="167"/>
      <c r="P183" s="167"/>
      <c r="Q183" s="167"/>
      <c r="R183" s="167"/>
      <c r="S183" s="167"/>
      <c r="T183" s="168"/>
      <c r="AT183" s="162" t="s">
        <v>121</v>
      </c>
      <c r="AU183" s="162" t="s">
        <v>82</v>
      </c>
      <c r="AV183" s="13" t="s">
        <v>82</v>
      </c>
      <c r="AW183" s="13" t="s">
        <v>29</v>
      </c>
      <c r="AX183" s="13" t="s">
        <v>72</v>
      </c>
      <c r="AY183" s="162" t="s">
        <v>112</v>
      </c>
    </row>
    <row r="184" spans="1:65" s="13" customFormat="1" ht="22.5" x14ac:dyDescent="0.2">
      <c r="B184" s="160"/>
      <c r="D184" s="161" t="s">
        <v>121</v>
      </c>
      <c r="E184" s="162" t="s">
        <v>1</v>
      </c>
      <c r="F184" s="163" t="s">
        <v>466</v>
      </c>
      <c r="H184" s="164">
        <v>27</v>
      </c>
      <c r="I184" s="165"/>
      <c r="L184" s="160"/>
      <c r="M184" s="166"/>
      <c r="N184" s="167"/>
      <c r="O184" s="167"/>
      <c r="P184" s="167"/>
      <c r="Q184" s="167"/>
      <c r="R184" s="167"/>
      <c r="S184" s="167"/>
      <c r="T184" s="168"/>
      <c r="AT184" s="162" t="s">
        <v>121</v>
      </c>
      <c r="AU184" s="162" t="s">
        <v>82</v>
      </c>
      <c r="AV184" s="13" t="s">
        <v>82</v>
      </c>
      <c r="AW184" s="13" t="s">
        <v>29</v>
      </c>
      <c r="AX184" s="13" t="s">
        <v>72</v>
      </c>
      <c r="AY184" s="162" t="s">
        <v>112</v>
      </c>
    </row>
    <row r="185" spans="1:65" s="13" customFormat="1" x14ac:dyDescent="0.2">
      <c r="B185" s="160"/>
      <c r="D185" s="161" t="s">
        <v>121</v>
      </c>
      <c r="E185" s="162" t="s">
        <v>1</v>
      </c>
      <c r="F185" s="163" t="s">
        <v>523</v>
      </c>
      <c r="H185" s="164">
        <v>16</v>
      </c>
      <c r="I185" s="165"/>
      <c r="L185" s="160"/>
      <c r="M185" s="166"/>
      <c r="N185" s="167"/>
      <c r="O185" s="167"/>
      <c r="P185" s="167"/>
      <c r="Q185" s="167"/>
      <c r="R185" s="167"/>
      <c r="S185" s="167"/>
      <c r="T185" s="168"/>
      <c r="AT185" s="162" t="s">
        <v>121</v>
      </c>
      <c r="AU185" s="162" t="s">
        <v>82</v>
      </c>
      <c r="AV185" s="13" t="s">
        <v>82</v>
      </c>
      <c r="AW185" s="13" t="s">
        <v>29</v>
      </c>
      <c r="AX185" s="13" t="s">
        <v>72</v>
      </c>
      <c r="AY185" s="162" t="s">
        <v>112</v>
      </c>
    </row>
    <row r="186" spans="1:65" s="14" customFormat="1" x14ac:dyDescent="0.2">
      <c r="B186" s="169"/>
      <c r="D186" s="161" t="s">
        <v>121</v>
      </c>
      <c r="E186" s="170" t="s">
        <v>1</v>
      </c>
      <c r="F186" s="171" t="s">
        <v>124</v>
      </c>
      <c r="H186" s="172">
        <v>70</v>
      </c>
      <c r="I186" s="173"/>
      <c r="L186" s="169"/>
      <c r="M186" s="174"/>
      <c r="N186" s="175"/>
      <c r="O186" s="175"/>
      <c r="P186" s="175"/>
      <c r="Q186" s="175"/>
      <c r="R186" s="175"/>
      <c r="S186" s="175"/>
      <c r="T186" s="176"/>
      <c r="AT186" s="170" t="s">
        <v>121</v>
      </c>
      <c r="AU186" s="170" t="s">
        <v>82</v>
      </c>
      <c r="AV186" s="14" t="s">
        <v>119</v>
      </c>
      <c r="AW186" s="14" t="s">
        <v>29</v>
      </c>
      <c r="AX186" s="14" t="s">
        <v>80</v>
      </c>
      <c r="AY186" s="170" t="s">
        <v>112</v>
      </c>
    </row>
    <row r="187" spans="1:65" s="2" customFormat="1" ht="22.15" customHeight="1" x14ac:dyDescent="0.2">
      <c r="A187" s="33"/>
      <c r="B187" s="145"/>
      <c r="C187" s="146">
        <v>18</v>
      </c>
      <c r="D187" s="146" t="s">
        <v>115</v>
      </c>
      <c r="E187" s="147" t="s">
        <v>524</v>
      </c>
      <c r="F187" s="148" t="s">
        <v>525</v>
      </c>
      <c r="G187" s="149" t="s">
        <v>152</v>
      </c>
      <c r="H187" s="150">
        <v>1408</v>
      </c>
      <c r="I187" s="151"/>
      <c r="J187" s="152">
        <f>ROUND(I187*H187,2)</f>
        <v>0</v>
      </c>
      <c r="K187" s="153"/>
      <c r="L187" s="34"/>
      <c r="M187" s="154" t="s">
        <v>1</v>
      </c>
      <c r="N187" s="155" t="s">
        <v>37</v>
      </c>
      <c r="O187" s="59"/>
      <c r="P187" s="156">
        <f>O187*H187</f>
        <v>0</v>
      </c>
      <c r="Q187" s="156">
        <v>0</v>
      </c>
      <c r="R187" s="156">
        <f>Q187*H187</f>
        <v>0</v>
      </c>
      <c r="S187" s="156">
        <v>0</v>
      </c>
      <c r="T187" s="15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8" t="s">
        <v>119</v>
      </c>
      <c r="AT187" s="158" t="s">
        <v>115</v>
      </c>
      <c r="AU187" s="158" t="s">
        <v>82</v>
      </c>
      <c r="AY187" s="18" t="s">
        <v>112</v>
      </c>
      <c r="BE187" s="159">
        <f>IF(N187="základní",J187,0)</f>
        <v>0</v>
      </c>
      <c r="BF187" s="159">
        <f>IF(N187="snížená",J187,0)</f>
        <v>0</v>
      </c>
      <c r="BG187" s="159">
        <f>IF(N187="zákl. přenesená",J187,0)</f>
        <v>0</v>
      </c>
      <c r="BH187" s="159">
        <f>IF(N187="sníž. přenesená",J187,0)</f>
        <v>0</v>
      </c>
      <c r="BI187" s="159">
        <f>IF(N187="nulová",J187,0)</f>
        <v>0</v>
      </c>
      <c r="BJ187" s="18" t="s">
        <v>80</v>
      </c>
      <c r="BK187" s="159">
        <f>ROUND(I187*H187,2)</f>
        <v>0</v>
      </c>
      <c r="BL187" s="18" t="s">
        <v>119</v>
      </c>
      <c r="BM187" s="158" t="s">
        <v>526</v>
      </c>
    </row>
    <row r="188" spans="1:65" s="13" customFormat="1" x14ac:dyDescent="0.2">
      <c r="B188" s="160"/>
      <c r="D188" s="161" t="s">
        <v>121</v>
      </c>
      <c r="E188" s="162" t="s">
        <v>1</v>
      </c>
      <c r="F188" s="163" t="s">
        <v>527</v>
      </c>
      <c r="H188" s="164">
        <v>714</v>
      </c>
      <c r="I188" s="165"/>
      <c r="L188" s="160"/>
      <c r="M188" s="166"/>
      <c r="N188" s="167"/>
      <c r="O188" s="167"/>
      <c r="P188" s="167"/>
      <c r="Q188" s="167"/>
      <c r="R188" s="167"/>
      <c r="S188" s="167"/>
      <c r="T188" s="168"/>
      <c r="AT188" s="162" t="s">
        <v>121</v>
      </c>
      <c r="AU188" s="162" t="s">
        <v>82</v>
      </c>
      <c r="AV188" s="13" t="s">
        <v>82</v>
      </c>
      <c r="AW188" s="13" t="s">
        <v>29</v>
      </c>
      <c r="AX188" s="13" t="s">
        <v>72</v>
      </c>
      <c r="AY188" s="162" t="s">
        <v>112</v>
      </c>
    </row>
    <row r="189" spans="1:65" s="13" customFormat="1" x14ac:dyDescent="0.2">
      <c r="B189" s="160"/>
      <c r="D189" s="161" t="s">
        <v>121</v>
      </c>
      <c r="E189" s="162" t="s">
        <v>1</v>
      </c>
      <c r="F189" s="163" t="s">
        <v>528</v>
      </c>
      <c r="H189" s="164">
        <v>694</v>
      </c>
      <c r="I189" s="165"/>
      <c r="L189" s="160"/>
      <c r="M189" s="166"/>
      <c r="N189" s="167"/>
      <c r="O189" s="167"/>
      <c r="P189" s="167"/>
      <c r="Q189" s="167"/>
      <c r="R189" s="167"/>
      <c r="S189" s="167"/>
      <c r="T189" s="168"/>
      <c r="AT189" s="162" t="s">
        <v>121</v>
      </c>
      <c r="AU189" s="162" t="s">
        <v>82</v>
      </c>
      <c r="AV189" s="13" t="s">
        <v>82</v>
      </c>
      <c r="AW189" s="13" t="s">
        <v>29</v>
      </c>
      <c r="AX189" s="13" t="s">
        <v>72</v>
      </c>
      <c r="AY189" s="162" t="s">
        <v>112</v>
      </c>
    </row>
    <row r="190" spans="1:65" s="14" customFormat="1" x14ac:dyDescent="0.2">
      <c r="B190" s="169"/>
      <c r="D190" s="161" t="s">
        <v>121</v>
      </c>
      <c r="E190" s="170" t="s">
        <v>1</v>
      </c>
      <c r="F190" s="171" t="s">
        <v>124</v>
      </c>
      <c r="H190" s="172">
        <v>1408</v>
      </c>
      <c r="I190" s="173"/>
      <c r="L190" s="169"/>
      <c r="M190" s="174"/>
      <c r="N190" s="175"/>
      <c r="O190" s="175"/>
      <c r="P190" s="175"/>
      <c r="Q190" s="175"/>
      <c r="R190" s="175"/>
      <c r="S190" s="175"/>
      <c r="T190" s="176"/>
      <c r="AT190" s="170" t="s">
        <v>121</v>
      </c>
      <c r="AU190" s="170" t="s">
        <v>82</v>
      </c>
      <c r="AV190" s="14" t="s">
        <v>119</v>
      </c>
      <c r="AW190" s="14" t="s">
        <v>29</v>
      </c>
      <c r="AX190" s="14" t="s">
        <v>80</v>
      </c>
      <c r="AY190" s="170" t="s">
        <v>112</v>
      </c>
    </row>
    <row r="191" spans="1:65" s="2" customFormat="1" ht="22.15" customHeight="1" x14ac:dyDescent="0.2">
      <c r="A191" s="33"/>
      <c r="B191" s="145"/>
      <c r="C191" s="146">
        <v>19</v>
      </c>
      <c r="D191" s="146" t="s">
        <v>115</v>
      </c>
      <c r="E191" s="147" t="s">
        <v>529</v>
      </c>
      <c r="F191" s="148" t="s">
        <v>530</v>
      </c>
      <c r="G191" s="149" t="s">
        <v>152</v>
      </c>
      <c r="H191" s="150">
        <v>1408</v>
      </c>
      <c r="I191" s="151"/>
      <c r="J191" s="152">
        <f>ROUND(I191*H191,2)</f>
        <v>0</v>
      </c>
      <c r="K191" s="153"/>
      <c r="L191" s="34"/>
      <c r="M191" s="154" t="s">
        <v>1</v>
      </c>
      <c r="N191" s="155" t="s">
        <v>37</v>
      </c>
      <c r="O191" s="59"/>
      <c r="P191" s="156">
        <f>O191*H191</f>
        <v>0</v>
      </c>
      <c r="Q191" s="156">
        <v>0</v>
      </c>
      <c r="R191" s="156">
        <f>Q191*H191</f>
        <v>0</v>
      </c>
      <c r="S191" s="156">
        <v>0</v>
      </c>
      <c r="T191" s="15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8" t="s">
        <v>119</v>
      </c>
      <c r="AT191" s="158" t="s">
        <v>115</v>
      </c>
      <c r="AU191" s="158" t="s">
        <v>82</v>
      </c>
      <c r="AY191" s="18" t="s">
        <v>112</v>
      </c>
      <c r="BE191" s="159">
        <f>IF(N191="základní",J191,0)</f>
        <v>0</v>
      </c>
      <c r="BF191" s="159">
        <f>IF(N191="snížená",J191,0)</f>
        <v>0</v>
      </c>
      <c r="BG191" s="159">
        <f>IF(N191="zákl. přenesená",J191,0)</f>
        <v>0</v>
      </c>
      <c r="BH191" s="159">
        <f>IF(N191="sníž. přenesená",J191,0)</f>
        <v>0</v>
      </c>
      <c r="BI191" s="159">
        <f>IF(N191="nulová",J191,0)</f>
        <v>0</v>
      </c>
      <c r="BJ191" s="18" t="s">
        <v>80</v>
      </c>
      <c r="BK191" s="159">
        <f>ROUND(I191*H191,2)</f>
        <v>0</v>
      </c>
      <c r="BL191" s="18" t="s">
        <v>119</v>
      </c>
      <c r="BM191" s="158" t="s">
        <v>531</v>
      </c>
    </row>
    <row r="192" spans="1:65" s="13" customFormat="1" x14ac:dyDescent="0.2">
      <c r="B192" s="160"/>
      <c r="D192" s="161" t="s">
        <v>121</v>
      </c>
      <c r="E192" s="162" t="s">
        <v>1</v>
      </c>
      <c r="F192" s="163" t="s">
        <v>527</v>
      </c>
      <c r="H192" s="164">
        <v>714</v>
      </c>
      <c r="I192" s="165"/>
      <c r="L192" s="160"/>
      <c r="M192" s="166"/>
      <c r="N192" s="167"/>
      <c r="O192" s="167"/>
      <c r="P192" s="167"/>
      <c r="Q192" s="167"/>
      <c r="R192" s="167"/>
      <c r="S192" s="167"/>
      <c r="T192" s="168"/>
      <c r="AT192" s="162" t="s">
        <v>121</v>
      </c>
      <c r="AU192" s="162" t="s">
        <v>82</v>
      </c>
      <c r="AV192" s="13" t="s">
        <v>82</v>
      </c>
      <c r="AW192" s="13" t="s">
        <v>29</v>
      </c>
      <c r="AX192" s="13" t="s">
        <v>72</v>
      </c>
      <c r="AY192" s="162" t="s">
        <v>112</v>
      </c>
    </row>
    <row r="193" spans="1:65" s="13" customFormat="1" x14ac:dyDescent="0.2">
      <c r="B193" s="160"/>
      <c r="D193" s="161" t="s">
        <v>121</v>
      </c>
      <c r="E193" s="162" t="s">
        <v>1</v>
      </c>
      <c r="F193" s="163" t="s">
        <v>528</v>
      </c>
      <c r="H193" s="164">
        <v>694</v>
      </c>
      <c r="I193" s="165"/>
      <c r="L193" s="160"/>
      <c r="M193" s="166"/>
      <c r="N193" s="167"/>
      <c r="O193" s="167"/>
      <c r="P193" s="167"/>
      <c r="Q193" s="167"/>
      <c r="R193" s="167"/>
      <c r="S193" s="167"/>
      <c r="T193" s="168"/>
      <c r="AT193" s="162" t="s">
        <v>121</v>
      </c>
      <c r="AU193" s="162" t="s">
        <v>82</v>
      </c>
      <c r="AV193" s="13" t="s">
        <v>82</v>
      </c>
      <c r="AW193" s="13" t="s">
        <v>29</v>
      </c>
      <c r="AX193" s="13" t="s">
        <v>72</v>
      </c>
      <c r="AY193" s="162" t="s">
        <v>112</v>
      </c>
    </row>
    <row r="194" spans="1:65" s="14" customFormat="1" x14ac:dyDescent="0.2">
      <c r="B194" s="169"/>
      <c r="D194" s="161" t="s">
        <v>121</v>
      </c>
      <c r="E194" s="170" t="s">
        <v>1</v>
      </c>
      <c r="F194" s="171" t="s">
        <v>124</v>
      </c>
      <c r="H194" s="172">
        <v>1408</v>
      </c>
      <c r="I194" s="173"/>
      <c r="L194" s="169"/>
      <c r="M194" s="174"/>
      <c r="N194" s="175"/>
      <c r="O194" s="175"/>
      <c r="P194" s="175"/>
      <c r="Q194" s="175"/>
      <c r="R194" s="175"/>
      <c r="S194" s="175"/>
      <c r="T194" s="176"/>
      <c r="AT194" s="170" t="s">
        <v>121</v>
      </c>
      <c r="AU194" s="170" t="s">
        <v>82</v>
      </c>
      <c r="AV194" s="14" t="s">
        <v>119</v>
      </c>
      <c r="AW194" s="14" t="s">
        <v>29</v>
      </c>
      <c r="AX194" s="14" t="s">
        <v>80</v>
      </c>
      <c r="AY194" s="170" t="s">
        <v>112</v>
      </c>
    </row>
    <row r="195" spans="1:65" s="2" customFormat="1" ht="22.15" customHeight="1" x14ac:dyDescent="0.2">
      <c r="A195" s="33"/>
      <c r="B195" s="145"/>
      <c r="C195" s="146">
        <v>20</v>
      </c>
      <c r="D195" s="146" t="s">
        <v>115</v>
      </c>
      <c r="E195" s="147" t="s">
        <v>532</v>
      </c>
      <c r="F195" s="148" t="s">
        <v>533</v>
      </c>
      <c r="G195" s="149" t="s">
        <v>176</v>
      </c>
      <c r="H195" s="150">
        <v>8</v>
      </c>
      <c r="I195" s="151"/>
      <c r="J195" s="152">
        <f>ROUND(I195*H195,2)</f>
        <v>0</v>
      </c>
      <c r="K195" s="153"/>
      <c r="L195" s="34"/>
      <c r="M195" s="154" t="s">
        <v>1</v>
      </c>
      <c r="N195" s="155" t="s">
        <v>37</v>
      </c>
      <c r="O195" s="59"/>
      <c r="P195" s="156">
        <f>O195*H195</f>
        <v>0</v>
      </c>
      <c r="Q195" s="156">
        <v>0</v>
      </c>
      <c r="R195" s="156">
        <f>Q195*H195</f>
        <v>0</v>
      </c>
      <c r="S195" s="156">
        <v>0</v>
      </c>
      <c r="T195" s="15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8" t="s">
        <v>119</v>
      </c>
      <c r="AT195" s="158" t="s">
        <v>115</v>
      </c>
      <c r="AU195" s="158" t="s">
        <v>82</v>
      </c>
      <c r="AY195" s="18" t="s">
        <v>112</v>
      </c>
      <c r="BE195" s="159">
        <f>IF(N195="základní",J195,0)</f>
        <v>0</v>
      </c>
      <c r="BF195" s="159">
        <f>IF(N195="snížená",J195,0)</f>
        <v>0</v>
      </c>
      <c r="BG195" s="159">
        <f>IF(N195="zákl. přenesená",J195,0)</f>
        <v>0</v>
      </c>
      <c r="BH195" s="159">
        <f>IF(N195="sníž. přenesená",J195,0)</f>
        <v>0</v>
      </c>
      <c r="BI195" s="159">
        <f>IF(N195="nulová",J195,0)</f>
        <v>0</v>
      </c>
      <c r="BJ195" s="18" t="s">
        <v>80</v>
      </c>
      <c r="BK195" s="159">
        <f>ROUND(I195*H195,2)</f>
        <v>0</v>
      </c>
      <c r="BL195" s="18" t="s">
        <v>119</v>
      </c>
      <c r="BM195" s="158" t="s">
        <v>534</v>
      </c>
    </row>
    <row r="196" spans="1:65" s="13" customFormat="1" x14ac:dyDescent="0.2">
      <c r="B196" s="160"/>
      <c r="D196" s="161" t="s">
        <v>121</v>
      </c>
      <c r="E196" s="162" t="s">
        <v>1</v>
      </c>
      <c r="F196" s="163" t="s">
        <v>535</v>
      </c>
      <c r="H196" s="164">
        <v>8</v>
      </c>
      <c r="I196" s="165"/>
      <c r="L196" s="160"/>
      <c r="M196" s="166"/>
      <c r="N196" s="167"/>
      <c r="O196" s="167"/>
      <c r="P196" s="167"/>
      <c r="Q196" s="167"/>
      <c r="R196" s="167"/>
      <c r="S196" s="167"/>
      <c r="T196" s="168"/>
      <c r="AT196" s="162" t="s">
        <v>121</v>
      </c>
      <c r="AU196" s="162" t="s">
        <v>82</v>
      </c>
      <c r="AV196" s="13" t="s">
        <v>82</v>
      </c>
      <c r="AW196" s="13" t="s">
        <v>29</v>
      </c>
      <c r="AX196" s="13" t="s">
        <v>72</v>
      </c>
      <c r="AY196" s="162" t="s">
        <v>112</v>
      </c>
    </row>
    <row r="197" spans="1:65" s="14" customFormat="1" x14ac:dyDescent="0.2">
      <c r="B197" s="169"/>
      <c r="D197" s="161" t="s">
        <v>121</v>
      </c>
      <c r="E197" s="170" t="s">
        <v>1</v>
      </c>
      <c r="F197" s="171" t="s">
        <v>124</v>
      </c>
      <c r="H197" s="172">
        <v>8</v>
      </c>
      <c r="I197" s="173"/>
      <c r="L197" s="169"/>
      <c r="M197" s="174"/>
      <c r="N197" s="175"/>
      <c r="O197" s="175"/>
      <c r="P197" s="175"/>
      <c r="Q197" s="175"/>
      <c r="R197" s="175"/>
      <c r="S197" s="175"/>
      <c r="T197" s="176"/>
      <c r="AT197" s="170" t="s">
        <v>121</v>
      </c>
      <c r="AU197" s="170" t="s">
        <v>82</v>
      </c>
      <c r="AV197" s="14" t="s">
        <v>119</v>
      </c>
      <c r="AW197" s="14" t="s">
        <v>29</v>
      </c>
      <c r="AX197" s="14" t="s">
        <v>80</v>
      </c>
      <c r="AY197" s="170" t="s">
        <v>112</v>
      </c>
    </row>
    <row r="198" spans="1:65" s="2" customFormat="1" ht="22.15" customHeight="1" x14ac:dyDescent="0.2">
      <c r="A198" s="33"/>
      <c r="B198" s="145"/>
      <c r="C198" s="146">
        <v>21</v>
      </c>
      <c r="D198" s="146" t="s">
        <v>115</v>
      </c>
      <c r="E198" s="147" t="s">
        <v>536</v>
      </c>
      <c r="F198" s="148" t="s">
        <v>537</v>
      </c>
      <c r="G198" s="149" t="s">
        <v>159</v>
      </c>
      <c r="H198" s="150">
        <v>32.200000000000003</v>
      </c>
      <c r="I198" s="151"/>
      <c r="J198" s="152">
        <f>ROUND(I198*H198,2)</f>
        <v>0</v>
      </c>
      <c r="K198" s="153"/>
      <c r="L198" s="34"/>
      <c r="M198" s="154" t="s">
        <v>1</v>
      </c>
      <c r="N198" s="155" t="s">
        <v>37</v>
      </c>
      <c r="O198" s="59"/>
      <c r="P198" s="156">
        <f>O198*H198</f>
        <v>0</v>
      </c>
      <c r="Q198" s="156">
        <v>0</v>
      </c>
      <c r="R198" s="156">
        <f>Q198*H198</f>
        <v>0</v>
      </c>
      <c r="S198" s="156">
        <v>0</v>
      </c>
      <c r="T198" s="15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8" t="s">
        <v>119</v>
      </c>
      <c r="AT198" s="158" t="s">
        <v>115</v>
      </c>
      <c r="AU198" s="158" t="s">
        <v>82</v>
      </c>
      <c r="AY198" s="18" t="s">
        <v>112</v>
      </c>
      <c r="BE198" s="159">
        <f>IF(N198="základní",J198,0)</f>
        <v>0</v>
      </c>
      <c r="BF198" s="159">
        <f>IF(N198="snížená",J198,0)</f>
        <v>0</v>
      </c>
      <c r="BG198" s="159">
        <f>IF(N198="zákl. přenesená",J198,0)</f>
        <v>0</v>
      </c>
      <c r="BH198" s="159">
        <f>IF(N198="sníž. přenesená",J198,0)</f>
        <v>0</v>
      </c>
      <c r="BI198" s="159">
        <f>IF(N198="nulová",J198,0)</f>
        <v>0</v>
      </c>
      <c r="BJ198" s="18" t="s">
        <v>80</v>
      </c>
      <c r="BK198" s="159">
        <f>ROUND(I198*H198,2)</f>
        <v>0</v>
      </c>
      <c r="BL198" s="18" t="s">
        <v>119</v>
      </c>
      <c r="BM198" s="158" t="s">
        <v>538</v>
      </c>
    </row>
    <row r="199" spans="1:65" s="13" customFormat="1" x14ac:dyDescent="0.2">
      <c r="B199" s="160"/>
      <c r="D199" s="161" t="s">
        <v>121</v>
      </c>
      <c r="E199" s="162" t="s">
        <v>1</v>
      </c>
      <c r="F199" s="163" t="s">
        <v>539</v>
      </c>
      <c r="H199" s="164">
        <v>16.100000000000001</v>
      </c>
      <c r="I199" s="165"/>
      <c r="L199" s="160"/>
      <c r="M199" s="166"/>
      <c r="N199" s="167"/>
      <c r="O199" s="167"/>
      <c r="P199" s="167"/>
      <c r="Q199" s="167"/>
      <c r="R199" s="167"/>
      <c r="S199" s="167"/>
      <c r="T199" s="168"/>
      <c r="AT199" s="162" t="s">
        <v>121</v>
      </c>
      <c r="AU199" s="162" t="s">
        <v>82</v>
      </c>
      <c r="AV199" s="13" t="s">
        <v>82</v>
      </c>
      <c r="AW199" s="13" t="s">
        <v>29</v>
      </c>
      <c r="AX199" s="13" t="s">
        <v>72</v>
      </c>
      <c r="AY199" s="162" t="s">
        <v>112</v>
      </c>
    </row>
    <row r="200" spans="1:65" s="13" customFormat="1" x14ac:dyDescent="0.2">
      <c r="B200" s="160"/>
      <c r="D200" s="161" t="s">
        <v>121</v>
      </c>
      <c r="E200" s="162" t="s">
        <v>1</v>
      </c>
      <c r="F200" s="163" t="s">
        <v>540</v>
      </c>
      <c r="H200" s="164">
        <v>16.100000000000001</v>
      </c>
      <c r="I200" s="165"/>
      <c r="L200" s="160"/>
      <c r="M200" s="166"/>
      <c r="N200" s="167"/>
      <c r="O200" s="167"/>
      <c r="P200" s="167"/>
      <c r="Q200" s="167"/>
      <c r="R200" s="167"/>
      <c r="S200" s="167"/>
      <c r="T200" s="168"/>
      <c r="AT200" s="162" t="s">
        <v>121</v>
      </c>
      <c r="AU200" s="162" t="s">
        <v>82</v>
      </c>
      <c r="AV200" s="13" t="s">
        <v>82</v>
      </c>
      <c r="AW200" s="13" t="s">
        <v>29</v>
      </c>
      <c r="AX200" s="13" t="s">
        <v>72</v>
      </c>
      <c r="AY200" s="162" t="s">
        <v>112</v>
      </c>
    </row>
    <row r="201" spans="1:65" s="14" customFormat="1" x14ac:dyDescent="0.2">
      <c r="B201" s="169"/>
      <c r="D201" s="161" t="s">
        <v>121</v>
      </c>
      <c r="E201" s="170" t="s">
        <v>1</v>
      </c>
      <c r="F201" s="171" t="s">
        <v>124</v>
      </c>
      <c r="H201" s="172">
        <v>32.200000000000003</v>
      </c>
      <c r="I201" s="173"/>
      <c r="L201" s="169"/>
      <c r="M201" s="174"/>
      <c r="N201" s="175"/>
      <c r="O201" s="175"/>
      <c r="P201" s="175"/>
      <c r="Q201" s="175"/>
      <c r="R201" s="175"/>
      <c r="S201" s="175"/>
      <c r="T201" s="176"/>
      <c r="AT201" s="170" t="s">
        <v>121</v>
      </c>
      <c r="AU201" s="170" t="s">
        <v>82</v>
      </c>
      <c r="AV201" s="14" t="s">
        <v>119</v>
      </c>
      <c r="AW201" s="14" t="s">
        <v>29</v>
      </c>
      <c r="AX201" s="14" t="s">
        <v>80</v>
      </c>
      <c r="AY201" s="170" t="s">
        <v>112</v>
      </c>
    </row>
    <row r="202" spans="1:65" s="2" customFormat="1" ht="13.9" customHeight="1" x14ac:dyDescent="0.2">
      <c r="A202" s="33"/>
      <c r="B202" s="145"/>
      <c r="C202" s="146">
        <v>22</v>
      </c>
      <c r="D202" s="146" t="s">
        <v>115</v>
      </c>
      <c r="E202" s="147" t="s">
        <v>378</v>
      </c>
      <c r="F202" s="148" t="s">
        <v>379</v>
      </c>
      <c r="G202" s="149" t="s">
        <v>165</v>
      </c>
      <c r="H202" s="150">
        <v>2.8290000000000002</v>
      </c>
      <c r="I202" s="151"/>
      <c r="J202" s="152">
        <f>ROUND(I202*H202,2)</f>
        <v>0</v>
      </c>
      <c r="K202" s="153"/>
      <c r="L202" s="34"/>
      <c r="M202" s="154" t="s">
        <v>1</v>
      </c>
      <c r="N202" s="155" t="s">
        <v>37</v>
      </c>
      <c r="O202" s="59"/>
      <c r="P202" s="156">
        <f>O202*H202</f>
        <v>0</v>
      </c>
      <c r="Q202" s="156">
        <v>0</v>
      </c>
      <c r="R202" s="156">
        <f>Q202*H202</f>
        <v>0</v>
      </c>
      <c r="S202" s="156">
        <v>0</v>
      </c>
      <c r="T202" s="15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8" t="s">
        <v>119</v>
      </c>
      <c r="AT202" s="158" t="s">
        <v>115</v>
      </c>
      <c r="AU202" s="158" t="s">
        <v>82</v>
      </c>
      <c r="AY202" s="18" t="s">
        <v>112</v>
      </c>
      <c r="BE202" s="159">
        <f>IF(N202="základní",J202,0)</f>
        <v>0</v>
      </c>
      <c r="BF202" s="159">
        <f>IF(N202="snížená",J202,0)</f>
        <v>0</v>
      </c>
      <c r="BG202" s="159">
        <f>IF(N202="zákl. přenesená",J202,0)</f>
        <v>0</v>
      </c>
      <c r="BH202" s="159">
        <f>IF(N202="sníž. přenesená",J202,0)</f>
        <v>0</v>
      </c>
      <c r="BI202" s="159">
        <f>IF(N202="nulová",J202,0)</f>
        <v>0</v>
      </c>
      <c r="BJ202" s="18" t="s">
        <v>80</v>
      </c>
      <c r="BK202" s="159">
        <f>ROUND(I202*H202,2)</f>
        <v>0</v>
      </c>
      <c r="BL202" s="18" t="s">
        <v>119</v>
      </c>
      <c r="BM202" s="158" t="s">
        <v>541</v>
      </c>
    </row>
    <row r="203" spans="1:65" s="13" customFormat="1" x14ac:dyDescent="0.2">
      <c r="B203" s="160"/>
      <c r="D203" s="161" t="s">
        <v>121</v>
      </c>
      <c r="E203" s="162" t="s">
        <v>1</v>
      </c>
      <c r="F203" s="163" t="s">
        <v>542</v>
      </c>
      <c r="H203" s="164">
        <v>2.8290000000000002</v>
      </c>
      <c r="I203" s="165"/>
      <c r="L203" s="160"/>
      <c r="M203" s="166"/>
      <c r="N203" s="167"/>
      <c r="O203" s="167"/>
      <c r="P203" s="167"/>
      <c r="Q203" s="167"/>
      <c r="R203" s="167"/>
      <c r="S203" s="167"/>
      <c r="T203" s="168"/>
      <c r="AT203" s="162" t="s">
        <v>121</v>
      </c>
      <c r="AU203" s="162" t="s">
        <v>82</v>
      </c>
      <c r="AV203" s="13" t="s">
        <v>82</v>
      </c>
      <c r="AW203" s="13" t="s">
        <v>29</v>
      </c>
      <c r="AX203" s="13" t="s">
        <v>72</v>
      </c>
      <c r="AY203" s="162" t="s">
        <v>112</v>
      </c>
    </row>
    <row r="204" spans="1:65" s="14" customFormat="1" x14ac:dyDescent="0.2">
      <c r="B204" s="169"/>
      <c r="D204" s="161" t="s">
        <v>121</v>
      </c>
      <c r="E204" s="170" t="s">
        <v>1</v>
      </c>
      <c r="F204" s="171" t="s">
        <v>124</v>
      </c>
      <c r="H204" s="172">
        <v>2.8290000000000002</v>
      </c>
      <c r="I204" s="173"/>
      <c r="L204" s="169"/>
      <c r="M204" s="174"/>
      <c r="N204" s="175"/>
      <c r="O204" s="175"/>
      <c r="P204" s="175"/>
      <c r="Q204" s="175"/>
      <c r="R204" s="175"/>
      <c r="S204" s="175"/>
      <c r="T204" s="176"/>
      <c r="AT204" s="170" t="s">
        <v>121</v>
      </c>
      <c r="AU204" s="170" t="s">
        <v>82</v>
      </c>
      <c r="AV204" s="14" t="s">
        <v>119</v>
      </c>
      <c r="AW204" s="14" t="s">
        <v>29</v>
      </c>
      <c r="AX204" s="14" t="s">
        <v>80</v>
      </c>
      <c r="AY204" s="170" t="s">
        <v>112</v>
      </c>
    </row>
    <row r="205" spans="1:65" s="2" customFormat="1" ht="13.9" customHeight="1" x14ac:dyDescent="0.2">
      <c r="A205" s="33"/>
      <c r="B205" s="145"/>
      <c r="C205" s="146">
        <v>23</v>
      </c>
      <c r="D205" s="146" t="s">
        <v>115</v>
      </c>
      <c r="E205" s="147" t="s">
        <v>382</v>
      </c>
      <c r="F205" s="148" t="s">
        <v>383</v>
      </c>
      <c r="G205" s="149" t="s">
        <v>165</v>
      </c>
      <c r="H205" s="150">
        <v>66.16</v>
      </c>
      <c r="I205" s="151"/>
      <c r="J205" s="152">
        <f>ROUND(I205*H205,2)</f>
        <v>0</v>
      </c>
      <c r="K205" s="153"/>
      <c r="L205" s="34"/>
      <c r="M205" s="154" t="s">
        <v>1</v>
      </c>
      <c r="N205" s="155" t="s">
        <v>37</v>
      </c>
      <c r="O205" s="59"/>
      <c r="P205" s="156">
        <f>O205*H205</f>
        <v>0</v>
      </c>
      <c r="Q205" s="156">
        <v>0</v>
      </c>
      <c r="R205" s="156">
        <f>Q205*H205</f>
        <v>0</v>
      </c>
      <c r="S205" s="156">
        <v>0</v>
      </c>
      <c r="T205" s="15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8" t="s">
        <v>119</v>
      </c>
      <c r="AT205" s="158" t="s">
        <v>115</v>
      </c>
      <c r="AU205" s="158" t="s">
        <v>82</v>
      </c>
      <c r="AY205" s="18" t="s">
        <v>112</v>
      </c>
      <c r="BE205" s="159">
        <f>IF(N205="základní",J205,0)</f>
        <v>0</v>
      </c>
      <c r="BF205" s="159">
        <f>IF(N205="snížená",J205,0)</f>
        <v>0</v>
      </c>
      <c r="BG205" s="159">
        <f>IF(N205="zákl. přenesená",J205,0)</f>
        <v>0</v>
      </c>
      <c r="BH205" s="159">
        <f>IF(N205="sníž. přenesená",J205,0)</f>
        <v>0</v>
      </c>
      <c r="BI205" s="159">
        <f>IF(N205="nulová",J205,0)</f>
        <v>0</v>
      </c>
      <c r="BJ205" s="18" t="s">
        <v>80</v>
      </c>
      <c r="BK205" s="159">
        <f>ROUND(I205*H205,2)</f>
        <v>0</v>
      </c>
      <c r="BL205" s="18" t="s">
        <v>119</v>
      </c>
      <c r="BM205" s="158" t="s">
        <v>543</v>
      </c>
    </row>
    <row r="206" spans="1:65" s="13" customFormat="1" x14ac:dyDescent="0.2">
      <c r="B206" s="160"/>
      <c r="D206" s="161" t="s">
        <v>121</v>
      </c>
      <c r="E206" s="162" t="s">
        <v>1</v>
      </c>
      <c r="F206" s="163" t="s">
        <v>544</v>
      </c>
      <c r="H206" s="164">
        <v>64.009</v>
      </c>
      <c r="I206" s="165"/>
      <c r="L206" s="160"/>
      <c r="M206" s="166"/>
      <c r="N206" s="167"/>
      <c r="O206" s="167"/>
      <c r="P206" s="167"/>
      <c r="Q206" s="167"/>
      <c r="R206" s="167"/>
      <c r="S206" s="167"/>
      <c r="T206" s="168"/>
      <c r="AT206" s="162" t="s">
        <v>121</v>
      </c>
      <c r="AU206" s="162" t="s">
        <v>82</v>
      </c>
      <c r="AV206" s="13" t="s">
        <v>82</v>
      </c>
      <c r="AW206" s="13" t="s">
        <v>29</v>
      </c>
      <c r="AX206" s="13" t="s">
        <v>72</v>
      </c>
      <c r="AY206" s="162" t="s">
        <v>112</v>
      </c>
    </row>
    <row r="207" spans="1:65" s="13" customFormat="1" x14ac:dyDescent="0.2">
      <c r="B207" s="160"/>
      <c r="D207" s="161" t="s">
        <v>121</v>
      </c>
      <c r="E207" s="162" t="s">
        <v>1</v>
      </c>
      <c r="F207" s="163" t="s">
        <v>545</v>
      </c>
      <c r="H207" s="164">
        <v>2.1509999999999998</v>
      </c>
      <c r="I207" s="165"/>
      <c r="L207" s="160"/>
      <c r="M207" s="166"/>
      <c r="N207" s="167"/>
      <c r="O207" s="167"/>
      <c r="P207" s="167"/>
      <c r="Q207" s="167"/>
      <c r="R207" s="167"/>
      <c r="S207" s="167"/>
      <c r="T207" s="168"/>
      <c r="AT207" s="162" t="s">
        <v>121</v>
      </c>
      <c r="AU207" s="162" t="s">
        <v>82</v>
      </c>
      <c r="AV207" s="13" t="s">
        <v>82</v>
      </c>
      <c r="AW207" s="13" t="s">
        <v>29</v>
      </c>
      <c r="AX207" s="13" t="s">
        <v>72</v>
      </c>
      <c r="AY207" s="162" t="s">
        <v>112</v>
      </c>
    </row>
    <row r="208" spans="1:65" s="14" customFormat="1" x14ac:dyDescent="0.2">
      <c r="B208" s="169"/>
      <c r="D208" s="161" t="s">
        <v>121</v>
      </c>
      <c r="E208" s="170" t="s">
        <v>1</v>
      </c>
      <c r="F208" s="171" t="s">
        <v>124</v>
      </c>
      <c r="H208" s="172">
        <v>66.16</v>
      </c>
      <c r="I208" s="173"/>
      <c r="L208" s="169"/>
      <c r="M208" s="174"/>
      <c r="N208" s="175"/>
      <c r="O208" s="175"/>
      <c r="P208" s="175"/>
      <c r="Q208" s="175"/>
      <c r="R208" s="175"/>
      <c r="S208" s="175"/>
      <c r="T208" s="176"/>
      <c r="AT208" s="170" t="s">
        <v>121</v>
      </c>
      <c r="AU208" s="170" t="s">
        <v>82</v>
      </c>
      <c r="AV208" s="14" t="s">
        <v>119</v>
      </c>
      <c r="AW208" s="14" t="s">
        <v>29</v>
      </c>
      <c r="AX208" s="14" t="s">
        <v>80</v>
      </c>
      <c r="AY208" s="170" t="s">
        <v>112</v>
      </c>
    </row>
    <row r="209" spans="1:65" s="2" customFormat="1" ht="13.9" customHeight="1" x14ac:dyDescent="0.2">
      <c r="A209" s="33"/>
      <c r="B209" s="145"/>
      <c r="C209" s="146">
        <v>24</v>
      </c>
      <c r="D209" s="146" t="s">
        <v>115</v>
      </c>
      <c r="E209" s="147" t="s">
        <v>387</v>
      </c>
      <c r="F209" s="148" t="s">
        <v>388</v>
      </c>
      <c r="G209" s="149" t="s">
        <v>165</v>
      </c>
      <c r="H209" s="150">
        <v>0.04</v>
      </c>
      <c r="I209" s="151"/>
      <c r="J209" s="152">
        <f>ROUND(I209*H209,2)</f>
        <v>0</v>
      </c>
      <c r="K209" s="153"/>
      <c r="L209" s="34"/>
      <c r="M209" s="154" t="s">
        <v>1</v>
      </c>
      <c r="N209" s="155" t="s">
        <v>37</v>
      </c>
      <c r="O209" s="59"/>
      <c r="P209" s="156">
        <f>O209*H209</f>
        <v>0</v>
      </c>
      <c r="Q209" s="156">
        <v>0</v>
      </c>
      <c r="R209" s="156">
        <f>Q209*H209</f>
        <v>0</v>
      </c>
      <c r="S209" s="156">
        <v>0</v>
      </c>
      <c r="T209" s="15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8" t="s">
        <v>119</v>
      </c>
      <c r="AT209" s="158" t="s">
        <v>115</v>
      </c>
      <c r="AU209" s="158" t="s">
        <v>82</v>
      </c>
      <c r="AY209" s="18" t="s">
        <v>112</v>
      </c>
      <c r="BE209" s="159">
        <f>IF(N209="základní",J209,0)</f>
        <v>0</v>
      </c>
      <c r="BF209" s="159">
        <f>IF(N209="snížená",J209,0)</f>
        <v>0</v>
      </c>
      <c r="BG209" s="159">
        <f>IF(N209="zákl. přenesená",J209,0)</f>
        <v>0</v>
      </c>
      <c r="BH209" s="159">
        <f>IF(N209="sníž. přenesená",J209,0)</f>
        <v>0</v>
      </c>
      <c r="BI209" s="159">
        <f>IF(N209="nulová",J209,0)</f>
        <v>0</v>
      </c>
      <c r="BJ209" s="18" t="s">
        <v>80</v>
      </c>
      <c r="BK209" s="159">
        <f>ROUND(I209*H209,2)</f>
        <v>0</v>
      </c>
      <c r="BL209" s="18" t="s">
        <v>119</v>
      </c>
      <c r="BM209" s="158" t="s">
        <v>546</v>
      </c>
    </row>
    <row r="210" spans="1:65" s="13" customFormat="1" x14ac:dyDescent="0.2">
      <c r="B210" s="160"/>
      <c r="D210" s="161" t="s">
        <v>121</v>
      </c>
      <c r="E210" s="162" t="s">
        <v>1</v>
      </c>
      <c r="F210" s="163" t="s">
        <v>547</v>
      </c>
      <c r="H210" s="164">
        <v>0.04</v>
      </c>
      <c r="I210" s="165"/>
      <c r="L210" s="160"/>
      <c r="M210" s="166"/>
      <c r="N210" s="167"/>
      <c r="O210" s="167"/>
      <c r="P210" s="167"/>
      <c r="Q210" s="167"/>
      <c r="R210" s="167"/>
      <c r="S210" s="167"/>
      <c r="T210" s="168"/>
      <c r="AT210" s="162" t="s">
        <v>121</v>
      </c>
      <c r="AU210" s="162" t="s">
        <v>82</v>
      </c>
      <c r="AV210" s="13" t="s">
        <v>82</v>
      </c>
      <c r="AW210" s="13" t="s">
        <v>29</v>
      </c>
      <c r="AX210" s="13" t="s">
        <v>72</v>
      </c>
      <c r="AY210" s="162" t="s">
        <v>112</v>
      </c>
    </row>
    <row r="211" spans="1:65" s="14" customFormat="1" x14ac:dyDescent="0.2">
      <c r="B211" s="169"/>
      <c r="D211" s="161" t="s">
        <v>121</v>
      </c>
      <c r="E211" s="170" t="s">
        <v>1</v>
      </c>
      <c r="F211" s="171" t="s">
        <v>124</v>
      </c>
      <c r="H211" s="172">
        <v>0.04</v>
      </c>
      <c r="I211" s="173"/>
      <c r="L211" s="169"/>
      <c r="M211" s="174"/>
      <c r="N211" s="175"/>
      <c r="O211" s="175"/>
      <c r="P211" s="175"/>
      <c r="Q211" s="175"/>
      <c r="R211" s="175"/>
      <c r="S211" s="175"/>
      <c r="T211" s="176"/>
      <c r="AT211" s="170" t="s">
        <v>121</v>
      </c>
      <c r="AU211" s="170" t="s">
        <v>82</v>
      </c>
      <c r="AV211" s="14" t="s">
        <v>119</v>
      </c>
      <c r="AW211" s="14" t="s">
        <v>29</v>
      </c>
      <c r="AX211" s="14" t="s">
        <v>80</v>
      </c>
      <c r="AY211" s="170" t="s">
        <v>112</v>
      </c>
    </row>
    <row r="212" spans="1:65" s="12" customFormat="1" ht="25.9" customHeight="1" x14ac:dyDescent="0.2">
      <c r="B212" s="132"/>
      <c r="D212" s="133" t="s">
        <v>71</v>
      </c>
      <c r="E212" s="134" t="s">
        <v>392</v>
      </c>
      <c r="F212" s="134" t="s">
        <v>393</v>
      </c>
      <c r="I212" s="135"/>
      <c r="J212" s="136">
        <f>BK212</f>
        <v>0</v>
      </c>
      <c r="L212" s="132"/>
      <c r="M212" s="137"/>
      <c r="N212" s="138"/>
      <c r="O212" s="138"/>
      <c r="P212" s="139">
        <f>SUM(P213:P252)</f>
        <v>0</v>
      </c>
      <c r="Q212" s="138"/>
      <c r="R212" s="139">
        <f>SUM(R213:R252)</f>
        <v>0</v>
      </c>
      <c r="S212" s="138"/>
      <c r="T212" s="140">
        <f>SUM(T213:T252)</f>
        <v>0</v>
      </c>
      <c r="AR212" s="133" t="s">
        <v>119</v>
      </c>
      <c r="AT212" s="141" t="s">
        <v>71</v>
      </c>
      <c r="AU212" s="141" t="s">
        <v>72</v>
      </c>
      <c r="AY212" s="133" t="s">
        <v>112</v>
      </c>
      <c r="BK212" s="142">
        <f>SUM(BK213:BK252)</f>
        <v>0</v>
      </c>
    </row>
    <row r="213" spans="1:65" s="2" customFormat="1" ht="45" customHeight="1" x14ac:dyDescent="0.2">
      <c r="A213" s="33"/>
      <c r="B213" s="145"/>
      <c r="C213" s="146">
        <v>25</v>
      </c>
      <c r="D213" s="146" t="s">
        <v>115</v>
      </c>
      <c r="E213" s="147" t="s">
        <v>403</v>
      </c>
      <c r="F213" s="148" t="s">
        <v>404</v>
      </c>
      <c r="G213" s="149" t="s">
        <v>165</v>
      </c>
      <c r="H213" s="150">
        <v>187.56</v>
      </c>
      <c r="I213" s="151"/>
      <c r="J213" s="152">
        <f>ROUND(I213*H213,2)</f>
        <v>0</v>
      </c>
      <c r="K213" s="153"/>
      <c r="L213" s="34"/>
      <c r="M213" s="154" t="s">
        <v>1</v>
      </c>
      <c r="N213" s="155" t="s">
        <v>37</v>
      </c>
      <c r="O213" s="59"/>
      <c r="P213" s="156">
        <f>O213*H213</f>
        <v>0</v>
      </c>
      <c r="Q213" s="156">
        <v>0</v>
      </c>
      <c r="R213" s="156">
        <f>Q213*H213</f>
        <v>0</v>
      </c>
      <c r="S213" s="156">
        <v>0</v>
      </c>
      <c r="T213" s="15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8" t="s">
        <v>396</v>
      </c>
      <c r="AT213" s="158" t="s">
        <v>115</v>
      </c>
      <c r="AU213" s="158" t="s">
        <v>80</v>
      </c>
      <c r="AY213" s="18" t="s">
        <v>112</v>
      </c>
      <c r="BE213" s="159">
        <f>IF(N213="základní",J213,0)</f>
        <v>0</v>
      </c>
      <c r="BF213" s="159">
        <f>IF(N213="snížená",J213,0)</f>
        <v>0</v>
      </c>
      <c r="BG213" s="159">
        <f>IF(N213="zákl. přenesená",J213,0)</f>
        <v>0</v>
      </c>
      <c r="BH213" s="159">
        <f>IF(N213="sníž. přenesená",J213,0)</f>
        <v>0</v>
      </c>
      <c r="BI213" s="159">
        <f>IF(N213="nulová",J213,0)</f>
        <v>0</v>
      </c>
      <c r="BJ213" s="18" t="s">
        <v>80</v>
      </c>
      <c r="BK213" s="159">
        <f>ROUND(I213*H213,2)</f>
        <v>0</v>
      </c>
      <c r="BL213" s="18" t="s">
        <v>396</v>
      </c>
      <c r="BM213" s="158" t="s">
        <v>548</v>
      </c>
    </row>
    <row r="214" spans="1:65" s="13" customFormat="1" x14ac:dyDescent="0.2">
      <c r="B214" s="160"/>
      <c r="D214" s="161" t="s">
        <v>121</v>
      </c>
      <c r="E214" s="162" t="s">
        <v>1</v>
      </c>
      <c r="F214" s="163" t="s">
        <v>549</v>
      </c>
      <c r="H214" s="164">
        <v>126.36</v>
      </c>
      <c r="I214" s="165"/>
      <c r="L214" s="160"/>
      <c r="M214" s="166"/>
      <c r="N214" s="167"/>
      <c r="O214" s="167"/>
      <c r="P214" s="167"/>
      <c r="Q214" s="167"/>
      <c r="R214" s="167"/>
      <c r="S214" s="167"/>
      <c r="T214" s="168"/>
      <c r="AT214" s="162" t="s">
        <v>121</v>
      </c>
      <c r="AU214" s="162" t="s">
        <v>80</v>
      </c>
      <c r="AV214" s="13" t="s">
        <v>82</v>
      </c>
      <c r="AW214" s="13" t="s">
        <v>29</v>
      </c>
      <c r="AX214" s="13" t="s">
        <v>72</v>
      </c>
      <c r="AY214" s="162" t="s">
        <v>112</v>
      </c>
    </row>
    <row r="215" spans="1:65" s="13" customFormat="1" x14ac:dyDescent="0.2">
      <c r="B215" s="160"/>
      <c r="D215" s="161" t="s">
        <v>121</v>
      </c>
      <c r="E215" s="162" t="s">
        <v>1</v>
      </c>
      <c r="F215" s="163" t="s">
        <v>550</v>
      </c>
      <c r="H215" s="164">
        <v>57.96</v>
      </c>
      <c r="I215" s="165"/>
      <c r="L215" s="160"/>
      <c r="M215" s="166"/>
      <c r="N215" s="167"/>
      <c r="O215" s="167"/>
      <c r="P215" s="167"/>
      <c r="Q215" s="167"/>
      <c r="R215" s="167"/>
      <c r="S215" s="167"/>
      <c r="T215" s="168"/>
      <c r="AT215" s="162" t="s">
        <v>121</v>
      </c>
      <c r="AU215" s="162" t="s">
        <v>80</v>
      </c>
      <c r="AV215" s="13" t="s">
        <v>82</v>
      </c>
      <c r="AW215" s="13" t="s">
        <v>29</v>
      </c>
      <c r="AX215" s="13" t="s">
        <v>72</v>
      </c>
      <c r="AY215" s="162" t="s">
        <v>112</v>
      </c>
    </row>
    <row r="216" spans="1:65" s="13" customFormat="1" x14ac:dyDescent="0.2">
      <c r="B216" s="160"/>
      <c r="D216" s="161" t="s">
        <v>121</v>
      </c>
      <c r="E216" s="162" t="s">
        <v>1</v>
      </c>
      <c r="F216" s="163" t="s">
        <v>551</v>
      </c>
      <c r="H216" s="164">
        <v>3.24</v>
      </c>
      <c r="I216" s="165"/>
      <c r="L216" s="160"/>
      <c r="M216" s="166"/>
      <c r="N216" s="167"/>
      <c r="O216" s="167"/>
      <c r="P216" s="167"/>
      <c r="Q216" s="167"/>
      <c r="R216" s="167"/>
      <c r="S216" s="167"/>
      <c r="T216" s="168"/>
      <c r="AT216" s="162" t="s">
        <v>121</v>
      </c>
      <c r="AU216" s="162" t="s">
        <v>80</v>
      </c>
      <c r="AV216" s="13" t="s">
        <v>82</v>
      </c>
      <c r="AW216" s="13" t="s">
        <v>29</v>
      </c>
      <c r="AX216" s="13" t="s">
        <v>72</v>
      </c>
      <c r="AY216" s="162" t="s">
        <v>112</v>
      </c>
    </row>
    <row r="217" spans="1:65" s="14" customFormat="1" x14ac:dyDescent="0.2">
      <c r="B217" s="169"/>
      <c r="D217" s="161" t="s">
        <v>121</v>
      </c>
      <c r="E217" s="170" t="s">
        <v>1</v>
      </c>
      <c r="F217" s="171" t="s">
        <v>124</v>
      </c>
      <c r="H217" s="172">
        <v>187.56</v>
      </c>
      <c r="I217" s="173"/>
      <c r="L217" s="169"/>
      <c r="M217" s="174"/>
      <c r="N217" s="175"/>
      <c r="O217" s="175"/>
      <c r="P217" s="175"/>
      <c r="Q217" s="175"/>
      <c r="R217" s="175"/>
      <c r="S217" s="175"/>
      <c r="T217" s="176"/>
      <c r="AT217" s="170" t="s">
        <v>121</v>
      </c>
      <c r="AU217" s="170" t="s">
        <v>80</v>
      </c>
      <c r="AV217" s="14" t="s">
        <v>119</v>
      </c>
      <c r="AW217" s="14" t="s">
        <v>29</v>
      </c>
      <c r="AX217" s="14" t="s">
        <v>80</v>
      </c>
      <c r="AY217" s="170" t="s">
        <v>112</v>
      </c>
    </row>
    <row r="218" spans="1:65" s="2" customFormat="1" ht="57.6" customHeight="1" x14ac:dyDescent="0.2">
      <c r="A218" s="33"/>
      <c r="B218" s="145"/>
      <c r="C218" s="146">
        <v>26</v>
      </c>
      <c r="D218" s="146" t="s">
        <v>115</v>
      </c>
      <c r="E218" s="147" t="s">
        <v>419</v>
      </c>
      <c r="F218" s="148" t="s">
        <v>420</v>
      </c>
      <c r="G218" s="149" t="s">
        <v>165</v>
      </c>
      <c r="H218" s="150">
        <v>76.936999999999998</v>
      </c>
      <c r="I218" s="151"/>
      <c r="J218" s="152">
        <f>ROUND(I218*H218,2)</f>
        <v>0</v>
      </c>
      <c r="K218" s="153"/>
      <c r="L218" s="34"/>
      <c r="M218" s="154" t="s">
        <v>1</v>
      </c>
      <c r="N218" s="155" t="s">
        <v>37</v>
      </c>
      <c r="O218" s="59"/>
      <c r="P218" s="156">
        <f>O218*H218</f>
        <v>0</v>
      </c>
      <c r="Q218" s="156">
        <v>0</v>
      </c>
      <c r="R218" s="156">
        <f>Q218*H218</f>
        <v>0</v>
      </c>
      <c r="S218" s="156">
        <v>0</v>
      </c>
      <c r="T218" s="15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8" t="s">
        <v>396</v>
      </c>
      <c r="AT218" s="158" t="s">
        <v>115</v>
      </c>
      <c r="AU218" s="158" t="s">
        <v>80</v>
      </c>
      <c r="AY218" s="18" t="s">
        <v>112</v>
      </c>
      <c r="BE218" s="159">
        <f>IF(N218="základní",J218,0)</f>
        <v>0</v>
      </c>
      <c r="BF218" s="159">
        <f>IF(N218="snížená",J218,0)</f>
        <v>0</v>
      </c>
      <c r="BG218" s="159">
        <f>IF(N218="zákl. přenesená",J218,0)</f>
        <v>0</v>
      </c>
      <c r="BH218" s="159">
        <f>IF(N218="sníž. přenesená",J218,0)</f>
        <v>0</v>
      </c>
      <c r="BI218" s="159">
        <f>IF(N218="nulová",J218,0)</f>
        <v>0</v>
      </c>
      <c r="BJ218" s="18" t="s">
        <v>80</v>
      </c>
      <c r="BK218" s="159">
        <f>ROUND(I218*H218,2)</f>
        <v>0</v>
      </c>
      <c r="BL218" s="18" t="s">
        <v>396</v>
      </c>
      <c r="BM218" s="158" t="s">
        <v>552</v>
      </c>
    </row>
    <row r="219" spans="1:65" s="13" customFormat="1" x14ac:dyDescent="0.2">
      <c r="B219" s="160"/>
      <c r="D219" s="161" t="s">
        <v>121</v>
      </c>
      <c r="E219" s="162" t="s">
        <v>1</v>
      </c>
      <c r="F219" s="163" t="s">
        <v>553</v>
      </c>
      <c r="H219" s="164">
        <v>64.009</v>
      </c>
      <c r="I219" s="165"/>
      <c r="L219" s="160"/>
      <c r="M219" s="166"/>
      <c r="N219" s="167"/>
      <c r="O219" s="167"/>
      <c r="P219" s="167"/>
      <c r="Q219" s="167"/>
      <c r="R219" s="167"/>
      <c r="S219" s="167"/>
      <c r="T219" s="168"/>
      <c r="AT219" s="162" t="s">
        <v>121</v>
      </c>
      <c r="AU219" s="162" t="s">
        <v>80</v>
      </c>
      <c r="AV219" s="13" t="s">
        <v>82</v>
      </c>
      <c r="AW219" s="13" t="s">
        <v>29</v>
      </c>
      <c r="AX219" s="13" t="s">
        <v>72</v>
      </c>
      <c r="AY219" s="162" t="s">
        <v>112</v>
      </c>
    </row>
    <row r="220" spans="1:65" s="13" customFormat="1" x14ac:dyDescent="0.2">
      <c r="B220" s="160"/>
      <c r="D220" s="161" t="s">
        <v>121</v>
      </c>
      <c r="E220" s="162" t="s">
        <v>1</v>
      </c>
      <c r="F220" s="163" t="s">
        <v>554</v>
      </c>
      <c r="H220" s="164">
        <v>2.8290000000000002</v>
      </c>
      <c r="I220" s="165"/>
      <c r="L220" s="160"/>
      <c r="M220" s="166"/>
      <c r="N220" s="167"/>
      <c r="O220" s="167"/>
      <c r="P220" s="167"/>
      <c r="Q220" s="167"/>
      <c r="R220" s="167"/>
      <c r="S220" s="167"/>
      <c r="T220" s="168"/>
      <c r="AT220" s="162" t="s">
        <v>121</v>
      </c>
      <c r="AU220" s="162" t="s">
        <v>80</v>
      </c>
      <c r="AV220" s="13" t="s">
        <v>82</v>
      </c>
      <c r="AW220" s="13" t="s">
        <v>29</v>
      </c>
      <c r="AX220" s="13" t="s">
        <v>72</v>
      </c>
      <c r="AY220" s="162" t="s">
        <v>112</v>
      </c>
    </row>
    <row r="221" spans="1:65" s="13" customFormat="1" x14ac:dyDescent="0.2">
      <c r="B221" s="160"/>
      <c r="D221" s="161" t="s">
        <v>121</v>
      </c>
      <c r="E221" s="162" t="s">
        <v>1</v>
      </c>
      <c r="F221" s="163" t="s">
        <v>555</v>
      </c>
      <c r="H221" s="164">
        <v>0.41099999999999998</v>
      </c>
      <c r="I221" s="165"/>
      <c r="L221" s="160"/>
      <c r="M221" s="166"/>
      <c r="N221" s="167"/>
      <c r="O221" s="167"/>
      <c r="P221" s="167"/>
      <c r="Q221" s="167"/>
      <c r="R221" s="167"/>
      <c r="S221" s="167"/>
      <c r="T221" s="168"/>
      <c r="AT221" s="162" t="s">
        <v>121</v>
      </c>
      <c r="AU221" s="162" t="s">
        <v>80</v>
      </c>
      <c r="AV221" s="13" t="s">
        <v>82</v>
      </c>
      <c r="AW221" s="13" t="s">
        <v>29</v>
      </c>
      <c r="AX221" s="13" t="s">
        <v>72</v>
      </c>
      <c r="AY221" s="162" t="s">
        <v>112</v>
      </c>
    </row>
    <row r="222" spans="1:65" s="13" customFormat="1" x14ac:dyDescent="0.2">
      <c r="B222" s="160"/>
      <c r="D222" s="161" t="s">
        <v>121</v>
      </c>
      <c r="E222" s="162" t="s">
        <v>1</v>
      </c>
      <c r="F222" s="163" t="s">
        <v>556</v>
      </c>
      <c r="H222" s="164">
        <v>0.04</v>
      </c>
      <c r="I222" s="165"/>
      <c r="L222" s="160"/>
      <c r="M222" s="166"/>
      <c r="N222" s="167"/>
      <c r="O222" s="167"/>
      <c r="P222" s="167"/>
      <c r="Q222" s="167"/>
      <c r="R222" s="167"/>
      <c r="S222" s="167"/>
      <c r="T222" s="168"/>
      <c r="AT222" s="162" t="s">
        <v>121</v>
      </c>
      <c r="AU222" s="162" t="s">
        <v>80</v>
      </c>
      <c r="AV222" s="13" t="s">
        <v>82</v>
      </c>
      <c r="AW222" s="13" t="s">
        <v>29</v>
      </c>
      <c r="AX222" s="13" t="s">
        <v>72</v>
      </c>
      <c r="AY222" s="162" t="s">
        <v>112</v>
      </c>
    </row>
    <row r="223" spans="1:65" s="13" customFormat="1" x14ac:dyDescent="0.2">
      <c r="B223" s="160"/>
      <c r="D223" s="161" t="s">
        <v>121</v>
      </c>
      <c r="E223" s="162" t="s">
        <v>1</v>
      </c>
      <c r="F223" s="163" t="s">
        <v>557</v>
      </c>
      <c r="H223" s="164">
        <v>9.6479999999999997</v>
      </c>
      <c r="I223" s="165"/>
      <c r="L223" s="160"/>
      <c r="M223" s="166"/>
      <c r="N223" s="167"/>
      <c r="O223" s="167"/>
      <c r="P223" s="167"/>
      <c r="Q223" s="167"/>
      <c r="R223" s="167"/>
      <c r="S223" s="167"/>
      <c r="T223" s="168"/>
      <c r="AT223" s="162" t="s">
        <v>121</v>
      </c>
      <c r="AU223" s="162" t="s">
        <v>80</v>
      </c>
      <c r="AV223" s="13" t="s">
        <v>82</v>
      </c>
      <c r="AW223" s="13" t="s">
        <v>29</v>
      </c>
      <c r="AX223" s="13" t="s">
        <v>72</v>
      </c>
      <c r="AY223" s="162" t="s">
        <v>112</v>
      </c>
    </row>
    <row r="224" spans="1:65" s="14" customFormat="1" x14ac:dyDescent="0.2">
      <c r="B224" s="169"/>
      <c r="D224" s="161" t="s">
        <v>121</v>
      </c>
      <c r="E224" s="170" t="s">
        <v>1</v>
      </c>
      <c r="F224" s="171" t="s">
        <v>124</v>
      </c>
      <c r="H224" s="172">
        <v>76.936999999999998</v>
      </c>
      <c r="I224" s="173"/>
      <c r="L224" s="169"/>
      <c r="M224" s="174"/>
      <c r="N224" s="175"/>
      <c r="O224" s="175"/>
      <c r="P224" s="175"/>
      <c r="Q224" s="175"/>
      <c r="R224" s="175"/>
      <c r="S224" s="175"/>
      <c r="T224" s="176"/>
      <c r="AT224" s="170" t="s">
        <v>121</v>
      </c>
      <c r="AU224" s="170" t="s">
        <v>80</v>
      </c>
      <c r="AV224" s="14" t="s">
        <v>119</v>
      </c>
      <c r="AW224" s="14" t="s">
        <v>29</v>
      </c>
      <c r="AX224" s="14" t="s">
        <v>80</v>
      </c>
      <c r="AY224" s="170" t="s">
        <v>112</v>
      </c>
    </row>
    <row r="225" spans="1:65" s="2" customFormat="1" ht="57.6" customHeight="1" x14ac:dyDescent="0.2">
      <c r="A225" s="33"/>
      <c r="B225" s="145"/>
      <c r="C225" s="146">
        <v>27</v>
      </c>
      <c r="D225" s="146" t="s">
        <v>115</v>
      </c>
      <c r="E225" s="147" t="s">
        <v>429</v>
      </c>
      <c r="F225" s="148" t="s">
        <v>430</v>
      </c>
      <c r="G225" s="149" t="s">
        <v>165</v>
      </c>
      <c r="H225" s="150">
        <v>5.484</v>
      </c>
      <c r="I225" s="151"/>
      <c r="J225" s="152">
        <f>ROUND(I225*H225,2)</f>
        <v>0</v>
      </c>
      <c r="K225" s="153"/>
      <c r="L225" s="34"/>
      <c r="M225" s="154" t="s">
        <v>1</v>
      </c>
      <c r="N225" s="155" t="s">
        <v>37</v>
      </c>
      <c r="O225" s="59"/>
      <c r="P225" s="156">
        <f>O225*H225</f>
        <v>0</v>
      </c>
      <c r="Q225" s="156">
        <v>0</v>
      </c>
      <c r="R225" s="156">
        <f>Q225*H225</f>
        <v>0</v>
      </c>
      <c r="S225" s="156">
        <v>0</v>
      </c>
      <c r="T225" s="15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8" t="s">
        <v>396</v>
      </c>
      <c r="AT225" s="158" t="s">
        <v>115</v>
      </c>
      <c r="AU225" s="158" t="s">
        <v>80</v>
      </c>
      <c r="AY225" s="18" t="s">
        <v>112</v>
      </c>
      <c r="BE225" s="159">
        <f>IF(N225="základní",J225,0)</f>
        <v>0</v>
      </c>
      <c r="BF225" s="159">
        <f>IF(N225="snížená",J225,0)</f>
        <v>0</v>
      </c>
      <c r="BG225" s="159">
        <f>IF(N225="zákl. přenesená",J225,0)</f>
        <v>0</v>
      </c>
      <c r="BH225" s="159">
        <f>IF(N225="sníž. přenesená",J225,0)</f>
        <v>0</v>
      </c>
      <c r="BI225" s="159">
        <f>IF(N225="nulová",J225,0)</f>
        <v>0</v>
      </c>
      <c r="BJ225" s="18" t="s">
        <v>80</v>
      </c>
      <c r="BK225" s="159">
        <f>ROUND(I225*H225,2)</f>
        <v>0</v>
      </c>
      <c r="BL225" s="18" t="s">
        <v>396</v>
      </c>
      <c r="BM225" s="158" t="s">
        <v>558</v>
      </c>
    </row>
    <row r="226" spans="1:65" s="13" customFormat="1" x14ac:dyDescent="0.2">
      <c r="B226" s="160"/>
      <c r="D226" s="161" t="s">
        <v>121</v>
      </c>
      <c r="E226" s="162" t="s">
        <v>1</v>
      </c>
      <c r="F226" s="163" t="s">
        <v>559</v>
      </c>
      <c r="H226" s="164">
        <v>0.1</v>
      </c>
      <c r="I226" s="165"/>
      <c r="L226" s="160"/>
      <c r="M226" s="166"/>
      <c r="N226" s="167"/>
      <c r="O226" s="167"/>
      <c r="P226" s="167"/>
      <c r="Q226" s="167"/>
      <c r="R226" s="167"/>
      <c r="S226" s="167"/>
      <c r="T226" s="168"/>
      <c r="AT226" s="162" t="s">
        <v>121</v>
      </c>
      <c r="AU226" s="162" t="s">
        <v>80</v>
      </c>
      <c r="AV226" s="13" t="s">
        <v>82</v>
      </c>
      <c r="AW226" s="13" t="s">
        <v>29</v>
      </c>
      <c r="AX226" s="13" t="s">
        <v>72</v>
      </c>
      <c r="AY226" s="162" t="s">
        <v>112</v>
      </c>
    </row>
    <row r="227" spans="1:65" s="13" customFormat="1" x14ac:dyDescent="0.2">
      <c r="B227" s="160"/>
      <c r="D227" s="161" t="s">
        <v>121</v>
      </c>
      <c r="E227" s="162" t="s">
        <v>1</v>
      </c>
      <c r="F227" s="163" t="s">
        <v>560</v>
      </c>
      <c r="H227" s="164">
        <v>2.1440000000000001</v>
      </c>
      <c r="I227" s="165"/>
      <c r="L227" s="160"/>
      <c r="M227" s="166"/>
      <c r="N227" s="167"/>
      <c r="O227" s="167"/>
      <c r="P227" s="167"/>
      <c r="Q227" s="167"/>
      <c r="R227" s="167"/>
      <c r="S227" s="167"/>
      <c r="T227" s="168"/>
      <c r="AT227" s="162" t="s">
        <v>121</v>
      </c>
      <c r="AU227" s="162" t="s">
        <v>80</v>
      </c>
      <c r="AV227" s="13" t="s">
        <v>82</v>
      </c>
      <c r="AW227" s="13" t="s">
        <v>29</v>
      </c>
      <c r="AX227" s="13" t="s">
        <v>72</v>
      </c>
      <c r="AY227" s="162" t="s">
        <v>112</v>
      </c>
    </row>
    <row r="228" spans="1:65" s="13" customFormat="1" x14ac:dyDescent="0.2">
      <c r="B228" s="160"/>
      <c r="D228" s="161" t="s">
        <v>121</v>
      </c>
      <c r="E228" s="162" t="s">
        <v>1</v>
      </c>
      <c r="F228" s="163" t="s">
        <v>561</v>
      </c>
      <c r="H228" s="164">
        <v>2.8290000000000002</v>
      </c>
      <c r="I228" s="165"/>
      <c r="L228" s="160"/>
      <c r="M228" s="166"/>
      <c r="N228" s="167"/>
      <c r="O228" s="167"/>
      <c r="P228" s="167"/>
      <c r="Q228" s="167"/>
      <c r="R228" s="167"/>
      <c r="S228" s="167"/>
      <c r="T228" s="168"/>
      <c r="AT228" s="162" t="s">
        <v>121</v>
      </c>
      <c r="AU228" s="162" t="s">
        <v>80</v>
      </c>
      <c r="AV228" s="13" t="s">
        <v>82</v>
      </c>
      <c r="AW228" s="13" t="s">
        <v>29</v>
      </c>
      <c r="AX228" s="13" t="s">
        <v>72</v>
      </c>
      <c r="AY228" s="162" t="s">
        <v>112</v>
      </c>
    </row>
    <row r="229" spans="1:65" s="13" customFormat="1" x14ac:dyDescent="0.2">
      <c r="B229" s="160"/>
      <c r="D229" s="161" t="s">
        <v>121</v>
      </c>
      <c r="E229" s="162" t="s">
        <v>1</v>
      </c>
      <c r="F229" s="163" t="s">
        <v>562</v>
      </c>
      <c r="H229" s="164">
        <v>0.41099999999999998</v>
      </c>
      <c r="I229" s="165"/>
      <c r="L229" s="160"/>
      <c r="M229" s="166"/>
      <c r="N229" s="167"/>
      <c r="O229" s="167"/>
      <c r="P229" s="167"/>
      <c r="Q229" s="167"/>
      <c r="R229" s="167"/>
      <c r="S229" s="167"/>
      <c r="T229" s="168"/>
      <c r="AT229" s="162" t="s">
        <v>121</v>
      </c>
      <c r="AU229" s="162" t="s">
        <v>80</v>
      </c>
      <c r="AV229" s="13" t="s">
        <v>82</v>
      </c>
      <c r="AW229" s="13" t="s">
        <v>29</v>
      </c>
      <c r="AX229" s="13" t="s">
        <v>72</v>
      </c>
      <c r="AY229" s="162" t="s">
        <v>112</v>
      </c>
    </row>
    <row r="230" spans="1:65" s="14" customFormat="1" x14ac:dyDescent="0.2">
      <c r="B230" s="169"/>
      <c r="D230" s="161" t="s">
        <v>121</v>
      </c>
      <c r="E230" s="170" t="s">
        <v>1</v>
      </c>
      <c r="F230" s="171" t="s">
        <v>124</v>
      </c>
      <c r="H230" s="172">
        <v>5.484</v>
      </c>
      <c r="I230" s="173"/>
      <c r="L230" s="169"/>
      <c r="M230" s="174"/>
      <c r="N230" s="175"/>
      <c r="O230" s="175"/>
      <c r="P230" s="175"/>
      <c r="Q230" s="175"/>
      <c r="R230" s="175"/>
      <c r="S230" s="175"/>
      <c r="T230" s="176"/>
      <c r="AT230" s="170" t="s">
        <v>121</v>
      </c>
      <c r="AU230" s="170" t="s">
        <v>80</v>
      </c>
      <c r="AV230" s="14" t="s">
        <v>119</v>
      </c>
      <c r="AW230" s="14" t="s">
        <v>29</v>
      </c>
      <c r="AX230" s="14" t="s">
        <v>80</v>
      </c>
      <c r="AY230" s="170" t="s">
        <v>112</v>
      </c>
    </row>
    <row r="231" spans="1:65" s="2" customFormat="1" ht="13.9" customHeight="1" x14ac:dyDescent="0.2">
      <c r="A231" s="33"/>
      <c r="B231" s="145"/>
      <c r="C231" s="146">
        <v>28</v>
      </c>
      <c r="D231" s="146" t="s">
        <v>115</v>
      </c>
      <c r="E231" s="147" t="s">
        <v>437</v>
      </c>
      <c r="F231" s="148" t="s">
        <v>438</v>
      </c>
      <c r="G231" s="149" t="s">
        <v>165</v>
      </c>
      <c r="H231" s="150">
        <v>61.24</v>
      </c>
      <c r="I231" s="151"/>
      <c r="J231" s="152">
        <f>ROUND(I231*H231,2)</f>
        <v>0</v>
      </c>
      <c r="K231" s="153"/>
      <c r="L231" s="34"/>
      <c r="M231" s="154" t="s">
        <v>1</v>
      </c>
      <c r="N231" s="155" t="s">
        <v>37</v>
      </c>
      <c r="O231" s="59"/>
      <c r="P231" s="156">
        <f>O231*H231</f>
        <v>0</v>
      </c>
      <c r="Q231" s="156">
        <v>0</v>
      </c>
      <c r="R231" s="156">
        <f>Q231*H231</f>
        <v>0</v>
      </c>
      <c r="S231" s="156">
        <v>0</v>
      </c>
      <c r="T231" s="15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8" t="s">
        <v>396</v>
      </c>
      <c r="AT231" s="158" t="s">
        <v>115</v>
      </c>
      <c r="AU231" s="158" t="s">
        <v>80</v>
      </c>
      <c r="AY231" s="18" t="s">
        <v>112</v>
      </c>
      <c r="BE231" s="159">
        <f>IF(N231="základní",J231,0)</f>
        <v>0</v>
      </c>
      <c r="BF231" s="159">
        <f>IF(N231="snížená",J231,0)</f>
        <v>0</v>
      </c>
      <c r="BG231" s="159">
        <f>IF(N231="zákl. přenesená",J231,0)</f>
        <v>0</v>
      </c>
      <c r="BH231" s="159">
        <f>IF(N231="sníž. přenesená",J231,0)</f>
        <v>0</v>
      </c>
      <c r="BI231" s="159">
        <f>IF(N231="nulová",J231,0)</f>
        <v>0</v>
      </c>
      <c r="BJ231" s="18" t="s">
        <v>80</v>
      </c>
      <c r="BK231" s="159">
        <f>ROUND(I231*H231,2)</f>
        <v>0</v>
      </c>
      <c r="BL231" s="18" t="s">
        <v>396</v>
      </c>
      <c r="BM231" s="158" t="s">
        <v>563</v>
      </c>
    </row>
    <row r="232" spans="1:65" s="13" customFormat="1" x14ac:dyDescent="0.2">
      <c r="B232" s="160"/>
      <c r="D232" s="161" t="s">
        <v>121</v>
      </c>
      <c r="E232" s="162" t="s">
        <v>1</v>
      </c>
      <c r="F232" s="163" t="s">
        <v>564</v>
      </c>
      <c r="H232" s="164">
        <v>0.04</v>
      </c>
      <c r="I232" s="165"/>
      <c r="L232" s="160"/>
      <c r="M232" s="166"/>
      <c r="N232" s="167"/>
      <c r="O232" s="167"/>
      <c r="P232" s="167"/>
      <c r="Q232" s="167"/>
      <c r="R232" s="167"/>
      <c r="S232" s="167"/>
      <c r="T232" s="168"/>
      <c r="AT232" s="162" t="s">
        <v>121</v>
      </c>
      <c r="AU232" s="162" t="s">
        <v>80</v>
      </c>
      <c r="AV232" s="13" t="s">
        <v>82</v>
      </c>
      <c r="AW232" s="13" t="s">
        <v>29</v>
      </c>
      <c r="AX232" s="13" t="s">
        <v>72</v>
      </c>
      <c r="AY232" s="162" t="s">
        <v>112</v>
      </c>
    </row>
    <row r="233" spans="1:65" s="13" customFormat="1" x14ac:dyDescent="0.2">
      <c r="B233" s="160"/>
      <c r="D233" s="161" t="s">
        <v>121</v>
      </c>
      <c r="E233" s="162" t="s">
        <v>1</v>
      </c>
      <c r="F233" s="163" t="s">
        <v>565</v>
      </c>
      <c r="H233" s="164">
        <v>0.41099999999999998</v>
      </c>
      <c r="I233" s="165"/>
      <c r="L233" s="160"/>
      <c r="M233" s="166"/>
      <c r="N233" s="167"/>
      <c r="O233" s="167"/>
      <c r="P233" s="167"/>
      <c r="Q233" s="167"/>
      <c r="R233" s="167"/>
      <c r="S233" s="167"/>
      <c r="T233" s="168"/>
      <c r="AT233" s="162" t="s">
        <v>121</v>
      </c>
      <c r="AU233" s="162" t="s">
        <v>80</v>
      </c>
      <c r="AV233" s="13" t="s">
        <v>82</v>
      </c>
      <c r="AW233" s="13" t="s">
        <v>29</v>
      </c>
      <c r="AX233" s="13" t="s">
        <v>72</v>
      </c>
      <c r="AY233" s="162" t="s">
        <v>112</v>
      </c>
    </row>
    <row r="234" spans="1:65" s="13" customFormat="1" x14ac:dyDescent="0.2">
      <c r="B234" s="160"/>
      <c r="D234" s="161" t="s">
        <v>121</v>
      </c>
      <c r="E234" s="162" t="s">
        <v>1</v>
      </c>
      <c r="F234" s="163" t="s">
        <v>566</v>
      </c>
      <c r="H234" s="164">
        <v>2.8290000000000002</v>
      </c>
      <c r="I234" s="165"/>
      <c r="L234" s="160"/>
      <c r="M234" s="166"/>
      <c r="N234" s="167"/>
      <c r="O234" s="167"/>
      <c r="P234" s="167"/>
      <c r="Q234" s="167"/>
      <c r="R234" s="167"/>
      <c r="S234" s="167"/>
      <c r="T234" s="168"/>
      <c r="AT234" s="162" t="s">
        <v>121</v>
      </c>
      <c r="AU234" s="162" t="s">
        <v>80</v>
      </c>
      <c r="AV234" s="13" t="s">
        <v>82</v>
      </c>
      <c r="AW234" s="13" t="s">
        <v>29</v>
      </c>
      <c r="AX234" s="13" t="s">
        <v>72</v>
      </c>
      <c r="AY234" s="162" t="s">
        <v>112</v>
      </c>
    </row>
    <row r="235" spans="1:65" s="13" customFormat="1" x14ac:dyDescent="0.2">
      <c r="B235" s="160"/>
      <c r="D235" s="161" t="s">
        <v>121</v>
      </c>
      <c r="E235" s="162" t="s">
        <v>1</v>
      </c>
      <c r="F235" s="163" t="s">
        <v>550</v>
      </c>
      <c r="H235" s="164">
        <v>57.96</v>
      </c>
      <c r="I235" s="165"/>
      <c r="L235" s="160"/>
      <c r="M235" s="166"/>
      <c r="N235" s="167"/>
      <c r="O235" s="167"/>
      <c r="P235" s="167"/>
      <c r="Q235" s="167"/>
      <c r="R235" s="167"/>
      <c r="S235" s="167"/>
      <c r="T235" s="168"/>
      <c r="AT235" s="162" t="s">
        <v>121</v>
      </c>
      <c r="AU235" s="162" t="s">
        <v>80</v>
      </c>
      <c r="AV235" s="13" t="s">
        <v>82</v>
      </c>
      <c r="AW235" s="13" t="s">
        <v>29</v>
      </c>
      <c r="AX235" s="13" t="s">
        <v>72</v>
      </c>
      <c r="AY235" s="162" t="s">
        <v>112</v>
      </c>
    </row>
    <row r="236" spans="1:65" s="14" customFormat="1" x14ac:dyDescent="0.2">
      <c r="B236" s="169"/>
      <c r="D236" s="161" t="s">
        <v>121</v>
      </c>
      <c r="E236" s="170" t="s">
        <v>1</v>
      </c>
      <c r="F236" s="171" t="s">
        <v>124</v>
      </c>
      <c r="H236" s="172">
        <v>61.24</v>
      </c>
      <c r="I236" s="173"/>
      <c r="L236" s="169"/>
      <c r="M236" s="174"/>
      <c r="N236" s="175"/>
      <c r="O236" s="175"/>
      <c r="P236" s="175"/>
      <c r="Q236" s="175"/>
      <c r="R236" s="175"/>
      <c r="S236" s="175"/>
      <c r="T236" s="176"/>
      <c r="AT236" s="170" t="s">
        <v>121</v>
      </c>
      <c r="AU236" s="170" t="s">
        <v>80</v>
      </c>
      <c r="AV236" s="14" t="s">
        <v>119</v>
      </c>
      <c r="AW236" s="14" t="s">
        <v>29</v>
      </c>
      <c r="AX236" s="14" t="s">
        <v>80</v>
      </c>
      <c r="AY236" s="170" t="s">
        <v>112</v>
      </c>
    </row>
    <row r="237" spans="1:65" s="2" customFormat="1" ht="22.15" customHeight="1" x14ac:dyDescent="0.2">
      <c r="A237" s="33"/>
      <c r="B237" s="145"/>
      <c r="C237" s="146">
        <v>29</v>
      </c>
      <c r="D237" s="146" t="s">
        <v>115</v>
      </c>
      <c r="E237" s="147" t="s">
        <v>443</v>
      </c>
      <c r="F237" s="148" t="s">
        <v>444</v>
      </c>
      <c r="G237" s="149" t="s">
        <v>165</v>
      </c>
      <c r="H237" s="150">
        <v>66.16</v>
      </c>
      <c r="I237" s="151"/>
      <c r="J237" s="152">
        <f>ROUND(I237*H237,2)</f>
        <v>0</v>
      </c>
      <c r="K237" s="153"/>
      <c r="L237" s="34"/>
      <c r="M237" s="154" t="s">
        <v>1</v>
      </c>
      <c r="N237" s="155" t="s">
        <v>37</v>
      </c>
      <c r="O237" s="59"/>
      <c r="P237" s="156">
        <f>O237*H237</f>
        <v>0</v>
      </c>
      <c r="Q237" s="156">
        <v>0</v>
      </c>
      <c r="R237" s="156">
        <f>Q237*H237</f>
        <v>0</v>
      </c>
      <c r="S237" s="156">
        <v>0</v>
      </c>
      <c r="T237" s="15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8" t="s">
        <v>396</v>
      </c>
      <c r="AT237" s="158" t="s">
        <v>115</v>
      </c>
      <c r="AU237" s="158" t="s">
        <v>80</v>
      </c>
      <c r="AY237" s="18" t="s">
        <v>112</v>
      </c>
      <c r="BE237" s="159">
        <f>IF(N237="základní",J237,0)</f>
        <v>0</v>
      </c>
      <c r="BF237" s="159">
        <f>IF(N237="snížená",J237,0)</f>
        <v>0</v>
      </c>
      <c r="BG237" s="159">
        <f>IF(N237="zákl. přenesená",J237,0)</f>
        <v>0</v>
      </c>
      <c r="BH237" s="159">
        <f>IF(N237="sníž. přenesená",J237,0)</f>
        <v>0</v>
      </c>
      <c r="BI237" s="159">
        <f>IF(N237="nulová",J237,0)</f>
        <v>0</v>
      </c>
      <c r="BJ237" s="18" t="s">
        <v>80</v>
      </c>
      <c r="BK237" s="159">
        <f>ROUND(I237*H237,2)</f>
        <v>0</v>
      </c>
      <c r="BL237" s="18" t="s">
        <v>396</v>
      </c>
      <c r="BM237" s="158" t="s">
        <v>567</v>
      </c>
    </row>
    <row r="238" spans="1:65" s="13" customFormat="1" x14ac:dyDescent="0.2">
      <c r="B238" s="160"/>
      <c r="D238" s="161" t="s">
        <v>121</v>
      </c>
      <c r="E238" s="162" t="s">
        <v>1</v>
      </c>
      <c r="F238" s="163" t="s">
        <v>544</v>
      </c>
      <c r="H238" s="164">
        <v>64.009</v>
      </c>
      <c r="I238" s="165"/>
      <c r="L238" s="160"/>
      <c r="M238" s="166"/>
      <c r="N238" s="167"/>
      <c r="O238" s="167"/>
      <c r="P238" s="167"/>
      <c r="Q238" s="167"/>
      <c r="R238" s="167"/>
      <c r="S238" s="167"/>
      <c r="T238" s="168"/>
      <c r="AT238" s="162" t="s">
        <v>121</v>
      </c>
      <c r="AU238" s="162" t="s">
        <v>80</v>
      </c>
      <c r="AV238" s="13" t="s">
        <v>82</v>
      </c>
      <c r="AW238" s="13" t="s">
        <v>29</v>
      </c>
      <c r="AX238" s="13" t="s">
        <v>72</v>
      </c>
      <c r="AY238" s="162" t="s">
        <v>112</v>
      </c>
    </row>
    <row r="239" spans="1:65" s="13" customFormat="1" x14ac:dyDescent="0.2">
      <c r="B239" s="160"/>
      <c r="D239" s="161" t="s">
        <v>121</v>
      </c>
      <c r="E239" s="162" t="s">
        <v>1</v>
      </c>
      <c r="F239" s="163" t="s">
        <v>545</v>
      </c>
      <c r="H239" s="164">
        <v>2.1509999999999998</v>
      </c>
      <c r="I239" s="165"/>
      <c r="L239" s="160"/>
      <c r="M239" s="166"/>
      <c r="N239" s="167"/>
      <c r="O239" s="167"/>
      <c r="P239" s="167"/>
      <c r="Q239" s="167"/>
      <c r="R239" s="167"/>
      <c r="S239" s="167"/>
      <c r="T239" s="168"/>
      <c r="AT239" s="162" t="s">
        <v>121</v>
      </c>
      <c r="AU239" s="162" t="s">
        <v>80</v>
      </c>
      <c r="AV239" s="13" t="s">
        <v>82</v>
      </c>
      <c r="AW239" s="13" t="s">
        <v>29</v>
      </c>
      <c r="AX239" s="13" t="s">
        <v>72</v>
      </c>
      <c r="AY239" s="162" t="s">
        <v>112</v>
      </c>
    </row>
    <row r="240" spans="1:65" s="14" customFormat="1" x14ac:dyDescent="0.2">
      <c r="B240" s="169"/>
      <c r="D240" s="161" t="s">
        <v>121</v>
      </c>
      <c r="E240" s="170" t="s">
        <v>1</v>
      </c>
      <c r="F240" s="171" t="s">
        <v>124</v>
      </c>
      <c r="H240" s="172">
        <v>66.16</v>
      </c>
      <c r="I240" s="173"/>
      <c r="L240" s="169"/>
      <c r="M240" s="174"/>
      <c r="N240" s="175"/>
      <c r="O240" s="175"/>
      <c r="P240" s="175"/>
      <c r="Q240" s="175"/>
      <c r="R240" s="175"/>
      <c r="S240" s="175"/>
      <c r="T240" s="176"/>
      <c r="AT240" s="170" t="s">
        <v>121</v>
      </c>
      <c r="AU240" s="170" t="s">
        <v>80</v>
      </c>
      <c r="AV240" s="14" t="s">
        <v>119</v>
      </c>
      <c r="AW240" s="14" t="s">
        <v>29</v>
      </c>
      <c r="AX240" s="14" t="s">
        <v>80</v>
      </c>
      <c r="AY240" s="170" t="s">
        <v>112</v>
      </c>
    </row>
    <row r="241" spans="1:65" s="2" customFormat="1" ht="22.15" customHeight="1" x14ac:dyDescent="0.2">
      <c r="A241" s="33"/>
      <c r="B241" s="145"/>
      <c r="C241" s="146">
        <v>30</v>
      </c>
      <c r="D241" s="146" t="s">
        <v>115</v>
      </c>
      <c r="E241" s="147" t="s">
        <v>568</v>
      </c>
      <c r="F241" s="148" t="s">
        <v>569</v>
      </c>
      <c r="G241" s="149" t="s">
        <v>118</v>
      </c>
      <c r="H241" s="150">
        <v>2</v>
      </c>
      <c r="I241" s="151"/>
      <c r="J241" s="152">
        <f>ROUND(I241*H241,2)</f>
        <v>0</v>
      </c>
      <c r="K241" s="153"/>
      <c r="L241" s="34"/>
      <c r="M241" s="154" t="s">
        <v>1</v>
      </c>
      <c r="N241" s="155" t="s">
        <v>37</v>
      </c>
      <c r="O241" s="59"/>
      <c r="P241" s="156">
        <f>O241*H241</f>
        <v>0</v>
      </c>
      <c r="Q241" s="156">
        <v>0</v>
      </c>
      <c r="R241" s="156">
        <f>Q241*H241</f>
        <v>0</v>
      </c>
      <c r="S241" s="156">
        <v>0</v>
      </c>
      <c r="T241" s="157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8" t="s">
        <v>396</v>
      </c>
      <c r="AT241" s="158" t="s">
        <v>115</v>
      </c>
      <c r="AU241" s="158" t="s">
        <v>80</v>
      </c>
      <c r="AY241" s="18" t="s">
        <v>112</v>
      </c>
      <c r="BE241" s="159">
        <f>IF(N241="základní",J241,0)</f>
        <v>0</v>
      </c>
      <c r="BF241" s="159">
        <f>IF(N241="snížená",J241,0)</f>
        <v>0</v>
      </c>
      <c r="BG241" s="159">
        <f>IF(N241="zákl. přenesená",J241,0)</f>
        <v>0</v>
      </c>
      <c r="BH241" s="159">
        <f>IF(N241="sníž. přenesená",J241,0)</f>
        <v>0</v>
      </c>
      <c r="BI241" s="159">
        <f>IF(N241="nulová",J241,0)</f>
        <v>0</v>
      </c>
      <c r="BJ241" s="18" t="s">
        <v>80</v>
      </c>
      <c r="BK241" s="159">
        <f>ROUND(I241*H241,2)</f>
        <v>0</v>
      </c>
      <c r="BL241" s="18" t="s">
        <v>396</v>
      </c>
      <c r="BM241" s="158" t="s">
        <v>570</v>
      </c>
    </row>
    <row r="242" spans="1:65" s="13" customFormat="1" x14ac:dyDescent="0.2">
      <c r="B242" s="160"/>
      <c r="D242" s="161" t="s">
        <v>121</v>
      </c>
      <c r="E242" s="162" t="s">
        <v>1</v>
      </c>
      <c r="F242" s="163" t="s">
        <v>571</v>
      </c>
      <c r="H242" s="164">
        <v>2</v>
      </c>
      <c r="I242" s="165"/>
      <c r="L242" s="160"/>
      <c r="M242" s="166"/>
      <c r="N242" s="167"/>
      <c r="O242" s="167"/>
      <c r="P242" s="167"/>
      <c r="Q242" s="167"/>
      <c r="R242" s="167"/>
      <c r="S242" s="167"/>
      <c r="T242" s="168"/>
      <c r="AT242" s="162" t="s">
        <v>121</v>
      </c>
      <c r="AU242" s="162" t="s">
        <v>80</v>
      </c>
      <c r="AV242" s="13" t="s">
        <v>82</v>
      </c>
      <c r="AW242" s="13" t="s">
        <v>29</v>
      </c>
      <c r="AX242" s="13" t="s">
        <v>72</v>
      </c>
      <c r="AY242" s="162" t="s">
        <v>112</v>
      </c>
    </row>
    <row r="243" spans="1:65" s="14" customFormat="1" x14ac:dyDescent="0.2">
      <c r="B243" s="169"/>
      <c r="D243" s="161" t="s">
        <v>121</v>
      </c>
      <c r="E243" s="170" t="s">
        <v>1</v>
      </c>
      <c r="F243" s="171" t="s">
        <v>124</v>
      </c>
      <c r="H243" s="172">
        <v>2</v>
      </c>
      <c r="I243" s="173"/>
      <c r="L243" s="169"/>
      <c r="M243" s="174"/>
      <c r="N243" s="175"/>
      <c r="O243" s="175"/>
      <c r="P243" s="175"/>
      <c r="Q243" s="175"/>
      <c r="R243" s="175"/>
      <c r="S243" s="175"/>
      <c r="T243" s="176"/>
      <c r="AT243" s="170" t="s">
        <v>121</v>
      </c>
      <c r="AU243" s="170" t="s">
        <v>80</v>
      </c>
      <c r="AV243" s="14" t="s">
        <v>119</v>
      </c>
      <c r="AW243" s="14" t="s">
        <v>29</v>
      </c>
      <c r="AX243" s="14" t="s">
        <v>80</v>
      </c>
      <c r="AY243" s="170" t="s">
        <v>112</v>
      </c>
    </row>
    <row r="244" spans="1:65" s="2" customFormat="1" ht="22.15" customHeight="1" x14ac:dyDescent="0.2">
      <c r="A244" s="33"/>
      <c r="B244" s="145"/>
      <c r="C244" s="146">
        <v>31</v>
      </c>
      <c r="D244" s="146" t="s">
        <v>115</v>
      </c>
      <c r="E244" s="147" t="s">
        <v>572</v>
      </c>
      <c r="F244" s="148" t="s">
        <v>573</v>
      </c>
      <c r="G244" s="149" t="s">
        <v>118</v>
      </c>
      <c r="H244" s="150">
        <v>4</v>
      </c>
      <c r="I244" s="151"/>
      <c r="J244" s="152">
        <f>ROUND(I244*H244,2)</f>
        <v>0</v>
      </c>
      <c r="K244" s="153"/>
      <c r="L244" s="34"/>
      <c r="M244" s="154" t="s">
        <v>1</v>
      </c>
      <c r="N244" s="155" t="s">
        <v>37</v>
      </c>
      <c r="O244" s="59"/>
      <c r="P244" s="156">
        <f>O244*H244</f>
        <v>0</v>
      </c>
      <c r="Q244" s="156">
        <v>0</v>
      </c>
      <c r="R244" s="156">
        <f>Q244*H244</f>
        <v>0</v>
      </c>
      <c r="S244" s="156">
        <v>0</v>
      </c>
      <c r="T244" s="15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8" t="s">
        <v>119</v>
      </c>
      <c r="AT244" s="158" t="s">
        <v>115</v>
      </c>
      <c r="AU244" s="158" t="s">
        <v>80</v>
      </c>
      <c r="AY244" s="18" t="s">
        <v>112</v>
      </c>
      <c r="BE244" s="159">
        <f>IF(N244="základní",J244,0)</f>
        <v>0</v>
      </c>
      <c r="BF244" s="159">
        <f>IF(N244="snížená",J244,0)</f>
        <v>0</v>
      </c>
      <c r="BG244" s="159">
        <f>IF(N244="zákl. přenesená",J244,0)</f>
        <v>0</v>
      </c>
      <c r="BH244" s="159">
        <f>IF(N244="sníž. přenesená",J244,0)</f>
        <v>0</v>
      </c>
      <c r="BI244" s="159">
        <f>IF(N244="nulová",J244,0)</f>
        <v>0</v>
      </c>
      <c r="BJ244" s="18" t="s">
        <v>80</v>
      </c>
      <c r="BK244" s="159">
        <f>ROUND(I244*H244,2)</f>
        <v>0</v>
      </c>
      <c r="BL244" s="18" t="s">
        <v>119</v>
      </c>
      <c r="BM244" s="158" t="s">
        <v>574</v>
      </c>
    </row>
    <row r="245" spans="1:65" s="13" customFormat="1" x14ac:dyDescent="0.2">
      <c r="B245" s="160"/>
      <c r="D245" s="161" t="s">
        <v>121</v>
      </c>
      <c r="E245" s="162" t="s">
        <v>1</v>
      </c>
      <c r="F245" s="163" t="s">
        <v>575</v>
      </c>
      <c r="H245" s="164">
        <v>4</v>
      </c>
      <c r="I245" s="165"/>
      <c r="L245" s="160"/>
      <c r="M245" s="166"/>
      <c r="N245" s="167"/>
      <c r="O245" s="167"/>
      <c r="P245" s="167"/>
      <c r="Q245" s="167"/>
      <c r="R245" s="167"/>
      <c r="S245" s="167"/>
      <c r="T245" s="168"/>
      <c r="AT245" s="162" t="s">
        <v>121</v>
      </c>
      <c r="AU245" s="162" t="s">
        <v>80</v>
      </c>
      <c r="AV245" s="13" t="s">
        <v>82</v>
      </c>
      <c r="AW245" s="13" t="s">
        <v>29</v>
      </c>
      <c r="AX245" s="13" t="s">
        <v>72</v>
      </c>
      <c r="AY245" s="162" t="s">
        <v>112</v>
      </c>
    </row>
    <row r="246" spans="1:65" s="14" customFormat="1" x14ac:dyDescent="0.2">
      <c r="B246" s="169"/>
      <c r="D246" s="161" t="s">
        <v>121</v>
      </c>
      <c r="E246" s="170" t="s">
        <v>1</v>
      </c>
      <c r="F246" s="171" t="s">
        <v>124</v>
      </c>
      <c r="H246" s="172">
        <v>4</v>
      </c>
      <c r="I246" s="173"/>
      <c r="L246" s="169"/>
      <c r="M246" s="174"/>
      <c r="N246" s="175"/>
      <c r="O246" s="175"/>
      <c r="P246" s="175"/>
      <c r="Q246" s="175"/>
      <c r="R246" s="175"/>
      <c r="S246" s="175"/>
      <c r="T246" s="176"/>
      <c r="AT246" s="170" t="s">
        <v>121</v>
      </c>
      <c r="AU246" s="170" t="s">
        <v>80</v>
      </c>
      <c r="AV246" s="14" t="s">
        <v>119</v>
      </c>
      <c r="AW246" s="14" t="s">
        <v>29</v>
      </c>
      <c r="AX246" s="14" t="s">
        <v>80</v>
      </c>
      <c r="AY246" s="170" t="s">
        <v>112</v>
      </c>
    </row>
    <row r="247" spans="1:65" s="2" customFormat="1" ht="13.9" customHeight="1" x14ac:dyDescent="0.2">
      <c r="A247" s="33"/>
      <c r="B247" s="145"/>
      <c r="C247" s="146">
        <v>32</v>
      </c>
      <c r="D247" s="146" t="s">
        <v>115</v>
      </c>
      <c r="E247" s="147" t="s">
        <v>448</v>
      </c>
      <c r="F247" s="148" t="s">
        <v>449</v>
      </c>
      <c r="G247" s="149" t="s">
        <v>165</v>
      </c>
      <c r="H247" s="150">
        <v>57.96</v>
      </c>
      <c r="I247" s="151"/>
      <c r="J247" s="152">
        <f>ROUND(I247*H247,2)</f>
        <v>0</v>
      </c>
      <c r="K247" s="153"/>
      <c r="L247" s="34"/>
      <c r="M247" s="154" t="s">
        <v>1</v>
      </c>
      <c r="N247" s="155" t="s">
        <v>37</v>
      </c>
      <c r="O247" s="59"/>
      <c r="P247" s="156">
        <f>O247*H247</f>
        <v>0</v>
      </c>
      <c r="Q247" s="156">
        <v>0</v>
      </c>
      <c r="R247" s="156">
        <f>Q247*H247</f>
        <v>0</v>
      </c>
      <c r="S247" s="156">
        <v>0</v>
      </c>
      <c r="T247" s="15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8" t="s">
        <v>396</v>
      </c>
      <c r="AT247" s="158" t="s">
        <v>115</v>
      </c>
      <c r="AU247" s="158" t="s">
        <v>80</v>
      </c>
      <c r="AY247" s="18" t="s">
        <v>112</v>
      </c>
      <c r="BE247" s="159">
        <f>IF(N247="základní",J247,0)</f>
        <v>0</v>
      </c>
      <c r="BF247" s="159">
        <f>IF(N247="snížená",J247,0)</f>
        <v>0</v>
      </c>
      <c r="BG247" s="159">
        <f>IF(N247="zákl. přenesená",J247,0)</f>
        <v>0</v>
      </c>
      <c r="BH247" s="159">
        <f>IF(N247="sníž. přenesená",J247,0)</f>
        <v>0</v>
      </c>
      <c r="BI247" s="159">
        <f>IF(N247="nulová",J247,0)</f>
        <v>0</v>
      </c>
      <c r="BJ247" s="18" t="s">
        <v>80</v>
      </c>
      <c r="BK247" s="159">
        <f>ROUND(I247*H247,2)</f>
        <v>0</v>
      </c>
      <c r="BL247" s="18" t="s">
        <v>396</v>
      </c>
      <c r="BM247" s="158" t="s">
        <v>576</v>
      </c>
    </row>
    <row r="248" spans="1:65" s="13" customFormat="1" x14ac:dyDescent="0.2">
      <c r="B248" s="160"/>
      <c r="D248" s="161" t="s">
        <v>121</v>
      </c>
      <c r="E248" s="162" t="s">
        <v>1</v>
      </c>
      <c r="F248" s="163" t="s">
        <v>550</v>
      </c>
      <c r="H248" s="164">
        <v>57.96</v>
      </c>
      <c r="I248" s="165"/>
      <c r="L248" s="160"/>
      <c r="M248" s="166"/>
      <c r="N248" s="167"/>
      <c r="O248" s="167"/>
      <c r="P248" s="167"/>
      <c r="Q248" s="167"/>
      <c r="R248" s="167"/>
      <c r="S248" s="167"/>
      <c r="T248" s="168"/>
      <c r="AT248" s="162" t="s">
        <v>121</v>
      </c>
      <c r="AU248" s="162" t="s">
        <v>80</v>
      </c>
      <c r="AV248" s="13" t="s">
        <v>82</v>
      </c>
      <c r="AW248" s="13" t="s">
        <v>29</v>
      </c>
      <c r="AX248" s="13" t="s">
        <v>72</v>
      </c>
      <c r="AY248" s="162" t="s">
        <v>112</v>
      </c>
    </row>
    <row r="249" spans="1:65" s="14" customFormat="1" x14ac:dyDescent="0.2">
      <c r="B249" s="169"/>
      <c r="D249" s="161" t="s">
        <v>121</v>
      </c>
      <c r="E249" s="170" t="s">
        <v>1</v>
      </c>
      <c r="F249" s="171" t="s">
        <v>124</v>
      </c>
      <c r="H249" s="172">
        <v>57.96</v>
      </c>
      <c r="I249" s="173"/>
      <c r="L249" s="169"/>
      <c r="M249" s="174"/>
      <c r="N249" s="175"/>
      <c r="O249" s="175"/>
      <c r="P249" s="175"/>
      <c r="Q249" s="175"/>
      <c r="R249" s="175"/>
      <c r="S249" s="175"/>
      <c r="T249" s="176"/>
      <c r="AT249" s="170" t="s">
        <v>121</v>
      </c>
      <c r="AU249" s="170" t="s">
        <v>80</v>
      </c>
      <c r="AV249" s="14" t="s">
        <v>119</v>
      </c>
      <c r="AW249" s="14" t="s">
        <v>29</v>
      </c>
      <c r="AX249" s="14" t="s">
        <v>80</v>
      </c>
      <c r="AY249" s="170" t="s">
        <v>112</v>
      </c>
    </row>
    <row r="250" spans="1:65" s="2" customFormat="1" ht="13.9" customHeight="1" x14ac:dyDescent="0.2">
      <c r="A250" s="33"/>
      <c r="B250" s="145"/>
      <c r="C250" s="146">
        <v>33</v>
      </c>
      <c r="D250" s="146" t="s">
        <v>115</v>
      </c>
      <c r="E250" s="147" t="s">
        <v>451</v>
      </c>
      <c r="F250" s="148" t="s">
        <v>452</v>
      </c>
      <c r="G250" s="149" t="s">
        <v>165</v>
      </c>
      <c r="H250" s="150">
        <v>0.41099999999999998</v>
      </c>
      <c r="I250" s="151"/>
      <c r="J250" s="152">
        <f>ROUND(I250*H250,2)</f>
        <v>0</v>
      </c>
      <c r="K250" s="153"/>
      <c r="L250" s="34"/>
      <c r="M250" s="154" t="s">
        <v>1</v>
      </c>
      <c r="N250" s="155" t="s">
        <v>37</v>
      </c>
      <c r="O250" s="59"/>
      <c r="P250" s="156">
        <f>O250*H250</f>
        <v>0</v>
      </c>
      <c r="Q250" s="156">
        <v>0</v>
      </c>
      <c r="R250" s="156">
        <f>Q250*H250</f>
        <v>0</v>
      </c>
      <c r="S250" s="156">
        <v>0</v>
      </c>
      <c r="T250" s="15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8" t="s">
        <v>396</v>
      </c>
      <c r="AT250" s="158" t="s">
        <v>115</v>
      </c>
      <c r="AU250" s="158" t="s">
        <v>80</v>
      </c>
      <c r="AY250" s="18" t="s">
        <v>112</v>
      </c>
      <c r="BE250" s="159">
        <f>IF(N250="základní",J250,0)</f>
        <v>0</v>
      </c>
      <c r="BF250" s="159">
        <f>IF(N250="snížená",J250,0)</f>
        <v>0</v>
      </c>
      <c r="BG250" s="159">
        <f>IF(N250="zákl. přenesená",J250,0)</f>
        <v>0</v>
      </c>
      <c r="BH250" s="159">
        <f>IF(N250="sníž. přenesená",J250,0)</f>
        <v>0</v>
      </c>
      <c r="BI250" s="159">
        <f>IF(N250="nulová",J250,0)</f>
        <v>0</v>
      </c>
      <c r="BJ250" s="18" t="s">
        <v>80</v>
      </c>
      <c r="BK250" s="159">
        <f>ROUND(I250*H250,2)</f>
        <v>0</v>
      </c>
      <c r="BL250" s="18" t="s">
        <v>396</v>
      </c>
      <c r="BM250" s="158" t="s">
        <v>577</v>
      </c>
    </row>
    <row r="251" spans="1:65" s="13" customFormat="1" x14ac:dyDescent="0.2">
      <c r="B251" s="160"/>
      <c r="D251" s="161" t="s">
        <v>121</v>
      </c>
      <c r="E251" s="162" t="s">
        <v>1</v>
      </c>
      <c r="F251" s="163" t="s">
        <v>578</v>
      </c>
      <c r="H251" s="164">
        <v>0.41099999999999998</v>
      </c>
      <c r="I251" s="165"/>
      <c r="L251" s="160"/>
      <c r="M251" s="166"/>
      <c r="N251" s="167"/>
      <c r="O251" s="167"/>
      <c r="P251" s="167"/>
      <c r="Q251" s="167"/>
      <c r="R251" s="167"/>
      <c r="S251" s="167"/>
      <c r="T251" s="168"/>
      <c r="AT251" s="162" t="s">
        <v>121</v>
      </c>
      <c r="AU251" s="162" t="s">
        <v>80</v>
      </c>
      <c r="AV251" s="13" t="s">
        <v>82</v>
      </c>
      <c r="AW251" s="13" t="s">
        <v>29</v>
      </c>
      <c r="AX251" s="13" t="s">
        <v>72</v>
      </c>
      <c r="AY251" s="162" t="s">
        <v>112</v>
      </c>
    </row>
    <row r="252" spans="1:65" s="14" customFormat="1" x14ac:dyDescent="0.2">
      <c r="B252" s="169"/>
      <c r="D252" s="161" t="s">
        <v>121</v>
      </c>
      <c r="E252" s="170" t="s">
        <v>1</v>
      </c>
      <c r="F252" s="171" t="s">
        <v>124</v>
      </c>
      <c r="H252" s="172">
        <v>0.41099999999999998</v>
      </c>
      <c r="I252" s="173"/>
      <c r="L252" s="169"/>
      <c r="M252" s="174"/>
      <c r="N252" s="175"/>
      <c r="O252" s="175"/>
      <c r="P252" s="175"/>
      <c r="Q252" s="175"/>
      <c r="R252" s="175"/>
      <c r="S252" s="175"/>
      <c r="T252" s="176"/>
      <c r="AT252" s="170" t="s">
        <v>121</v>
      </c>
      <c r="AU252" s="170" t="s">
        <v>80</v>
      </c>
      <c r="AV252" s="14" t="s">
        <v>119</v>
      </c>
      <c r="AW252" s="14" t="s">
        <v>29</v>
      </c>
      <c r="AX252" s="14" t="s">
        <v>80</v>
      </c>
      <c r="AY252" s="170" t="s">
        <v>112</v>
      </c>
    </row>
    <row r="253" spans="1:65" s="12" customFormat="1" ht="25.9" customHeight="1" x14ac:dyDescent="0.2">
      <c r="B253" s="132"/>
      <c r="D253" s="133" t="s">
        <v>71</v>
      </c>
      <c r="E253" s="134" t="s">
        <v>579</v>
      </c>
      <c r="F253" s="134" t="s">
        <v>580</v>
      </c>
      <c r="I253" s="135"/>
      <c r="J253" s="136">
        <f>BK253</f>
        <v>0</v>
      </c>
      <c r="L253" s="132"/>
      <c r="M253" s="137"/>
      <c r="N253" s="138"/>
      <c r="O253" s="138"/>
      <c r="P253" s="139">
        <f>SUM(P254:P265)</f>
        <v>0</v>
      </c>
      <c r="Q253" s="138"/>
      <c r="R253" s="139">
        <f>SUM(R254:R265)</f>
        <v>0</v>
      </c>
      <c r="S253" s="138"/>
      <c r="T253" s="140">
        <f>SUM(T254:T265)</f>
        <v>0</v>
      </c>
      <c r="AR253" s="133" t="s">
        <v>113</v>
      </c>
      <c r="AT253" s="141" t="s">
        <v>71</v>
      </c>
      <c r="AU253" s="141" t="s">
        <v>72</v>
      </c>
      <c r="AY253" s="133" t="s">
        <v>112</v>
      </c>
      <c r="BK253" s="142">
        <f>SUM(BK254:BK265)</f>
        <v>0</v>
      </c>
    </row>
    <row r="254" spans="1:65" s="2" customFormat="1" ht="21.75" customHeight="1" x14ac:dyDescent="0.2">
      <c r="A254" s="33"/>
      <c r="B254" s="145"/>
      <c r="C254" s="146">
        <v>34</v>
      </c>
      <c r="D254" s="146" t="s">
        <v>115</v>
      </c>
      <c r="E254" s="147" t="s">
        <v>581</v>
      </c>
      <c r="F254" s="211" t="s">
        <v>606</v>
      </c>
      <c r="G254" s="149" t="s">
        <v>582</v>
      </c>
      <c r="H254" s="150">
        <v>1</v>
      </c>
      <c r="I254" s="151"/>
      <c r="J254" s="152">
        <f t="shared" ref="J254:J261" si="0">ROUND(I254*H254,2)</f>
        <v>0</v>
      </c>
      <c r="K254" s="153"/>
      <c r="L254" s="34"/>
      <c r="M254" s="154" t="s">
        <v>1</v>
      </c>
      <c r="N254" s="155" t="s">
        <v>37</v>
      </c>
      <c r="O254" s="59"/>
      <c r="P254" s="156">
        <f t="shared" ref="P254:P261" si="1">O254*H254</f>
        <v>0</v>
      </c>
      <c r="Q254" s="156">
        <v>0</v>
      </c>
      <c r="R254" s="156">
        <f t="shared" ref="R254:R261" si="2">Q254*H254</f>
        <v>0</v>
      </c>
      <c r="S254" s="156">
        <v>0</v>
      </c>
      <c r="T254" s="157">
        <f t="shared" ref="T254:T261" si="3"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8" t="s">
        <v>119</v>
      </c>
      <c r="AT254" s="158" t="s">
        <v>115</v>
      </c>
      <c r="AU254" s="158" t="s">
        <v>80</v>
      </c>
      <c r="AY254" s="18" t="s">
        <v>112</v>
      </c>
      <c r="BE254" s="159">
        <f t="shared" ref="BE254:BE261" si="4">IF(N254="základní",J254,0)</f>
        <v>0</v>
      </c>
      <c r="BF254" s="159">
        <f t="shared" ref="BF254:BF261" si="5">IF(N254="snížená",J254,0)</f>
        <v>0</v>
      </c>
      <c r="BG254" s="159">
        <f t="shared" ref="BG254:BG261" si="6">IF(N254="zákl. přenesená",J254,0)</f>
        <v>0</v>
      </c>
      <c r="BH254" s="159">
        <f t="shared" ref="BH254:BH261" si="7">IF(N254="sníž. přenesená",J254,0)</f>
        <v>0</v>
      </c>
      <c r="BI254" s="159">
        <f t="shared" ref="BI254:BI261" si="8">IF(N254="nulová",J254,0)</f>
        <v>0</v>
      </c>
      <c r="BJ254" s="18" t="s">
        <v>80</v>
      </c>
      <c r="BK254" s="159">
        <f t="shared" ref="BK254:BK261" si="9">ROUND(I254*H254,2)</f>
        <v>0</v>
      </c>
      <c r="BL254" s="18" t="s">
        <v>119</v>
      </c>
      <c r="BM254" s="158" t="s">
        <v>583</v>
      </c>
    </row>
    <row r="255" spans="1:65" s="2" customFormat="1" ht="28.5" customHeight="1" x14ac:dyDescent="0.2">
      <c r="A255" s="33"/>
      <c r="B255" s="145"/>
      <c r="C255" s="146">
        <v>35</v>
      </c>
      <c r="D255" s="146" t="s">
        <v>115</v>
      </c>
      <c r="E255" s="147" t="s">
        <v>584</v>
      </c>
      <c r="F255" s="211" t="s">
        <v>607</v>
      </c>
      <c r="G255" s="149" t="s">
        <v>582</v>
      </c>
      <c r="H255" s="150">
        <v>1</v>
      </c>
      <c r="I255" s="151"/>
      <c r="J255" s="152">
        <f t="shared" si="0"/>
        <v>0</v>
      </c>
      <c r="K255" s="153"/>
      <c r="L255" s="34"/>
      <c r="M255" s="154" t="s">
        <v>1</v>
      </c>
      <c r="N255" s="155" t="s">
        <v>37</v>
      </c>
      <c r="O255" s="59"/>
      <c r="P255" s="156">
        <f t="shared" si="1"/>
        <v>0</v>
      </c>
      <c r="Q255" s="156">
        <v>0</v>
      </c>
      <c r="R255" s="156">
        <f t="shared" si="2"/>
        <v>0</v>
      </c>
      <c r="S255" s="156">
        <v>0</v>
      </c>
      <c r="T255" s="157">
        <f t="shared" si="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8" t="s">
        <v>119</v>
      </c>
      <c r="AT255" s="158" t="s">
        <v>115</v>
      </c>
      <c r="AU255" s="158" t="s">
        <v>80</v>
      </c>
      <c r="AY255" s="18" t="s">
        <v>112</v>
      </c>
      <c r="BE255" s="159">
        <f t="shared" si="4"/>
        <v>0</v>
      </c>
      <c r="BF255" s="159">
        <f t="shared" si="5"/>
        <v>0</v>
      </c>
      <c r="BG255" s="159">
        <f t="shared" si="6"/>
        <v>0</v>
      </c>
      <c r="BH255" s="159">
        <f t="shared" si="7"/>
        <v>0</v>
      </c>
      <c r="BI255" s="159">
        <f t="shared" si="8"/>
        <v>0</v>
      </c>
      <c r="BJ255" s="18" t="s">
        <v>80</v>
      </c>
      <c r="BK255" s="159">
        <f t="shared" si="9"/>
        <v>0</v>
      </c>
      <c r="BL255" s="18" t="s">
        <v>119</v>
      </c>
      <c r="BM255" s="158" t="s">
        <v>585</v>
      </c>
    </row>
    <row r="256" spans="1:65" s="2" customFormat="1" ht="13.9" customHeight="1" x14ac:dyDescent="0.2">
      <c r="A256" s="33"/>
      <c r="B256" s="145"/>
      <c r="C256" s="146">
        <v>36</v>
      </c>
      <c r="D256" s="146" t="s">
        <v>115</v>
      </c>
      <c r="E256" s="147" t="s">
        <v>586</v>
      </c>
      <c r="F256" s="211" t="s">
        <v>608</v>
      </c>
      <c r="G256" s="149" t="s">
        <v>582</v>
      </c>
      <c r="H256" s="150">
        <v>1</v>
      </c>
      <c r="I256" s="151"/>
      <c r="J256" s="152">
        <f t="shared" si="0"/>
        <v>0</v>
      </c>
      <c r="K256" s="153"/>
      <c r="L256" s="34"/>
      <c r="M256" s="154" t="s">
        <v>1</v>
      </c>
      <c r="N256" s="155" t="s">
        <v>37</v>
      </c>
      <c r="O256" s="59"/>
      <c r="P256" s="156">
        <f t="shared" si="1"/>
        <v>0</v>
      </c>
      <c r="Q256" s="156">
        <v>0</v>
      </c>
      <c r="R256" s="156">
        <f t="shared" si="2"/>
        <v>0</v>
      </c>
      <c r="S256" s="156">
        <v>0</v>
      </c>
      <c r="T256" s="157">
        <f t="shared" si="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8" t="s">
        <v>119</v>
      </c>
      <c r="AT256" s="158" t="s">
        <v>115</v>
      </c>
      <c r="AU256" s="158" t="s">
        <v>80</v>
      </c>
      <c r="AY256" s="18" t="s">
        <v>112</v>
      </c>
      <c r="BE256" s="159">
        <f t="shared" si="4"/>
        <v>0</v>
      </c>
      <c r="BF256" s="159">
        <f t="shared" si="5"/>
        <v>0</v>
      </c>
      <c r="BG256" s="159">
        <f t="shared" si="6"/>
        <v>0</v>
      </c>
      <c r="BH256" s="159">
        <f t="shared" si="7"/>
        <v>0</v>
      </c>
      <c r="BI256" s="159">
        <f t="shared" si="8"/>
        <v>0</v>
      </c>
      <c r="BJ256" s="18" t="s">
        <v>80</v>
      </c>
      <c r="BK256" s="159">
        <f t="shared" si="9"/>
        <v>0</v>
      </c>
      <c r="BL256" s="18" t="s">
        <v>119</v>
      </c>
      <c r="BM256" s="158" t="s">
        <v>587</v>
      </c>
    </row>
    <row r="257" spans="1:65" s="2" customFormat="1" ht="22.15" customHeight="1" x14ac:dyDescent="0.2">
      <c r="A257" s="33"/>
      <c r="B257" s="145"/>
      <c r="C257" s="146">
        <v>37</v>
      </c>
      <c r="D257" s="146" t="s">
        <v>115</v>
      </c>
      <c r="E257" s="147" t="s">
        <v>588</v>
      </c>
      <c r="F257" s="211" t="s">
        <v>609</v>
      </c>
      <c r="G257" s="149" t="s">
        <v>582</v>
      </c>
      <c r="H257" s="150">
        <v>1</v>
      </c>
      <c r="I257" s="151"/>
      <c r="J257" s="152">
        <f t="shared" si="0"/>
        <v>0</v>
      </c>
      <c r="K257" s="153"/>
      <c r="L257" s="34"/>
      <c r="M257" s="154" t="s">
        <v>1</v>
      </c>
      <c r="N257" s="155" t="s">
        <v>37</v>
      </c>
      <c r="O257" s="59"/>
      <c r="P257" s="156">
        <f t="shared" si="1"/>
        <v>0</v>
      </c>
      <c r="Q257" s="156">
        <v>0</v>
      </c>
      <c r="R257" s="156">
        <f t="shared" si="2"/>
        <v>0</v>
      </c>
      <c r="S257" s="156">
        <v>0</v>
      </c>
      <c r="T257" s="157">
        <f t="shared" si="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8" t="s">
        <v>119</v>
      </c>
      <c r="AT257" s="158" t="s">
        <v>115</v>
      </c>
      <c r="AU257" s="158" t="s">
        <v>80</v>
      </c>
      <c r="AY257" s="18" t="s">
        <v>112</v>
      </c>
      <c r="BE257" s="159">
        <f t="shared" si="4"/>
        <v>0</v>
      </c>
      <c r="BF257" s="159">
        <f t="shared" si="5"/>
        <v>0</v>
      </c>
      <c r="BG257" s="159">
        <f t="shared" si="6"/>
        <v>0</v>
      </c>
      <c r="BH257" s="159">
        <f t="shared" si="7"/>
        <v>0</v>
      </c>
      <c r="BI257" s="159">
        <f t="shared" si="8"/>
        <v>0</v>
      </c>
      <c r="BJ257" s="18" t="s">
        <v>80</v>
      </c>
      <c r="BK257" s="159">
        <f t="shared" si="9"/>
        <v>0</v>
      </c>
      <c r="BL257" s="18" t="s">
        <v>119</v>
      </c>
      <c r="BM257" s="158" t="s">
        <v>589</v>
      </c>
    </row>
    <row r="258" spans="1:65" s="2" customFormat="1" ht="13.9" customHeight="1" x14ac:dyDescent="0.2">
      <c r="A258" s="33"/>
      <c r="B258" s="145"/>
      <c r="C258" s="146">
        <v>38</v>
      </c>
      <c r="D258" s="146" t="s">
        <v>115</v>
      </c>
      <c r="E258" s="147" t="s">
        <v>590</v>
      </c>
      <c r="F258" s="211" t="s">
        <v>610</v>
      </c>
      <c r="G258" s="149" t="s">
        <v>582</v>
      </c>
      <c r="H258" s="150">
        <v>1</v>
      </c>
      <c r="I258" s="151"/>
      <c r="J258" s="152">
        <f t="shared" si="0"/>
        <v>0</v>
      </c>
      <c r="K258" s="153"/>
      <c r="L258" s="34"/>
      <c r="M258" s="154" t="s">
        <v>1</v>
      </c>
      <c r="N258" s="155" t="s">
        <v>37</v>
      </c>
      <c r="O258" s="59"/>
      <c r="P258" s="156">
        <f t="shared" si="1"/>
        <v>0</v>
      </c>
      <c r="Q258" s="156">
        <v>0</v>
      </c>
      <c r="R258" s="156">
        <f t="shared" si="2"/>
        <v>0</v>
      </c>
      <c r="S258" s="156">
        <v>0</v>
      </c>
      <c r="T258" s="157">
        <f t="shared" si="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8" t="s">
        <v>119</v>
      </c>
      <c r="AT258" s="158" t="s">
        <v>115</v>
      </c>
      <c r="AU258" s="158" t="s">
        <v>80</v>
      </c>
      <c r="AY258" s="18" t="s">
        <v>112</v>
      </c>
      <c r="BE258" s="159">
        <f t="shared" si="4"/>
        <v>0</v>
      </c>
      <c r="BF258" s="159">
        <f t="shared" si="5"/>
        <v>0</v>
      </c>
      <c r="BG258" s="159">
        <f t="shared" si="6"/>
        <v>0</v>
      </c>
      <c r="BH258" s="159">
        <f t="shared" si="7"/>
        <v>0</v>
      </c>
      <c r="BI258" s="159">
        <f t="shared" si="8"/>
        <v>0</v>
      </c>
      <c r="BJ258" s="18" t="s">
        <v>80</v>
      </c>
      <c r="BK258" s="159">
        <f t="shared" si="9"/>
        <v>0</v>
      </c>
      <c r="BL258" s="18" t="s">
        <v>119</v>
      </c>
      <c r="BM258" s="158" t="s">
        <v>591</v>
      </c>
    </row>
    <row r="259" spans="1:65" s="2" customFormat="1" ht="13.9" customHeight="1" x14ac:dyDescent="0.2">
      <c r="A259" s="33"/>
      <c r="B259" s="145"/>
      <c r="C259" s="146">
        <v>39</v>
      </c>
      <c r="D259" s="146" t="s">
        <v>115</v>
      </c>
      <c r="E259" s="147" t="s">
        <v>592</v>
      </c>
      <c r="F259" s="211" t="s">
        <v>611</v>
      </c>
      <c r="G259" s="149" t="s">
        <v>593</v>
      </c>
      <c r="H259" s="150">
        <v>16</v>
      </c>
      <c r="I259" s="151"/>
      <c r="J259" s="152">
        <f t="shared" si="0"/>
        <v>0</v>
      </c>
      <c r="K259" s="153"/>
      <c r="L259" s="34"/>
      <c r="M259" s="154" t="s">
        <v>1</v>
      </c>
      <c r="N259" s="155" t="s">
        <v>37</v>
      </c>
      <c r="O259" s="59"/>
      <c r="P259" s="156">
        <f t="shared" si="1"/>
        <v>0</v>
      </c>
      <c r="Q259" s="156">
        <v>0</v>
      </c>
      <c r="R259" s="156">
        <f t="shared" si="2"/>
        <v>0</v>
      </c>
      <c r="S259" s="156">
        <v>0</v>
      </c>
      <c r="T259" s="157">
        <f t="shared" si="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58" t="s">
        <v>119</v>
      </c>
      <c r="AT259" s="158" t="s">
        <v>115</v>
      </c>
      <c r="AU259" s="158" t="s">
        <v>80</v>
      </c>
      <c r="AY259" s="18" t="s">
        <v>112</v>
      </c>
      <c r="BE259" s="159">
        <f t="shared" si="4"/>
        <v>0</v>
      </c>
      <c r="BF259" s="159">
        <f t="shared" si="5"/>
        <v>0</v>
      </c>
      <c r="BG259" s="159">
        <f t="shared" si="6"/>
        <v>0</v>
      </c>
      <c r="BH259" s="159">
        <f t="shared" si="7"/>
        <v>0</v>
      </c>
      <c r="BI259" s="159">
        <f t="shared" si="8"/>
        <v>0</v>
      </c>
      <c r="BJ259" s="18" t="s">
        <v>80</v>
      </c>
      <c r="BK259" s="159">
        <f t="shared" si="9"/>
        <v>0</v>
      </c>
      <c r="BL259" s="18" t="s">
        <v>119</v>
      </c>
      <c r="BM259" s="158" t="s">
        <v>594</v>
      </c>
    </row>
    <row r="260" spans="1:65" s="2" customFormat="1" ht="22.15" customHeight="1" x14ac:dyDescent="0.2">
      <c r="A260" s="33"/>
      <c r="B260" s="145"/>
      <c r="C260" s="146">
        <v>40</v>
      </c>
      <c r="D260" s="146" t="s">
        <v>115</v>
      </c>
      <c r="E260" s="147" t="s">
        <v>595</v>
      </c>
      <c r="F260" s="148" t="s">
        <v>596</v>
      </c>
      <c r="G260" s="149" t="s">
        <v>582</v>
      </c>
      <c r="H260" s="150">
        <v>1</v>
      </c>
      <c r="I260" s="151"/>
      <c r="J260" s="152">
        <f t="shared" si="0"/>
        <v>0</v>
      </c>
      <c r="K260" s="153"/>
      <c r="L260" s="34"/>
      <c r="M260" s="154" t="s">
        <v>1</v>
      </c>
      <c r="N260" s="155" t="s">
        <v>37</v>
      </c>
      <c r="O260" s="59"/>
      <c r="P260" s="156">
        <f t="shared" si="1"/>
        <v>0</v>
      </c>
      <c r="Q260" s="156">
        <v>0</v>
      </c>
      <c r="R260" s="156">
        <f t="shared" si="2"/>
        <v>0</v>
      </c>
      <c r="S260" s="156">
        <v>0</v>
      </c>
      <c r="T260" s="157">
        <f t="shared" si="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8" t="s">
        <v>119</v>
      </c>
      <c r="AT260" s="158" t="s">
        <v>115</v>
      </c>
      <c r="AU260" s="158" t="s">
        <v>80</v>
      </c>
      <c r="AY260" s="18" t="s">
        <v>112</v>
      </c>
      <c r="BE260" s="159">
        <f t="shared" si="4"/>
        <v>0</v>
      </c>
      <c r="BF260" s="159">
        <f t="shared" si="5"/>
        <v>0</v>
      </c>
      <c r="BG260" s="159">
        <f t="shared" si="6"/>
        <v>0</v>
      </c>
      <c r="BH260" s="159">
        <f t="shared" si="7"/>
        <v>0</v>
      </c>
      <c r="BI260" s="159">
        <f t="shared" si="8"/>
        <v>0</v>
      </c>
      <c r="BJ260" s="18" t="s">
        <v>80</v>
      </c>
      <c r="BK260" s="159">
        <f t="shared" si="9"/>
        <v>0</v>
      </c>
      <c r="BL260" s="18" t="s">
        <v>119</v>
      </c>
      <c r="BM260" s="158" t="s">
        <v>597</v>
      </c>
    </row>
    <row r="261" spans="1:65" s="2" customFormat="1" ht="22.15" customHeight="1" x14ac:dyDescent="0.2">
      <c r="A261" s="33"/>
      <c r="B261" s="145"/>
      <c r="C261" s="146">
        <v>41</v>
      </c>
      <c r="D261" s="146" t="s">
        <v>115</v>
      </c>
      <c r="E261" s="147" t="s">
        <v>598</v>
      </c>
      <c r="F261" s="148" t="s">
        <v>599</v>
      </c>
      <c r="G261" s="149" t="s">
        <v>152</v>
      </c>
      <c r="H261" s="150">
        <v>1408</v>
      </c>
      <c r="I261" s="151"/>
      <c r="J261" s="152">
        <f t="shared" si="0"/>
        <v>0</v>
      </c>
      <c r="K261" s="153"/>
      <c r="L261" s="34"/>
      <c r="M261" s="154" t="s">
        <v>1</v>
      </c>
      <c r="N261" s="155" t="s">
        <v>37</v>
      </c>
      <c r="O261" s="59"/>
      <c r="P261" s="156">
        <f t="shared" si="1"/>
        <v>0</v>
      </c>
      <c r="Q261" s="156">
        <v>0</v>
      </c>
      <c r="R261" s="156">
        <f t="shared" si="2"/>
        <v>0</v>
      </c>
      <c r="S261" s="156">
        <v>0</v>
      </c>
      <c r="T261" s="157">
        <f t="shared" si="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58" t="s">
        <v>119</v>
      </c>
      <c r="AT261" s="158" t="s">
        <v>115</v>
      </c>
      <c r="AU261" s="158" t="s">
        <v>80</v>
      </c>
      <c r="AY261" s="18" t="s">
        <v>112</v>
      </c>
      <c r="BE261" s="159">
        <f t="shared" si="4"/>
        <v>0</v>
      </c>
      <c r="BF261" s="159">
        <f t="shared" si="5"/>
        <v>0</v>
      </c>
      <c r="BG261" s="159">
        <f t="shared" si="6"/>
        <v>0</v>
      </c>
      <c r="BH261" s="159">
        <f t="shared" si="7"/>
        <v>0</v>
      </c>
      <c r="BI261" s="159">
        <f t="shared" si="8"/>
        <v>0</v>
      </c>
      <c r="BJ261" s="18" t="s">
        <v>80</v>
      </c>
      <c r="BK261" s="159">
        <f t="shared" si="9"/>
        <v>0</v>
      </c>
      <c r="BL261" s="18" t="s">
        <v>119</v>
      </c>
      <c r="BM261" s="158" t="s">
        <v>600</v>
      </c>
    </row>
    <row r="262" spans="1:65" s="13" customFormat="1" x14ac:dyDescent="0.2">
      <c r="B262" s="160"/>
      <c r="D262" s="161" t="s">
        <v>121</v>
      </c>
      <c r="E262" s="162" t="s">
        <v>1</v>
      </c>
      <c r="F262" s="163" t="s">
        <v>601</v>
      </c>
      <c r="H262" s="164">
        <v>714</v>
      </c>
      <c r="I262" s="165"/>
      <c r="L262" s="160"/>
      <c r="M262" s="166"/>
      <c r="N262" s="167"/>
      <c r="O262" s="167"/>
      <c r="P262" s="167"/>
      <c r="Q262" s="167"/>
      <c r="R262" s="167"/>
      <c r="S262" s="167"/>
      <c r="T262" s="168"/>
      <c r="AT262" s="162" t="s">
        <v>121</v>
      </c>
      <c r="AU262" s="162" t="s">
        <v>80</v>
      </c>
      <c r="AV262" s="13" t="s">
        <v>82</v>
      </c>
      <c r="AW262" s="13" t="s">
        <v>29</v>
      </c>
      <c r="AX262" s="13" t="s">
        <v>72</v>
      </c>
      <c r="AY262" s="162" t="s">
        <v>112</v>
      </c>
    </row>
    <row r="263" spans="1:65" s="13" customFormat="1" x14ac:dyDescent="0.2">
      <c r="B263" s="160"/>
      <c r="D263" s="161" t="s">
        <v>121</v>
      </c>
      <c r="E263" s="162" t="s">
        <v>1</v>
      </c>
      <c r="F263" s="163" t="s">
        <v>602</v>
      </c>
      <c r="H263" s="164">
        <v>694</v>
      </c>
      <c r="I263" s="165"/>
      <c r="L263" s="160"/>
      <c r="M263" s="166"/>
      <c r="N263" s="167"/>
      <c r="O263" s="167"/>
      <c r="P263" s="167"/>
      <c r="Q263" s="167"/>
      <c r="R263" s="167"/>
      <c r="S263" s="167"/>
      <c r="T263" s="168"/>
      <c r="AT263" s="162" t="s">
        <v>121</v>
      </c>
      <c r="AU263" s="162" t="s">
        <v>80</v>
      </c>
      <c r="AV263" s="13" t="s">
        <v>82</v>
      </c>
      <c r="AW263" s="13" t="s">
        <v>29</v>
      </c>
      <c r="AX263" s="13" t="s">
        <v>72</v>
      </c>
      <c r="AY263" s="162" t="s">
        <v>112</v>
      </c>
    </row>
    <row r="264" spans="1:65" s="14" customFormat="1" x14ac:dyDescent="0.2">
      <c r="B264" s="169"/>
      <c r="D264" s="161" t="s">
        <v>121</v>
      </c>
      <c r="E264" s="170" t="s">
        <v>1</v>
      </c>
      <c r="F264" s="171" t="s">
        <v>124</v>
      </c>
      <c r="H264" s="172">
        <v>1408</v>
      </c>
      <c r="I264" s="173"/>
      <c r="L264" s="169"/>
      <c r="M264" s="174"/>
      <c r="N264" s="175"/>
      <c r="O264" s="175"/>
      <c r="P264" s="175"/>
      <c r="Q264" s="175"/>
      <c r="R264" s="175"/>
      <c r="S264" s="175"/>
      <c r="T264" s="176"/>
      <c r="AT264" s="170" t="s">
        <v>121</v>
      </c>
      <c r="AU264" s="170" t="s">
        <v>80</v>
      </c>
      <c r="AV264" s="14" t="s">
        <v>119</v>
      </c>
      <c r="AW264" s="14" t="s">
        <v>29</v>
      </c>
      <c r="AX264" s="14" t="s">
        <v>80</v>
      </c>
      <c r="AY264" s="170" t="s">
        <v>112</v>
      </c>
    </row>
    <row r="265" spans="1:65" s="2" customFormat="1" ht="13.9" customHeight="1" x14ac:dyDescent="0.2">
      <c r="A265" s="33"/>
      <c r="B265" s="145"/>
      <c r="C265" s="146">
        <v>42</v>
      </c>
      <c r="D265" s="146" t="s">
        <v>115</v>
      </c>
      <c r="E265" s="147" t="s">
        <v>603</v>
      </c>
      <c r="F265" s="148" t="s">
        <v>604</v>
      </c>
      <c r="G265" s="149" t="s">
        <v>582</v>
      </c>
      <c r="H265" s="150">
        <v>1</v>
      </c>
      <c r="I265" s="151"/>
      <c r="J265" s="152">
        <f>ROUND(I265*H265,2)</f>
        <v>0</v>
      </c>
      <c r="K265" s="153"/>
      <c r="L265" s="34"/>
      <c r="M265" s="206" t="s">
        <v>1</v>
      </c>
      <c r="N265" s="207" t="s">
        <v>37</v>
      </c>
      <c r="O265" s="208"/>
      <c r="P265" s="209">
        <f>O265*H265</f>
        <v>0</v>
      </c>
      <c r="Q265" s="209">
        <v>0</v>
      </c>
      <c r="R265" s="209">
        <f>Q265*H265</f>
        <v>0</v>
      </c>
      <c r="S265" s="209">
        <v>0</v>
      </c>
      <c r="T265" s="21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8" t="s">
        <v>119</v>
      </c>
      <c r="AT265" s="158" t="s">
        <v>115</v>
      </c>
      <c r="AU265" s="158" t="s">
        <v>80</v>
      </c>
      <c r="AY265" s="18" t="s">
        <v>112</v>
      </c>
      <c r="BE265" s="159">
        <f>IF(N265="základní",J265,0)</f>
        <v>0</v>
      </c>
      <c r="BF265" s="159">
        <f>IF(N265="snížená",J265,0)</f>
        <v>0</v>
      </c>
      <c r="BG265" s="159">
        <f>IF(N265="zákl. přenesená",J265,0)</f>
        <v>0</v>
      </c>
      <c r="BH265" s="159">
        <f>IF(N265="sníž. přenesená",J265,0)</f>
        <v>0</v>
      </c>
      <c r="BI265" s="159">
        <f>IF(N265="nulová",J265,0)</f>
        <v>0</v>
      </c>
      <c r="BJ265" s="18" t="s">
        <v>80</v>
      </c>
      <c r="BK265" s="159">
        <f>ROUND(I265*H265,2)</f>
        <v>0</v>
      </c>
      <c r="BL265" s="18" t="s">
        <v>119</v>
      </c>
      <c r="BM265" s="158" t="s">
        <v>605</v>
      </c>
    </row>
    <row r="266" spans="1:65" s="2" customFormat="1" ht="6.95" customHeight="1" x14ac:dyDescent="0.2">
      <c r="A266" s="33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34"/>
      <c r="M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</row>
  </sheetData>
  <autoFilter ref="C119:K26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Oprava přejezdu v...</vt:lpstr>
      <vt:lpstr>SO 02 - Oprava koleje od ...</vt:lpstr>
      <vt:lpstr>'Rekapitulace stavby'!Názvy_tisku</vt:lpstr>
      <vt:lpstr>'SO 01 - Oprava přejezdu v...'!Názvy_tisku</vt:lpstr>
      <vt:lpstr>'SO 02 - Oprava koleje od ...'!Názvy_tisku</vt:lpstr>
      <vt:lpstr>'Rekapitulace stavby'!Oblast_tisku</vt:lpstr>
      <vt:lpstr>'SO 01 - Oprava přejezdu v...'!Oblast_tisku</vt:lpstr>
      <vt:lpstr>'SO 02 - Oprava koleje od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Čermák Miroslav, Ing.</cp:lastModifiedBy>
  <dcterms:created xsi:type="dcterms:W3CDTF">2020-08-28T07:01:06Z</dcterms:created>
  <dcterms:modified xsi:type="dcterms:W3CDTF">2020-09-02T13:02:18Z</dcterms:modified>
</cp:coreProperties>
</file>