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BAR\2020\SPS OŘ Praha\119_Výměna poškozených skleněných výplní zábradlí a balustrád eskalátorů_Praha hl.n\02_Ke zveřejnění na E-ZAKu\"/>
    </mc:Choice>
  </mc:AlternateContent>
  <bookViews>
    <workbookView xWindow="0" yWindow="0" windowWidth="20430" windowHeight="7590" activeTab="1"/>
  </bookViews>
  <sheets>
    <sheet name="Rekapitulace zakázky" sheetId="1" r:id="rId1"/>
    <sheet name="Praha_hl_n - Praha hl.n. ..." sheetId="2" r:id="rId2"/>
  </sheets>
  <definedNames>
    <definedName name="_xlnm._FilterDatabase" localSheetId="1" hidden="1">'Praha_hl_n - Praha hl.n. ...'!$C$128:$K$190</definedName>
    <definedName name="_xlnm.Print_Titles" localSheetId="1">'Praha_hl_n - Praha hl.n. ...'!$128:$128</definedName>
    <definedName name="_xlnm.Print_Titles" localSheetId="0">'Rekapitulace zakázky'!$92:$92</definedName>
    <definedName name="_xlnm.Print_Area" localSheetId="1">'Praha_hl_n - Praha hl.n. ...'!$C$4:$J$76,'Praha_hl_n - Praha hl.n. ...'!$C$82:$J$112,'Praha_hl_n - Praha hl.n. ...'!$C$118:$J$190</definedName>
    <definedName name="_xlnm.Print_Area" localSheetId="0">'Rekapitulace zakázky'!$D$4:$AO$76,'Rekapitulace zakázky'!$C$82:$AQ$96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90" i="2"/>
  <c r="BH190" i="2"/>
  <c r="BG190" i="2"/>
  <c r="BF190" i="2"/>
  <c r="T190" i="2"/>
  <c r="T189" i="2"/>
  <c r="R190" i="2"/>
  <c r="R189" i="2" s="1"/>
  <c r="P190" i="2"/>
  <c r="P189" i="2" s="1"/>
  <c r="BI187" i="2"/>
  <c r="BH187" i="2"/>
  <c r="BG187" i="2"/>
  <c r="BF187" i="2"/>
  <c r="T187" i="2"/>
  <c r="T186" i="2" s="1"/>
  <c r="R187" i="2"/>
  <c r="R186" i="2" s="1"/>
  <c r="P187" i="2"/>
  <c r="P186" i="2" s="1"/>
  <c r="BI184" i="2"/>
  <c r="BH184" i="2"/>
  <c r="BG184" i="2"/>
  <c r="BF184" i="2"/>
  <c r="T184" i="2"/>
  <c r="T183" i="2" s="1"/>
  <c r="R184" i="2"/>
  <c r="R183" i="2"/>
  <c r="P184" i="2"/>
  <c r="P183" i="2" s="1"/>
  <c r="BI181" i="2"/>
  <c r="BH181" i="2"/>
  <c r="BG181" i="2"/>
  <c r="BF181" i="2"/>
  <c r="T181" i="2"/>
  <c r="T180" i="2"/>
  <c r="R181" i="2"/>
  <c r="R180" i="2" s="1"/>
  <c r="P181" i="2"/>
  <c r="P180" i="2"/>
  <c r="BI178" i="2"/>
  <c r="BH178" i="2"/>
  <c r="BG178" i="2"/>
  <c r="BF178" i="2"/>
  <c r="T178" i="2"/>
  <c r="T177" i="2"/>
  <c r="R178" i="2"/>
  <c r="R177" i="2"/>
  <c r="P178" i="2"/>
  <c r="P177" i="2" s="1"/>
  <c r="BI175" i="2"/>
  <c r="BH175" i="2"/>
  <c r="BG175" i="2"/>
  <c r="BF175" i="2"/>
  <c r="T175" i="2"/>
  <c r="R175" i="2"/>
  <c r="P175" i="2"/>
  <c r="BI173" i="2"/>
  <c r="BH173" i="2"/>
  <c r="BG173" i="2"/>
  <c r="BF173" i="2"/>
  <c r="T173" i="2"/>
  <c r="R173" i="2"/>
  <c r="P173" i="2"/>
  <c r="BI171" i="2"/>
  <c r="BH171" i="2"/>
  <c r="BG171" i="2"/>
  <c r="BF171" i="2"/>
  <c r="T171" i="2"/>
  <c r="R171" i="2"/>
  <c r="P171" i="2"/>
  <c r="BI168" i="2"/>
  <c r="BH168" i="2"/>
  <c r="BG168" i="2"/>
  <c r="BF168" i="2"/>
  <c r="T168" i="2"/>
  <c r="T167" i="2" s="1"/>
  <c r="R168" i="2"/>
  <c r="R167" i="2"/>
  <c r="P168" i="2"/>
  <c r="P167" i="2" s="1"/>
  <c r="BI165" i="2"/>
  <c r="BH165" i="2"/>
  <c r="BG165" i="2"/>
  <c r="BF165" i="2"/>
  <c r="T165" i="2"/>
  <c r="T164" i="2"/>
  <c r="R165" i="2"/>
  <c r="R164" i="2" s="1"/>
  <c r="P165" i="2"/>
  <c r="P164" i="2"/>
  <c r="BI162" i="2"/>
  <c r="BH162" i="2"/>
  <c r="BG162" i="2"/>
  <c r="BF162" i="2"/>
  <c r="T162" i="2"/>
  <c r="T161" i="2" s="1"/>
  <c r="R162" i="2"/>
  <c r="R161" i="2"/>
  <c r="P162" i="2"/>
  <c r="P161" i="2" s="1"/>
  <c r="BI159" i="2"/>
  <c r="BH159" i="2"/>
  <c r="BG159" i="2"/>
  <c r="BF159" i="2"/>
  <c r="T159" i="2"/>
  <c r="T158" i="2"/>
  <c r="R159" i="2"/>
  <c r="R158" i="2" s="1"/>
  <c r="P159" i="2"/>
  <c r="P158" i="2"/>
  <c r="BI156" i="2"/>
  <c r="BH156" i="2"/>
  <c r="BG156" i="2"/>
  <c r="BF156" i="2"/>
  <c r="T156" i="2"/>
  <c r="T155" i="2" s="1"/>
  <c r="R156" i="2"/>
  <c r="R155" i="2" s="1"/>
  <c r="P156" i="2"/>
  <c r="P155" i="2" s="1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T140" i="2"/>
  <c r="R141" i="2"/>
  <c r="R140" i="2"/>
  <c r="P141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T130" i="2" s="1"/>
  <c r="R131" i="2"/>
  <c r="R130" i="2" s="1"/>
  <c r="P131" i="2"/>
  <c r="P130" i="2" s="1"/>
  <c r="J126" i="2"/>
  <c r="F125" i="2"/>
  <c r="F123" i="2"/>
  <c r="E121" i="2"/>
  <c r="J90" i="2"/>
  <c r="F89" i="2"/>
  <c r="F87" i="2"/>
  <c r="E85" i="2"/>
  <c r="J19" i="2"/>
  <c r="E19" i="2"/>
  <c r="J125" i="2"/>
  <c r="J18" i="2"/>
  <c r="J16" i="2"/>
  <c r="E16" i="2"/>
  <c r="F90" i="2"/>
  <c r="J15" i="2"/>
  <c r="J10" i="2"/>
  <c r="J123" i="2"/>
  <c r="L90" i="1"/>
  <c r="AM90" i="1"/>
  <c r="AM89" i="1"/>
  <c r="L89" i="1"/>
  <c r="AM87" i="1"/>
  <c r="L87" i="1"/>
  <c r="L85" i="1"/>
  <c r="L84" i="1"/>
  <c r="J184" i="2"/>
  <c r="J181" i="2"/>
  <c r="J165" i="2"/>
  <c r="BK159" i="2"/>
  <c r="BK156" i="2"/>
  <c r="BK151" i="2"/>
  <c r="BK144" i="2"/>
  <c r="J136" i="2"/>
  <c r="J131" i="2"/>
  <c r="J190" i="2"/>
  <c r="J187" i="2"/>
  <c r="BK184" i="2"/>
  <c r="J178" i="2"/>
  <c r="J171" i="2"/>
  <c r="J168" i="2"/>
  <c r="BK165" i="2"/>
  <c r="J162" i="2"/>
  <c r="J159" i="2"/>
  <c r="J151" i="2"/>
  <c r="J149" i="2"/>
  <c r="BK146" i="2"/>
  <c r="J144" i="2"/>
  <c r="J138" i="2"/>
  <c r="BK136" i="2"/>
  <c r="J134" i="2"/>
  <c r="BK131" i="2"/>
  <c r="BK190" i="2"/>
  <c r="BK175" i="2"/>
  <c r="BK173" i="2"/>
  <c r="BK171" i="2"/>
  <c r="BK153" i="2"/>
  <c r="BK149" i="2"/>
  <c r="BK141" i="2"/>
  <c r="BK138" i="2"/>
  <c r="BK134" i="2"/>
  <c r="AS94" i="1"/>
  <c r="BK187" i="2"/>
  <c r="BK181" i="2"/>
  <c r="BK178" i="2"/>
  <c r="J175" i="2"/>
  <c r="J173" i="2"/>
  <c r="BK168" i="2"/>
  <c r="BK162" i="2"/>
  <c r="J156" i="2"/>
  <c r="J153" i="2"/>
  <c r="J146" i="2"/>
  <c r="J141" i="2"/>
  <c r="T182" i="2" l="1"/>
  <c r="P182" i="2"/>
  <c r="R182" i="2"/>
  <c r="T133" i="2"/>
  <c r="T129" i="2" s="1"/>
  <c r="P143" i="2"/>
  <c r="R148" i="2"/>
  <c r="R133" i="2"/>
  <c r="R129" i="2" s="1"/>
  <c r="BK148" i="2"/>
  <c r="J148" i="2"/>
  <c r="J99" i="2"/>
  <c r="T148" i="2"/>
  <c r="BK133" i="2"/>
  <c r="J133" i="2"/>
  <c r="J96" i="2"/>
  <c r="R143" i="2"/>
  <c r="P170" i="2"/>
  <c r="T170" i="2"/>
  <c r="P133" i="2"/>
  <c r="P129" i="2" s="1"/>
  <c r="AU95" i="1" s="1"/>
  <c r="AU94" i="1" s="1"/>
  <c r="BK143" i="2"/>
  <c r="J143" i="2"/>
  <c r="J98" i="2" s="1"/>
  <c r="T143" i="2"/>
  <c r="P148" i="2"/>
  <c r="BK170" i="2"/>
  <c r="J170" i="2" s="1"/>
  <c r="J105" i="2" s="1"/>
  <c r="R170" i="2"/>
  <c r="J87" i="2"/>
  <c r="J89" i="2"/>
  <c r="BE131" i="2"/>
  <c r="BE134" i="2"/>
  <c r="BE136" i="2"/>
  <c r="BE138" i="2"/>
  <c r="BE149" i="2"/>
  <c r="BE151" i="2"/>
  <c r="BE159" i="2"/>
  <c r="BK158" i="2"/>
  <c r="J158" i="2"/>
  <c r="J101" i="2"/>
  <c r="BK167" i="2"/>
  <c r="J167" i="2" s="1"/>
  <c r="J104" i="2" s="1"/>
  <c r="F126" i="2"/>
  <c r="BE141" i="2"/>
  <c r="BE144" i="2"/>
  <c r="BE156" i="2"/>
  <c r="BE162" i="2"/>
  <c r="BE173" i="2"/>
  <c r="BE175" i="2"/>
  <c r="BE178" i="2"/>
  <c r="BE184" i="2"/>
  <c r="BE187" i="2"/>
  <c r="BE190" i="2"/>
  <c r="BK130" i="2"/>
  <c r="J130" i="2"/>
  <c r="J95" i="2"/>
  <c r="BK161" i="2"/>
  <c r="J161" i="2"/>
  <c r="J102" i="2"/>
  <c r="BE153" i="2"/>
  <c r="BE165" i="2"/>
  <c r="BE181" i="2"/>
  <c r="BK140" i="2"/>
  <c r="J140" i="2"/>
  <c r="J97" i="2" s="1"/>
  <c r="BK155" i="2"/>
  <c r="J155" i="2"/>
  <c r="J100" i="2"/>
  <c r="BK180" i="2"/>
  <c r="J180" i="2"/>
  <c r="J107" i="2"/>
  <c r="BE146" i="2"/>
  <c r="BE168" i="2"/>
  <c r="BE171" i="2"/>
  <c r="BK164" i="2"/>
  <c r="J164" i="2"/>
  <c r="J103" i="2" s="1"/>
  <c r="BK177" i="2"/>
  <c r="J177" i="2"/>
  <c r="J106" i="2"/>
  <c r="BK183" i="2"/>
  <c r="BK186" i="2"/>
  <c r="J186" i="2"/>
  <c r="J110" i="2"/>
  <c r="BK189" i="2"/>
  <c r="J189" i="2"/>
  <c r="J111" i="2"/>
  <c r="F33" i="2"/>
  <c r="BB95" i="1" s="1"/>
  <c r="BB94" i="1" s="1"/>
  <c r="W31" i="1" s="1"/>
  <c r="J32" i="2"/>
  <c r="AW95" i="1" s="1"/>
  <c r="F32" i="2"/>
  <c r="BA95" i="1"/>
  <c r="BA94" i="1"/>
  <c r="AW94" i="1" s="1"/>
  <c r="AK30" i="1" s="1"/>
  <c r="F34" i="2"/>
  <c r="BC95" i="1"/>
  <c r="BC94" i="1" s="1"/>
  <c r="AY94" i="1" s="1"/>
  <c r="F35" i="2"/>
  <c r="BD95" i="1"/>
  <c r="BD94" i="1" s="1"/>
  <c r="W33" i="1" s="1"/>
  <c r="BK182" i="2" l="1"/>
  <c r="BK129" i="2" s="1"/>
  <c r="J129" i="2" s="1"/>
  <c r="J94" i="2" s="1"/>
  <c r="J182" i="2"/>
  <c r="J108" i="2" s="1"/>
  <c r="J183" i="2"/>
  <c r="J109" i="2"/>
  <c r="W32" i="1"/>
  <c r="AX94" i="1"/>
  <c r="W30" i="1"/>
  <c r="F31" i="2"/>
  <c r="AZ95" i="1"/>
  <c r="AZ94" i="1"/>
  <c r="AV94" i="1" s="1"/>
  <c r="AK29" i="1" s="1"/>
  <c r="J31" i="2"/>
  <c r="AV95" i="1"/>
  <c r="AT95" i="1" s="1"/>
  <c r="AT94" i="1" l="1"/>
  <c r="W29" i="1"/>
  <c r="J28" i="2"/>
  <c r="AG95" i="1"/>
  <c r="AG94" i="1"/>
  <c r="AK26" i="1"/>
  <c r="AK35" i="1" s="1"/>
  <c r="AN94" i="1" l="1"/>
  <c r="J37" i="2"/>
  <c r="AN95" i="1"/>
</calcChain>
</file>

<file path=xl/sharedStrings.xml><?xml version="1.0" encoding="utf-8"?>
<sst xmlns="http://schemas.openxmlformats.org/spreadsheetml/2006/main" count="803" uniqueCount="254">
  <si>
    <t>Export Komplet</t>
  </si>
  <si>
    <t/>
  </si>
  <si>
    <t>2.0</t>
  </si>
  <si>
    <t>ZAMOK</t>
  </si>
  <si>
    <t>False</t>
  </si>
  <si>
    <t>{76d874d2-c10c-4207-87af-9e8b633daf94}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</si>
  <si>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</si>
  <si>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</si>
  <si>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</si>
  <si>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</si>
  <si>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</si>
  <si>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</si>
  <si>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</si>
  <si>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</si>
  <si>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Praha_hl_n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</si>
  <si>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</si>
  <si>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Zakázka:</t>
  </si>
  <si>
    <t>Praha hl.n. ON - opravné práce - výměna poškozených skleněných výplní zábradlí a balustrád eskalátorů</t>
  </si>
  <si>
    <t>KSO:</t>
  </si>
  <si>
    <t>CC-CZ:</t>
  </si>
  <si>
    <t>Místo:</t>
  </si>
  <si>
    <t>žst. Praha hl.n.</t>
  </si>
  <si>
    <t>Datum:</t>
  </si>
  <si>
    <t>5. 8. 2020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</si>
  <si>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</si>
  <si>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</si>
  <si>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</si>
  <si>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</si>
  <si>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</si>
  <si>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</si>
  <si>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</si>
  <si>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</si>
  <si>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</si>
  <si>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</si>
  <si>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</si>
  <si>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</si>
  <si>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</si>
  <si>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</si>
  <si>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</si>
  <si>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</si>
  <si>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</si>
  <si>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</si>
  <si>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</si>
  <si>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</si>
  <si>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</si>
  <si>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</si>
  <si>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</si>
  <si>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</si>
  <si>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</si>
  <si>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</si>
  <si>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</si>
  <si>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</si>
  <si>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</si>
  <si>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</si>
  <si>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</si>
  <si>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</si>
  <si>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</si>
  <si>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</si>
  <si>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</si>
  <si>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</si>
  <si>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</si>
  <si>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</si>
  <si>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</si>
  <si>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</si>
  <si>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</si>
  <si>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</si>
  <si>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</si>
  <si>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</si>
  <si>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</si>
  <si>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</si>
  <si>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</si>
  <si>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</si>
  <si>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</si>
  <si>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</si>
  <si>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</si>
  <si>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</si>
  <si>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</si>
  <si>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</si>
  <si>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</si>
  <si>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</si>
  <si>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</si>
  <si>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</si>
  <si>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</si>
  <si>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</si>
  <si>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</si>
  <si>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</si>
  <si>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</si>
  <si>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</si>
  <si>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</si>
  <si>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</si>
  <si>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</si>
  <si>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pzn - Poznámky</t>
  </si>
  <si>
    <t>ESK6 - 1. nástupiště - Střed</t>
  </si>
  <si>
    <t>ESK5 - 2. nástupiště - Střed</t>
  </si>
  <si>
    <t>ESK3 - 3. nástupiště - Střed</t>
  </si>
  <si>
    <t>ESK2 - 4. nástupiště - Střed</t>
  </si>
  <si>
    <t>ESK9 - 1. nástupiště - Jih</t>
  </si>
  <si>
    <t>ESK8 - 2. nástupiště - Jih</t>
  </si>
  <si>
    <t>ESK7 - 3. nástupiště - Jih</t>
  </si>
  <si>
    <t>ESK10 - 1. nástupiště - Sever</t>
  </si>
  <si>
    <t>ESK4 - 2. nástupiště - Sever</t>
  </si>
  <si>
    <t>ESK1 - 4. nástupiště - Sever</t>
  </si>
  <si>
    <t>ESK11 - Parkoviště - Magistrála</t>
  </si>
  <si>
    <t>OST - Ostatní</t>
  </si>
  <si>
    <t>VRN - Vedlejší rozpočtové náklady</t>
  </si>
  <si>
    <t xml:space="preserve">    VRN3 - Zařízení staveniště</t>
  </si>
  <si>
    <t xml:space="preserve">    VRN7 - Provozní vlivy</t>
  </si>
  <si>
    <t xml:space="preserve">    VRN8 - Přesun stavebních kapacit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</si>
  <si>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</si>
  <si>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</si>
  <si>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</si>
  <si>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</si>
  <si>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</si>
  <si>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</si>
  <si>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</si>
  <si>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</si>
  <si>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</si>
  <si>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</si>
  <si>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</si>
  <si>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</si>
  <si>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</si>
  <si>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</si>
  <si>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pzn</t>
  </si>
  <si>
    <t>Poznámky</t>
  </si>
  <si>
    <t>ROZPOCET</t>
  </si>
  <si>
    <t>K</t>
  </si>
  <si>
    <t>000000002</t>
  </si>
  <si>
    <t>512</t>
  </si>
  <si>
    <t>-281700047</t>
  </si>
  <si>
    <t>P</t>
  </si>
  <si>
    <t xml:space="preserve">Poznámka k položce:_x000D_
Součástí položek jsou veškeré s nimi spojené práce, které jsou zapotřebí pro provedení kompletní dodávky díla, a to i když nejsou zvlášť uvedeny ve výkazu výměr. Rozpočet je nutno ocenit tak, aby byla možná realizace kompletního díla "na klíč"_x000D_
_x000D_
Veškeré položky je třeba v nabídkové ceně doplnit a ocenit jako kompletně vykonané práce vč materiálu, nářadí a strojů nutných k práci, i když tyto nejsou ve výkazu výměr vypsány zvlášť. 
Pokud nejsou uvedeny montážní práce samostatně, je montáž součástí jednotkových cen!_x000D_
</t>
  </si>
  <si>
    <t>ESK6</t>
  </si>
  <si>
    <t>1. nástupiště - Střed</t>
  </si>
  <si>
    <t>UTZ_01-055</t>
  </si>
  <si>
    <t>Kompletní výměna spodní části segmentu skleněné balustrády eskalátoru UTZ 01-055 o rozměrech cca 280/70cm, 1. nástupiště - Střed, bezpečnostní tónované zasklení dle stávajícího tvaru, parametrů, tloušťky a demontáže stávajícího</t>
  </si>
  <si>
    <t>kus</t>
  </si>
  <si>
    <t>4</t>
  </si>
  <si>
    <t>366375288</t>
  </si>
  <si>
    <t>Poznámka k položce:_x000D_
spodní segment skleněné balustrády eskalátorů OTIS_x000D_
_x000D_
Jedná se o kompletní demontáž, dodávku a montáž včetně všech souvisejících konstrukcí pro provedení prací, přetěsnění, výměn gumových těsnění, zavěšení, pérek, bezpečnostních polepů,vyřezání otvorů, značek aj. dle stávajícho standardu zařízení UTZ._x000D_
_x000D_
Je nutné přesné zaměření na místě.</t>
  </si>
  <si>
    <t>3</t>
  </si>
  <si>
    <t>UTZ_01-056</t>
  </si>
  <si>
    <t>Kompletní výměna spodní části segmentu skleněné balustrády eskalátoru UTZ 01-056 o rozměrech cca 280/70cm, 1. nástupiště - Střed, bezpečnostní tónované zasklení dle stávajícího tvaru, parametrů, tloušťky a demontáže stávajícího</t>
  </si>
  <si>
    <t>-1913967596</t>
  </si>
  <si>
    <t>Vypln_2</t>
  </si>
  <si>
    <t>Kompletní výměna skleněné tónované výplně150x110 cm, 1. nástupiště - Střed, bezpečnostní zasklení dle stávajícího tvaru, parametrů a demontáže stávajícího,celková tl. cca 20mm</t>
  </si>
  <si>
    <t>72151521</t>
  </si>
  <si>
    <t>Poznámka k položce:_x000D_
Jedná se o kompletní demontáž, dodávku a montáž včetně všech souvisejících konstrukcí pro provedení prací, přetěsnění, výměn gumových těsnění, zavěšení, olištování, bezpečnostních polepů, značek aj. dle stávajícho_x000D_
_x000D_
Je nutné přesné zaměření na místě.</t>
  </si>
  <si>
    <t>ESK5</t>
  </si>
  <si>
    <t>2. nástupiště - Střed</t>
  </si>
  <si>
    <t>5</t>
  </si>
  <si>
    <t>UTZ_01-058</t>
  </si>
  <si>
    <t>Kompletní výměna spodní části segmentu skleněné balustrády eskalátoru UTZ 01-058 o rozměrech cca 280/70cm, 2. nástupiště - Střed, bezpečnostní tónované zasklení dle stávajícího tvaru, parametrů, tloušťky a demontáže stávajícího</t>
  </si>
  <si>
    <t>124163773</t>
  </si>
  <si>
    <t>ESK3</t>
  </si>
  <si>
    <t>3. nástupiště - Střed</t>
  </si>
  <si>
    <t>6</t>
  </si>
  <si>
    <t>UTZ_01-059</t>
  </si>
  <si>
    <t>Kompletní výměna spodní části segmentu skleněné balustrády eskalátoru UTZ 01-059 o rozměrech cca 280/70cm, 3. nástupiště - Střed, bezpečnostní tónované zasklení dle stávajícího tvaru, parametrů, tloušťky a demontáže stávajícího</t>
  </si>
  <si>
    <t>1837034351</t>
  </si>
  <si>
    <t>7</t>
  </si>
  <si>
    <t>UTZ_01-060</t>
  </si>
  <si>
    <t>Kompletní výměna spodní části segmentu skleněné balustrády eskalátoru UTZ 01-060 o rozměrech cca 280/70cm, 3. nástupiště - Střed, bezpečnostní tónované zasklení dle stávajícího tvaru, parametrů, tloušťky a demontáže stávajícího</t>
  </si>
  <si>
    <t>-955321384</t>
  </si>
  <si>
    <t>ESK2</t>
  </si>
  <si>
    <t>4. nástupiště - Střed</t>
  </si>
  <si>
    <t>8</t>
  </si>
  <si>
    <t>UTZ_01-061</t>
  </si>
  <si>
    <t>Kompletní výměna spodní části segmentu skleněné balustrády eskalátoru UTZ 01-061 o rozměrech cca 280/70cm, 4. nástupiště - Střed, bezpečnostní tónované zasklení dle stávajícího tvaru, parametrů, tloušťky a demontáže stávajícího</t>
  </si>
  <si>
    <t>1018967198</t>
  </si>
  <si>
    <t>9</t>
  </si>
  <si>
    <t>UTZ_01-062</t>
  </si>
  <si>
    <t>Kompletní výměna spodní části segmentu skleněné balustrády eskalátoru UTZ 01-062 o rozměrech cca 280/70cm, 4. nástupiště - Střed, bezpečnostní tónované zasklení dle stávajícího tvaru, parametrů, tloušťky a demontáže stávajícího</t>
  </si>
  <si>
    <t>489585084</t>
  </si>
  <si>
    <t>10</t>
  </si>
  <si>
    <t>Vypln_4</t>
  </si>
  <si>
    <t>Kompletní výměna skleněné tónované výplně150x110 cm, 4. nástupiště - Střed, bezpečnostní zasklení dle stávajícího tvaru, parametrů a demontáže stávajícího,celková tl. cca 20mm</t>
  </si>
  <si>
    <t>-2077827224</t>
  </si>
  <si>
    <t>ESK9</t>
  </si>
  <si>
    <t>1. nástupiště - Jih</t>
  </si>
  <si>
    <t>11</t>
  </si>
  <si>
    <t>UTZ_01-042</t>
  </si>
  <si>
    <t>Kompletní výměnaspodní části segmentu skleněné balustrády eskalátoru UTZ 01-042 o rozměrech cca 280/70cm, 1. nástupiště - Jih, bezpečnostní tónované zasklení dle stávajícího tvaru, parametrů, tloušťky a demontáže stávajícího</t>
  </si>
  <si>
    <t>-1134121964</t>
  </si>
  <si>
    <t>ESK8</t>
  </si>
  <si>
    <t>2. nástupiště - Jih</t>
  </si>
  <si>
    <t>12</t>
  </si>
  <si>
    <t>UTZ_01-044</t>
  </si>
  <si>
    <t>Kompletní výměna spodní části segmentu skleněné balustrády eskalátoru UTZ 01-044 o rozměrech cca 280/70cm, 2. nástupiště - Jih, bezpečnostní tónované zasklení dle stávajícího tvaru, parametrů, tloušťky a demontáže stávajícího</t>
  </si>
  <si>
    <t>825774344</t>
  </si>
  <si>
    <t>ESK7</t>
  </si>
  <si>
    <t>3. nástupiště - Jih</t>
  </si>
  <si>
    <t>13</t>
  </si>
  <si>
    <t>UTZ_01-046</t>
  </si>
  <si>
    <t>Kompletní výměna spodní části segmentu skleněné balustrády eskalátoru UTZ 01-046 o rozměrech cca 280/70cm, 3. nástupiště - Jih, bezpečnostní tónované zasklení dle stávajícího tvaru, parametrů, tloušťky a demontáže stávajícího</t>
  </si>
  <si>
    <t>1997471235</t>
  </si>
  <si>
    <t>ESK10</t>
  </si>
  <si>
    <t>1. nástupiště - Sever</t>
  </si>
  <si>
    <t>14</t>
  </si>
  <si>
    <t>Vypln_1</t>
  </si>
  <si>
    <t>Kompletní výměna skleněné tónované výplně150x110 cm, 1. nástupiště - Sever, bezpečnostní zasklení dle stávajícího tvaru, parametrů a demontáže stávajícího,celková tl. cca 20mm</t>
  </si>
  <si>
    <t>-676139833</t>
  </si>
  <si>
    <t>ESK4</t>
  </si>
  <si>
    <t>2. nástupiště - Sever</t>
  </si>
  <si>
    <t>UTZ_01-052</t>
  </si>
  <si>
    <t>Kompletní výměna spodní části segmentu skleněné balustrády eskalátoru UTZ 01-052 o rozměrech cca 280/70cm, 2. nástupiště - Sever, bezpečnostní tónované zasklení dle stávajícího tvaru, parametrů, tloušťky a demontáže stávajícího</t>
  </si>
  <si>
    <t>1574413219</t>
  </si>
  <si>
    <t>ESK1</t>
  </si>
  <si>
    <t>4. nástupiště - Sever</t>
  </si>
  <si>
    <t>16</t>
  </si>
  <si>
    <t>UTZ_01-015</t>
  </si>
  <si>
    <t>Kompletní výměna spodní části segmentu skleněné balustrády eskalátoru UTZ 01-015 o rozměrech cca 280/70cm, 4. nástupiště - Sever, bezpečnostní tónované zasklení dle stávajícího tvaru, parametrů, tloušťky a demontáže stávajícího</t>
  </si>
  <si>
    <t>890227871</t>
  </si>
  <si>
    <t>17</t>
  </si>
  <si>
    <t>UTZ_01-016</t>
  </si>
  <si>
    <t>Kompletní výměna spodní části segmentu skleněné balustrády eskalátoru UTZ 01-016 o rozměrech cca 280/70cm, 4. nástupiště - Sever, bezpečnostní tónované zasklení dle stávajícího tvaru, parametrů, tloušťky a demontáže stávajícího</t>
  </si>
  <si>
    <t>1136320068</t>
  </si>
  <si>
    <t>18</t>
  </si>
  <si>
    <t>Vypln_3</t>
  </si>
  <si>
    <t>Kompletní výměna skleněné tónované výplně150x110 cm, 4. nástupiště - Sever, bezpečnostní zasklení dle stávajícího tvaru, parametrů a demontáže stávajícího,celková tl. cca 20mm</t>
  </si>
  <si>
    <t>777717373</t>
  </si>
  <si>
    <t>ESK11</t>
  </si>
  <si>
    <t>Parkoviště - Magistrála</t>
  </si>
  <si>
    <t>19</t>
  </si>
  <si>
    <t>Vypln_5</t>
  </si>
  <si>
    <t>Kompletní výměna skleněné tónované výplně152x110 cm, parkoviště - magistrála, bezpečnostní zasklení dle stávajícího tvaru, parametrů a demontáže stávajícího,celková tl. cca 20mm</t>
  </si>
  <si>
    <t>129013280</t>
  </si>
  <si>
    <t>OST</t>
  </si>
  <si>
    <t>Ostatní</t>
  </si>
  <si>
    <t>20</t>
  </si>
  <si>
    <t>Ekologická likvidace a odvoz vzniklého odpadu</t>
  </si>
  <si>
    <t>kpl</t>
  </si>
  <si>
    <t>-2061199366</t>
  </si>
  <si>
    <t>VRN</t>
  </si>
  <si>
    <t>Vedlejší rozpočtové náklady</t>
  </si>
  <si>
    <t>VRN3</t>
  </si>
  <si>
    <t>Zařízení staveniště</t>
  </si>
  <si>
    <t>030001000</t>
  </si>
  <si>
    <t>Kč</t>
  </si>
  <si>
    <t>1024</t>
  </si>
  <si>
    <t>860500869</t>
  </si>
  <si>
    <t>Poznámka k položce:_x000D_
Zahrnuje i zábory vč. poplatků a ostatní konstrukce a práce na zařízení a zabezpečení staveniště, náhradní přístup, náhradní značení aj.</t>
  </si>
  <si>
    <t>VRN7</t>
  </si>
  <si>
    <t>Provozní vlivy</t>
  </si>
  <si>
    <t>22</t>
  </si>
  <si>
    <t>070001000</t>
  </si>
  <si>
    <t>Provozní vlivy, dozory aj.</t>
  </si>
  <si>
    <t>-1397081671</t>
  </si>
  <si>
    <t>Poznámka k položce:_x000D_
zahrnuje zabezpečení prací v blízkosti kolejiště a za plného provozu objektu, v případě nutnosti zabezpečení inž. sítí aj.</t>
  </si>
  <si>
    <t>VRN8</t>
  </si>
  <si>
    <t>Přesun stavebních kapacit</t>
  </si>
  <si>
    <t>23</t>
  </si>
  <si>
    <t>080001000</t>
  </si>
  <si>
    <t>Přesun stavebních kapacit, doprava zaměstnanců aj.</t>
  </si>
  <si>
    <t>1727901816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</si>
</sst>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0" fontId="8" fillId="0" borderId="15" xfId="0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0" fillId="0" borderId="0" xfId="0" applyFont="1" applyAlignment="1" applyProtection="1">
      <alignment horizontal="left" vertical="center"/>
    </xf>
    <xf numFmtId="0" fontId="31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0" fontId="20" fillId="0" borderId="21" xfId="0" applyFont="1" applyBorder="1" applyAlignment="1" applyProtection="1">
      <alignment horizontal="left" vertical="center"/>
    </xf>
    <xf numFmtId="0" fontId="0" fillId="0" borderId="0" xfId="0"/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4" fillId="0" borderId="0" xfId="0" applyNumberFormat="1" applyFont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>
      <selection activeCell="E20" sqref="E20"/>
    </sheetView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02"/>
      <c r="AS2" s="202"/>
      <c r="AT2" s="202"/>
      <c r="AU2" s="202"/>
      <c r="AV2" s="202"/>
      <c r="AW2" s="202"/>
      <c r="AX2" s="202"/>
      <c r="AY2" s="202"/>
      <c r="AZ2" s="202"/>
      <c r="BA2" s="202"/>
      <c r="BB2" s="202"/>
      <c r="BC2" s="202"/>
      <c r="BD2" s="202"/>
      <c r="BE2" s="202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34" t="s">
        <v>14</v>
      </c>
      <c r="L5" s="235"/>
      <c r="M5" s="235"/>
      <c r="N5" s="235"/>
      <c r="O5" s="235"/>
      <c r="P5" s="235"/>
      <c r="Q5" s="235"/>
      <c r="R5" s="235"/>
      <c r="S5" s="235"/>
      <c r="T5" s="235"/>
      <c r="U5" s="235"/>
      <c r="V5" s="235"/>
      <c r="W5" s="235"/>
      <c r="X5" s="235"/>
      <c r="Y5" s="235"/>
      <c r="Z5" s="235"/>
      <c r="AA5" s="235"/>
      <c r="AB5" s="235"/>
      <c r="AC5" s="235"/>
      <c r="AD5" s="235"/>
      <c r="AE5" s="235"/>
      <c r="AF5" s="235"/>
      <c r="AG5" s="235"/>
      <c r="AH5" s="235"/>
      <c r="AI5" s="235"/>
      <c r="AJ5" s="235"/>
      <c r="AK5" s="235"/>
      <c r="AL5" s="235"/>
      <c r="AM5" s="235"/>
      <c r="AN5" s="235"/>
      <c r="AO5" s="235"/>
      <c r="AP5" s="19"/>
      <c r="AQ5" s="19"/>
      <c r="AR5" s="17"/>
      <c r="BE5" s="231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36" t="s">
        <v>17</v>
      </c>
      <c r="L6" s="235"/>
      <c r="M6" s="235"/>
      <c r="N6" s="235"/>
      <c r="O6" s="235"/>
      <c r="P6" s="235"/>
      <c r="Q6" s="235"/>
      <c r="R6" s="235"/>
      <c r="S6" s="235"/>
      <c r="T6" s="235"/>
      <c r="U6" s="235"/>
      <c r="V6" s="235"/>
      <c r="W6" s="235"/>
      <c r="X6" s="235"/>
      <c r="Y6" s="235"/>
      <c r="Z6" s="235"/>
      <c r="AA6" s="235"/>
      <c r="AB6" s="235"/>
      <c r="AC6" s="235"/>
      <c r="AD6" s="235"/>
      <c r="AE6" s="235"/>
      <c r="AF6" s="235"/>
      <c r="AG6" s="235"/>
      <c r="AH6" s="235"/>
      <c r="AI6" s="235"/>
      <c r="AJ6" s="235"/>
      <c r="AK6" s="235"/>
      <c r="AL6" s="235"/>
      <c r="AM6" s="235"/>
      <c r="AN6" s="235"/>
      <c r="AO6" s="235"/>
      <c r="AP6" s="19"/>
      <c r="AQ6" s="19"/>
      <c r="AR6" s="17"/>
      <c r="BE6" s="232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32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32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32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26</v>
      </c>
      <c r="AO10" s="19"/>
      <c r="AP10" s="19"/>
      <c r="AQ10" s="19"/>
      <c r="AR10" s="17"/>
      <c r="BE10" s="232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27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28</v>
      </c>
      <c r="AL11" s="19"/>
      <c r="AM11" s="19"/>
      <c r="AN11" s="24" t="s">
        <v>29</v>
      </c>
      <c r="AO11" s="19"/>
      <c r="AP11" s="19"/>
      <c r="AQ11" s="19"/>
      <c r="AR11" s="17"/>
      <c r="BE11" s="232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32"/>
      <c r="BS12" s="14" t="s">
        <v>6</v>
      </c>
    </row>
    <row r="13" spans="1:74" s="1" customFormat="1" ht="12" customHeight="1">
      <c r="B13" s="18"/>
      <c r="C13" s="19"/>
      <c r="D13" s="26" t="s">
        <v>30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31</v>
      </c>
      <c r="AO13" s="19"/>
      <c r="AP13" s="19"/>
      <c r="AQ13" s="19"/>
      <c r="AR13" s="17"/>
      <c r="BE13" s="232"/>
      <c r="BS13" s="14" t="s">
        <v>6</v>
      </c>
    </row>
    <row r="14" spans="1:74" ht="12.75">
      <c r="B14" s="18"/>
      <c r="C14" s="19"/>
      <c r="D14" s="19"/>
      <c r="E14" s="237" t="s">
        <v>31</v>
      </c>
      <c r="F14" s="238"/>
      <c r="G14" s="238"/>
      <c r="H14" s="238"/>
      <c r="I14" s="238"/>
      <c r="J14" s="238"/>
      <c r="K14" s="238"/>
      <c r="L14" s="238"/>
      <c r="M14" s="238"/>
      <c r="N14" s="238"/>
      <c r="O14" s="238"/>
      <c r="P14" s="238"/>
      <c r="Q14" s="238"/>
      <c r="R14" s="238"/>
      <c r="S14" s="238"/>
      <c r="T14" s="238"/>
      <c r="U14" s="238"/>
      <c r="V14" s="238"/>
      <c r="W14" s="238"/>
      <c r="X14" s="238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6" t="s">
        <v>28</v>
      </c>
      <c r="AL14" s="19"/>
      <c r="AM14" s="19"/>
      <c r="AN14" s="28" t="s">
        <v>31</v>
      </c>
      <c r="AO14" s="19"/>
      <c r="AP14" s="19"/>
      <c r="AQ14" s="19"/>
      <c r="AR14" s="17"/>
      <c r="BE14" s="232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32"/>
      <c r="BS15" s="14" t="s">
        <v>4</v>
      </c>
    </row>
    <row r="16" spans="1:74" s="1" customFormat="1" ht="12" customHeight="1">
      <c r="B16" s="18"/>
      <c r="C16" s="19"/>
      <c r="D16" s="26" t="s">
        <v>32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32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33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28</v>
      </c>
      <c r="AL17" s="19"/>
      <c r="AM17" s="19"/>
      <c r="AN17" s="24" t="s">
        <v>1</v>
      </c>
      <c r="AO17" s="19"/>
      <c r="AP17" s="19"/>
      <c r="AQ17" s="19"/>
      <c r="AR17" s="17"/>
      <c r="BE17" s="232"/>
      <c r="BS17" s="14" t="s">
        <v>34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32"/>
      <c r="BS18" s="14" t="s">
        <v>6</v>
      </c>
    </row>
    <row r="19" spans="1:71" s="1" customFormat="1" ht="12" customHeight="1">
      <c r="B19" s="18"/>
      <c r="C19" s="19"/>
      <c r="D19" s="26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32"/>
      <c r="BS19" s="14" t="s">
        <v>6</v>
      </c>
    </row>
    <row r="20" spans="1:71" s="1" customFormat="1" ht="18.399999999999999" customHeight="1">
      <c r="B20" s="18"/>
      <c r="C20" s="19"/>
      <c r="D20" s="19"/>
      <c r="E20" s="24"/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28</v>
      </c>
      <c r="AL20" s="19"/>
      <c r="AM20" s="19"/>
      <c r="AN20" s="24" t="s">
        <v>1</v>
      </c>
      <c r="AO20" s="19"/>
      <c r="AP20" s="19"/>
      <c r="AQ20" s="19"/>
      <c r="AR20" s="17"/>
      <c r="BE20" s="232"/>
      <c r="BS20" s="14" t="s">
        <v>34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32"/>
    </row>
    <row r="22" spans="1:71" s="1" customFormat="1" ht="12" customHeight="1">
      <c r="B22" s="18"/>
      <c r="C22" s="19"/>
      <c r="D22" s="26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32"/>
    </row>
    <row r="23" spans="1:71" s="1" customFormat="1" ht="16.5" customHeight="1">
      <c r="B23" s="18"/>
      <c r="C23" s="19"/>
      <c r="D23" s="19"/>
      <c r="E23" s="239" t="s">
        <v>1</v>
      </c>
      <c r="F23" s="239"/>
      <c r="G23" s="239"/>
      <c r="H23" s="239"/>
      <c r="I23" s="239"/>
      <c r="J23" s="239"/>
      <c r="K23" s="239"/>
      <c r="L23" s="239"/>
      <c r="M23" s="239"/>
      <c r="N23" s="239"/>
      <c r="O23" s="239"/>
      <c r="P23" s="239"/>
      <c r="Q23" s="239"/>
      <c r="R23" s="239"/>
      <c r="S23" s="239"/>
      <c r="T23" s="239"/>
      <c r="U23" s="239"/>
      <c r="V23" s="239"/>
      <c r="W23" s="239"/>
      <c r="X23" s="239"/>
      <c r="Y23" s="239"/>
      <c r="Z23" s="239"/>
      <c r="AA23" s="239"/>
      <c r="AB23" s="239"/>
      <c r="AC23" s="239"/>
      <c r="AD23" s="239"/>
      <c r="AE23" s="239"/>
      <c r="AF23" s="239"/>
      <c r="AG23" s="239"/>
      <c r="AH23" s="239"/>
      <c r="AI23" s="239"/>
      <c r="AJ23" s="239"/>
      <c r="AK23" s="239"/>
      <c r="AL23" s="239"/>
      <c r="AM23" s="239"/>
      <c r="AN23" s="239"/>
      <c r="AO23" s="19"/>
      <c r="AP23" s="19"/>
      <c r="AQ23" s="19"/>
      <c r="AR23" s="17"/>
      <c r="BE23" s="232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32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32"/>
    </row>
    <row r="26" spans="1:71" s="2" customFormat="1" ht="25.9" customHeight="1">
      <c r="A26" s="31"/>
      <c r="B26" s="32"/>
      <c r="C26" s="33"/>
      <c r="D26" s="34" t="s">
        <v>37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40">
        <f>ROUND(AG94,2)</f>
        <v>0</v>
      </c>
      <c r="AL26" s="241"/>
      <c r="AM26" s="241"/>
      <c r="AN26" s="241"/>
      <c r="AO26" s="241"/>
      <c r="AP26" s="33"/>
      <c r="AQ26" s="33"/>
      <c r="AR26" s="36"/>
      <c r="BE26" s="232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32"/>
    </row>
    <row r="28" spans="1:71" s="2" customFormat="1" ht="12.75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42" t="s">
        <v>38</v>
      </c>
      <c r="M28" s="242"/>
      <c r="N28" s="242"/>
      <c r="O28" s="242"/>
      <c r="P28" s="242"/>
      <c r="Q28" s="33"/>
      <c r="R28" s="33"/>
      <c r="S28" s="33"/>
      <c r="T28" s="33"/>
      <c r="U28" s="33"/>
      <c r="V28" s="33"/>
      <c r="W28" s="242" t="s">
        <v>39</v>
      </c>
      <c r="X28" s="242"/>
      <c r="Y28" s="242"/>
      <c r="Z28" s="242"/>
      <c r="AA28" s="242"/>
      <c r="AB28" s="242"/>
      <c r="AC28" s="242"/>
      <c r="AD28" s="242"/>
      <c r="AE28" s="242"/>
      <c r="AF28" s="33"/>
      <c r="AG28" s="33"/>
      <c r="AH28" s="33"/>
      <c r="AI28" s="33"/>
      <c r="AJ28" s="33"/>
      <c r="AK28" s="242" t="s">
        <v>40</v>
      </c>
      <c r="AL28" s="242"/>
      <c r="AM28" s="242"/>
      <c r="AN28" s="242"/>
      <c r="AO28" s="242"/>
      <c r="AP28" s="33"/>
      <c r="AQ28" s="33"/>
      <c r="AR28" s="36"/>
      <c r="BE28" s="232"/>
    </row>
    <row r="29" spans="1:71" s="3" customFormat="1" ht="14.45" customHeight="1">
      <c r="B29" s="37"/>
      <c r="C29" s="38"/>
      <c r="D29" s="26" t="s">
        <v>41</v>
      </c>
      <c r="E29" s="38"/>
      <c r="F29" s="26" t="s">
        <v>42</v>
      </c>
      <c r="G29" s="38"/>
      <c r="H29" s="38"/>
      <c r="I29" s="38"/>
      <c r="J29" s="38"/>
      <c r="K29" s="38"/>
      <c r="L29" s="226">
        <v>0.21</v>
      </c>
      <c r="M29" s="225"/>
      <c r="N29" s="225"/>
      <c r="O29" s="225"/>
      <c r="P29" s="225"/>
      <c r="Q29" s="38"/>
      <c r="R29" s="38"/>
      <c r="S29" s="38"/>
      <c r="T29" s="38"/>
      <c r="U29" s="38"/>
      <c r="V29" s="38"/>
      <c r="W29" s="224">
        <f>ROUND(AZ94, 2)</f>
        <v>0</v>
      </c>
      <c r="X29" s="225"/>
      <c r="Y29" s="225"/>
      <c r="Z29" s="225"/>
      <c r="AA29" s="225"/>
      <c r="AB29" s="225"/>
      <c r="AC29" s="225"/>
      <c r="AD29" s="225"/>
      <c r="AE29" s="225"/>
      <c r="AF29" s="38"/>
      <c r="AG29" s="38"/>
      <c r="AH29" s="38"/>
      <c r="AI29" s="38"/>
      <c r="AJ29" s="38"/>
      <c r="AK29" s="224">
        <f>ROUND(AV94, 2)</f>
        <v>0</v>
      </c>
      <c r="AL29" s="225"/>
      <c r="AM29" s="225"/>
      <c r="AN29" s="225"/>
      <c r="AO29" s="225"/>
      <c r="AP29" s="38"/>
      <c r="AQ29" s="38"/>
      <c r="AR29" s="39"/>
      <c r="BE29" s="233"/>
    </row>
    <row r="30" spans="1:71" s="3" customFormat="1" ht="14.45" customHeight="1">
      <c r="B30" s="37"/>
      <c r="C30" s="38"/>
      <c r="D30" s="38"/>
      <c r="E30" s="38"/>
      <c r="F30" s="26" t="s">
        <v>43</v>
      </c>
      <c r="G30" s="38"/>
      <c r="H30" s="38"/>
      <c r="I30" s="38"/>
      <c r="J30" s="38"/>
      <c r="K30" s="38"/>
      <c r="L30" s="226">
        <v>0.15</v>
      </c>
      <c r="M30" s="225"/>
      <c r="N30" s="225"/>
      <c r="O30" s="225"/>
      <c r="P30" s="225"/>
      <c r="Q30" s="38"/>
      <c r="R30" s="38"/>
      <c r="S30" s="38"/>
      <c r="T30" s="38"/>
      <c r="U30" s="38"/>
      <c r="V30" s="38"/>
      <c r="W30" s="224">
        <f>ROUND(BA94, 2)</f>
        <v>0</v>
      </c>
      <c r="X30" s="225"/>
      <c r="Y30" s="225"/>
      <c r="Z30" s="225"/>
      <c r="AA30" s="225"/>
      <c r="AB30" s="225"/>
      <c r="AC30" s="225"/>
      <c r="AD30" s="225"/>
      <c r="AE30" s="225"/>
      <c r="AF30" s="38"/>
      <c r="AG30" s="38"/>
      <c r="AH30" s="38"/>
      <c r="AI30" s="38"/>
      <c r="AJ30" s="38"/>
      <c r="AK30" s="224">
        <f>ROUND(AW94, 2)</f>
        <v>0</v>
      </c>
      <c r="AL30" s="225"/>
      <c r="AM30" s="225"/>
      <c r="AN30" s="225"/>
      <c r="AO30" s="225"/>
      <c r="AP30" s="38"/>
      <c r="AQ30" s="38"/>
      <c r="AR30" s="39"/>
      <c r="BE30" s="233"/>
    </row>
    <row r="31" spans="1:71" s="3" customFormat="1" ht="14.45" hidden="1" customHeight="1">
      <c r="B31" s="37"/>
      <c r="C31" s="38"/>
      <c r="D31" s="38"/>
      <c r="E31" s="38"/>
      <c r="F31" s="26" t="s">
        <v>44</v>
      </c>
      <c r="G31" s="38"/>
      <c r="H31" s="38"/>
      <c r="I31" s="38"/>
      <c r="J31" s="38"/>
      <c r="K31" s="38"/>
      <c r="L31" s="226">
        <v>0.21</v>
      </c>
      <c r="M31" s="225"/>
      <c r="N31" s="225"/>
      <c r="O31" s="225"/>
      <c r="P31" s="225"/>
      <c r="Q31" s="38"/>
      <c r="R31" s="38"/>
      <c r="S31" s="38"/>
      <c r="T31" s="38"/>
      <c r="U31" s="38"/>
      <c r="V31" s="38"/>
      <c r="W31" s="224">
        <f>ROUND(BB94, 2)</f>
        <v>0</v>
      </c>
      <c r="X31" s="225"/>
      <c r="Y31" s="225"/>
      <c r="Z31" s="225"/>
      <c r="AA31" s="225"/>
      <c r="AB31" s="225"/>
      <c r="AC31" s="225"/>
      <c r="AD31" s="225"/>
      <c r="AE31" s="225"/>
      <c r="AF31" s="38"/>
      <c r="AG31" s="38"/>
      <c r="AH31" s="38"/>
      <c r="AI31" s="38"/>
      <c r="AJ31" s="38"/>
      <c r="AK31" s="224">
        <v>0</v>
      </c>
      <c r="AL31" s="225"/>
      <c r="AM31" s="225"/>
      <c r="AN31" s="225"/>
      <c r="AO31" s="225"/>
      <c r="AP31" s="38"/>
      <c r="AQ31" s="38"/>
      <c r="AR31" s="39"/>
      <c r="BE31" s="233"/>
    </row>
    <row r="32" spans="1:71" s="3" customFormat="1" ht="14.45" hidden="1" customHeight="1">
      <c r="B32" s="37"/>
      <c r="C32" s="38"/>
      <c r="D32" s="38"/>
      <c r="E32" s="38"/>
      <c r="F32" s="26" t="s">
        <v>45</v>
      </c>
      <c r="G32" s="38"/>
      <c r="H32" s="38"/>
      <c r="I32" s="38"/>
      <c r="J32" s="38"/>
      <c r="K32" s="38"/>
      <c r="L32" s="226">
        <v>0.15</v>
      </c>
      <c r="M32" s="225"/>
      <c r="N32" s="225"/>
      <c r="O32" s="225"/>
      <c r="P32" s="225"/>
      <c r="Q32" s="38"/>
      <c r="R32" s="38"/>
      <c r="S32" s="38"/>
      <c r="T32" s="38"/>
      <c r="U32" s="38"/>
      <c r="V32" s="38"/>
      <c r="W32" s="224">
        <f>ROUND(BC94, 2)</f>
        <v>0</v>
      </c>
      <c r="X32" s="225"/>
      <c r="Y32" s="225"/>
      <c r="Z32" s="225"/>
      <c r="AA32" s="225"/>
      <c r="AB32" s="225"/>
      <c r="AC32" s="225"/>
      <c r="AD32" s="225"/>
      <c r="AE32" s="225"/>
      <c r="AF32" s="38"/>
      <c r="AG32" s="38"/>
      <c r="AH32" s="38"/>
      <c r="AI32" s="38"/>
      <c r="AJ32" s="38"/>
      <c r="AK32" s="224">
        <v>0</v>
      </c>
      <c r="AL32" s="225"/>
      <c r="AM32" s="225"/>
      <c r="AN32" s="225"/>
      <c r="AO32" s="225"/>
      <c r="AP32" s="38"/>
      <c r="AQ32" s="38"/>
      <c r="AR32" s="39"/>
      <c r="BE32" s="233"/>
    </row>
    <row r="33" spans="1:57" s="3" customFormat="1" ht="14.45" hidden="1" customHeight="1">
      <c r="B33" s="37"/>
      <c r="C33" s="38"/>
      <c r="D33" s="38"/>
      <c r="E33" s="38"/>
      <c r="F33" s="26" t="s">
        <v>46</v>
      </c>
      <c r="G33" s="38"/>
      <c r="H33" s="38"/>
      <c r="I33" s="38"/>
      <c r="J33" s="38"/>
      <c r="K33" s="38"/>
      <c r="L33" s="226">
        <v>0</v>
      </c>
      <c r="M33" s="225"/>
      <c r="N33" s="225"/>
      <c r="O33" s="225"/>
      <c r="P33" s="225"/>
      <c r="Q33" s="38"/>
      <c r="R33" s="38"/>
      <c r="S33" s="38"/>
      <c r="T33" s="38"/>
      <c r="U33" s="38"/>
      <c r="V33" s="38"/>
      <c r="W33" s="224">
        <f>ROUND(BD94, 2)</f>
        <v>0</v>
      </c>
      <c r="X33" s="225"/>
      <c r="Y33" s="225"/>
      <c r="Z33" s="225"/>
      <c r="AA33" s="225"/>
      <c r="AB33" s="225"/>
      <c r="AC33" s="225"/>
      <c r="AD33" s="225"/>
      <c r="AE33" s="225"/>
      <c r="AF33" s="38"/>
      <c r="AG33" s="38"/>
      <c r="AH33" s="38"/>
      <c r="AI33" s="38"/>
      <c r="AJ33" s="38"/>
      <c r="AK33" s="224">
        <v>0</v>
      </c>
      <c r="AL33" s="225"/>
      <c r="AM33" s="225"/>
      <c r="AN33" s="225"/>
      <c r="AO33" s="225"/>
      <c r="AP33" s="38"/>
      <c r="AQ33" s="38"/>
      <c r="AR33" s="39"/>
      <c r="BE33" s="233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32"/>
    </row>
    <row r="35" spans="1:57" s="2" customFormat="1" ht="25.9" customHeight="1">
      <c r="A35" s="31"/>
      <c r="B35" s="32"/>
      <c r="C35" s="40"/>
      <c r="D35" s="41" t="s">
        <v>47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48</v>
      </c>
      <c r="U35" s="42"/>
      <c r="V35" s="42"/>
      <c r="W35" s="42"/>
      <c r="X35" s="227" t="s">
        <v>49</v>
      </c>
      <c r="Y35" s="228"/>
      <c r="Z35" s="228"/>
      <c r="AA35" s="228"/>
      <c r="AB35" s="228"/>
      <c r="AC35" s="42"/>
      <c r="AD35" s="42"/>
      <c r="AE35" s="42"/>
      <c r="AF35" s="42"/>
      <c r="AG35" s="42"/>
      <c r="AH35" s="42"/>
      <c r="AI35" s="42"/>
      <c r="AJ35" s="42"/>
      <c r="AK35" s="229">
        <f>SUM(AK26:AK33)</f>
        <v>0</v>
      </c>
      <c r="AL35" s="228"/>
      <c r="AM35" s="228"/>
      <c r="AN35" s="228"/>
      <c r="AO35" s="230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50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51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 ht="12.75">
      <c r="A60" s="31"/>
      <c r="B60" s="32"/>
      <c r="C60" s="33"/>
      <c r="D60" s="49" t="s">
        <v>52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53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52</v>
      </c>
      <c r="AI60" s="35"/>
      <c r="AJ60" s="35"/>
      <c r="AK60" s="35"/>
      <c r="AL60" s="35"/>
      <c r="AM60" s="49" t="s">
        <v>53</v>
      </c>
      <c r="AN60" s="35"/>
      <c r="AO60" s="35"/>
      <c r="AP60" s="33"/>
      <c r="AQ60" s="33"/>
      <c r="AR60" s="36"/>
      <c r="BE60" s="31"/>
    </row>
    <row r="61" spans="1:57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 ht="12.75">
      <c r="A64" s="31"/>
      <c r="B64" s="32"/>
      <c r="C64" s="33"/>
      <c r="D64" s="46" t="s">
        <v>54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55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 ht="12.75">
      <c r="A75" s="31"/>
      <c r="B75" s="32"/>
      <c r="C75" s="33"/>
      <c r="D75" s="49" t="s">
        <v>52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53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52</v>
      </c>
      <c r="AI75" s="35"/>
      <c r="AJ75" s="35"/>
      <c r="AK75" s="35"/>
      <c r="AL75" s="35"/>
      <c r="AM75" s="49" t="s">
        <v>53</v>
      </c>
      <c r="AN75" s="35"/>
      <c r="AO75" s="35"/>
      <c r="AP75" s="33"/>
      <c r="AQ75" s="33"/>
      <c r="AR75" s="36"/>
      <c r="BE75" s="31"/>
    </row>
    <row r="76" spans="1:57" s="2" customFormat="1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0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0" s="2" customFormat="1" ht="24.95" customHeight="1">
      <c r="A82" s="31"/>
      <c r="B82" s="32"/>
      <c r="C82" s="20" t="s">
        <v>56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0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0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Praha_hl_n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0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13" t="str">
        <f>K6</f>
        <v>Praha hl.n. ON - opravné práce - výměna poškozených skleněných výplní zábradlí a balustrád eskalátorů</v>
      </c>
      <c r="M85" s="214"/>
      <c r="N85" s="214"/>
      <c r="O85" s="214"/>
      <c r="P85" s="214"/>
      <c r="Q85" s="214"/>
      <c r="R85" s="214"/>
      <c r="S85" s="214"/>
      <c r="T85" s="214"/>
      <c r="U85" s="214"/>
      <c r="V85" s="214"/>
      <c r="W85" s="214"/>
      <c r="X85" s="214"/>
      <c r="Y85" s="214"/>
      <c r="Z85" s="214"/>
      <c r="AA85" s="214"/>
      <c r="AB85" s="214"/>
      <c r="AC85" s="214"/>
      <c r="AD85" s="214"/>
      <c r="AE85" s="214"/>
      <c r="AF85" s="214"/>
      <c r="AG85" s="214"/>
      <c r="AH85" s="214"/>
      <c r="AI85" s="214"/>
      <c r="AJ85" s="214"/>
      <c r="AK85" s="214"/>
      <c r="AL85" s="214"/>
      <c r="AM85" s="214"/>
      <c r="AN85" s="214"/>
      <c r="AO85" s="214"/>
      <c r="AP85" s="60"/>
      <c r="AQ85" s="60"/>
      <c r="AR85" s="61"/>
    </row>
    <row r="86" spans="1:90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0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>žst. Praha hl.n.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15" t="str">
        <f>IF(AN8= "","",AN8)</f>
        <v>5. 8. 2020</v>
      </c>
      <c r="AN87" s="215"/>
      <c r="AO87" s="33"/>
      <c r="AP87" s="33"/>
      <c r="AQ87" s="33"/>
      <c r="AR87" s="36"/>
      <c r="BE87" s="31"/>
    </row>
    <row r="88" spans="1:90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0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>Správa železnic, státní organizace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32</v>
      </c>
      <c r="AJ89" s="33"/>
      <c r="AK89" s="33"/>
      <c r="AL89" s="33"/>
      <c r="AM89" s="216" t="str">
        <f>IF(E17="","",E17)</f>
        <v xml:space="preserve"> </v>
      </c>
      <c r="AN89" s="217"/>
      <c r="AO89" s="217"/>
      <c r="AP89" s="217"/>
      <c r="AQ89" s="33"/>
      <c r="AR89" s="36"/>
      <c r="AS89" s="218" t="s">
        <v>57</v>
      </c>
      <c r="AT89" s="219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0" s="2" customFormat="1" ht="15.2" customHeight="1">
      <c r="A90" s="31"/>
      <c r="B90" s="32"/>
      <c r="C90" s="26" t="s">
        <v>30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35</v>
      </c>
      <c r="AJ90" s="33"/>
      <c r="AK90" s="33"/>
      <c r="AL90" s="33"/>
      <c r="AM90" s="216" t="str">
        <f>IF(E20="","",E20)</f>
        <v/>
      </c>
      <c r="AN90" s="217"/>
      <c r="AO90" s="217"/>
      <c r="AP90" s="217"/>
      <c r="AQ90" s="33"/>
      <c r="AR90" s="36"/>
      <c r="AS90" s="220"/>
      <c r="AT90" s="221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0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22"/>
      <c r="AT91" s="223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0" s="2" customFormat="1" ht="29.25" customHeight="1">
      <c r="A92" s="31"/>
      <c r="B92" s="32"/>
      <c r="C92" s="203" t="s">
        <v>58</v>
      </c>
      <c r="D92" s="204"/>
      <c r="E92" s="204"/>
      <c r="F92" s="204"/>
      <c r="G92" s="204"/>
      <c r="H92" s="70"/>
      <c r="I92" s="205" t="s">
        <v>59</v>
      </c>
      <c r="J92" s="204"/>
      <c r="K92" s="204"/>
      <c r="L92" s="204"/>
      <c r="M92" s="204"/>
      <c r="N92" s="204"/>
      <c r="O92" s="204"/>
      <c r="P92" s="204"/>
      <c r="Q92" s="204"/>
      <c r="R92" s="204"/>
      <c r="S92" s="204"/>
      <c r="T92" s="204"/>
      <c r="U92" s="204"/>
      <c r="V92" s="204"/>
      <c r="W92" s="204"/>
      <c r="X92" s="204"/>
      <c r="Y92" s="204"/>
      <c r="Z92" s="204"/>
      <c r="AA92" s="204"/>
      <c r="AB92" s="204"/>
      <c r="AC92" s="204"/>
      <c r="AD92" s="204"/>
      <c r="AE92" s="204"/>
      <c r="AF92" s="204"/>
      <c r="AG92" s="206" t="s">
        <v>60</v>
      </c>
      <c r="AH92" s="204"/>
      <c r="AI92" s="204"/>
      <c r="AJ92" s="204"/>
      <c r="AK92" s="204"/>
      <c r="AL92" s="204"/>
      <c r="AM92" s="204"/>
      <c r="AN92" s="205" t="s">
        <v>61</v>
      </c>
      <c r="AO92" s="204"/>
      <c r="AP92" s="207"/>
      <c r="AQ92" s="71" t="s">
        <v>62</v>
      </c>
      <c r="AR92" s="36"/>
      <c r="AS92" s="72" t="s">
        <v>63</v>
      </c>
      <c r="AT92" s="73" t="s">
        <v>64</v>
      </c>
      <c r="AU92" s="73" t="s">
        <v>65</v>
      </c>
      <c r="AV92" s="73" t="s">
        <v>66</v>
      </c>
      <c r="AW92" s="73" t="s">
        <v>67</v>
      </c>
      <c r="AX92" s="73" t="s">
        <v>68</v>
      </c>
      <c r="AY92" s="73" t="s">
        <v>69</v>
      </c>
      <c r="AZ92" s="73" t="s">
        <v>70</v>
      </c>
      <c r="BA92" s="73" t="s">
        <v>71</v>
      </c>
      <c r="BB92" s="73" t="s">
        <v>72</v>
      </c>
      <c r="BC92" s="73" t="s">
        <v>73</v>
      </c>
      <c r="BD92" s="74" t="s">
        <v>74</v>
      </c>
      <c r="BE92" s="31"/>
    </row>
    <row r="93" spans="1:90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0" s="6" customFormat="1" ht="32.450000000000003" customHeight="1">
      <c r="B94" s="78"/>
      <c r="C94" s="79" t="s">
        <v>75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11">
        <f>ROUND(AG95,2)</f>
        <v>0</v>
      </c>
      <c r="AH94" s="211"/>
      <c r="AI94" s="211"/>
      <c r="AJ94" s="211"/>
      <c r="AK94" s="211"/>
      <c r="AL94" s="211"/>
      <c r="AM94" s="211"/>
      <c r="AN94" s="212">
        <f>SUM(AG94,AT94)</f>
        <v>0</v>
      </c>
      <c r="AO94" s="212"/>
      <c r="AP94" s="212"/>
      <c r="AQ94" s="82" t="s">
        <v>1</v>
      </c>
      <c r="AR94" s="83"/>
      <c r="AS94" s="84">
        <f>ROUND(AS95,2)</f>
        <v>0</v>
      </c>
      <c r="AT94" s="85">
        <f>ROUND(SUM(AV94:AW94),2)</f>
        <v>0</v>
      </c>
      <c r="AU94" s="86">
        <f>ROUND(AU95,5)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ROUND(AZ95,2)</f>
        <v>0</v>
      </c>
      <c r="BA94" s="85">
        <f>ROUND(BA95,2)</f>
        <v>0</v>
      </c>
      <c r="BB94" s="85">
        <f>ROUND(BB95,2)</f>
        <v>0</v>
      </c>
      <c r="BC94" s="85">
        <f>ROUND(BC95,2)</f>
        <v>0</v>
      </c>
      <c r="BD94" s="87">
        <f>ROUND(BD95,2)</f>
        <v>0</v>
      </c>
      <c r="BS94" s="88" t="s">
        <v>76</v>
      </c>
      <c r="BT94" s="88" t="s">
        <v>77</v>
      </c>
      <c r="BV94" s="88" t="s">
        <v>78</v>
      </c>
      <c r="BW94" s="88" t="s">
        <v>5</v>
      </c>
      <c r="BX94" s="88" t="s">
        <v>79</v>
      </c>
      <c r="CL94" s="88" t="s">
        <v>1</v>
      </c>
    </row>
    <row r="95" spans="1:90" s="7" customFormat="1" ht="37.5" customHeight="1">
      <c r="A95" s="89" t="s">
        <v>80</v>
      </c>
      <c r="B95" s="90"/>
      <c r="C95" s="91"/>
      <c r="D95" s="210" t="s">
        <v>14</v>
      </c>
      <c r="E95" s="210"/>
      <c r="F95" s="210"/>
      <c r="G95" s="210"/>
      <c r="H95" s="210"/>
      <c r="I95" s="92"/>
      <c r="J95" s="210" t="s">
        <v>17</v>
      </c>
      <c r="K95" s="210"/>
      <c r="L95" s="210"/>
      <c r="M95" s="210"/>
      <c r="N95" s="210"/>
      <c r="O95" s="210"/>
      <c r="P95" s="210"/>
      <c r="Q95" s="210"/>
      <c r="R95" s="210"/>
      <c r="S95" s="210"/>
      <c r="T95" s="210"/>
      <c r="U95" s="210"/>
      <c r="V95" s="210"/>
      <c r="W95" s="210"/>
      <c r="X95" s="210"/>
      <c r="Y95" s="210"/>
      <c r="Z95" s="210"/>
      <c r="AA95" s="210"/>
      <c r="AB95" s="210"/>
      <c r="AC95" s="210"/>
      <c r="AD95" s="210"/>
      <c r="AE95" s="210"/>
      <c r="AF95" s="210"/>
      <c r="AG95" s="208">
        <f>'Praha_hl_n - Praha hl.n. ...'!J28</f>
        <v>0</v>
      </c>
      <c r="AH95" s="209"/>
      <c r="AI95" s="209"/>
      <c r="AJ95" s="209"/>
      <c r="AK95" s="209"/>
      <c r="AL95" s="209"/>
      <c r="AM95" s="209"/>
      <c r="AN95" s="208">
        <f>SUM(AG95,AT95)</f>
        <v>0</v>
      </c>
      <c r="AO95" s="209"/>
      <c r="AP95" s="209"/>
      <c r="AQ95" s="93" t="s">
        <v>81</v>
      </c>
      <c r="AR95" s="94"/>
      <c r="AS95" s="95">
        <v>0</v>
      </c>
      <c r="AT95" s="96">
        <f>ROUND(SUM(AV95:AW95),2)</f>
        <v>0</v>
      </c>
      <c r="AU95" s="97">
        <f>'Praha_hl_n - Praha hl.n. ...'!P129</f>
        <v>0</v>
      </c>
      <c r="AV95" s="96">
        <f>'Praha_hl_n - Praha hl.n. ...'!J31</f>
        <v>0</v>
      </c>
      <c r="AW95" s="96">
        <f>'Praha_hl_n - Praha hl.n. ...'!J32</f>
        <v>0</v>
      </c>
      <c r="AX95" s="96">
        <f>'Praha_hl_n - Praha hl.n. ...'!J33</f>
        <v>0</v>
      </c>
      <c r="AY95" s="96">
        <f>'Praha_hl_n - Praha hl.n. ...'!J34</f>
        <v>0</v>
      </c>
      <c r="AZ95" s="96">
        <f>'Praha_hl_n - Praha hl.n. ...'!F31</f>
        <v>0</v>
      </c>
      <c r="BA95" s="96">
        <f>'Praha_hl_n - Praha hl.n. ...'!F32</f>
        <v>0</v>
      </c>
      <c r="BB95" s="96">
        <f>'Praha_hl_n - Praha hl.n. ...'!F33</f>
        <v>0</v>
      </c>
      <c r="BC95" s="96">
        <f>'Praha_hl_n - Praha hl.n. ...'!F34</f>
        <v>0</v>
      </c>
      <c r="BD95" s="98">
        <f>'Praha_hl_n - Praha hl.n. ...'!F35</f>
        <v>0</v>
      </c>
      <c r="BT95" s="99" t="s">
        <v>82</v>
      </c>
      <c r="BU95" s="99" t="s">
        <v>83</v>
      </c>
      <c r="BV95" s="99" t="s">
        <v>78</v>
      </c>
      <c r="BW95" s="99" t="s">
        <v>5</v>
      </c>
      <c r="BX95" s="99" t="s">
        <v>79</v>
      </c>
      <c r="CL95" s="99" t="s">
        <v>1</v>
      </c>
    </row>
    <row r="96" spans="1:90" s="2" customFormat="1" ht="30" customHeight="1">
      <c r="A96" s="31"/>
      <c r="B96" s="32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33"/>
      <c r="AJ96" s="33"/>
      <c r="AK96" s="33"/>
      <c r="AL96" s="33"/>
      <c r="AM96" s="33"/>
      <c r="AN96" s="33"/>
      <c r="AO96" s="33"/>
      <c r="AP96" s="33"/>
      <c r="AQ96" s="33"/>
      <c r="AR96" s="36"/>
      <c r="AS96" s="31"/>
      <c r="AT96" s="31"/>
      <c r="AU96" s="31"/>
      <c r="AV96" s="31"/>
      <c r="AW96" s="31"/>
      <c r="AX96" s="31"/>
      <c r="AY96" s="31"/>
      <c r="AZ96" s="31"/>
      <c r="BA96" s="31"/>
      <c r="BB96" s="31"/>
      <c r="BC96" s="31"/>
      <c r="BD96" s="31"/>
      <c r="BE96" s="31"/>
    </row>
    <row r="97" spans="1:57" s="2" customFormat="1" ht="6.95" customHeight="1">
      <c r="A97" s="31"/>
      <c r="B97" s="51"/>
      <c r="C97" s="52"/>
      <c r="D97" s="52"/>
      <c r="E97" s="52"/>
      <c r="F97" s="52"/>
      <c r="G97" s="52"/>
      <c r="H97" s="52"/>
      <c r="I97" s="52"/>
      <c r="J97" s="52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2"/>
      <c r="AF97" s="52"/>
      <c r="AG97" s="52"/>
      <c r="AH97" s="52"/>
      <c r="AI97" s="52"/>
      <c r="AJ97" s="52"/>
      <c r="AK97" s="52"/>
      <c r="AL97" s="52"/>
      <c r="AM97" s="52"/>
      <c r="AN97" s="52"/>
      <c r="AO97" s="52"/>
      <c r="AP97" s="52"/>
      <c r="AQ97" s="52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</sheetData>
  <sheetProtection algorithmName="SHA-512" hashValue="WkPO/WsJ/zNRcftvbcVa+EgQLuvqxTBxPRSu9YjJcftcME0GG+dxh6oYgiDg4vyauzV78fxgjdqEcdS7v16Ytw==" saltValue="4atOR1NDF7ofZB1ZIG01og==" spinCount="100000" sheet="1" objects="1" scenarios="1" formatColumns="0" formatRows="0"/>
  <mergeCells count="42">
    <mergeCell ref="W30:AE30"/>
    <mergeCell ref="AK30:AO30"/>
    <mergeCell ref="L30:P30"/>
    <mergeCell ref="W31:AE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Praha_hl_n - Praha hl.n. ...'!C2" display="/"/>
  </hyperlinks>
  <pageMargins left="0.39374999999999999" right="0.39374999999999999" top="0.39374999999999999" bottom="0.39374999999999999" header="0" footer="0"/>
  <pageSetup paperSize="9" scale="7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91"/>
  <sheetViews>
    <sheetView showGridLines="0" tabSelected="1" workbookViewId="0">
      <selection activeCell="F11" sqref="F11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0" width="20.1640625" style="1" customWidth="1"/>
    <col min="11" max="11" width="20.16406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1" width="14.16406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02"/>
      <c r="M2" s="202"/>
      <c r="N2" s="202"/>
      <c r="O2" s="202"/>
      <c r="P2" s="202"/>
      <c r="Q2" s="202"/>
      <c r="R2" s="202"/>
      <c r="S2" s="202"/>
      <c r="T2" s="202"/>
      <c r="U2" s="202"/>
      <c r="V2" s="202"/>
      <c r="AT2" s="14" t="s">
        <v>5</v>
      </c>
    </row>
    <row r="3" spans="1:46" s="1" customFormat="1" ht="6.95" customHeight="1">
      <c r="B3" s="100"/>
      <c r="C3" s="101"/>
      <c r="D3" s="101"/>
      <c r="E3" s="101"/>
      <c r="F3" s="101"/>
      <c r="G3" s="101"/>
      <c r="H3" s="101"/>
      <c r="I3" s="101"/>
      <c r="J3" s="101"/>
      <c r="K3" s="101"/>
      <c r="L3" s="17"/>
      <c r="AT3" s="14" t="s">
        <v>84</v>
      </c>
    </row>
    <row r="4" spans="1:46" s="1" customFormat="1" ht="24.95" customHeight="1">
      <c r="B4" s="17"/>
      <c r="D4" s="102" t="s">
        <v>85</v>
      </c>
      <c r="L4" s="17"/>
      <c r="M4" s="103" t="s">
        <v>10</v>
      </c>
      <c r="AT4" s="14" t="s">
        <v>4</v>
      </c>
    </row>
    <row r="5" spans="1:46" s="1" customFormat="1" ht="6.95" customHeight="1">
      <c r="B5" s="17"/>
      <c r="L5" s="17"/>
    </row>
    <row r="6" spans="1:46" s="2" customFormat="1" ht="12" customHeight="1">
      <c r="A6" s="31"/>
      <c r="B6" s="36"/>
      <c r="C6" s="31"/>
      <c r="D6" s="104" t="s">
        <v>16</v>
      </c>
      <c r="E6" s="31"/>
      <c r="F6" s="31"/>
      <c r="G6" s="31"/>
      <c r="H6" s="31"/>
      <c r="I6" s="31"/>
      <c r="J6" s="31"/>
      <c r="K6" s="31"/>
      <c r="L6" s="48"/>
      <c r="S6" s="31"/>
      <c r="T6" s="31"/>
      <c r="U6" s="31"/>
      <c r="V6" s="31"/>
      <c r="W6" s="31"/>
      <c r="X6" s="31"/>
      <c r="Y6" s="31"/>
      <c r="Z6" s="31"/>
      <c r="AA6" s="31"/>
      <c r="AB6" s="31"/>
      <c r="AC6" s="31"/>
      <c r="AD6" s="31"/>
      <c r="AE6" s="31"/>
    </row>
    <row r="7" spans="1:46" s="2" customFormat="1" ht="24.75" customHeight="1">
      <c r="A7" s="31"/>
      <c r="B7" s="36"/>
      <c r="C7" s="31"/>
      <c r="D7" s="31"/>
      <c r="E7" s="243" t="s">
        <v>17</v>
      </c>
      <c r="F7" s="244"/>
      <c r="G7" s="244"/>
      <c r="H7" s="244"/>
      <c r="I7" s="31"/>
      <c r="J7" s="31"/>
      <c r="K7" s="31"/>
      <c r="L7" s="48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</row>
    <row r="8" spans="1:46" s="2" customFormat="1">
      <c r="A8" s="31"/>
      <c r="B8" s="36"/>
      <c r="C8" s="31"/>
      <c r="D8" s="31"/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2" customHeight="1">
      <c r="A9" s="31"/>
      <c r="B9" s="36"/>
      <c r="C9" s="31"/>
      <c r="D9" s="104" t="s">
        <v>18</v>
      </c>
      <c r="E9" s="31"/>
      <c r="F9" s="105" t="s">
        <v>1</v>
      </c>
      <c r="G9" s="31"/>
      <c r="H9" s="31"/>
      <c r="I9" s="104" t="s">
        <v>19</v>
      </c>
      <c r="J9" s="105" t="s">
        <v>1</v>
      </c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2" customHeight="1">
      <c r="A10" s="31"/>
      <c r="B10" s="36"/>
      <c r="C10" s="31"/>
      <c r="D10" s="104" t="s">
        <v>20</v>
      </c>
      <c r="E10" s="31"/>
      <c r="F10" s="105" t="s">
        <v>21</v>
      </c>
      <c r="G10" s="31"/>
      <c r="H10" s="31"/>
      <c r="I10" s="104" t="s">
        <v>22</v>
      </c>
      <c r="J10" s="106" t="str">
        <f>'Rekapitulace zakázky'!AN8</f>
        <v>5. 8. 2020</v>
      </c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0.9" customHeight="1">
      <c r="A11" s="31"/>
      <c r="B11" s="36"/>
      <c r="C11" s="31"/>
      <c r="D11" s="31"/>
      <c r="E11" s="31"/>
      <c r="F11" s="31"/>
      <c r="G11" s="31"/>
      <c r="H11" s="31"/>
      <c r="I11" s="31"/>
      <c r="J11" s="31"/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4" t="s">
        <v>24</v>
      </c>
      <c r="E12" s="31"/>
      <c r="F12" s="31"/>
      <c r="G12" s="31"/>
      <c r="H12" s="31"/>
      <c r="I12" s="104" t="s">
        <v>25</v>
      </c>
      <c r="J12" s="105" t="s">
        <v>26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8" customHeight="1">
      <c r="A13" s="31"/>
      <c r="B13" s="36"/>
      <c r="C13" s="31"/>
      <c r="D13" s="31"/>
      <c r="E13" s="105" t="s">
        <v>27</v>
      </c>
      <c r="F13" s="31"/>
      <c r="G13" s="31"/>
      <c r="H13" s="31"/>
      <c r="I13" s="104" t="s">
        <v>28</v>
      </c>
      <c r="J13" s="105" t="s">
        <v>29</v>
      </c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6.95" customHeight="1">
      <c r="A14" s="31"/>
      <c r="B14" s="36"/>
      <c r="C14" s="31"/>
      <c r="D14" s="31"/>
      <c r="E14" s="31"/>
      <c r="F14" s="31"/>
      <c r="G14" s="31"/>
      <c r="H14" s="31"/>
      <c r="I14" s="31"/>
      <c r="J14" s="31"/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2" customHeight="1">
      <c r="A15" s="31"/>
      <c r="B15" s="36"/>
      <c r="C15" s="31"/>
      <c r="D15" s="104" t="s">
        <v>30</v>
      </c>
      <c r="E15" s="31"/>
      <c r="F15" s="31"/>
      <c r="G15" s="31"/>
      <c r="H15" s="31"/>
      <c r="I15" s="104" t="s">
        <v>25</v>
      </c>
      <c r="J15" s="27" t="str">
        <f>'Rekapitulace zakázky'!AN13</f>
        <v>Vyplň údaj</v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18" customHeight="1">
      <c r="A16" s="31"/>
      <c r="B16" s="36"/>
      <c r="C16" s="31"/>
      <c r="D16" s="31"/>
      <c r="E16" s="245" t="str">
        <f>'Rekapitulace zakázky'!E14</f>
        <v>Vyplň údaj</v>
      </c>
      <c r="F16" s="246"/>
      <c r="G16" s="246"/>
      <c r="H16" s="246"/>
      <c r="I16" s="104" t="s">
        <v>28</v>
      </c>
      <c r="J16" s="27" t="str">
        <f>'Rekapitulace zakázky'!AN14</f>
        <v>Vyplň údaj</v>
      </c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6.95" customHeight="1">
      <c r="A17" s="31"/>
      <c r="B17" s="36"/>
      <c r="C17" s="31"/>
      <c r="D17" s="31"/>
      <c r="E17" s="31"/>
      <c r="F17" s="31"/>
      <c r="G17" s="31"/>
      <c r="H17" s="31"/>
      <c r="I17" s="31"/>
      <c r="J17" s="31"/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2" customHeight="1">
      <c r="A18" s="31"/>
      <c r="B18" s="36"/>
      <c r="C18" s="31"/>
      <c r="D18" s="104" t="s">
        <v>32</v>
      </c>
      <c r="E18" s="31"/>
      <c r="F18" s="31"/>
      <c r="G18" s="31"/>
      <c r="H18" s="31"/>
      <c r="I18" s="104" t="s">
        <v>25</v>
      </c>
      <c r="J18" s="105" t="str">
        <f>IF('Rekapitulace zakázky'!AN16="","",'Rekapitulace zakázky'!AN16)</f>
        <v/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18" customHeight="1">
      <c r="A19" s="31"/>
      <c r="B19" s="36"/>
      <c r="C19" s="31"/>
      <c r="D19" s="31"/>
      <c r="E19" s="105" t="str">
        <f>IF('Rekapitulace zakázky'!E17="","",'Rekapitulace zakázky'!E17)</f>
        <v xml:space="preserve"> </v>
      </c>
      <c r="F19" s="31"/>
      <c r="G19" s="31"/>
      <c r="H19" s="31"/>
      <c r="I19" s="104" t="s">
        <v>28</v>
      </c>
      <c r="J19" s="105" t="str">
        <f>IF('Rekapitulace zakázky'!AN17="","",'Rekapitulace zakázky'!AN17)</f>
        <v/>
      </c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6.95" customHeight="1">
      <c r="A20" s="31"/>
      <c r="B20" s="36"/>
      <c r="C20" s="31"/>
      <c r="D20" s="31"/>
      <c r="E20" s="31"/>
      <c r="F20" s="31"/>
      <c r="G20" s="31"/>
      <c r="H20" s="31"/>
      <c r="I20" s="31"/>
      <c r="J20" s="31"/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2" customHeight="1">
      <c r="A21" s="31"/>
      <c r="B21" s="36"/>
      <c r="C21" s="31"/>
      <c r="D21" s="104" t="s">
        <v>35</v>
      </c>
      <c r="E21" s="31"/>
      <c r="F21" s="31"/>
      <c r="G21" s="31"/>
      <c r="H21" s="31"/>
      <c r="I21" s="104" t="s">
        <v>25</v>
      </c>
      <c r="J21" s="105" t="s">
        <v>1</v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18" customHeight="1">
      <c r="A22" s="31"/>
      <c r="B22" s="36"/>
      <c r="C22" s="31"/>
      <c r="D22" s="31"/>
      <c r="E22" s="105"/>
      <c r="F22" s="31"/>
      <c r="G22" s="31"/>
      <c r="H22" s="31"/>
      <c r="I22" s="104" t="s">
        <v>28</v>
      </c>
      <c r="J22" s="105" t="s">
        <v>1</v>
      </c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6.95" customHeight="1">
      <c r="A23" s="31"/>
      <c r="B23" s="36"/>
      <c r="C23" s="31"/>
      <c r="D23" s="31"/>
      <c r="E23" s="31"/>
      <c r="F23" s="31"/>
      <c r="G23" s="31"/>
      <c r="H23" s="31"/>
      <c r="I23" s="31"/>
      <c r="J23" s="31"/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2" customHeight="1">
      <c r="A24" s="31"/>
      <c r="B24" s="36"/>
      <c r="C24" s="31"/>
      <c r="D24" s="104" t="s">
        <v>36</v>
      </c>
      <c r="E24" s="31"/>
      <c r="F24" s="31"/>
      <c r="G24" s="31"/>
      <c r="H24" s="31"/>
      <c r="I24" s="31"/>
      <c r="J24" s="31"/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8" customFormat="1" ht="16.5" customHeight="1">
      <c r="A25" s="107"/>
      <c r="B25" s="108"/>
      <c r="C25" s="107"/>
      <c r="D25" s="107"/>
      <c r="E25" s="247" t="s">
        <v>1</v>
      </c>
      <c r="F25" s="247"/>
      <c r="G25" s="247"/>
      <c r="H25" s="247"/>
      <c r="I25" s="107"/>
      <c r="J25" s="107"/>
      <c r="K25" s="107"/>
      <c r="L25" s="109"/>
      <c r="S25" s="107"/>
      <c r="T25" s="107"/>
      <c r="U25" s="107"/>
      <c r="V25" s="107"/>
      <c r="W25" s="107"/>
      <c r="X25" s="107"/>
      <c r="Y25" s="107"/>
      <c r="Z25" s="107"/>
      <c r="AA25" s="107"/>
      <c r="AB25" s="107"/>
      <c r="AC25" s="107"/>
      <c r="AD25" s="107"/>
      <c r="AE25" s="107"/>
    </row>
    <row r="26" spans="1:31" s="2" customFormat="1" ht="6.95" customHeight="1">
      <c r="A26" s="31"/>
      <c r="B26" s="36"/>
      <c r="C26" s="31"/>
      <c r="D26" s="31"/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2" customFormat="1" ht="6.95" customHeight="1">
      <c r="A27" s="31"/>
      <c r="B27" s="36"/>
      <c r="C27" s="31"/>
      <c r="D27" s="110"/>
      <c r="E27" s="110"/>
      <c r="F27" s="110"/>
      <c r="G27" s="110"/>
      <c r="H27" s="110"/>
      <c r="I27" s="110"/>
      <c r="J27" s="110"/>
      <c r="K27" s="110"/>
      <c r="L27" s="48"/>
      <c r="S27" s="31"/>
      <c r="T27" s="31"/>
      <c r="U27" s="31"/>
      <c r="V27" s="31"/>
      <c r="W27" s="31"/>
      <c r="X27" s="31"/>
      <c r="Y27" s="31"/>
      <c r="Z27" s="31"/>
      <c r="AA27" s="31"/>
      <c r="AB27" s="31"/>
      <c r="AC27" s="31"/>
      <c r="AD27" s="31"/>
      <c r="AE27" s="31"/>
    </row>
    <row r="28" spans="1:31" s="2" customFormat="1" ht="25.35" customHeight="1">
      <c r="A28" s="31"/>
      <c r="B28" s="36"/>
      <c r="C28" s="31"/>
      <c r="D28" s="111" t="s">
        <v>37</v>
      </c>
      <c r="E28" s="31"/>
      <c r="F28" s="31"/>
      <c r="G28" s="31"/>
      <c r="H28" s="31"/>
      <c r="I28" s="31"/>
      <c r="J28" s="112">
        <f>ROUND(J129, 2)</f>
        <v>0</v>
      </c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0"/>
      <c r="E29" s="110"/>
      <c r="F29" s="110"/>
      <c r="G29" s="110"/>
      <c r="H29" s="110"/>
      <c r="I29" s="110"/>
      <c r="J29" s="110"/>
      <c r="K29" s="110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14.45" customHeight="1">
      <c r="A30" s="31"/>
      <c r="B30" s="36"/>
      <c r="C30" s="31"/>
      <c r="D30" s="31"/>
      <c r="E30" s="31"/>
      <c r="F30" s="113" t="s">
        <v>39</v>
      </c>
      <c r="G30" s="31"/>
      <c r="H30" s="31"/>
      <c r="I30" s="113" t="s">
        <v>38</v>
      </c>
      <c r="J30" s="113" t="s">
        <v>40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14.45" customHeight="1">
      <c r="A31" s="31"/>
      <c r="B31" s="36"/>
      <c r="C31" s="31"/>
      <c r="D31" s="114" t="s">
        <v>41</v>
      </c>
      <c r="E31" s="104" t="s">
        <v>42</v>
      </c>
      <c r="F31" s="115">
        <f>ROUND((SUM(BE129:BE190)),  2)</f>
        <v>0</v>
      </c>
      <c r="G31" s="31"/>
      <c r="H31" s="31"/>
      <c r="I31" s="116">
        <v>0.21</v>
      </c>
      <c r="J31" s="115">
        <f>ROUND(((SUM(BE129:BE190))*I31),  2)</f>
        <v>0</v>
      </c>
      <c r="K31" s="31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104" t="s">
        <v>43</v>
      </c>
      <c r="F32" s="115">
        <f>ROUND((SUM(BF129:BF190)),  2)</f>
        <v>0</v>
      </c>
      <c r="G32" s="31"/>
      <c r="H32" s="31"/>
      <c r="I32" s="116">
        <v>0.15</v>
      </c>
      <c r="J32" s="115">
        <f>ROUND(((SUM(BF129:BF190))*I32),  2)</f>
        <v>0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hidden="1" customHeight="1">
      <c r="A33" s="31"/>
      <c r="B33" s="36"/>
      <c r="C33" s="31"/>
      <c r="D33" s="31"/>
      <c r="E33" s="104" t="s">
        <v>44</v>
      </c>
      <c r="F33" s="115">
        <f>ROUND((SUM(BG129:BG190)),  2)</f>
        <v>0</v>
      </c>
      <c r="G33" s="31"/>
      <c r="H33" s="31"/>
      <c r="I33" s="116">
        <v>0.21</v>
      </c>
      <c r="J33" s="115">
        <f>0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hidden="1" customHeight="1">
      <c r="A34" s="31"/>
      <c r="B34" s="36"/>
      <c r="C34" s="31"/>
      <c r="D34" s="31"/>
      <c r="E34" s="104" t="s">
        <v>45</v>
      </c>
      <c r="F34" s="115">
        <f>ROUND((SUM(BH129:BH190)),  2)</f>
        <v>0</v>
      </c>
      <c r="G34" s="31"/>
      <c r="H34" s="31"/>
      <c r="I34" s="116">
        <v>0.15</v>
      </c>
      <c r="J34" s="115">
        <f>0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4" t="s">
        <v>46</v>
      </c>
      <c r="F35" s="115">
        <f>ROUND((SUM(BI129:BI190)),  2)</f>
        <v>0</v>
      </c>
      <c r="G35" s="31"/>
      <c r="H35" s="31"/>
      <c r="I35" s="116">
        <v>0</v>
      </c>
      <c r="J35" s="115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6.95" customHeight="1">
      <c r="A36" s="31"/>
      <c r="B36" s="36"/>
      <c r="C36" s="31"/>
      <c r="D36" s="31"/>
      <c r="E36" s="31"/>
      <c r="F36" s="31"/>
      <c r="G36" s="31"/>
      <c r="H36" s="31"/>
      <c r="I36" s="31"/>
      <c r="J36" s="31"/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25.35" customHeight="1">
      <c r="A37" s="31"/>
      <c r="B37" s="36"/>
      <c r="C37" s="117"/>
      <c r="D37" s="118" t="s">
        <v>47</v>
      </c>
      <c r="E37" s="119"/>
      <c r="F37" s="119"/>
      <c r="G37" s="120" t="s">
        <v>48</v>
      </c>
      <c r="H37" s="121" t="s">
        <v>49</v>
      </c>
      <c r="I37" s="119"/>
      <c r="J37" s="122">
        <f>SUM(J28:J35)</f>
        <v>0</v>
      </c>
      <c r="K37" s="123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14.4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1" customFormat="1" ht="14.45" customHeight="1">
      <c r="B39" s="17"/>
      <c r="L39" s="17"/>
    </row>
    <row r="40" spans="1:31" s="1" customFormat="1" ht="14.45" customHeight="1">
      <c r="B40" s="17"/>
      <c r="L40" s="17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4" t="s">
        <v>50</v>
      </c>
      <c r="E50" s="125"/>
      <c r="F50" s="125"/>
      <c r="G50" s="124" t="s">
        <v>51</v>
      </c>
      <c r="H50" s="125"/>
      <c r="I50" s="125"/>
      <c r="J50" s="125"/>
      <c r="K50" s="125"/>
      <c r="L50" s="48"/>
    </row>
    <row r="51" spans="1:31">
      <c r="B51" s="17"/>
      <c r="L51" s="17"/>
    </row>
    <row r="52" spans="1:31">
      <c r="B52" s="17"/>
      <c r="L52" s="17"/>
    </row>
    <row r="53" spans="1:31">
      <c r="B53" s="17"/>
      <c r="L53" s="17"/>
    </row>
    <row r="54" spans="1:31">
      <c r="B54" s="17"/>
      <c r="L54" s="17"/>
    </row>
    <row r="55" spans="1:31">
      <c r="B55" s="17"/>
      <c r="L55" s="17"/>
    </row>
    <row r="56" spans="1:31">
      <c r="B56" s="17"/>
      <c r="L56" s="17"/>
    </row>
    <row r="57" spans="1:31">
      <c r="B57" s="17"/>
      <c r="L57" s="17"/>
    </row>
    <row r="58" spans="1:31">
      <c r="B58" s="17"/>
      <c r="L58" s="17"/>
    </row>
    <row r="59" spans="1:31">
      <c r="B59" s="17"/>
      <c r="L59" s="17"/>
    </row>
    <row r="60" spans="1:31">
      <c r="B60" s="17"/>
      <c r="L60" s="17"/>
    </row>
    <row r="61" spans="1:31" s="2" customFormat="1" ht="12.75">
      <c r="A61" s="31"/>
      <c r="B61" s="36"/>
      <c r="C61" s="31"/>
      <c r="D61" s="126" t="s">
        <v>52</v>
      </c>
      <c r="E61" s="127"/>
      <c r="F61" s="128" t="s">
        <v>53</v>
      </c>
      <c r="G61" s="126" t="s">
        <v>52</v>
      </c>
      <c r="H61" s="127"/>
      <c r="I61" s="127"/>
      <c r="J61" s="129" t="s">
        <v>53</v>
      </c>
      <c r="K61" s="127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>
      <c r="B62" s="17"/>
      <c r="L62" s="17"/>
    </row>
    <row r="63" spans="1:31">
      <c r="B63" s="17"/>
      <c r="L63" s="17"/>
    </row>
    <row r="64" spans="1:31">
      <c r="B64" s="17"/>
      <c r="L64" s="17"/>
    </row>
    <row r="65" spans="1:31" s="2" customFormat="1" ht="12.75">
      <c r="A65" s="31"/>
      <c r="B65" s="36"/>
      <c r="C65" s="31"/>
      <c r="D65" s="124" t="s">
        <v>54</v>
      </c>
      <c r="E65" s="130"/>
      <c r="F65" s="130"/>
      <c r="G65" s="124" t="s">
        <v>55</v>
      </c>
      <c r="H65" s="130"/>
      <c r="I65" s="130"/>
      <c r="J65" s="130"/>
      <c r="K65" s="130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>
      <c r="B66" s="17"/>
      <c r="L66" s="17"/>
    </row>
    <row r="67" spans="1:31">
      <c r="B67" s="17"/>
      <c r="L67" s="17"/>
    </row>
    <row r="68" spans="1:31">
      <c r="B68" s="17"/>
      <c r="L68" s="17"/>
    </row>
    <row r="69" spans="1:31">
      <c r="B69" s="17"/>
      <c r="L69" s="17"/>
    </row>
    <row r="70" spans="1:31">
      <c r="B70" s="17"/>
      <c r="L70" s="17"/>
    </row>
    <row r="71" spans="1:31">
      <c r="B71" s="17"/>
      <c r="L71" s="17"/>
    </row>
    <row r="72" spans="1:31">
      <c r="B72" s="17"/>
      <c r="L72" s="17"/>
    </row>
    <row r="73" spans="1:31">
      <c r="B73" s="17"/>
      <c r="L73" s="17"/>
    </row>
    <row r="74" spans="1:31">
      <c r="B74" s="17"/>
      <c r="L74" s="17"/>
    </row>
    <row r="75" spans="1:31">
      <c r="B75" s="17"/>
      <c r="L75" s="17"/>
    </row>
    <row r="76" spans="1:31" s="2" customFormat="1" ht="12.75">
      <c r="A76" s="31"/>
      <c r="B76" s="36"/>
      <c r="C76" s="31"/>
      <c r="D76" s="126" t="s">
        <v>52</v>
      </c>
      <c r="E76" s="127"/>
      <c r="F76" s="128" t="s">
        <v>53</v>
      </c>
      <c r="G76" s="126" t="s">
        <v>52</v>
      </c>
      <c r="H76" s="127"/>
      <c r="I76" s="127"/>
      <c r="J76" s="129" t="s">
        <v>53</v>
      </c>
      <c r="K76" s="127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1"/>
      <c r="C77" s="132"/>
      <c r="D77" s="132"/>
      <c r="E77" s="132"/>
      <c r="F77" s="132"/>
      <c r="G77" s="132"/>
      <c r="H77" s="132"/>
      <c r="I77" s="132"/>
      <c r="J77" s="132"/>
      <c r="K77" s="132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3"/>
      <c r="C81" s="134"/>
      <c r="D81" s="134"/>
      <c r="E81" s="134"/>
      <c r="F81" s="134"/>
      <c r="G81" s="134"/>
      <c r="H81" s="134"/>
      <c r="I81" s="134"/>
      <c r="J81" s="134"/>
      <c r="K81" s="134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86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4.75" customHeight="1">
      <c r="A85" s="31"/>
      <c r="B85" s="32"/>
      <c r="C85" s="33"/>
      <c r="D85" s="33"/>
      <c r="E85" s="213" t="str">
        <f>E7</f>
        <v>Praha hl.n. ON - opravné práce - výměna poškozených skleněných výplní zábradlí a balustrád eskalátorů</v>
      </c>
      <c r="F85" s="248"/>
      <c r="G85" s="248"/>
      <c r="H85" s="248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2" customHeight="1">
      <c r="A87" s="31"/>
      <c r="B87" s="32"/>
      <c r="C87" s="26" t="s">
        <v>20</v>
      </c>
      <c r="D87" s="33"/>
      <c r="E87" s="33"/>
      <c r="F87" s="24" t="str">
        <f>F10</f>
        <v>žst. Praha hl.n.</v>
      </c>
      <c r="G87" s="33"/>
      <c r="H87" s="33"/>
      <c r="I87" s="26" t="s">
        <v>22</v>
      </c>
      <c r="J87" s="63" t="str">
        <f>IF(J10="","",J10)</f>
        <v>5. 8. 2020</v>
      </c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5.2" customHeight="1">
      <c r="A89" s="31"/>
      <c r="B89" s="32"/>
      <c r="C89" s="26" t="s">
        <v>24</v>
      </c>
      <c r="D89" s="33"/>
      <c r="E89" s="33"/>
      <c r="F89" s="24" t="str">
        <f>E13</f>
        <v>Správa železnic, státní organizace</v>
      </c>
      <c r="G89" s="33"/>
      <c r="H89" s="33"/>
      <c r="I89" s="26" t="s">
        <v>32</v>
      </c>
      <c r="J89" s="29" t="str">
        <f>E19</f>
        <v xml:space="preserve"> 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15.2" customHeight="1">
      <c r="A90" s="31"/>
      <c r="B90" s="32"/>
      <c r="C90" s="26" t="s">
        <v>30</v>
      </c>
      <c r="D90" s="33"/>
      <c r="E90" s="33"/>
      <c r="F90" s="24" t="str">
        <f>IF(E16="","",E16)</f>
        <v>Vyplň údaj</v>
      </c>
      <c r="G90" s="33"/>
      <c r="H90" s="33"/>
      <c r="I90" s="26" t="s">
        <v>35</v>
      </c>
      <c r="J90" s="29">
        <f>E22</f>
        <v>0</v>
      </c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0.35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29.25" customHeight="1">
      <c r="A92" s="31"/>
      <c r="B92" s="32"/>
      <c r="C92" s="135" t="s">
        <v>87</v>
      </c>
      <c r="D92" s="136"/>
      <c r="E92" s="136"/>
      <c r="F92" s="136"/>
      <c r="G92" s="136"/>
      <c r="H92" s="136"/>
      <c r="I92" s="136"/>
      <c r="J92" s="137" t="s">
        <v>88</v>
      </c>
      <c r="K92" s="136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2.9" customHeight="1">
      <c r="A94" s="31"/>
      <c r="B94" s="32"/>
      <c r="C94" s="138" t="s">
        <v>89</v>
      </c>
      <c r="D94" s="33"/>
      <c r="E94" s="33"/>
      <c r="F94" s="33"/>
      <c r="G94" s="33"/>
      <c r="H94" s="33"/>
      <c r="I94" s="33"/>
      <c r="J94" s="81">
        <f>J129</f>
        <v>0</v>
      </c>
      <c r="K94" s="33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U94" s="14" t="s">
        <v>90</v>
      </c>
    </row>
    <row r="95" spans="1:47" s="9" customFormat="1" ht="24.95" customHeight="1">
      <c r="B95" s="139"/>
      <c r="C95" s="140"/>
      <c r="D95" s="141" t="s">
        <v>91</v>
      </c>
      <c r="E95" s="142"/>
      <c r="F95" s="142"/>
      <c r="G95" s="142"/>
      <c r="H95" s="142"/>
      <c r="I95" s="142"/>
      <c r="J95" s="143">
        <f>J130</f>
        <v>0</v>
      </c>
      <c r="K95" s="140"/>
      <c r="L95" s="144"/>
    </row>
    <row r="96" spans="1:47" s="9" customFormat="1" ht="24.95" customHeight="1">
      <c r="B96" s="139"/>
      <c r="C96" s="140"/>
      <c r="D96" s="141" t="s">
        <v>92</v>
      </c>
      <c r="E96" s="142"/>
      <c r="F96" s="142"/>
      <c r="G96" s="142"/>
      <c r="H96" s="142"/>
      <c r="I96" s="142"/>
      <c r="J96" s="143">
        <f>J133</f>
        <v>0</v>
      </c>
      <c r="K96" s="140"/>
      <c r="L96" s="144"/>
    </row>
    <row r="97" spans="1:31" s="9" customFormat="1" ht="24.95" customHeight="1">
      <c r="B97" s="139"/>
      <c r="C97" s="140"/>
      <c r="D97" s="141" t="s">
        <v>93</v>
      </c>
      <c r="E97" s="142"/>
      <c r="F97" s="142"/>
      <c r="G97" s="142"/>
      <c r="H97" s="142"/>
      <c r="I97" s="142"/>
      <c r="J97" s="143">
        <f>J140</f>
        <v>0</v>
      </c>
      <c r="K97" s="140"/>
      <c r="L97" s="144"/>
    </row>
    <row r="98" spans="1:31" s="9" customFormat="1" ht="24.95" customHeight="1">
      <c r="B98" s="139"/>
      <c r="C98" s="140"/>
      <c r="D98" s="141" t="s">
        <v>94</v>
      </c>
      <c r="E98" s="142"/>
      <c r="F98" s="142"/>
      <c r="G98" s="142"/>
      <c r="H98" s="142"/>
      <c r="I98" s="142"/>
      <c r="J98" s="143">
        <f>J143</f>
        <v>0</v>
      </c>
      <c r="K98" s="140"/>
      <c r="L98" s="144"/>
    </row>
    <row r="99" spans="1:31" s="9" customFormat="1" ht="24.95" customHeight="1">
      <c r="B99" s="139"/>
      <c r="C99" s="140"/>
      <c r="D99" s="141" t="s">
        <v>95</v>
      </c>
      <c r="E99" s="142"/>
      <c r="F99" s="142"/>
      <c r="G99" s="142"/>
      <c r="H99" s="142"/>
      <c r="I99" s="142"/>
      <c r="J99" s="143">
        <f>J148</f>
        <v>0</v>
      </c>
      <c r="K99" s="140"/>
      <c r="L99" s="144"/>
    </row>
    <row r="100" spans="1:31" s="9" customFormat="1" ht="24.95" customHeight="1">
      <c r="B100" s="139"/>
      <c r="C100" s="140"/>
      <c r="D100" s="141" t="s">
        <v>96</v>
      </c>
      <c r="E100" s="142"/>
      <c r="F100" s="142"/>
      <c r="G100" s="142"/>
      <c r="H100" s="142"/>
      <c r="I100" s="142"/>
      <c r="J100" s="143">
        <f>J155</f>
        <v>0</v>
      </c>
      <c r="K100" s="140"/>
      <c r="L100" s="144"/>
    </row>
    <row r="101" spans="1:31" s="9" customFormat="1" ht="24.95" customHeight="1">
      <c r="B101" s="139"/>
      <c r="C101" s="140"/>
      <c r="D101" s="141" t="s">
        <v>97</v>
      </c>
      <c r="E101" s="142"/>
      <c r="F101" s="142"/>
      <c r="G101" s="142"/>
      <c r="H101" s="142"/>
      <c r="I101" s="142"/>
      <c r="J101" s="143">
        <f>J158</f>
        <v>0</v>
      </c>
      <c r="K101" s="140"/>
      <c r="L101" s="144"/>
    </row>
    <row r="102" spans="1:31" s="9" customFormat="1" ht="24.95" customHeight="1">
      <c r="B102" s="139"/>
      <c r="C102" s="140"/>
      <c r="D102" s="141" t="s">
        <v>98</v>
      </c>
      <c r="E102" s="142"/>
      <c r="F102" s="142"/>
      <c r="G102" s="142"/>
      <c r="H102" s="142"/>
      <c r="I102" s="142"/>
      <c r="J102" s="143">
        <f>J161</f>
        <v>0</v>
      </c>
      <c r="K102" s="140"/>
      <c r="L102" s="144"/>
    </row>
    <row r="103" spans="1:31" s="9" customFormat="1" ht="24.95" customHeight="1">
      <c r="B103" s="139"/>
      <c r="C103" s="140"/>
      <c r="D103" s="141" t="s">
        <v>99</v>
      </c>
      <c r="E103" s="142"/>
      <c r="F103" s="142"/>
      <c r="G103" s="142"/>
      <c r="H103" s="142"/>
      <c r="I103" s="142"/>
      <c r="J103" s="143">
        <f>J164</f>
        <v>0</v>
      </c>
      <c r="K103" s="140"/>
      <c r="L103" s="144"/>
    </row>
    <row r="104" spans="1:31" s="9" customFormat="1" ht="24.95" customHeight="1">
      <c r="B104" s="139"/>
      <c r="C104" s="140"/>
      <c r="D104" s="141" t="s">
        <v>100</v>
      </c>
      <c r="E104" s="142"/>
      <c r="F104" s="142"/>
      <c r="G104" s="142"/>
      <c r="H104" s="142"/>
      <c r="I104" s="142"/>
      <c r="J104" s="143">
        <f>J167</f>
        <v>0</v>
      </c>
      <c r="K104" s="140"/>
      <c r="L104" s="144"/>
    </row>
    <row r="105" spans="1:31" s="9" customFormat="1" ht="24.95" customHeight="1">
      <c r="B105" s="139"/>
      <c r="C105" s="140"/>
      <c r="D105" s="141" t="s">
        <v>101</v>
      </c>
      <c r="E105" s="142"/>
      <c r="F105" s="142"/>
      <c r="G105" s="142"/>
      <c r="H105" s="142"/>
      <c r="I105" s="142"/>
      <c r="J105" s="143">
        <f>J170</f>
        <v>0</v>
      </c>
      <c r="K105" s="140"/>
      <c r="L105" s="144"/>
    </row>
    <row r="106" spans="1:31" s="9" customFormat="1" ht="24.95" customHeight="1">
      <c r="B106" s="139"/>
      <c r="C106" s="140"/>
      <c r="D106" s="141" t="s">
        <v>102</v>
      </c>
      <c r="E106" s="142"/>
      <c r="F106" s="142"/>
      <c r="G106" s="142"/>
      <c r="H106" s="142"/>
      <c r="I106" s="142"/>
      <c r="J106" s="143">
        <f>J177</f>
        <v>0</v>
      </c>
      <c r="K106" s="140"/>
      <c r="L106" s="144"/>
    </row>
    <row r="107" spans="1:31" s="9" customFormat="1" ht="24.95" customHeight="1">
      <c r="B107" s="139"/>
      <c r="C107" s="140"/>
      <c r="D107" s="141" t="s">
        <v>103</v>
      </c>
      <c r="E107" s="142"/>
      <c r="F107" s="142"/>
      <c r="G107" s="142"/>
      <c r="H107" s="142"/>
      <c r="I107" s="142"/>
      <c r="J107" s="143">
        <f>J180</f>
        <v>0</v>
      </c>
      <c r="K107" s="140"/>
      <c r="L107" s="144"/>
    </row>
    <row r="108" spans="1:31" s="9" customFormat="1" ht="24.95" customHeight="1">
      <c r="B108" s="139"/>
      <c r="C108" s="140"/>
      <c r="D108" s="141" t="s">
        <v>104</v>
      </c>
      <c r="E108" s="142"/>
      <c r="F108" s="142"/>
      <c r="G108" s="142"/>
      <c r="H108" s="142"/>
      <c r="I108" s="142"/>
      <c r="J108" s="143">
        <f>J182</f>
        <v>0</v>
      </c>
      <c r="K108" s="140"/>
      <c r="L108" s="144"/>
    </row>
    <row r="109" spans="1:31" s="10" customFormat="1" ht="19.899999999999999" customHeight="1">
      <c r="B109" s="145"/>
      <c r="C109" s="146"/>
      <c r="D109" s="147" t="s">
        <v>105</v>
      </c>
      <c r="E109" s="148"/>
      <c r="F109" s="148"/>
      <c r="G109" s="148"/>
      <c r="H109" s="148"/>
      <c r="I109" s="148"/>
      <c r="J109" s="149">
        <f>J183</f>
        <v>0</v>
      </c>
      <c r="K109" s="146"/>
      <c r="L109" s="150"/>
    </row>
    <row r="110" spans="1:31" s="10" customFormat="1" ht="19.899999999999999" customHeight="1">
      <c r="B110" s="145"/>
      <c r="C110" s="146"/>
      <c r="D110" s="147" t="s">
        <v>106</v>
      </c>
      <c r="E110" s="148"/>
      <c r="F110" s="148"/>
      <c r="G110" s="148"/>
      <c r="H110" s="148"/>
      <c r="I110" s="148"/>
      <c r="J110" s="149">
        <f>J186</f>
        <v>0</v>
      </c>
      <c r="K110" s="146"/>
      <c r="L110" s="150"/>
    </row>
    <row r="111" spans="1:31" s="10" customFormat="1" ht="19.899999999999999" customHeight="1">
      <c r="B111" s="145"/>
      <c r="C111" s="146"/>
      <c r="D111" s="147" t="s">
        <v>107</v>
      </c>
      <c r="E111" s="148"/>
      <c r="F111" s="148"/>
      <c r="G111" s="148"/>
      <c r="H111" s="148"/>
      <c r="I111" s="148"/>
      <c r="J111" s="149">
        <f>J189</f>
        <v>0</v>
      </c>
      <c r="K111" s="146"/>
      <c r="L111" s="150"/>
    </row>
    <row r="112" spans="1:31" s="2" customFormat="1" ht="21.7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31" s="2" customFormat="1" ht="6.95" customHeight="1">
      <c r="A113" s="31"/>
      <c r="B113" s="51"/>
      <c r="C113" s="52"/>
      <c r="D113" s="52"/>
      <c r="E113" s="52"/>
      <c r="F113" s="52"/>
      <c r="G113" s="52"/>
      <c r="H113" s="52"/>
      <c r="I113" s="52"/>
      <c r="J113" s="52"/>
      <c r="K113" s="52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7" spans="1:31" s="2" customFormat="1" ht="6.95" customHeight="1">
      <c r="A117" s="31"/>
      <c r="B117" s="53"/>
      <c r="C117" s="54"/>
      <c r="D117" s="54"/>
      <c r="E117" s="54"/>
      <c r="F117" s="54"/>
      <c r="G117" s="54"/>
      <c r="H117" s="54"/>
      <c r="I117" s="54"/>
      <c r="J117" s="54"/>
      <c r="K117" s="54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31" s="2" customFormat="1" ht="24.95" customHeight="1">
      <c r="A118" s="31"/>
      <c r="B118" s="32"/>
      <c r="C118" s="20" t="s">
        <v>108</v>
      </c>
      <c r="D118" s="33"/>
      <c r="E118" s="33"/>
      <c r="F118" s="33"/>
      <c r="G118" s="33"/>
      <c r="H118" s="33"/>
      <c r="I118" s="33"/>
      <c r="J118" s="33"/>
      <c r="K118" s="33"/>
      <c r="L118" s="48"/>
      <c r="S118" s="31"/>
      <c r="T118" s="31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</row>
    <row r="119" spans="1:31" s="2" customFormat="1" ht="6.95" customHeight="1">
      <c r="A119" s="31"/>
      <c r="B119" s="32"/>
      <c r="C119" s="33"/>
      <c r="D119" s="33"/>
      <c r="E119" s="33"/>
      <c r="F119" s="33"/>
      <c r="G119" s="33"/>
      <c r="H119" s="33"/>
      <c r="I119" s="33"/>
      <c r="J119" s="33"/>
      <c r="K119" s="33"/>
      <c r="L119" s="48"/>
      <c r="S119" s="31"/>
      <c r="T119" s="31"/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</row>
    <row r="120" spans="1:31" s="2" customFormat="1" ht="12" customHeight="1">
      <c r="A120" s="31"/>
      <c r="B120" s="32"/>
      <c r="C120" s="26" t="s">
        <v>16</v>
      </c>
      <c r="D120" s="33"/>
      <c r="E120" s="33"/>
      <c r="F120" s="33"/>
      <c r="G120" s="33"/>
      <c r="H120" s="33"/>
      <c r="I120" s="33"/>
      <c r="J120" s="33"/>
      <c r="K120" s="33"/>
      <c r="L120" s="48"/>
      <c r="S120" s="31"/>
      <c r="T120" s="31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</row>
    <row r="121" spans="1:31" s="2" customFormat="1" ht="24.75" customHeight="1">
      <c r="A121" s="31"/>
      <c r="B121" s="32"/>
      <c r="C121" s="33"/>
      <c r="D121" s="33"/>
      <c r="E121" s="213" t="str">
        <f>E7</f>
        <v>Praha hl.n. ON - opravné práce - výměna poškozených skleněných výplní zábradlí a balustrád eskalátorů</v>
      </c>
      <c r="F121" s="248"/>
      <c r="G121" s="248"/>
      <c r="H121" s="248"/>
      <c r="I121" s="33"/>
      <c r="J121" s="33"/>
      <c r="K121" s="33"/>
      <c r="L121" s="48"/>
      <c r="S121" s="31"/>
      <c r="T121" s="31"/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</row>
    <row r="122" spans="1:31" s="2" customFormat="1" ht="6.95" customHeight="1">
      <c r="A122" s="31"/>
      <c r="B122" s="32"/>
      <c r="C122" s="33"/>
      <c r="D122" s="33"/>
      <c r="E122" s="33"/>
      <c r="F122" s="33"/>
      <c r="G122" s="33"/>
      <c r="H122" s="33"/>
      <c r="I122" s="33"/>
      <c r="J122" s="33"/>
      <c r="K122" s="33"/>
      <c r="L122" s="48"/>
      <c r="S122" s="31"/>
      <c r="T122" s="31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</row>
    <row r="123" spans="1:31" s="2" customFormat="1" ht="12" customHeight="1">
      <c r="A123" s="31"/>
      <c r="B123" s="32"/>
      <c r="C123" s="26" t="s">
        <v>20</v>
      </c>
      <c r="D123" s="33"/>
      <c r="E123" s="33"/>
      <c r="F123" s="24" t="str">
        <f>F10</f>
        <v>žst. Praha hl.n.</v>
      </c>
      <c r="G123" s="33"/>
      <c r="H123" s="33"/>
      <c r="I123" s="26" t="s">
        <v>22</v>
      </c>
      <c r="J123" s="63" t="str">
        <f>IF(J10="","",J10)</f>
        <v>5. 8. 2020</v>
      </c>
      <c r="K123" s="33"/>
      <c r="L123" s="48"/>
      <c r="S123" s="31"/>
      <c r="T123" s="31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</row>
    <row r="124" spans="1:31" s="2" customFormat="1" ht="6.95" customHeight="1">
      <c r="A124" s="31"/>
      <c r="B124" s="32"/>
      <c r="C124" s="33"/>
      <c r="D124" s="33"/>
      <c r="E124" s="33"/>
      <c r="F124" s="33"/>
      <c r="G124" s="33"/>
      <c r="H124" s="33"/>
      <c r="I124" s="33"/>
      <c r="J124" s="33"/>
      <c r="K124" s="33"/>
      <c r="L124" s="48"/>
      <c r="S124" s="31"/>
      <c r="T124" s="31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</row>
    <row r="125" spans="1:31" s="2" customFormat="1" ht="15.2" customHeight="1">
      <c r="A125" s="31"/>
      <c r="B125" s="32"/>
      <c r="C125" s="26" t="s">
        <v>24</v>
      </c>
      <c r="D125" s="33"/>
      <c r="E125" s="33"/>
      <c r="F125" s="24" t="str">
        <f>E13</f>
        <v>Správa železnic, státní organizace</v>
      </c>
      <c r="G125" s="33"/>
      <c r="H125" s="33"/>
      <c r="I125" s="26" t="s">
        <v>32</v>
      </c>
      <c r="J125" s="29" t="str">
        <f>E19</f>
        <v xml:space="preserve"> </v>
      </c>
      <c r="K125" s="33"/>
      <c r="L125" s="48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  <row r="126" spans="1:31" s="2" customFormat="1" ht="15.2" customHeight="1">
      <c r="A126" s="31"/>
      <c r="B126" s="32"/>
      <c r="C126" s="26" t="s">
        <v>30</v>
      </c>
      <c r="D126" s="33"/>
      <c r="E126" s="33"/>
      <c r="F126" s="24" t="str">
        <f>IF(E16="","",E16)</f>
        <v>Vyplň údaj</v>
      </c>
      <c r="G126" s="33"/>
      <c r="H126" s="33"/>
      <c r="I126" s="26" t="s">
        <v>35</v>
      </c>
      <c r="J126" s="29">
        <f>E22</f>
        <v>0</v>
      </c>
      <c r="K126" s="33"/>
      <c r="L126" s="48"/>
      <c r="S126" s="31"/>
      <c r="T126" s="31"/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</row>
    <row r="127" spans="1:31" s="2" customFormat="1" ht="10.35" customHeight="1">
      <c r="A127" s="31"/>
      <c r="B127" s="32"/>
      <c r="C127" s="33"/>
      <c r="D127" s="33"/>
      <c r="E127" s="33"/>
      <c r="F127" s="33"/>
      <c r="G127" s="33"/>
      <c r="H127" s="33"/>
      <c r="I127" s="33"/>
      <c r="J127" s="33"/>
      <c r="K127" s="33"/>
      <c r="L127" s="48"/>
      <c r="S127" s="31"/>
      <c r="T127" s="31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</row>
    <row r="128" spans="1:31" s="11" customFormat="1" ht="29.25" customHeight="1">
      <c r="A128" s="151"/>
      <c r="B128" s="152"/>
      <c r="C128" s="153" t="s">
        <v>109</v>
      </c>
      <c r="D128" s="154" t="s">
        <v>62</v>
      </c>
      <c r="E128" s="154" t="s">
        <v>58</v>
      </c>
      <c r="F128" s="154" t="s">
        <v>59</v>
      </c>
      <c r="G128" s="154" t="s">
        <v>110</v>
      </c>
      <c r="H128" s="154" t="s">
        <v>111</v>
      </c>
      <c r="I128" s="154" t="s">
        <v>112</v>
      </c>
      <c r="J128" s="155" t="s">
        <v>88</v>
      </c>
      <c r="K128" s="156" t="s">
        <v>113</v>
      </c>
      <c r="L128" s="157"/>
      <c r="M128" s="72" t="s">
        <v>1</v>
      </c>
      <c r="N128" s="73" t="s">
        <v>41</v>
      </c>
      <c r="O128" s="73" t="s">
        <v>114</v>
      </c>
      <c r="P128" s="73" t="s">
        <v>115</v>
      </c>
      <c r="Q128" s="73" t="s">
        <v>116</v>
      </c>
      <c r="R128" s="73" t="s">
        <v>117</v>
      </c>
      <c r="S128" s="73" t="s">
        <v>118</v>
      </c>
      <c r="T128" s="73" t="s">
        <v>119</v>
      </c>
      <c r="U128" s="74" t="s">
        <v>120</v>
      </c>
      <c r="V128" s="151"/>
      <c r="W128" s="151"/>
      <c r="X128" s="151"/>
      <c r="Y128" s="151"/>
      <c r="Z128" s="151"/>
      <c r="AA128" s="151"/>
      <c r="AB128" s="151"/>
      <c r="AC128" s="151"/>
      <c r="AD128" s="151"/>
      <c r="AE128" s="151"/>
    </row>
    <row r="129" spans="1:65" s="2" customFormat="1" ht="22.9" customHeight="1">
      <c r="A129" s="31"/>
      <c r="B129" s="32"/>
      <c r="C129" s="79" t="s">
        <v>121</v>
      </c>
      <c r="D129" s="33"/>
      <c r="E129" s="33"/>
      <c r="F129" s="33"/>
      <c r="G129" s="33"/>
      <c r="H129" s="33"/>
      <c r="I129" s="33"/>
      <c r="J129" s="158">
        <f>BK129</f>
        <v>0</v>
      </c>
      <c r="K129" s="33"/>
      <c r="L129" s="36"/>
      <c r="M129" s="75"/>
      <c r="N129" s="159"/>
      <c r="O129" s="76"/>
      <c r="P129" s="160">
        <f>P130+P133+P140+P143+P148+P155+P158+P161+P164+P167+P170+P177+P180+P182</f>
        <v>0</v>
      </c>
      <c r="Q129" s="76"/>
      <c r="R129" s="160">
        <f>R130+R133+R140+R143+R148+R155+R158+R161+R164+R167+R170+R177+R180+R182</f>
        <v>0</v>
      </c>
      <c r="S129" s="76"/>
      <c r="T129" s="160">
        <f>T130+T133+T140+T143+T148+T155+T158+T161+T164+T167+T170+T177+T180+T182</f>
        <v>0</v>
      </c>
      <c r="U129" s="77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76</v>
      </c>
      <c r="AU129" s="14" t="s">
        <v>90</v>
      </c>
      <c r="BK129" s="161">
        <f>BK130+BK133+BK140+BK143+BK148+BK155+BK158+BK161+BK164+BK167+BK170+BK177+BK180+BK182</f>
        <v>0</v>
      </c>
    </row>
    <row r="130" spans="1:65" s="12" customFormat="1" ht="25.9" customHeight="1">
      <c r="B130" s="162"/>
      <c r="C130" s="163"/>
      <c r="D130" s="164" t="s">
        <v>76</v>
      </c>
      <c r="E130" s="165" t="s">
        <v>122</v>
      </c>
      <c r="F130" s="165" t="s">
        <v>123</v>
      </c>
      <c r="G130" s="163"/>
      <c r="H130" s="163"/>
      <c r="I130" s="166"/>
      <c r="J130" s="167">
        <f>BK130</f>
        <v>0</v>
      </c>
      <c r="K130" s="163"/>
      <c r="L130" s="168"/>
      <c r="M130" s="169"/>
      <c r="N130" s="170"/>
      <c r="O130" s="170"/>
      <c r="P130" s="171">
        <f>SUM(P131:P132)</f>
        <v>0</v>
      </c>
      <c r="Q130" s="170"/>
      <c r="R130" s="171">
        <f>SUM(R131:R132)</f>
        <v>0</v>
      </c>
      <c r="S130" s="170"/>
      <c r="T130" s="171">
        <f>SUM(T131:T132)</f>
        <v>0</v>
      </c>
      <c r="U130" s="172"/>
      <c r="AR130" s="173" t="s">
        <v>82</v>
      </c>
      <c r="AT130" s="174" t="s">
        <v>76</v>
      </c>
      <c r="AU130" s="174" t="s">
        <v>77</v>
      </c>
      <c r="AY130" s="173" t="s">
        <v>124</v>
      </c>
      <c r="BK130" s="175">
        <f>SUM(BK131:BK132)</f>
        <v>0</v>
      </c>
    </row>
    <row r="131" spans="1:65" s="2" customFormat="1" ht="14.45" customHeight="1">
      <c r="A131" s="31"/>
      <c r="B131" s="32"/>
      <c r="C131" s="176" t="s">
        <v>82</v>
      </c>
      <c r="D131" s="176" t="s">
        <v>125</v>
      </c>
      <c r="E131" s="177" t="s">
        <v>126</v>
      </c>
      <c r="F131" s="178" t="s">
        <v>123</v>
      </c>
      <c r="G131" s="179" t="s">
        <v>1</v>
      </c>
      <c r="H131" s="180">
        <v>0</v>
      </c>
      <c r="I131" s="181"/>
      <c r="J131" s="182">
        <f>ROUND(I131*H131,2)</f>
        <v>0</v>
      </c>
      <c r="K131" s="183"/>
      <c r="L131" s="36"/>
      <c r="M131" s="184" t="s">
        <v>1</v>
      </c>
      <c r="N131" s="185" t="s">
        <v>42</v>
      </c>
      <c r="O131" s="68"/>
      <c r="P131" s="186">
        <f>O131*H131</f>
        <v>0</v>
      </c>
      <c r="Q131" s="186">
        <v>0</v>
      </c>
      <c r="R131" s="186">
        <f>Q131*H131</f>
        <v>0</v>
      </c>
      <c r="S131" s="186">
        <v>0</v>
      </c>
      <c r="T131" s="186">
        <f>S131*H131</f>
        <v>0</v>
      </c>
      <c r="U131" s="187" t="s">
        <v>1</v>
      </c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R131" s="188" t="s">
        <v>127</v>
      </c>
      <c r="AT131" s="188" t="s">
        <v>125</v>
      </c>
      <c r="AU131" s="188" t="s">
        <v>82</v>
      </c>
      <c r="AY131" s="14" t="s">
        <v>124</v>
      </c>
      <c r="BE131" s="189">
        <f>IF(N131="základní",J131,0)</f>
        <v>0</v>
      </c>
      <c r="BF131" s="189">
        <f>IF(N131="snížená",J131,0)</f>
        <v>0</v>
      </c>
      <c r="BG131" s="189">
        <f>IF(N131="zákl. přenesená",J131,0)</f>
        <v>0</v>
      </c>
      <c r="BH131" s="189">
        <f>IF(N131="sníž. přenesená",J131,0)</f>
        <v>0</v>
      </c>
      <c r="BI131" s="189">
        <f>IF(N131="nulová",J131,0)</f>
        <v>0</v>
      </c>
      <c r="BJ131" s="14" t="s">
        <v>82</v>
      </c>
      <c r="BK131" s="189">
        <f>ROUND(I131*H131,2)</f>
        <v>0</v>
      </c>
      <c r="BL131" s="14" t="s">
        <v>127</v>
      </c>
      <c r="BM131" s="188" t="s">
        <v>128</v>
      </c>
    </row>
    <row r="132" spans="1:65" s="2" customFormat="1" ht="126.75">
      <c r="A132" s="31"/>
      <c r="B132" s="32"/>
      <c r="C132" s="33"/>
      <c r="D132" s="190" t="s">
        <v>129</v>
      </c>
      <c r="E132" s="33"/>
      <c r="F132" s="191" t="s">
        <v>130</v>
      </c>
      <c r="G132" s="33"/>
      <c r="H132" s="33"/>
      <c r="I132" s="192"/>
      <c r="J132" s="33"/>
      <c r="K132" s="33"/>
      <c r="L132" s="36"/>
      <c r="M132" s="193"/>
      <c r="N132" s="194"/>
      <c r="O132" s="68"/>
      <c r="P132" s="68"/>
      <c r="Q132" s="68"/>
      <c r="R132" s="68"/>
      <c r="S132" s="68"/>
      <c r="T132" s="68"/>
      <c r="U132" s="69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T132" s="14" t="s">
        <v>129</v>
      </c>
      <c r="AU132" s="14" t="s">
        <v>82</v>
      </c>
    </row>
    <row r="133" spans="1:65" s="12" customFormat="1" ht="25.9" customHeight="1">
      <c r="B133" s="162"/>
      <c r="C133" s="163"/>
      <c r="D133" s="164" t="s">
        <v>76</v>
      </c>
      <c r="E133" s="165" t="s">
        <v>131</v>
      </c>
      <c r="F133" s="165" t="s">
        <v>132</v>
      </c>
      <c r="G133" s="163"/>
      <c r="H133" s="163"/>
      <c r="I133" s="166"/>
      <c r="J133" s="167">
        <f>BK133</f>
        <v>0</v>
      </c>
      <c r="K133" s="163"/>
      <c r="L133" s="168"/>
      <c r="M133" s="169"/>
      <c r="N133" s="170"/>
      <c r="O133" s="170"/>
      <c r="P133" s="171">
        <f>SUM(P134:P139)</f>
        <v>0</v>
      </c>
      <c r="Q133" s="170"/>
      <c r="R133" s="171">
        <f>SUM(R134:R139)</f>
        <v>0</v>
      </c>
      <c r="S133" s="170"/>
      <c r="T133" s="171">
        <f>SUM(T134:T139)</f>
        <v>0</v>
      </c>
      <c r="U133" s="172"/>
      <c r="AR133" s="173" t="s">
        <v>82</v>
      </c>
      <c r="AT133" s="174" t="s">
        <v>76</v>
      </c>
      <c r="AU133" s="174" t="s">
        <v>77</v>
      </c>
      <c r="AY133" s="173" t="s">
        <v>124</v>
      </c>
      <c r="BK133" s="175">
        <f>SUM(BK134:BK139)</f>
        <v>0</v>
      </c>
    </row>
    <row r="134" spans="1:65" s="2" customFormat="1" ht="62.65" customHeight="1">
      <c r="A134" s="31"/>
      <c r="B134" s="32"/>
      <c r="C134" s="176" t="s">
        <v>84</v>
      </c>
      <c r="D134" s="176" t="s">
        <v>125</v>
      </c>
      <c r="E134" s="177" t="s">
        <v>133</v>
      </c>
      <c r="F134" s="178" t="s">
        <v>134</v>
      </c>
      <c r="G134" s="179" t="s">
        <v>135</v>
      </c>
      <c r="H134" s="180">
        <v>2</v>
      </c>
      <c r="I134" s="181"/>
      <c r="J134" s="182">
        <f>ROUND(I134*H134,2)</f>
        <v>0</v>
      </c>
      <c r="K134" s="183"/>
      <c r="L134" s="36"/>
      <c r="M134" s="184" t="s">
        <v>1</v>
      </c>
      <c r="N134" s="185" t="s">
        <v>42</v>
      </c>
      <c r="O134" s="68"/>
      <c r="P134" s="186">
        <f>O134*H134</f>
        <v>0</v>
      </c>
      <c r="Q134" s="186">
        <v>0</v>
      </c>
      <c r="R134" s="186">
        <f>Q134*H134</f>
        <v>0</v>
      </c>
      <c r="S134" s="186">
        <v>0</v>
      </c>
      <c r="T134" s="186">
        <f>S134*H134</f>
        <v>0</v>
      </c>
      <c r="U134" s="187" t="s">
        <v>1</v>
      </c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88" t="s">
        <v>136</v>
      </c>
      <c r="AT134" s="188" t="s">
        <v>125</v>
      </c>
      <c r="AU134" s="188" t="s">
        <v>82</v>
      </c>
      <c r="AY134" s="14" t="s">
        <v>124</v>
      </c>
      <c r="BE134" s="189">
        <f>IF(N134="základní",J134,0)</f>
        <v>0</v>
      </c>
      <c r="BF134" s="189">
        <f>IF(N134="snížená",J134,0)</f>
        <v>0</v>
      </c>
      <c r="BG134" s="189">
        <f>IF(N134="zákl. přenesená",J134,0)</f>
        <v>0</v>
      </c>
      <c r="BH134" s="189">
        <f>IF(N134="sníž. přenesená",J134,0)</f>
        <v>0</v>
      </c>
      <c r="BI134" s="189">
        <f>IF(N134="nulová",J134,0)</f>
        <v>0</v>
      </c>
      <c r="BJ134" s="14" t="s">
        <v>82</v>
      </c>
      <c r="BK134" s="189">
        <f>ROUND(I134*H134,2)</f>
        <v>0</v>
      </c>
      <c r="BL134" s="14" t="s">
        <v>136</v>
      </c>
      <c r="BM134" s="188" t="s">
        <v>137</v>
      </c>
    </row>
    <row r="135" spans="1:65" s="2" customFormat="1" ht="87.75">
      <c r="A135" s="31"/>
      <c r="B135" s="32"/>
      <c r="C135" s="33"/>
      <c r="D135" s="190" t="s">
        <v>129</v>
      </c>
      <c r="E135" s="33"/>
      <c r="F135" s="191" t="s">
        <v>138</v>
      </c>
      <c r="G135" s="33"/>
      <c r="H135" s="33"/>
      <c r="I135" s="192"/>
      <c r="J135" s="33"/>
      <c r="K135" s="33"/>
      <c r="L135" s="36"/>
      <c r="M135" s="193"/>
      <c r="N135" s="194"/>
      <c r="O135" s="68"/>
      <c r="P135" s="68"/>
      <c r="Q135" s="68"/>
      <c r="R135" s="68"/>
      <c r="S135" s="68"/>
      <c r="T135" s="68"/>
      <c r="U135" s="69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129</v>
      </c>
      <c r="AU135" s="14" t="s">
        <v>82</v>
      </c>
    </row>
    <row r="136" spans="1:65" s="2" customFormat="1" ht="62.65" customHeight="1">
      <c r="A136" s="31"/>
      <c r="B136" s="32"/>
      <c r="C136" s="176" t="s">
        <v>139</v>
      </c>
      <c r="D136" s="176" t="s">
        <v>125</v>
      </c>
      <c r="E136" s="177" t="s">
        <v>140</v>
      </c>
      <c r="F136" s="178" t="s">
        <v>141</v>
      </c>
      <c r="G136" s="179" t="s">
        <v>135</v>
      </c>
      <c r="H136" s="180">
        <v>1</v>
      </c>
      <c r="I136" s="181"/>
      <c r="J136" s="182">
        <f>ROUND(I136*H136,2)</f>
        <v>0</v>
      </c>
      <c r="K136" s="183"/>
      <c r="L136" s="36"/>
      <c r="M136" s="184" t="s">
        <v>1</v>
      </c>
      <c r="N136" s="185" t="s">
        <v>42</v>
      </c>
      <c r="O136" s="68"/>
      <c r="P136" s="186">
        <f>O136*H136</f>
        <v>0</v>
      </c>
      <c r="Q136" s="186">
        <v>0</v>
      </c>
      <c r="R136" s="186">
        <f>Q136*H136</f>
        <v>0</v>
      </c>
      <c r="S136" s="186">
        <v>0</v>
      </c>
      <c r="T136" s="186">
        <f>S136*H136</f>
        <v>0</v>
      </c>
      <c r="U136" s="187" t="s">
        <v>1</v>
      </c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88" t="s">
        <v>136</v>
      </c>
      <c r="AT136" s="188" t="s">
        <v>125</v>
      </c>
      <c r="AU136" s="188" t="s">
        <v>82</v>
      </c>
      <c r="AY136" s="14" t="s">
        <v>124</v>
      </c>
      <c r="BE136" s="189">
        <f>IF(N136="základní",J136,0)</f>
        <v>0</v>
      </c>
      <c r="BF136" s="189">
        <f>IF(N136="snížená",J136,0)</f>
        <v>0</v>
      </c>
      <c r="BG136" s="189">
        <f>IF(N136="zákl. přenesená",J136,0)</f>
        <v>0</v>
      </c>
      <c r="BH136" s="189">
        <f>IF(N136="sníž. přenesená",J136,0)</f>
        <v>0</v>
      </c>
      <c r="BI136" s="189">
        <f>IF(N136="nulová",J136,0)</f>
        <v>0</v>
      </c>
      <c r="BJ136" s="14" t="s">
        <v>82</v>
      </c>
      <c r="BK136" s="189">
        <f>ROUND(I136*H136,2)</f>
        <v>0</v>
      </c>
      <c r="BL136" s="14" t="s">
        <v>136</v>
      </c>
      <c r="BM136" s="188" t="s">
        <v>142</v>
      </c>
    </row>
    <row r="137" spans="1:65" s="2" customFormat="1" ht="87.75">
      <c r="A137" s="31"/>
      <c r="B137" s="32"/>
      <c r="C137" s="33"/>
      <c r="D137" s="190" t="s">
        <v>129</v>
      </c>
      <c r="E137" s="33"/>
      <c r="F137" s="191" t="s">
        <v>138</v>
      </c>
      <c r="G137" s="33"/>
      <c r="H137" s="33"/>
      <c r="I137" s="192"/>
      <c r="J137" s="33"/>
      <c r="K137" s="33"/>
      <c r="L137" s="36"/>
      <c r="M137" s="193"/>
      <c r="N137" s="194"/>
      <c r="O137" s="68"/>
      <c r="P137" s="68"/>
      <c r="Q137" s="68"/>
      <c r="R137" s="68"/>
      <c r="S137" s="68"/>
      <c r="T137" s="68"/>
      <c r="U137" s="69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129</v>
      </c>
      <c r="AU137" s="14" t="s">
        <v>82</v>
      </c>
    </row>
    <row r="138" spans="1:65" s="2" customFormat="1" ht="49.15" customHeight="1">
      <c r="A138" s="31"/>
      <c r="B138" s="32"/>
      <c r="C138" s="176" t="s">
        <v>136</v>
      </c>
      <c r="D138" s="176" t="s">
        <v>125</v>
      </c>
      <c r="E138" s="177" t="s">
        <v>143</v>
      </c>
      <c r="F138" s="178" t="s">
        <v>144</v>
      </c>
      <c r="G138" s="179" t="s">
        <v>135</v>
      </c>
      <c r="H138" s="180">
        <v>1</v>
      </c>
      <c r="I138" s="181"/>
      <c r="J138" s="182">
        <f>ROUND(I138*H138,2)</f>
        <v>0</v>
      </c>
      <c r="K138" s="183"/>
      <c r="L138" s="36"/>
      <c r="M138" s="184" t="s">
        <v>1</v>
      </c>
      <c r="N138" s="185" t="s">
        <v>42</v>
      </c>
      <c r="O138" s="68"/>
      <c r="P138" s="186">
        <f>O138*H138</f>
        <v>0</v>
      </c>
      <c r="Q138" s="186">
        <v>0</v>
      </c>
      <c r="R138" s="186">
        <f>Q138*H138</f>
        <v>0</v>
      </c>
      <c r="S138" s="186">
        <v>0</v>
      </c>
      <c r="T138" s="186">
        <f>S138*H138</f>
        <v>0</v>
      </c>
      <c r="U138" s="187" t="s">
        <v>1</v>
      </c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88" t="s">
        <v>136</v>
      </c>
      <c r="AT138" s="188" t="s">
        <v>125</v>
      </c>
      <c r="AU138" s="188" t="s">
        <v>82</v>
      </c>
      <c r="AY138" s="14" t="s">
        <v>124</v>
      </c>
      <c r="BE138" s="189">
        <f>IF(N138="základní",J138,0)</f>
        <v>0</v>
      </c>
      <c r="BF138" s="189">
        <f>IF(N138="snížená",J138,0)</f>
        <v>0</v>
      </c>
      <c r="BG138" s="189">
        <f>IF(N138="zákl. přenesená",J138,0)</f>
        <v>0</v>
      </c>
      <c r="BH138" s="189">
        <f>IF(N138="sníž. přenesená",J138,0)</f>
        <v>0</v>
      </c>
      <c r="BI138" s="189">
        <f>IF(N138="nulová",J138,0)</f>
        <v>0</v>
      </c>
      <c r="BJ138" s="14" t="s">
        <v>82</v>
      </c>
      <c r="BK138" s="189">
        <f>ROUND(I138*H138,2)</f>
        <v>0</v>
      </c>
      <c r="BL138" s="14" t="s">
        <v>136</v>
      </c>
      <c r="BM138" s="188" t="s">
        <v>145</v>
      </c>
    </row>
    <row r="139" spans="1:65" s="2" customFormat="1" ht="68.25">
      <c r="A139" s="31"/>
      <c r="B139" s="32"/>
      <c r="C139" s="33"/>
      <c r="D139" s="190" t="s">
        <v>129</v>
      </c>
      <c r="E139" s="33"/>
      <c r="F139" s="191" t="s">
        <v>146</v>
      </c>
      <c r="G139" s="33"/>
      <c r="H139" s="33"/>
      <c r="I139" s="192"/>
      <c r="J139" s="33"/>
      <c r="K139" s="33"/>
      <c r="L139" s="36"/>
      <c r="M139" s="193"/>
      <c r="N139" s="194"/>
      <c r="O139" s="68"/>
      <c r="P139" s="68"/>
      <c r="Q139" s="68"/>
      <c r="R139" s="68"/>
      <c r="S139" s="68"/>
      <c r="T139" s="68"/>
      <c r="U139" s="69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129</v>
      </c>
      <c r="AU139" s="14" t="s">
        <v>82</v>
      </c>
    </row>
    <row r="140" spans="1:65" s="12" customFormat="1" ht="25.9" customHeight="1">
      <c r="B140" s="162"/>
      <c r="C140" s="163"/>
      <c r="D140" s="164" t="s">
        <v>76</v>
      </c>
      <c r="E140" s="165" t="s">
        <v>147</v>
      </c>
      <c r="F140" s="165" t="s">
        <v>148</v>
      </c>
      <c r="G140" s="163"/>
      <c r="H140" s="163"/>
      <c r="I140" s="166"/>
      <c r="J140" s="167">
        <f>BK140</f>
        <v>0</v>
      </c>
      <c r="K140" s="163"/>
      <c r="L140" s="168"/>
      <c r="M140" s="169"/>
      <c r="N140" s="170"/>
      <c r="O140" s="170"/>
      <c r="P140" s="171">
        <f>SUM(P141:P142)</f>
        <v>0</v>
      </c>
      <c r="Q140" s="170"/>
      <c r="R140" s="171">
        <f>SUM(R141:R142)</f>
        <v>0</v>
      </c>
      <c r="S140" s="170"/>
      <c r="T140" s="171">
        <f>SUM(T141:T142)</f>
        <v>0</v>
      </c>
      <c r="U140" s="172"/>
      <c r="AR140" s="173" t="s">
        <v>82</v>
      </c>
      <c r="AT140" s="174" t="s">
        <v>76</v>
      </c>
      <c r="AU140" s="174" t="s">
        <v>77</v>
      </c>
      <c r="AY140" s="173" t="s">
        <v>124</v>
      </c>
      <c r="BK140" s="175">
        <f>SUM(BK141:BK142)</f>
        <v>0</v>
      </c>
    </row>
    <row r="141" spans="1:65" s="2" customFormat="1" ht="62.65" customHeight="1">
      <c r="A141" s="31"/>
      <c r="B141" s="32"/>
      <c r="C141" s="176" t="s">
        <v>149</v>
      </c>
      <c r="D141" s="176" t="s">
        <v>125</v>
      </c>
      <c r="E141" s="177" t="s">
        <v>150</v>
      </c>
      <c r="F141" s="178" t="s">
        <v>151</v>
      </c>
      <c r="G141" s="179" t="s">
        <v>135</v>
      </c>
      <c r="H141" s="180">
        <v>1</v>
      </c>
      <c r="I141" s="181"/>
      <c r="J141" s="182">
        <f>ROUND(I141*H141,2)</f>
        <v>0</v>
      </c>
      <c r="K141" s="183"/>
      <c r="L141" s="36"/>
      <c r="M141" s="184" t="s">
        <v>1</v>
      </c>
      <c r="N141" s="185" t="s">
        <v>42</v>
      </c>
      <c r="O141" s="68"/>
      <c r="P141" s="186">
        <f>O141*H141</f>
        <v>0</v>
      </c>
      <c r="Q141" s="186">
        <v>0</v>
      </c>
      <c r="R141" s="186">
        <f>Q141*H141</f>
        <v>0</v>
      </c>
      <c r="S141" s="186">
        <v>0</v>
      </c>
      <c r="T141" s="186">
        <f>S141*H141</f>
        <v>0</v>
      </c>
      <c r="U141" s="187" t="s">
        <v>1</v>
      </c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R141" s="188" t="s">
        <v>136</v>
      </c>
      <c r="AT141" s="188" t="s">
        <v>125</v>
      </c>
      <c r="AU141" s="188" t="s">
        <v>82</v>
      </c>
      <c r="AY141" s="14" t="s">
        <v>124</v>
      </c>
      <c r="BE141" s="189">
        <f>IF(N141="základní",J141,0)</f>
        <v>0</v>
      </c>
      <c r="BF141" s="189">
        <f>IF(N141="snížená",J141,0)</f>
        <v>0</v>
      </c>
      <c r="BG141" s="189">
        <f>IF(N141="zákl. přenesená",J141,0)</f>
        <v>0</v>
      </c>
      <c r="BH141" s="189">
        <f>IF(N141="sníž. přenesená",J141,0)</f>
        <v>0</v>
      </c>
      <c r="BI141" s="189">
        <f>IF(N141="nulová",J141,0)</f>
        <v>0</v>
      </c>
      <c r="BJ141" s="14" t="s">
        <v>82</v>
      </c>
      <c r="BK141" s="189">
        <f>ROUND(I141*H141,2)</f>
        <v>0</v>
      </c>
      <c r="BL141" s="14" t="s">
        <v>136</v>
      </c>
      <c r="BM141" s="188" t="s">
        <v>152</v>
      </c>
    </row>
    <row r="142" spans="1:65" s="2" customFormat="1" ht="87.75">
      <c r="A142" s="31"/>
      <c r="B142" s="32"/>
      <c r="C142" s="33"/>
      <c r="D142" s="190" t="s">
        <v>129</v>
      </c>
      <c r="E142" s="33"/>
      <c r="F142" s="191" t="s">
        <v>138</v>
      </c>
      <c r="G142" s="33"/>
      <c r="H142" s="33"/>
      <c r="I142" s="192"/>
      <c r="J142" s="33"/>
      <c r="K142" s="33"/>
      <c r="L142" s="36"/>
      <c r="M142" s="193"/>
      <c r="N142" s="194"/>
      <c r="O142" s="68"/>
      <c r="P142" s="68"/>
      <c r="Q142" s="68"/>
      <c r="R142" s="68"/>
      <c r="S142" s="68"/>
      <c r="T142" s="68"/>
      <c r="U142" s="69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T142" s="14" t="s">
        <v>129</v>
      </c>
      <c r="AU142" s="14" t="s">
        <v>82</v>
      </c>
    </row>
    <row r="143" spans="1:65" s="12" customFormat="1" ht="25.9" customHeight="1">
      <c r="B143" s="162"/>
      <c r="C143" s="163"/>
      <c r="D143" s="164" t="s">
        <v>76</v>
      </c>
      <c r="E143" s="165" t="s">
        <v>153</v>
      </c>
      <c r="F143" s="165" t="s">
        <v>154</v>
      </c>
      <c r="G143" s="163"/>
      <c r="H143" s="163"/>
      <c r="I143" s="166"/>
      <c r="J143" s="167">
        <f>BK143</f>
        <v>0</v>
      </c>
      <c r="K143" s="163"/>
      <c r="L143" s="168"/>
      <c r="M143" s="169"/>
      <c r="N143" s="170"/>
      <c r="O143" s="170"/>
      <c r="P143" s="171">
        <f>SUM(P144:P147)</f>
        <v>0</v>
      </c>
      <c r="Q143" s="170"/>
      <c r="R143" s="171">
        <f>SUM(R144:R147)</f>
        <v>0</v>
      </c>
      <c r="S143" s="170"/>
      <c r="T143" s="171">
        <f>SUM(T144:T147)</f>
        <v>0</v>
      </c>
      <c r="U143" s="172"/>
      <c r="AR143" s="173" t="s">
        <v>82</v>
      </c>
      <c r="AT143" s="174" t="s">
        <v>76</v>
      </c>
      <c r="AU143" s="174" t="s">
        <v>77</v>
      </c>
      <c r="AY143" s="173" t="s">
        <v>124</v>
      </c>
      <c r="BK143" s="175">
        <f>SUM(BK144:BK147)</f>
        <v>0</v>
      </c>
    </row>
    <row r="144" spans="1:65" s="2" customFormat="1" ht="62.65" customHeight="1">
      <c r="A144" s="31"/>
      <c r="B144" s="32"/>
      <c r="C144" s="176" t="s">
        <v>155</v>
      </c>
      <c r="D144" s="176" t="s">
        <v>125</v>
      </c>
      <c r="E144" s="177" t="s">
        <v>156</v>
      </c>
      <c r="F144" s="178" t="s">
        <v>157</v>
      </c>
      <c r="G144" s="179" t="s">
        <v>135</v>
      </c>
      <c r="H144" s="180">
        <v>2</v>
      </c>
      <c r="I144" s="181"/>
      <c r="J144" s="182">
        <f>ROUND(I144*H144,2)</f>
        <v>0</v>
      </c>
      <c r="K144" s="183"/>
      <c r="L144" s="36"/>
      <c r="M144" s="184" t="s">
        <v>1</v>
      </c>
      <c r="N144" s="185" t="s">
        <v>42</v>
      </c>
      <c r="O144" s="68"/>
      <c r="P144" s="186">
        <f>O144*H144</f>
        <v>0</v>
      </c>
      <c r="Q144" s="186">
        <v>0</v>
      </c>
      <c r="R144" s="186">
        <f>Q144*H144</f>
        <v>0</v>
      </c>
      <c r="S144" s="186">
        <v>0</v>
      </c>
      <c r="T144" s="186">
        <f>S144*H144</f>
        <v>0</v>
      </c>
      <c r="U144" s="187" t="s">
        <v>1</v>
      </c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88" t="s">
        <v>136</v>
      </c>
      <c r="AT144" s="188" t="s">
        <v>125</v>
      </c>
      <c r="AU144" s="188" t="s">
        <v>82</v>
      </c>
      <c r="AY144" s="14" t="s">
        <v>124</v>
      </c>
      <c r="BE144" s="189">
        <f>IF(N144="základní",J144,0)</f>
        <v>0</v>
      </c>
      <c r="BF144" s="189">
        <f>IF(N144="snížená",J144,0)</f>
        <v>0</v>
      </c>
      <c r="BG144" s="189">
        <f>IF(N144="zákl. přenesená",J144,0)</f>
        <v>0</v>
      </c>
      <c r="BH144" s="189">
        <f>IF(N144="sníž. přenesená",J144,0)</f>
        <v>0</v>
      </c>
      <c r="BI144" s="189">
        <f>IF(N144="nulová",J144,0)</f>
        <v>0</v>
      </c>
      <c r="BJ144" s="14" t="s">
        <v>82</v>
      </c>
      <c r="BK144" s="189">
        <f>ROUND(I144*H144,2)</f>
        <v>0</v>
      </c>
      <c r="BL144" s="14" t="s">
        <v>136</v>
      </c>
      <c r="BM144" s="188" t="s">
        <v>158</v>
      </c>
    </row>
    <row r="145" spans="1:65" s="2" customFormat="1" ht="87.75">
      <c r="A145" s="31"/>
      <c r="B145" s="32"/>
      <c r="C145" s="33"/>
      <c r="D145" s="190" t="s">
        <v>129</v>
      </c>
      <c r="E145" s="33"/>
      <c r="F145" s="191" t="s">
        <v>138</v>
      </c>
      <c r="G145" s="33"/>
      <c r="H145" s="33"/>
      <c r="I145" s="192"/>
      <c r="J145" s="33"/>
      <c r="K145" s="33"/>
      <c r="L145" s="36"/>
      <c r="M145" s="193"/>
      <c r="N145" s="194"/>
      <c r="O145" s="68"/>
      <c r="P145" s="68"/>
      <c r="Q145" s="68"/>
      <c r="R145" s="68"/>
      <c r="S145" s="68"/>
      <c r="T145" s="68"/>
      <c r="U145" s="69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129</v>
      </c>
      <c r="AU145" s="14" t="s">
        <v>82</v>
      </c>
    </row>
    <row r="146" spans="1:65" s="2" customFormat="1" ht="62.65" customHeight="1">
      <c r="A146" s="31"/>
      <c r="B146" s="32"/>
      <c r="C146" s="176" t="s">
        <v>159</v>
      </c>
      <c r="D146" s="176" t="s">
        <v>125</v>
      </c>
      <c r="E146" s="177" t="s">
        <v>160</v>
      </c>
      <c r="F146" s="178" t="s">
        <v>161</v>
      </c>
      <c r="G146" s="179" t="s">
        <v>135</v>
      </c>
      <c r="H146" s="180">
        <v>2</v>
      </c>
      <c r="I146" s="181"/>
      <c r="J146" s="182">
        <f>ROUND(I146*H146,2)</f>
        <v>0</v>
      </c>
      <c r="K146" s="183"/>
      <c r="L146" s="36"/>
      <c r="M146" s="184" t="s">
        <v>1</v>
      </c>
      <c r="N146" s="185" t="s">
        <v>42</v>
      </c>
      <c r="O146" s="68"/>
      <c r="P146" s="186">
        <f>O146*H146</f>
        <v>0</v>
      </c>
      <c r="Q146" s="186">
        <v>0</v>
      </c>
      <c r="R146" s="186">
        <f>Q146*H146</f>
        <v>0</v>
      </c>
      <c r="S146" s="186">
        <v>0</v>
      </c>
      <c r="T146" s="186">
        <f>S146*H146</f>
        <v>0</v>
      </c>
      <c r="U146" s="187" t="s">
        <v>1</v>
      </c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88" t="s">
        <v>136</v>
      </c>
      <c r="AT146" s="188" t="s">
        <v>125</v>
      </c>
      <c r="AU146" s="188" t="s">
        <v>82</v>
      </c>
      <c r="AY146" s="14" t="s">
        <v>124</v>
      </c>
      <c r="BE146" s="189">
        <f>IF(N146="základní",J146,0)</f>
        <v>0</v>
      </c>
      <c r="BF146" s="189">
        <f>IF(N146="snížená",J146,0)</f>
        <v>0</v>
      </c>
      <c r="BG146" s="189">
        <f>IF(N146="zákl. přenesená",J146,0)</f>
        <v>0</v>
      </c>
      <c r="BH146" s="189">
        <f>IF(N146="sníž. přenesená",J146,0)</f>
        <v>0</v>
      </c>
      <c r="BI146" s="189">
        <f>IF(N146="nulová",J146,0)</f>
        <v>0</v>
      </c>
      <c r="BJ146" s="14" t="s">
        <v>82</v>
      </c>
      <c r="BK146" s="189">
        <f>ROUND(I146*H146,2)</f>
        <v>0</v>
      </c>
      <c r="BL146" s="14" t="s">
        <v>136</v>
      </c>
      <c r="BM146" s="188" t="s">
        <v>162</v>
      </c>
    </row>
    <row r="147" spans="1:65" s="2" customFormat="1" ht="87.75">
      <c r="A147" s="31"/>
      <c r="B147" s="32"/>
      <c r="C147" s="33"/>
      <c r="D147" s="190" t="s">
        <v>129</v>
      </c>
      <c r="E147" s="33"/>
      <c r="F147" s="191" t="s">
        <v>138</v>
      </c>
      <c r="G147" s="33"/>
      <c r="H147" s="33"/>
      <c r="I147" s="192"/>
      <c r="J147" s="33"/>
      <c r="K147" s="33"/>
      <c r="L147" s="36"/>
      <c r="M147" s="193"/>
      <c r="N147" s="194"/>
      <c r="O147" s="68"/>
      <c r="P147" s="68"/>
      <c r="Q147" s="68"/>
      <c r="R147" s="68"/>
      <c r="S147" s="68"/>
      <c r="T147" s="68"/>
      <c r="U147" s="69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129</v>
      </c>
      <c r="AU147" s="14" t="s">
        <v>82</v>
      </c>
    </row>
    <row r="148" spans="1:65" s="12" customFormat="1" ht="25.9" customHeight="1">
      <c r="B148" s="162"/>
      <c r="C148" s="163"/>
      <c r="D148" s="164" t="s">
        <v>76</v>
      </c>
      <c r="E148" s="165" t="s">
        <v>163</v>
      </c>
      <c r="F148" s="165" t="s">
        <v>164</v>
      </c>
      <c r="G148" s="163"/>
      <c r="H148" s="163"/>
      <c r="I148" s="166"/>
      <c r="J148" s="167">
        <f>BK148</f>
        <v>0</v>
      </c>
      <c r="K148" s="163"/>
      <c r="L148" s="168"/>
      <c r="M148" s="169"/>
      <c r="N148" s="170"/>
      <c r="O148" s="170"/>
      <c r="P148" s="171">
        <f>SUM(P149:P154)</f>
        <v>0</v>
      </c>
      <c r="Q148" s="170"/>
      <c r="R148" s="171">
        <f>SUM(R149:R154)</f>
        <v>0</v>
      </c>
      <c r="S148" s="170"/>
      <c r="T148" s="171">
        <f>SUM(T149:T154)</f>
        <v>0</v>
      </c>
      <c r="U148" s="172"/>
      <c r="AR148" s="173" t="s">
        <v>82</v>
      </c>
      <c r="AT148" s="174" t="s">
        <v>76</v>
      </c>
      <c r="AU148" s="174" t="s">
        <v>77</v>
      </c>
      <c r="AY148" s="173" t="s">
        <v>124</v>
      </c>
      <c r="BK148" s="175">
        <f>SUM(BK149:BK154)</f>
        <v>0</v>
      </c>
    </row>
    <row r="149" spans="1:65" s="2" customFormat="1" ht="62.65" customHeight="1">
      <c r="A149" s="31"/>
      <c r="B149" s="32"/>
      <c r="C149" s="176" t="s">
        <v>165</v>
      </c>
      <c r="D149" s="176" t="s">
        <v>125</v>
      </c>
      <c r="E149" s="177" t="s">
        <v>166</v>
      </c>
      <c r="F149" s="178" t="s">
        <v>167</v>
      </c>
      <c r="G149" s="179" t="s">
        <v>135</v>
      </c>
      <c r="H149" s="180">
        <v>2</v>
      </c>
      <c r="I149" s="181"/>
      <c r="J149" s="182">
        <f>ROUND(I149*H149,2)</f>
        <v>0</v>
      </c>
      <c r="K149" s="183"/>
      <c r="L149" s="36"/>
      <c r="M149" s="184" t="s">
        <v>1</v>
      </c>
      <c r="N149" s="185" t="s">
        <v>42</v>
      </c>
      <c r="O149" s="68"/>
      <c r="P149" s="186">
        <f>O149*H149</f>
        <v>0</v>
      </c>
      <c r="Q149" s="186">
        <v>0</v>
      </c>
      <c r="R149" s="186">
        <f>Q149*H149</f>
        <v>0</v>
      </c>
      <c r="S149" s="186">
        <v>0</v>
      </c>
      <c r="T149" s="186">
        <f>S149*H149</f>
        <v>0</v>
      </c>
      <c r="U149" s="187" t="s">
        <v>1</v>
      </c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R149" s="188" t="s">
        <v>136</v>
      </c>
      <c r="AT149" s="188" t="s">
        <v>125</v>
      </c>
      <c r="AU149" s="188" t="s">
        <v>82</v>
      </c>
      <c r="AY149" s="14" t="s">
        <v>124</v>
      </c>
      <c r="BE149" s="189">
        <f>IF(N149="základní",J149,0)</f>
        <v>0</v>
      </c>
      <c r="BF149" s="189">
        <f>IF(N149="snížená",J149,0)</f>
        <v>0</v>
      </c>
      <c r="BG149" s="189">
        <f>IF(N149="zákl. přenesená",J149,0)</f>
        <v>0</v>
      </c>
      <c r="BH149" s="189">
        <f>IF(N149="sníž. přenesená",J149,0)</f>
        <v>0</v>
      </c>
      <c r="BI149" s="189">
        <f>IF(N149="nulová",J149,0)</f>
        <v>0</v>
      </c>
      <c r="BJ149" s="14" t="s">
        <v>82</v>
      </c>
      <c r="BK149" s="189">
        <f>ROUND(I149*H149,2)</f>
        <v>0</v>
      </c>
      <c r="BL149" s="14" t="s">
        <v>136</v>
      </c>
      <c r="BM149" s="188" t="s">
        <v>168</v>
      </c>
    </row>
    <row r="150" spans="1:65" s="2" customFormat="1" ht="87.75">
      <c r="A150" s="31"/>
      <c r="B150" s="32"/>
      <c r="C150" s="33"/>
      <c r="D150" s="190" t="s">
        <v>129</v>
      </c>
      <c r="E150" s="33"/>
      <c r="F150" s="191" t="s">
        <v>138</v>
      </c>
      <c r="G150" s="33"/>
      <c r="H150" s="33"/>
      <c r="I150" s="192"/>
      <c r="J150" s="33"/>
      <c r="K150" s="33"/>
      <c r="L150" s="36"/>
      <c r="M150" s="193"/>
      <c r="N150" s="194"/>
      <c r="O150" s="68"/>
      <c r="P150" s="68"/>
      <c r="Q150" s="68"/>
      <c r="R150" s="68"/>
      <c r="S150" s="68"/>
      <c r="T150" s="68"/>
      <c r="U150" s="69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T150" s="14" t="s">
        <v>129</v>
      </c>
      <c r="AU150" s="14" t="s">
        <v>82</v>
      </c>
    </row>
    <row r="151" spans="1:65" s="2" customFormat="1" ht="62.65" customHeight="1">
      <c r="A151" s="31"/>
      <c r="B151" s="32"/>
      <c r="C151" s="176" t="s">
        <v>169</v>
      </c>
      <c r="D151" s="176" t="s">
        <v>125</v>
      </c>
      <c r="E151" s="177" t="s">
        <v>170</v>
      </c>
      <c r="F151" s="178" t="s">
        <v>171</v>
      </c>
      <c r="G151" s="179" t="s">
        <v>135</v>
      </c>
      <c r="H151" s="180">
        <v>2</v>
      </c>
      <c r="I151" s="181"/>
      <c r="J151" s="182">
        <f>ROUND(I151*H151,2)</f>
        <v>0</v>
      </c>
      <c r="K151" s="183"/>
      <c r="L151" s="36"/>
      <c r="M151" s="184" t="s">
        <v>1</v>
      </c>
      <c r="N151" s="185" t="s">
        <v>42</v>
      </c>
      <c r="O151" s="68"/>
      <c r="P151" s="186">
        <f>O151*H151</f>
        <v>0</v>
      </c>
      <c r="Q151" s="186">
        <v>0</v>
      </c>
      <c r="R151" s="186">
        <f>Q151*H151</f>
        <v>0</v>
      </c>
      <c r="S151" s="186">
        <v>0</v>
      </c>
      <c r="T151" s="186">
        <f>S151*H151</f>
        <v>0</v>
      </c>
      <c r="U151" s="187" t="s">
        <v>1</v>
      </c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R151" s="188" t="s">
        <v>136</v>
      </c>
      <c r="AT151" s="188" t="s">
        <v>125</v>
      </c>
      <c r="AU151" s="188" t="s">
        <v>82</v>
      </c>
      <c r="AY151" s="14" t="s">
        <v>124</v>
      </c>
      <c r="BE151" s="189">
        <f>IF(N151="základní",J151,0)</f>
        <v>0</v>
      </c>
      <c r="BF151" s="189">
        <f>IF(N151="snížená",J151,0)</f>
        <v>0</v>
      </c>
      <c r="BG151" s="189">
        <f>IF(N151="zákl. přenesená",J151,0)</f>
        <v>0</v>
      </c>
      <c r="BH151" s="189">
        <f>IF(N151="sníž. přenesená",J151,0)</f>
        <v>0</v>
      </c>
      <c r="BI151" s="189">
        <f>IF(N151="nulová",J151,0)</f>
        <v>0</v>
      </c>
      <c r="BJ151" s="14" t="s">
        <v>82</v>
      </c>
      <c r="BK151" s="189">
        <f>ROUND(I151*H151,2)</f>
        <v>0</v>
      </c>
      <c r="BL151" s="14" t="s">
        <v>136</v>
      </c>
      <c r="BM151" s="188" t="s">
        <v>172</v>
      </c>
    </row>
    <row r="152" spans="1:65" s="2" customFormat="1" ht="87.75">
      <c r="A152" s="31"/>
      <c r="B152" s="32"/>
      <c r="C152" s="33"/>
      <c r="D152" s="190" t="s">
        <v>129</v>
      </c>
      <c r="E152" s="33"/>
      <c r="F152" s="191" t="s">
        <v>138</v>
      </c>
      <c r="G152" s="33"/>
      <c r="H152" s="33"/>
      <c r="I152" s="192"/>
      <c r="J152" s="33"/>
      <c r="K152" s="33"/>
      <c r="L152" s="36"/>
      <c r="M152" s="193"/>
      <c r="N152" s="194"/>
      <c r="O152" s="68"/>
      <c r="P152" s="68"/>
      <c r="Q152" s="68"/>
      <c r="R152" s="68"/>
      <c r="S152" s="68"/>
      <c r="T152" s="68"/>
      <c r="U152" s="69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T152" s="14" t="s">
        <v>129</v>
      </c>
      <c r="AU152" s="14" t="s">
        <v>82</v>
      </c>
    </row>
    <row r="153" spans="1:65" s="2" customFormat="1" ht="49.15" customHeight="1">
      <c r="A153" s="31"/>
      <c r="B153" s="32"/>
      <c r="C153" s="176" t="s">
        <v>173</v>
      </c>
      <c r="D153" s="176" t="s">
        <v>125</v>
      </c>
      <c r="E153" s="177" t="s">
        <v>174</v>
      </c>
      <c r="F153" s="178" t="s">
        <v>175</v>
      </c>
      <c r="G153" s="179" t="s">
        <v>135</v>
      </c>
      <c r="H153" s="180">
        <v>2</v>
      </c>
      <c r="I153" s="181"/>
      <c r="J153" s="182">
        <f>ROUND(I153*H153,2)</f>
        <v>0</v>
      </c>
      <c r="K153" s="183"/>
      <c r="L153" s="36"/>
      <c r="M153" s="184" t="s">
        <v>1</v>
      </c>
      <c r="N153" s="185" t="s">
        <v>42</v>
      </c>
      <c r="O153" s="68"/>
      <c r="P153" s="186">
        <f>O153*H153</f>
        <v>0</v>
      </c>
      <c r="Q153" s="186">
        <v>0</v>
      </c>
      <c r="R153" s="186">
        <f>Q153*H153</f>
        <v>0</v>
      </c>
      <c r="S153" s="186">
        <v>0</v>
      </c>
      <c r="T153" s="186">
        <f>S153*H153</f>
        <v>0</v>
      </c>
      <c r="U153" s="187" t="s">
        <v>1</v>
      </c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R153" s="188" t="s">
        <v>136</v>
      </c>
      <c r="AT153" s="188" t="s">
        <v>125</v>
      </c>
      <c r="AU153" s="188" t="s">
        <v>82</v>
      </c>
      <c r="AY153" s="14" t="s">
        <v>124</v>
      </c>
      <c r="BE153" s="189">
        <f>IF(N153="základní",J153,0)</f>
        <v>0</v>
      </c>
      <c r="BF153" s="189">
        <f>IF(N153="snížená",J153,0)</f>
        <v>0</v>
      </c>
      <c r="BG153" s="189">
        <f>IF(N153="zákl. přenesená",J153,0)</f>
        <v>0</v>
      </c>
      <c r="BH153" s="189">
        <f>IF(N153="sníž. přenesená",J153,0)</f>
        <v>0</v>
      </c>
      <c r="BI153" s="189">
        <f>IF(N153="nulová",J153,0)</f>
        <v>0</v>
      </c>
      <c r="BJ153" s="14" t="s">
        <v>82</v>
      </c>
      <c r="BK153" s="189">
        <f>ROUND(I153*H153,2)</f>
        <v>0</v>
      </c>
      <c r="BL153" s="14" t="s">
        <v>136</v>
      </c>
      <c r="BM153" s="188" t="s">
        <v>176</v>
      </c>
    </row>
    <row r="154" spans="1:65" s="2" customFormat="1" ht="68.25">
      <c r="A154" s="31"/>
      <c r="B154" s="32"/>
      <c r="C154" s="33"/>
      <c r="D154" s="190" t="s">
        <v>129</v>
      </c>
      <c r="E154" s="33"/>
      <c r="F154" s="191" t="s">
        <v>146</v>
      </c>
      <c r="G154" s="33"/>
      <c r="H154" s="33"/>
      <c r="I154" s="192"/>
      <c r="J154" s="33"/>
      <c r="K154" s="33"/>
      <c r="L154" s="36"/>
      <c r="M154" s="193"/>
      <c r="N154" s="194"/>
      <c r="O154" s="68"/>
      <c r="P154" s="68"/>
      <c r="Q154" s="68"/>
      <c r="R154" s="68"/>
      <c r="S154" s="68"/>
      <c r="T154" s="68"/>
      <c r="U154" s="69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T154" s="14" t="s">
        <v>129</v>
      </c>
      <c r="AU154" s="14" t="s">
        <v>82</v>
      </c>
    </row>
    <row r="155" spans="1:65" s="12" customFormat="1" ht="25.9" customHeight="1">
      <c r="B155" s="162"/>
      <c r="C155" s="163"/>
      <c r="D155" s="164" t="s">
        <v>76</v>
      </c>
      <c r="E155" s="165" t="s">
        <v>177</v>
      </c>
      <c r="F155" s="165" t="s">
        <v>178</v>
      </c>
      <c r="G155" s="163"/>
      <c r="H155" s="163"/>
      <c r="I155" s="166"/>
      <c r="J155" s="167">
        <f>BK155</f>
        <v>0</v>
      </c>
      <c r="K155" s="163"/>
      <c r="L155" s="168"/>
      <c r="M155" s="169"/>
      <c r="N155" s="170"/>
      <c r="O155" s="170"/>
      <c r="P155" s="171">
        <f>SUM(P156:P157)</f>
        <v>0</v>
      </c>
      <c r="Q155" s="170"/>
      <c r="R155" s="171">
        <f>SUM(R156:R157)</f>
        <v>0</v>
      </c>
      <c r="S155" s="170"/>
      <c r="T155" s="171">
        <f>SUM(T156:T157)</f>
        <v>0</v>
      </c>
      <c r="U155" s="172"/>
      <c r="AR155" s="173" t="s">
        <v>82</v>
      </c>
      <c r="AT155" s="174" t="s">
        <v>76</v>
      </c>
      <c r="AU155" s="174" t="s">
        <v>77</v>
      </c>
      <c r="AY155" s="173" t="s">
        <v>124</v>
      </c>
      <c r="BK155" s="175">
        <f>SUM(BK156:BK157)</f>
        <v>0</v>
      </c>
    </row>
    <row r="156" spans="1:65" s="2" customFormat="1" ht="62.65" customHeight="1">
      <c r="A156" s="31"/>
      <c r="B156" s="32"/>
      <c r="C156" s="176" t="s">
        <v>179</v>
      </c>
      <c r="D156" s="176" t="s">
        <v>125</v>
      </c>
      <c r="E156" s="177" t="s">
        <v>180</v>
      </c>
      <c r="F156" s="178" t="s">
        <v>181</v>
      </c>
      <c r="G156" s="179" t="s">
        <v>135</v>
      </c>
      <c r="H156" s="180">
        <v>1</v>
      </c>
      <c r="I156" s="181"/>
      <c r="J156" s="182">
        <f>ROUND(I156*H156,2)</f>
        <v>0</v>
      </c>
      <c r="K156" s="183"/>
      <c r="L156" s="36"/>
      <c r="M156" s="184" t="s">
        <v>1</v>
      </c>
      <c r="N156" s="185" t="s">
        <v>42</v>
      </c>
      <c r="O156" s="68"/>
      <c r="P156" s="186">
        <f>O156*H156</f>
        <v>0</v>
      </c>
      <c r="Q156" s="186">
        <v>0</v>
      </c>
      <c r="R156" s="186">
        <f>Q156*H156</f>
        <v>0</v>
      </c>
      <c r="S156" s="186">
        <v>0</v>
      </c>
      <c r="T156" s="186">
        <f>S156*H156</f>
        <v>0</v>
      </c>
      <c r="U156" s="187" t="s">
        <v>1</v>
      </c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88" t="s">
        <v>136</v>
      </c>
      <c r="AT156" s="188" t="s">
        <v>125</v>
      </c>
      <c r="AU156" s="188" t="s">
        <v>82</v>
      </c>
      <c r="AY156" s="14" t="s">
        <v>124</v>
      </c>
      <c r="BE156" s="189">
        <f>IF(N156="základní",J156,0)</f>
        <v>0</v>
      </c>
      <c r="BF156" s="189">
        <f>IF(N156="snížená",J156,0)</f>
        <v>0</v>
      </c>
      <c r="BG156" s="189">
        <f>IF(N156="zákl. přenesená",J156,0)</f>
        <v>0</v>
      </c>
      <c r="BH156" s="189">
        <f>IF(N156="sníž. přenesená",J156,0)</f>
        <v>0</v>
      </c>
      <c r="BI156" s="189">
        <f>IF(N156="nulová",J156,0)</f>
        <v>0</v>
      </c>
      <c r="BJ156" s="14" t="s">
        <v>82</v>
      </c>
      <c r="BK156" s="189">
        <f>ROUND(I156*H156,2)</f>
        <v>0</v>
      </c>
      <c r="BL156" s="14" t="s">
        <v>136</v>
      </c>
      <c r="BM156" s="188" t="s">
        <v>182</v>
      </c>
    </row>
    <row r="157" spans="1:65" s="2" customFormat="1" ht="87.75">
      <c r="A157" s="31"/>
      <c r="B157" s="32"/>
      <c r="C157" s="33"/>
      <c r="D157" s="190" t="s">
        <v>129</v>
      </c>
      <c r="E157" s="33"/>
      <c r="F157" s="191" t="s">
        <v>138</v>
      </c>
      <c r="G157" s="33"/>
      <c r="H157" s="33"/>
      <c r="I157" s="192"/>
      <c r="J157" s="33"/>
      <c r="K157" s="33"/>
      <c r="L157" s="36"/>
      <c r="M157" s="193"/>
      <c r="N157" s="194"/>
      <c r="O157" s="68"/>
      <c r="P157" s="68"/>
      <c r="Q157" s="68"/>
      <c r="R157" s="68"/>
      <c r="S157" s="68"/>
      <c r="T157" s="68"/>
      <c r="U157" s="69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129</v>
      </c>
      <c r="AU157" s="14" t="s">
        <v>82</v>
      </c>
    </row>
    <row r="158" spans="1:65" s="12" customFormat="1" ht="25.9" customHeight="1">
      <c r="B158" s="162"/>
      <c r="C158" s="163"/>
      <c r="D158" s="164" t="s">
        <v>76</v>
      </c>
      <c r="E158" s="165" t="s">
        <v>183</v>
      </c>
      <c r="F158" s="165" t="s">
        <v>184</v>
      </c>
      <c r="G158" s="163"/>
      <c r="H158" s="163"/>
      <c r="I158" s="166"/>
      <c r="J158" s="167">
        <f>BK158</f>
        <v>0</v>
      </c>
      <c r="K158" s="163"/>
      <c r="L158" s="168"/>
      <c r="M158" s="169"/>
      <c r="N158" s="170"/>
      <c r="O158" s="170"/>
      <c r="P158" s="171">
        <f>SUM(P159:P160)</f>
        <v>0</v>
      </c>
      <c r="Q158" s="170"/>
      <c r="R158" s="171">
        <f>SUM(R159:R160)</f>
        <v>0</v>
      </c>
      <c r="S158" s="170"/>
      <c r="T158" s="171">
        <f>SUM(T159:T160)</f>
        <v>0</v>
      </c>
      <c r="U158" s="172"/>
      <c r="AR158" s="173" t="s">
        <v>82</v>
      </c>
      <c r="AT158" s="174" t="s">
        <v>76</v>
      </c>
      <c r="AU158" s="174" t="s">
        <v>77</v>
      </c>
      <c r="AY158" s="173" t="s">
        <v>124</v>
      </c>
      <c r="BK158" s="175">
        <f>SUM(BK159:BK160)</f>
        <v>0</v>
      </c>
    </row>
    <row r="159" spans="1:65" s="2" customFormat="1" ht="62.65" customHeight="1">
      <c r="A159" s="31"/>
      <c r="B159" s="32"/>
      <c r="C159" s="176" t="s">
        <v>185</v>
      </c>
      <c r="D159" s="176" t="s">
        <v>125</v>
      </c>
      <c r="E159" s="177" t="s">
        <v>186</v>
      </c>
      <c r="F159" s="178" t="s">
        <v>187</v>
      </c>
      <c r="G159" s="179" t="s">
        <v>135</v>
      </c>
      <c r="H159" s="180">
        <v>1</v>
      </c>
      <c r="I159" s="181"/>
      <c r="J159" s="182">
        <f>ROUND(I159*H159,2)</f>
        <v>0</v>
      </c>
      <c r="K159" s="183"/>
      <c r="L159" s="36"/>
      <c r="M159" s="184" t="s">
        <v>1</v>
      </c>
      <c r="N159" s="185" t="s">
        <v>42</v>
      </c>
      <c r="O159" s="68"/>
      <c r="P159" s="186">
        <f>O159*H159</f>
        <v>0</v>
      </c>
      <c r="Q159" s="186">
        <v>0</v>
      </c>
      <c r="R159" s="186">
        <f>Q159*H159</f>
        <v>0</v>
      </c>
      <c r="S159" s="186">
        <v>0</v>
      </c>
      <c r="T159" s="186">
        <f>S159*H159</f>
        <v>0</v>
      </c>
      <c r="U159" s="187" t="s">
        <v>1</v>
      </c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R159" s="188" t="s">
        <v>136</v>
      </c>
      <c r="AT159" s="188" t="s">
        <v>125</v>
      </c>
      <c r="AU159" s="188" t="s">
        <v>82</v>
      </c>
      <c r="AY159" s="14" t="s">
        <v>124</v>
      </c>
      <c r="BE159" s="189">
        <f>IF(N159="základní",J159,0)</f>
        <v>0</v>
      </c>
      <c r="BF159" s="189">
        <f>IF(N159="snížená",J159,0)</f>
        <v>0</v>
      </c>
      <c r="BG159" s="189">
        <f>IF(N159="zákl. přenesená",J159,0)</f>
        <v>0</v>
      </c>
      <c r="BH159" s="189">
        <f>IF(N159="sníž. přenesená",J159,0)</f>
        <v>0</v>
      </c>
      <c r="BI159" s="189">
        <f>IF(N159="nulová",J159,0)</f>
        <v>0</v>
      </c>
      <c r="BJ159" s="14" t="s">
        <v>82</v>
      </c>
      <c r="BK159" s="189">
        <f>ROUND(I159*H159,2)</f>
        <v>0</v>
      </c>
      <c r="BL159" s="14" t="s">
        <v>136</v>
      </c>
      <c r="BM159" s="188" t="s">
        <v>188</v>
      </c>
    </row>
    <row r="160" spans="1:65" s="2" customFormat="1" ht="87.75">
      <c r="A160" s="31"/>
      <c r="B160" s="32"/>
      <c r="C160" s="33"/>
      <c r="D160" s="190" t="s">
        <v>129</v>
      </c>
      <c r="E160" s="33"/>
      <c r="F160" s="191" t="s">
        <v>138</v>
      </c>
      <c r="G160" s="33"/>
      <c r="H160" s="33"/>
      <c r="I160" s="192"/>
      <c r="J160" s="33"/>
      <c r="K160" s="33"/>
      <c r="L160" s="36"/>
      <c r="M160" s="193"/>
      <c r="N160" s="194"/>
      <c r="O160" s="68"/>
      <c r="P160" s="68"/>
      <c r="Q160" s="68"/>
      <c r="R160" s="68"/>
      <c r="S160" s="68"/>
      <c r="T160" s="68"/>
      <c r="U160" s="69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T160" s="14" t="s">
        <v>129</v>
      </c>
      <c r="AU160" s="14" t="s">
        <v>82</v>
      </c>
    </row>
    <row r="161" spans="1:65" s="12" customFormat="1" ht="25.9" customHeight="1">
      <c r="B161" s="162"/>
      <c r="C161" s="163"/>
      <c r="D161" s="164" t="s">
        <v>76</v>
      </c>
      <c r="E161" s="165" t="s">
        <v>189</v>
      </c>
      <c r="F161" s="165" t="s">
        <v>190</v>
      </c>
      <c r="G161" s="163"/>
      <c r="H161" s="163"/>
      <c r="I161" s="166"/>
      <c r="J161" s="167">
        <f>BK161</f>
        <v>0</v>
      </c>
      <c r="K161" s="163"/>
      <c r="L161" s="168"/>
      <c r="M161" s="169"/>
      <c r="N161" s="170"/>
      <c r="O161" s="170"/>
      <c r="P161" s="171">
        <f>SUM(P162:P163)</f>
        <v>0</v>
      </c>
      <c r="Q161" s="170"/>
      <c r="R161" s="171">
        <f>SUM(R162:R163)</f>
        <v>0</v>
      </c>
      <c r="S161" s="170"/>
      <c r="T161" s="171">
        <f>SUM(T162:T163)</f>
        <v>0</v>
      </c>
      <c r="U161" s="172"/>
      <c r="AR161" s="173" t="s">
        <v>82</v>
      </c>
      <c r="AT161" s="174" t="s">
        <v>76</v>
      </c>
      <c r="AU161" s="174" t="s">
        <v>77</v>
      </c>
      <c r="AY161" s="173" t="s">
        <v>124</v>
      </c>
      <c r="BK161" s="175">
        <f>SUM(BK162:BK163)</f>
        <v>0</v>
      </c>
    </row>
    <row r="162" spans="1:65" s="2" customFormat="1" ht="62.65" customHeight="1">
      <c r="A162" s="31"/>
      <c r="B162" s="32"/>
      <c r="C162" s="176" t="s">
        <v>191</v>
      </c>
      <c r="D162" s="176" t="s">
        <v>125</v>
      </c>
      <c r="E162" s="177" t="s">
        <v>192</v>
      </c>
      <c r="F162" s="178" t="s">
        <v>193</v>
      </c>
      <c r="G162" s="179" t="s">
        <v>135</v>
      </c>
      <c r="H162" s="180">
        <v>2</v>
      </c>
      <c r="I162" s="181"/>
      <c r="J162" s="182">
        <f>ROUND(I162*H162,2)</f>
        <v>0</v>
      </c>
      <c r="K162" s="183"/>
      <c r="L162" s="36"/>
      <c r="M162" s="184" t="s">
        <v>1</v>
      </c>
      <c r="N162" s="185" t="s">
        <v>42</v>
      </c>
      <c r="O162" s="68"/>
      <c r="P162" s="186">
        <f>O162*H162</f>
        <v>0</v>
      </c>
      <c r="Q162" s="186">
        <v>0</v>
      </c>
      <c r="R162" s="186">
        <f>Q162*H162</f>
        <v>0</v>
      </c>
      <c r="S162" s="186">
        <v>0</v>
      </c>
      <c r="T162" s="186">
        <f>S162*H162</f>
        <v>0</v>
      </c>
      <c r="U162" s="187" t="s">
        <v>1</v>
      </c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88" t="s">
        <v>136</v>
      </c>
      <c r="AT162" s="188" t="s">
        <v>125</v>
      </c>
      <c r="AU162" s="188" t="s">
        <v>82</v>
      </c>
      <c r="AY162" s="14" t="s">
        <v>124</v>
      </c>
      <c r="BE162" s="189">
        <f>IF(N162="základní",J162,0)</f>
        <v>0</v>
      </c>
      <c r="BF162" s="189">
        <f>IF(N162="snížená",J162,0)</f>
        <v>0</v>
      </c>
      <c r="BG162" s="189">
        <f>IF(N162="zákl. přenesená",J162,0)</f>
        <v>0</v>
      </c>
      <c r="BH162" s="189">
        <f>IF(N162="sníž. přenesená",J162,0)</f>
        <v>0</v>
      </c>
      <c r="BI162" s="189">
        <f>IF(N162="nulová",J162,0)</f>
        <v>0</v>
      </c>
      <c r="BJ162" s="14" t="s">
        <v>82</v>
      </c>
      <c r="BK162" s="189">
        <f>ROUND(I162*H162,2)</f>
        <v>0</v>
      </c>
      <c r="BL162" s="14" t="s">
        <v>136</v>
      </c>
      <c r="BM162" s="188" t="s">
        <v>194</v>
      </c>
    </row>
    <row r="163" spans="1:65" s="2" customFormat="1" ht="87.75">
      <c r="A163" s="31"/>
      <c r="B163" s="32"/>
      <c r="C163" s="33"/>
      <c r="D163" s="190" t="s">
        <v>129</v>
      </c>
      <c r="E163" s="33"/>
      <c r="F163" s="191" t="s">
        <v>138</v>
      </c>
      <c r="G163" s="33"/>
      <c r="H163" s="33"/>
      <c r="I163" s="192"/>
      <c r="J163" s="33"/>
      <c r="K163" s="33"/>
      <c r="L163" s="36"/>
      <c r="M163" s="193"/>
      <c r="N163" s="194"/>
      <c r="O163" s="68"/>
      <c r="P163" s="68"/>
      <c r="Q163" s="68"/>
      <c r="R163" s="68"/>
      <c r="S163" s="68"/>
      <c r="T163" s="68"/>
      <c r="U163" s="69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129</v>
      </c>
      <c r="AU163" s="14" t="s">
        <v>82</v>
      </c>
    </row>
    <row r="164" spans="1:65" s="12" customFormat="1" ht="25.9" customHeight="1">
      <c r="B164" s="162"/>
      <c r="C164" s="163"/>
      <c r="D164" s="164" t="s">
        <v>76</v>
      </c>
      <c r="E164" s="165" t="s">
        <v>195</v>
      </c>
      <c r="F164" s="165" t="s">
        <v>196</v>
      </c>
      <c r="G164" s="163"/>
      <c r="H164" s="163"/>
      <c r="I164" s="166"/>
      <c r="J164" s="167">
        <f>BK164</f>
        <v>0</v>
      </c>
      <c r="K164" s="163"/>
      <c r="L164" s="168"/>
      <c r="M164" s="169"/>
      <c r="N164" s="170"/>
      <c r="O164" s="170"/>
      <c r="P164" s="171">
        <f>SUM(P165:P166)</f>
        <v>0</v>
      </c>
      <c r="Q164" s="170"/>
      <c r="R164" s="171">
        <f>SUM(R165:R166)</f>
        <v>0</v>
      </c>
      <c r="S164" s="170"/>
      <c r="T164" s="171">
        <f>SUM(T165:T166)</f>
        <v>0</v>
      </c>
      <c r="U164" s="172"/>
      <c r="AR164" s="173" t="s">
        <v>82</v>
      </c>
      <c r="AT164" s="174" t="s">
        <v>76</v>
      </c>
      <c r="AU164" s="174" t="s">
        <v>77</v>
      </c>
      <c r="AY164" s="173" t="s">
        <v>124</v>
      </c>
      <c r="BK164" s="175">
        <f>SUM(BK165:BK166)</f>
        <v>0</v>
      </c>
    </row>
    <row r="165" spans="1:65" s="2" customFormat="1" ht="49.15" customHeight="1">
      <c r="A165" s="31"/>
      <c r="B165" s="32"/>
      <c r="C165" s="176" t="s">
        <v>197</v>
      </c>
      <c r="D165" s="176" t="s">
        <v>125</v>
      </c>
      <c r="E165" s="177" t="s">
        <v>198</v>
      </c>
      <c r="F165" s="178" t="s">
        <v>199</v>
      </c>
      <c r="G165" s="179" t="s">
        <v>135</v>
      </c>
      <c r="H165" s="180">
        <v>2</v>
      </c>
      <c r="I165" s="181"/>
      <c r="J165" s="182">
        <f>ROUND(I165*H165,2)</f>
        <v>0</v>
      </c>
      <c r="K165" s="183"/>
      <c r="L165" s="36"/>
      <c r="M165" s="184" t="s">
        <v>1</v>
      </c>
      <c r="N165" s="185" t="s">
        <v>42</v>
      </c>
      <c r="O165" s="68"/>
      <c r="P165" s="186">
        <f>O165*H165</f>
        <v>0</v>
      </c>
      <c r="Q165" s="186">
        <v>0</v>
      </c>
      <c r="R165" s="186">
        <f>Q165*H165</f>
        <v>0</v>
      </c>
      <c r="S165" s="186">
        <v>0</v>
      </c>
      <c r="T165" s="186">
        <f>S165*H165</f>
        <v>0</v>
      </c>
      <c r="U165" s="187" t="s">
        <v>1</v>
      </c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R165" s="188" t="s">
        <v>136</v>
      </c>
      <c r="AT165" s="188" t="s">
        <v>125</v>
      </c>
      <c r="AU165" s="188" t="s">
        <v>82</v>
      </c>
      <c r="AY165" s="14" t="s">
        <v>124</v>
      </c>
      <c r="BE165" s="189">
        <f>IF(N165="základní",J165,0)</f>
        <v>0</v>
      </c>
      <c r="BF165" s="189">
        <f>IF(N165="snížená",J165,0)</f>
        <v>0</v>
      </c>
      <c r="BG165" s="189">
        <f>IF(N165="zákl. přenesená",J165,0)</f>
        <v>0</v>
      </c>
      <c r="BH165" s="189">
        <f>IF(N165="sníž. přenesená",J165,0)</f>
        <v>0</v>
      </c>
      <c r="BI165" s="189">
        <f>IF(N165="nulová",J165,0)</f>
        <v>0</v>
      </c>
      <c r="BJ165" s="14" t="s">
        <v>82</v>
      </c>
      <c r="BK165" s="189">
        <f>ROUND(I165*H165,2)</f>
        <v>0</v>
      </c>
      <c r="BL165" s="14" t="s">
        <v>136</v>
      </c>
      <c r="BM165" s="188" t="s">
        <v>200</v>
      </c>
    </row>
    <row r="166" spans="1:65" s="2" customFormat="1" ht="68.25">
      <c r="A166" s="31"/>
      <c r="B166" s="32"/>
      <c r="C166" s="33"/>
      <c r="D166" s="190" t="s">
        <v>129</v>
      </c>
      <c r="E166" s="33"/>
      <c r="F166" s="191" t="s">
        <v>146</v>
      </c>
      <c r="G166" s="33"/>
      <c r="H166" s="33"/>
      <c r="I166" s="192"/>
      <c r="J166" s="33"/>
      <c r="K166" s="33"/>
      <c r="L166" s="36"/>
      <c r="M166" s="193"/>
      <c r="N166" s="194"/>
      <c r="O166" s="68"/>
      <c r="P166" s="68"/>
      <c r="Q166" s="68"/>
      <c r="R166" s="68"/>
      <c r="S166" s="68"/>
      <c r="T166" s="68"/>
      <c r="U166" s="69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T166" s="14" t="s">
        <v>129</v>
      </c>
      <c r="AU166" s="14" t="s">
        <v>82</v>
      </c>
    </row>
    <row r="167" spans="1:65" s="12" customFormat="1" ht="25.9" customHeight="1">
      <c r="B167" s="162"/>
      <c r="C167" s="163"/>
      <c r="D167" s="164" t="s">
        <v>76</v>
      </c>
      <c r="E167" s="165" t="s">
        <v>201</v>
      </c>
      <c r="F167" s="165" t="s">
        <v>202</v>
      </c>
      <c r="G167" s="163"/>
      <c r="H167" s="163"/>
      <c r="I167" s="166"/>
      <c r="J167" s="167">
        <f>BK167</f>
        <v>0</v>
      </c>
      <c r="K167" s="163"/>
      <c r="L167" s="168"/>
      <c r="M167" s="169"/>
      <c r="N167" s="170"/>
      <c r="O167" s="170"/>
      <c r="P167" s="171">
        <f>SUM(P168:P169)</f>
        <v>0</v>
      </c>
      <c r="Q167" s="170"/>
      <c r="R167" s="171">
        <f>SUM(R168:R169)</f>
        <v>0</v>
      </c>
      <c r="S167" s="170"/>
      <c r="T167" s="171">
        <f>SUM(T168:T169)</f>
        <v>0</v>
      </c>
      <c r="U167" s="172"/>
      <c r="AR167" s="173" t="s">
        <v>82</v>
      </c>
      <c r="AT167" s="174" t="s">
        <v>76</v>
      </c>
      <c r="AU167" s="174" t="s">
        <v>77</v>
      </c>
      <c r="AY167" s="173" t="s">
        <v>124</v>
      </c>
      <c r="BK167" s="175">
        <f>SUM(BK168:BK169)</f>
        <v>0</v>
      </c>
    </row>
    <row r="168" spans="1:65" s="2" customFormat="1" ht="62.65" customHeight="1">
      <c r="A168" s="31"/>
      <c r="B168" s="32"/>
      <c r="C168" s="176" t="s">
        <v>8</v>
      </c>
      <c r="D168" s="176" t="s">
        <v>125</v>
      </c>
      <c r="E168" s="177" t="s">
        <v>203</v>
      </c>
      <c r="F168" s="178" t="s">
        <v>204</v>
      </c>
      <c r="G168" s="179" t="s">
        <v>135</v>
      </c>
      <c r="H168" s="180">
        <v>1</v>
      </c>
      <c r="I168" s="181"/>
      <c r="J168" s="182">
        <f>ROUND(I168*H168,2)</f>
        <v>0</v>
      </c>
      <c r="K168" s="183"/>
      <c r="L168" s="36"/>
      <c r="M168" s="184" t="s">
        <v>1</v>
      </c>
      <c r="N168" s="185" t="s">
        <v>42</v>
      </c>
      <c r="O168" s="68"/>
      <c r="P168" s="186">
        <f>O168*H168</f>
        <v>0</v>
      </c>
      <c r="Q168" s="186">
        <v>0</v>
      </c>
      <c r="R168" s="186">
        <f>Q168*H168</f>
        <v>0</v>
      </c>
      <c r="S168" s="186">
        <v>0</v>
      </c>
      <c r="T168" s="186">
        <f>S168*H168</f>
        <v>0</v>
      </c>
      <c r="U168" s="187" t="s">
        <v>1</v>
      </c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88" t="s">
        <v>136</v>
      </c>
      <c r="AT168" s="188" t="s">
        <v>125</v>
      </c>
      <c r="AU168" s="188" t="s">
        <v>82</v>
      </c>
      <c r="AY168" s="14" t="s">
        <v>124</v>
      </c>
      <c r="BE168" s="189">
        <f>IF(N168="základní",J168,0)</f>
        <v>0</v>
      </c>
      <c r="BF168" s="189">
        <f>IF(N168="snížená",J168,0)</f>
        <v>0</v>
      </c>
      <c r="BG168" s="189">
        <f>IF(N168="zákl. přenesená",J168,0)</f>
        <v>0</v>
      </c>
      <c r="BH168" s="189">
        <f>IF(N168="sníž. přenesená",J168,0)</f>
        <v>0</v>
      </c>
      <c r="BI168" s="189">
        <f>IF(N168="nulová",J168,0)</f>
        <v>0</v>
      </c>
      <c r="BJ168" s="14" t="s">
        <v>82</v>
      </c>
      <c r="BK168" s="189">
        <f>ROUND(I168*H168,2)</f>
        <v>0</v>
      </c>
      <c r="BL168" s="14" t="s">
        <v>136</v>
      </c>
      <c r="BM168" s="188" t="s">
        <v>205</v>
      </c>
    </row>
    <row r="169" spans="1:65" s="2" customFormat="1" ht="87.75">
      <c r="A169" s="31"/>
      <c r="B169" s="32"/>
      <c r="C169" s="33"/>
      <c r="D169" s="190" t="s">
        <v>129</v>
      </c>
      <c r="E169" s="33"/>
      <c r="F169" s="191" t="s">
        <v>138</v>
      </c>
      <c r="G169" s="33"/>
      <c r="H169" s="33"/>
      <c r="I169" s="192"/>
      <c r="J169" s="33"/>
      <c r="K169" s="33"/>
      <c r="L169" s="36"/>
      <c r="M169" s="193"/>
      <c r="N169" s="194"/>
      <c r="O169" s="68"/>
      <c r="P169" s="68"/>
      <c r="Q169" s="68"/>
      <c r="R169" s="68"/>
      <c r="S169" s="68"/>
      <c r="T169" s="68"/>
      <c r="U169" s="69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129</v>
      </c>
      <c r="AU169" s="14" t="s">
        <v>82</v>
      </c>
    </row>
    <row r="170" spans="1:65" s="12" customFormat="1" ht="25.9" customHeight="1">
      <c r="B170" s="162"/>
      <c r="C170" s="163"/>
      <c r="D170" s="164" t="s">
        <v>76</v>
      </c>
      <c r="E170" s="165" t="s">
        <v>206</v>
      </c>
      <c r="F170" s="165" t="s">
        <v>207</v>
      </c>
      <c r="G170" s="163"/>
      <c r="H170" s="163"/>
      <c r="I170" s="166"/>
      <c r="J170" s="167">
        <f>BK170</f>
        <v>0</v>
      </c>
      <c r="K170" s="163"/>
      <c r="L170" s="168"/>
      <c r="M170" s="169"/>
      <c r="N170" s="170"/>
      <c r="O170" s="170"/>
      <c r="P170" s="171">
        <f>SUM(P171:P176)</f>
        <v>0</v>
      </c>
      <c r="Q170" s="170"/>
      <c r="R170" s="171">
        <f>SUM(R171:R176)</f>
        <v>0</v>
      </c>
      <c r="S170" s="170"/>
      <c r="T170" s="171">
        <f>SUM(T171:T176)</f>
        <v>0</v>
      </c>
      <c r="U170" s="172"/>
      <c r="AR170" s="173" t="s">
        <v>82</v>
      </c>
      <c r="AT170" s="174" t="s">
        <v>76</v>
      </c>
      <c r="AU170" s="174" t="s">
        <v>77</v>
      </c>
      <c r="AY170" s="173" t="s">
        <v>124</v>
      </c>
      <c r="BK170" s="175">
        <f>SUM(BK171:BK176)</f>
        <v>0</v>
      </c>
    </row>
    <row r="171" spans="1:65" s="2" customFormat="1" ht="62.65" customHeight="1">
      <c r="A171" s="31"/>
      <c r="B171" s="32"/>
      <c r="C171" s="176" t="s">
        <v>208</v>
      </c>
      <c r="D171" s="176" t="s">
        <v>125</v>
      </c>
      <c r="E171" s="177" t="s">
        <v>209</v>
      </c>
      <c r="F171" s="178" t="s">
        <v>210</v>
      </c>
      <c r="G171" s="179" t="s">
        <v>135</v>
      </c>
      <c r="H171" s="180">
        <v>1</v>
      </c>
      <c r="I171" s="181"/>
      <c r="J171" s="182">
        <f>ROUND(I171*H171,2)</f>
        <v>0</v>
      </c>
      <c r="K171" s="183"/>
      <c r="L171" s="36"/>
      <c r="M171" s="184" t="s">
        <v>1</v>
      </c>
      <c r="N171" s="185" t="s">
        <v>42</v>
      </c>
      <c r="O171" s="68"/>
      <c r="P171" s="186">
        <f>O171*H171</f>
        <v>0</v>
      </c>
      <c r="Q171" s="186">
        <v>0</v>
      </c>
      <c r="R171" s="186">
        <f>Q171*H171</f>
        <v>0</v>
      </c>
      <c r="S171" s="186">
        <v>0</v>
      </c>
      <c r="T171" s="186">
        <f>S171*H171</f>
        <v>0</v>
      </c>
      <c r="U171" s="187" t="s">
        <v>1</v>
      </c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R171" s="188" t="s">
        <v>136</v>
      </c>
      <c r="AT171" s="188" t="s">
        <v>125</v>
      </c>
      <c r="AU171" s="188" t="s">
        <v>82</v>
      </c>
      <c r="AY171" s="14" t="s">
        <v>124</v>
      </c>
      <c r="BE171" s="189">
        <f>IF(N171="základní",J171,0)</f>
        <v>0</v>
      </c>
      <c r="BF171" s="189">
        <f>IF(N171="snížená",J171,0)</f>
        <v>0</v>
      </c>
      <c r="BG171" s="189">
        <f>IF(N171="zákl. přenesená",J171,0)</f>
        <v>0</v>
      </c>
      <c r="BH171" s="189">
        <f>IF(N171="sníž. přenesená",J171,0)</f>
        <v>0</v>
      </c>
      <c r="BI171" s="189">
        <f>IF(N171="nulová",J171,0)</f>
        <v>0</v>
      </c>
      <c r="BJ171" s="14" t="s">
        <v>82</v>
      </c>
      <c r="BK171" s="189">
        <f>ROUND(I171*H171,2)</f>
        <v>0</v>
      </c>
      <c r="BL171" s="14" t="s">
        <v>136</v>
      </c>
      <c r="BM171" s="188" t="s">
        <v>211</v>
      </c>
    </row>
    <row r="172" spans="1:65" s="2" customFormat="1" ht="87.75">
      <c r="A172" s="31"/>
      <c r="B172" s="32"/>
      <c r="C172" s="33"/>
      <c r="D172" s="190" t="s">
        <v>129</v>
      </c>
      <c r="E172" s="33"/>
      <c r="F172" s="191" t="s">
        <v>138</v>
      </c>
      <c r="G172" s="33"/>
      <c r="H172" s="33"/>
      <c r="I172" s="192"/>
      <c r="J172" s="33"/>
      <c r="K172" s="33"/>
      <c r="L172" s="36"/>
      <c r="M172" s="193"/>
      <c r="N172" s="194"/>
      <c r="O172" s="68"/>
      <c r="P172" s="68"/>
      <c r="Q172" s="68"/>
      <c r="R172" s="68"/>
      <c r="S172" s="68"/>
      <c r="T172" s="68"/>
      <c r="U172" s="69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T172" s="14" t="s">
        <v>129</v>
      </c>
      <c r="AU172" s="14" t="s">
        <v>82</v>
      </c>
    </row>
    <row r="173" spans="1:65" s="2" customFormat="1" ht="62.65" customHeight="1">
      <c r="A173" s="31"/>
      <c r="B173" s="32"/>
      <c r="C173" s="176" t="s">
        <v>212</v>
      </c>
      <c r="D173" s="176" t="s">
        <v>125</v>
      </c>
      <c r="E173" s="177" t="s">
        <v>213</v>
      </c>
      <c r="F173" s="178" t="s">
        <v>214</v>
      </c>
      <c r="G173" s="179" t="s">
        <v>135</v>
      </c>
      <c r="H173" s="180">
        <v>1</v>
      </c>
      <c r="I173" s="181"/>
      <c r="J173" s="182">
        <f>ROUND(I173*H173,2)</f>
        <v>0</v>
      </c>
      <c r="K173" s="183"/>
      <c r="L173" s="36"/>
      <c r="M173" s="184" t="s">
        <v>1</v>
      </c>
      <c r="N173" s="185" t="s">
        <v>42</v>
      </c>
      <c r="O173" s="68"/>
      <c r="P173" s="186">
        <f>O173*H173</f>
        <v>0</v>
      </c>
      <c r="Q173" s="186">
        <v>0</v>
      </c>
      <c r="R173" s="186">
        <f>Q173*H173</f>
        <v>0</v>
      </c>
      <c r="S173" s="186">
        <v>0</v>
      </c>
      <c r="T173" s="186">
        <f>S173*H173</f>
        <v>0</v>
      </c>
      <c r="U173" s="187" t="s">
        <v>1</v>
      </c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R173" s="188" t="s">
        <v>136</v>
      </c>
      <c r="AT173" s="188" t="s">
        <v>125</v>
      </c>
      <c r="AU173" s="188" t="s">
        <v>82</v>
      </c>
      <c r="AY173" s="14" t="s">
        <v>124</v>
      </c>
      <c r="BE173" s="189">
        <f>IF(N173="základní",J173,0)</f>
        <v>0</v>
      </c>
      <c r="BF173" s="189">
        <f>IF(N173="snížená",J173,0)</f>
        <v>0</v>
      </c>
      <c r="BG173" s="189">
        <f>IF(N173="zákl. přenesená",J173,0)</f>
        <v>0</v>
      </c>
      <c r="BH173" s="189">
        <f>IF(N173="sníž. přenesená",J173,0)</f>
        <v>0</v>
      </c>
      <c r="BI173" s="189">
        <f>IF(N173="nulová",J173,0)</f>
        <v>0</v>
      </c>
      <c r="BJ173" s="14" t="s">
        <v>82</v>
      </c>
      <c r="BK173" s="189">
        <f>ROUND(I173*H173,2)</f>
        <v>0</v>
      </c>
      <c r="BL173" s="14" t="s">
        <v>136</v>
      </c>
      <c r="BM173" s="188" t="s">
        <v>215</v>
      </c>
    </row>
    <row r="174" spans="1:65" s="2" customFormat="1" ht="87.75">
      <c r="A174" s="31"/>
      <c r="B174" s="32"/>
      <c r="C174" s="33"/>
      <c r="D174" s="190" t="s">
        <v>129</v>
      </c>
      <c r="E174" s="33"/>
      <c r="F174" s="191" t="s">
        <v>138</v>
      </c>
      <c r="G174" s="33"/>
      <c r="H174" s="33"/>
      <c r="I174" s="192"/>
      <c r="J174" s="33"/>
      <c r="K174" s="33"/>
      <c r="L174" s="36"/>
      <c r="M174" s="193"/>
      <c r="N174" s="194"/>
      <c r="O174" s="68"/>
      <c r="P174" s="68"/>
      <c r="Q174" s="68"/>
      <c r="R174" s="68"/>
      <c r="S174" s="68"/>
      <c r="T174" s="68"/>
      <c r="U174" s="69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T174" s="14" t="s">
        <v>129</v>
      </c>
      <c r="AU174" s="14" t="s">
        <v>82</v>
      </c>
    </row>
    <row r="175" spans="1:65" s="2" customFormat="1" ht="49.15" customHeight="1">
      <c r="A175" s="31"/>
      <c r="B175" s="32"/>
      <c r="C175" s="176" t="s">
        <v>216</v>
      </c>
      <c r="D175" s="176" t="s">
        <v>125</v>
      </c>
      <c r="E175" s="177" t="s">
        <v>217</v>
      </c>
      <c r="F175" s="178" t="s">
        <v>218</v>
      </c>
      <c r="G175" s="179" t="s">
        <v>135</v>
      </c>
      <c r="H175" s="180">
        <v>2</v>
      </c>
      <c r="I175" s="181"/>
      <c r="J175" s="182">
        <f>ROUND(I175*H175,2)</f>
        <v>0</v>
      </c>
      <c r="K175" s="183"/>
      <c r="L175" s="36"/>
      <c r="M175" s="184" t="s">
        <v>1</v>
      </c>
      <c r="N175" s="185" t="s">
        <v>42</v>
      </c>
      <c r="O175" s="68"/>
      <c r="P175" s="186">
        <f>O175*H175</f>
        <v>0</v>
      </c>
      <c r="Q175" s="186">
        <v>0</v>
      </c>
      <c r="R175" s="186">
        <f>Q175*H175</f>
        <v>0</v>
      </c>
      <c r="S175" s="186">
        <v>0</v>
      </c>
      <c r="T175" s="186">
        <f>S175*H175</f>
        <v>0</v>
      </c>
      <c r="U175" s="187" t="s">
        <v>1</v>
      </c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R175" s="188" t="s">
        <v>136</v>
      </c>
      <c r="AT175" s="188" t="s">
        <v>125</v>
      </c>
      <c r="AU175" s="188" t="s">
        <v>82</v>
      </c>
      <c r="AY175" s="14" t="s">
        <v>124</v>
      </c>
      <c r="BE175" s="189">
        <f>IF(N175="základní",J175,0)</f>
        <v>0</v>
      </c>
      <c r="BF175" s="189">
        <f>IF(N175="snížená",J175,0)</f>
        <v>0</v>
      </c>
      <c r="BG175" s="189">
        <f>IF(N175="zákl. přenesená",J175,0)</f>
        <v>0</v>
      </c>
      <c r="BH175" s="189">
        <f>IF(N175="sníž. přenesená",J175,0)</f>
        <v>0</v>
      </c>
      <c r="BI175" s="189">
        <f>IF(N175="nulová",J175,0)</f>
        <v>0</v>
      </c>
      <c r="BJ175" s="14" t="s">
        <v>82</v>
      </c>
      <c r="BK175" s="189">
        <f>ROUND(I175*H175,2)</f>
        <v>0</v>
      </c>
      <c r="BL175" s="14" t="s">
        <v>136</v>
      </c>
      <c r="BM175" s="188" t="s">
        <v>219</v>
      </c>
    </row>
    <row r="176" spans="1:65" s="2" customFormat="1" ht="68.25">
      <c r="A176" s="31"/>
      <c r="B176" s="32"/>
      <c r="C176" s="33"/>
      <c r="D176" s="190" t="s">
        <v>129</v>
      </c>
      <c r="E176" s="33"/>
      <c r="F176" s="191" t="s">
        <v>146</v>
      </c>
      <c r="G176" s="33"/>
      <c r="H176" s="33"/>
      <c r="I176" s="192"/>
      <c r="J176" s="33"/>
      <c r="K176" s="33"/>
      <c r="L176" s="36"/>
      <c r="M176" s="193"/>
      <c r="N176" s="194"/>
      <c r="O176" s="68"/>
      <c r="P176" s="68"/>
      <c r="Q176" s="68"/>
      <c r="R176" s="68"/>
      <c r="S176" s="68"/>
      <c r="T176" s="68"/>
      <c r="U176" s="69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T176" s="14" t="s">
        <v>129</v>
      </c>
      <c r="AU176" s="14" t="s">
        <v>82</v>
      </c>
    </row>
    <row r="177" spans="1:65" s="12" customFormat="1" ht="25.9" customHeight="1">
      <c r="B177" s="162"/>
      <c r="C177" s="163"/>
      <c r="D177" s="164" t="s">
        <v>76</v>
      </c>
      <c r="E177" s="165" t="s">
        <v>220</v>
      </c>
      <c r="F177" s="165" t="s">
        <v>221</v>
      </c>
      <c r="G177" s="163"/>
      <c r="H177" s="163"/>
      <c r="I177" s="166"/>
      <c r="J177" s="167">
        <f>BK177</f>
        <v>0</v>
      </c>
      <c r="K177" s="163"/>
      <c r="L177" s="168"/>
      <c r="M177" s="169"/>
      <c r="N177" s="170"/>
      <c r="O177" s="170"/>
      <c r="P177" s="171">
        <f>SUM(P178:P179)</f>
        <v>0</v>
      </c>
      <c r="Q177" s="170"/>
      <c r="R177" s="171">
        <f>SUM(R178:R179)</f>
        <v>0</v>
      </c>
      <c r="S177" s="170"/>
      <c r="T177" s="171">
        <f>SUM(T178:T179)</f>
        <v>0</v>
      </c>
      <c r="U177" s="172"/>
      <c r="AR177" s="173" t="s">
        <v>82</v>
      </c>
      <c r="AT177" s="174" t="s">
        <v>76</v>
      </c>
      <c r="AU177" s="174" t="s">
        <v>77</v>
      </c>
      <c r="AY177" s="173" t="s">
        <v>124</v>
      </c>
      <c r="BK177" s="175">
        <f>SUM(BK178:BK179)</f>
        <v>0</v>
      </c>
    </row>
    <row r="178" spans="1:65" s="2" customFormat="1" ht="49.15" customHeight="1">
      <c r="A178" s="31"/>
      <c r="B178" s="32"/>
      <c r="C178" s="176" t="s">
        <v>222</v>
      </c>
      <c r="D178" s="176" t="s">
        <v>125</v>
      </c>
      <c r="E178" s="177" t="s">
        <v>223</v>
      </c>
      <c r="F178" s="178" t="s">
        <v>224</v>
      </c>
      <c r="G178" s="179" t="s">
        <v>135</v>
      </c>
      <c r="H178" s="180">
        <v>2</v>
      </c>
      <c r="I178" s="181"/>
      <c r="J178" s="182">
        <f>ROUND(I178*H178,2)</f>
        <v>0</v>
      </c>
      <c r="K178" s="183"/>
      <c r="L178" s="36"/>
      <c r="M178" s="184" t="s">
        <v>1</v>
      </c>
      <c r="N178" s="185" t="s">
        <v>42</v>
      </c>
      <c r="O178" s="68"/>
      <c r="P178" s="186">
        <f>O178*H178</f>
        <v>0</v>
      </c>
      <c r="Q178" s="186">
        <v>0</v>
      </c>
      <c r="R178" s="186">
        <f>Q178*H178</f>
        <v>0</v>
      </c>
      <c r="S178" s="186">
        <v>0</v>
      </c>
      <c r="T178" s="186">
        <f>S178*H178</f>
        <v>0</v>
      </c>
      <c r="U178" s="187" t="s">
        <v>1</v>
      </c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88" t="s">
        <v>136</v>
      </c>
      <c r="AT178" s="188" t="s">
        <v>125</v>
      </c>
      <c r="AU178" s="188" t="s">
        <v>82</v>
      </c>
      <c r="AY178" s="14" t="s">
        <v>124</v>
      </c>
      <c r="BE178" s="189">
        <f>IF(N178="základní",J178,0)</f>
        <v>0</v>
      </c>
      <c r="BF178" s="189">
        <f>IF(N178="snížená",J178,0)</f>
        <v>0</v>
      </c>
      <c r="BG178" s="189">
        <f>IF(N178="zákl. přenesená",J178,0)</f>
        <v>0</v>
      </c>
      <c r="BH178" s="189">
        <f>IF(N178="sníž. přenesená",J178,0)</f>
        <v>0</v>
      </c>
      <c r="BI178" s="189">
        <f>IF(N178="nulová",J178,0)</f>
        <v>0</v>
      </c>
      <c r="BJ178" s="14" t="s">
        <v>82</v>
      </c>
      <c r="BK178" s="189">
        <f>ROUND(I178*H178,2)</f>
        <v>0</v>
      </c>
      <c r="BL178" s="14" t="s">
        <v>136</v>
      </c>
      <c r="BM178" s="188" t="s">
        <v>225</v>
      </c>
    </row>
    <row r="179" spans="1:65" s="2" customFormat="1" ht="68.25">
      <c r="A179" s="31"/>
      <c r="B179" s="32"/>
      <c r="C179" s="33"/>
      <c r="D179" s="190" t="s">
        <v>129</v>
      </c>
      <c r="E179" s="33"/>
      <c r="F179" s="191" t="s">
        <v>146</v>
      </c>
      <c r="G179" s="33"/>
      <c r="H179" s="33"/>
      <c r="I179" s="192"/>
      <c r="J179" s="33"/>
      <c r="K179" s="33"/>
      <c r="L179" s="36"/>
      <c r="M179" s="193"/>
      <c r="N179" s="194"/>
      <c r="O179" s="68"/>
      <c r="P179" s="68"/>
      <c r="Q179" s="68"/>
      <c r="R179" s="68"/>
      <c r="S179" s="68"/>
      <c r="T179" s="68"/>
      <c r="U179" s="69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129</v>
      </c>
      <c r="AU179" s="14" t="s">
        <v>82</v>
      </c>
    </row>
    <row r="180" spans="1:65" s="12" customFormat="1" ht="25.9" customHeight="1">
      <c r="B180" s="162"/>
      <c r="C180" s="163"/>
      <c r="D180" s="164" t="s">
        <v>76</v>
      </c>
      <c r="E180" s="165" t="s">
        <v>226</v>
      </c>
      <c r="F180" s="165" t="s">
        <v>227</v>
      </c>
      <c r="G180" s="163"/>
      <c r="H180" s="163"/>
      <c r="I180" s="166"/>
      <c r="J180" s="167">
        <f>BK180</f>
        <v>0</v>
      </c>
      <c r="K180" s="163"/>
      <c r="L180" s="168"/>
      <c r="M180" s="169"/>
      <c r="N180" s="170"/>
      <c r="O180" s="170"/>
      <c r="P180" s="171">
        <f>P181</f>
        <v>0</v>
      </c>
      <c r="Q180" s="170"/>
      <c r="R180" s="171">
        <f>R181</f>
        <v>0</v>
      </c>
      <c r="S180" s="170"/>
      <c r="T180" s="171">
        <f>T181</f>
        <v>0</v>
      </c>
      <c r="U180" s="172"/>
      <c r="AR180" s="173" t="s">
        <v>136</v>
      </c>
      <c r="AT180" s="174" t="s">
        <v>76</v>
      </c>
      <c r="AU180" s="174" t="s">
        <v>77</v>
      </c>
      <c r="AY180" s="173" t="s">
        <v>124</v>
      </c>
      <c r="BK180" s="175">
        <f>BK181</f>
        <v>0</v>
      </c>
    </row>
    <row r="181" spans="1:65" s="2" customFormat="1" ht="14.45" customHeight="1">
      <c r="A181" s="31"/>
      <c r="B181" s="32"/>
      <c r="C181" s="176" t="s">
        <v>228</v>
      </c>
      <c r="D181" s="176" t="s">
        <v>125</v>
      </c>
      <c r="E181" s="177" t="s">
        <v>165</v>
      </c>
      <c r="F181" s="178" t="s">
        <v>229</v>
      </c>
      <c r="G181" s="179" t="s">
        <v>230</v>
      </c>
      <c r="H181" s="180">
        <v>1</v>
      </c>
      <c r="I181" s="181"/>
      <c r="J181" s="182">
        <f>ROUND(I181*H181,2)</f>
        <v>0</v>
      </c>
      <c r="K181" s="183"/>
      <c r="L181" s="36"/>
      <c r="M181" s="184" t="s">
        <v>1</v>
      </c>
      <c r="N181" s="185" t="s">
        <v>42</v>
      </c>
      <c r="O181" s="68"/>
      <c r="P181" s="186">
        <f>O181*H181</f>
        <v>0</v>
      </c>
      <c r="Q181" s="186">
        <v>0</v>
      </c>
      <c r="R181" s="186">
        <f>Q181*H181</f>
        <v>0</v>
      </c>
      <c r="S181" s="186">
        <v>0</v>
      </c>
      <c r="T181" s="186">
        <f>S181*H181</f>
        <v>0</v>
      </c>
      <c r="U181" s="187" t="s">
        <v>1</v>
      </c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R181" s="188" t="s">
        <v>127</v>
      </c>
      <c r="AT181" s="188" t="s">
        <v>125</v>
      </c>
      <c r="AU181" s="188" t="s">
        <v>82</v>
      </c>
      <c r="AY181" s="14" t="s">
        <v>124</v>
      </c>
      <c r="BE181" s="189">
        <f>IF(N181="základní",J181,0)</f>
        <v>0</v>
      </c>
      <c r="BF181" s="189">
        <f>IF(N181="snížená",J181,0)</f>
        <v>0</v>
      </c>
      <c r="BG181" s="189">
        <f>IF(N181="zákl. přenesená",J181,0)</f>
        <v>0</v>
      </c>
      <c r="BH181" s="189">
        <f>IF(N181="sníž. přenesená",J181,0)</f>
        <v>0</v>
      </c>
      <c r="BI181" s="189">
        <f>IF(N181="nulová",J181,0)</f>
        <v>0</v>
      </c>
      <c r="BJ181" s="14" t="s">
        <v>82</v>
      </c>
      <c r="BK181" s="189">
        <f>ROUND(I181*H181,2)</f>
        <v>0</v>
      </c>
      <c r="BL181" s="14" t="s">
        <v>127</v>
      </c>
      <c r="BM181" s="188" t="s">
        <v>231</v>
      </c>
    </row>
    <row r="182" spans="1:65" s="12" customFormat="1" ht="25.9" customHeight="1">
      <c r="B182" s="162"/>
      <c r="C182" s="163"/>
      <c r="D182" s="164" t="s">
        <v>76</v>
      </c>
      <c r="E182" s="165" t="s">
        <v>232</v>
      </c>
      <c r="F182" s="165" t="s">
        <v>233</v>
      </c>
      <c r="G182" s="163"/>
      <c r="H182" s="163"/>
      <c r="I182" s="166"/>
      <c r="J182" s="167">
        <f>BK182</f>
        <v>0</v>
      </c>
      <c r="K182" s="163"/>
      <c r="L182" s="168"/>
      <c r="M182" s="169"/>
      <c r="N182" s="170"/>
      <c r="O182" s="170"/>
      <c r="P182" s="171">
        <f>P183+P186+P189</f>
        <v>0</v>
      </c>
      <c r="Q182" s="170"/>
      <c r="R182" s="171">
        <f>R183+R186+R189</f>
        <v>0</v>
      </c>
      <c r="S182" s="170"/>
      <c r="T182" s="171">
        <f>T183+T186+T189</f>
        <v>0</v>
      </c>
      <c r="U182" s="172"/>
      <c r="AR182" s="173" t="s">
        <v>149</v>
      </c>
      <c r="AT182" s="174" t="s">
        <v>76</v>
      </c>
      <c r="AU182" s="174" t="s">
        <v>77</v>
      </c>
      <c r="AY182" s="173" t="s">
        <v>124</v>
      </c>
      <c r="BK182" s="175">
        <f>BK183+BK186+BK189</f>
        <v>0</v>
      </c>
    </row>
    <row r="183" spans="1:65" s="12" customFormat="1" ht="22.9" customHeight="1">
      <c r="B183" s="162"/>
      <c r="C183" s="163"/>
      <c r="D183" s="164" t="s">
        <v>76</v>
      </c>
      <c r="E183" s="195" t="s">
        <v>234</v>
      </c>
      <c r="F183" s="195" t="s">
        <v>235</v>
      </c>
      <c r="G183" s="163"/>
      <c r="H183" s="163"/>
      <c r="I183" s="166"/>
      <c r="J183" s="196">
        <f>BK183</f>
        <v>0</v>
      </c>
      <c r="K183" s="163"/>
      <c r="L183" s="168"/>
      <c r="M183" s="169"/>
      <c r="N183" s="170"/>
      <c r="O183" s="170"/>
      <c r="P183" s="171">
        <f>SUM(P184:P185)</f>
        <v>0</v>
      </c>
      <c r="Q183" s="170"/>
      <c r="R183" s="171">
        <f>SUM(R184:R185)</f>
        <v>0</v>
      </c>
      <c r="S183" s="170"/>
      <c r="T183" s="171">
        <f>SUM(T184:T185)</f>
        <v>0</v>
      </c>
      <c r="U183" s="172"/>
      <c r="AR183" s="173" t="s">
        <v>149</v>
      </c>
      <c r="AT183" s="174" t="s">
        <v>76</v>
      </c>
      <c r="AU183" s="174" t="s">
        <v>82</v>
      </c>
      <c r="AY183" s="173" t="s">
        <v>124</v>
      </c>
      <c r="BK183" s="175">
        <f>SUM(BK184:BK185)</f>
        <v>0</v>
      </c>
    </row>
    <row r="184" spans="1:65" s="2" customFormat="1" ht="14.45" customHeight="1">
      <c r="A184" s="31"/>
      <c r="B184" s="32"/>
      <c r="C184" s="176" t="s">
        <v>7</v>
      </c>
      <c r="D184" s="176" t="s">
        <v>125</v>
      </c>
      <c r="E184" s="177" t="s">
        <v>236</v>
      </c>
      <c r="F184" s="178" t="s">
        <v>235</v>
      </c>
      <c r="G184" s="179" t="s">
        <v>237</v>
      </c>
      <c r="H184" s="180">
        <v>1</v>
      </c>
      <c r="I184" s="181"/>
      <c r="J184" s="182">
        <f>ROUND(I184*H184,2)</f>
        <v>0</v>
      </c>
      <c r="K184" s="183"/>
      <c r="L184" s="36"/>
      <c r="M184" s="184" t="s">
        <v>1</v>
      </c>
      <c r="N184" s="185" t="s">
        <v>42</v>
      </c>
      <c r="O184" s="68"/>
      <c r="P184" s="186">
        <f>O184*H184</f>
        <v>0</v>
      </c>
      <c r="Q184" s="186">
        <v>0</v>
      </c>
      <c r="R184" s="186">
        <f>Q184*H184</f>
        <v>0</v>
      </c>
      <c r="S184" s="186">
        <v>0</v>
      </c>
      <c r="T184" s="186">
        <f>S184*H184</f>
        <v>0</v>
      </c>
      <c r="U184" s="187" t="s">
        <v>1</v>
      </c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88" t="s">
        <v>238</v>
      </c>
      <c r="AT184" s="188" t="s">
        <v>125</v>
      </c>
      <c r="AU184" s="188" t="s">
        <v>84</v>
      </c>
      <c r="AY184" s="14" t="s">
        <v>124</v>
      </c>
      <c r="BE184" s="189">
        <f>IF(N184="základní",J184,0)</f>
        <v>0</v>
      </c>
      <c r="BF184" s="189">
        <f>IF(N184="snížená",J184,0)</f>
        <v>0</v>
      </c>
      <c r="BG184" s="189">
        <f>IF(N184="zákl. přenesená",J184,0)</f>
        <v>0</v>
      </c>
      <c r="BH184" s="189">
        <f>IF(N184="sníž. přenesená",J184,0)</f>
        <v>0</v>
      </c>
      <c r="BI184" s="189">
        <f>IF(N184="nulová",J184,0)</f>
        <v>0</v>
      </c>
      <c r="BJ184" s="14" t="s">
        <v>82</v>
      </c>
      <c r="BK184" s="189">
        <f>ROUND(I184*H184,2)</f>
        <v>0</v>
      </c>
      <c r="BL184" s="14" t="s">
        <v>238</v>
      </c>
      <c r="BM184" s="188" t="s">
        <v>239</v>
      </c>
    </row>
    <row r="185" spans="1:65" s="2" customFormat="1" ht="39">
      <c r="A185" s="31"/>
      <c r="B185" s="32"/>
      <c r="C185" s="33"/>
      <c r="D185" s="190" t="s">
        <v>129</v>
      </c>
      <c r="E185" s="33"/>
      <c r="F185" s="191" t="s">
        <v>240</v>
      </c>
      <c r="G185" s="33"/>
      <c r="H185" s="33"/>
      <c r="I185" s="192"/>
      <c r="J185" s="33"/>
      <c r="K185" s="33"/>
      <c r="L185" s="36"/>
      <c r="M185" s="193"/>
      <c r="N185" s="194"/>
      <c r="O185" s="68"/>
      <c r="P185" s="68"/>
      <c r="Q185" s="68"/>
      <c r="R185" s="68"/>
      <c r="S185" s="68"/>
      <c r="T185" s="68"/>
      <c r="U185" s="69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129</v>
      </c>
      <c r="AU185" s="14" t="s">
        <v>84</v>
      </c>
    </row>
    <row r="186" spans="1:65" s="12" customFormat="1" ht="22.9" customHeight="1">
      <c r="B186" s="162"/>
      <c r="C186" s="163"/>
      <c r="D186" s="164" t="s">
        <v>76</v>
      </c>
      <c r="E186" s="195" t="s">
        <v>241</v>
      </c>
      <c r="F186" s="195" t="s">
        <v>242</v>
      </c>
      <c r="G186" s="163"/>
      <c r="H186" s="163"/>
      <c r="I186" s="166"/>
      <c r="J186" s="196">
        <f>BK186</f>
        <v>0</v>
      </c>
      <c r="K186" s="163"/>
      <c r="L186" s="168"/>
      <c r="M186" s="169"/>
      <c r="N186" s="170"/>
      <c r="O186" s="170"/>
      <c r="P186" s="171">
        <f>SUM(P187:P188)</f>
        <v>0</v>
      </c>
      <c r="Q186" s="170"/>
      <c r="R186" s="171">
        <f>SUM(R187:R188)</f>
        <v>0</v>
      </c>
      <c r="S186" s="170"/>
      <c r="T186" s="171">
        <f>SUM(T187:T188)</f>
        <v>0</v>
      </c>
      <c r="U186" s="172"/>
      <c r="AR186" s="173" t="s">
        <v>149</v>
      </c>
      <c r="AT186" s="174" t="s">
        <v>76</v>
      </c>
      <c r="AU186" s="174" t="s">
        <v>82</v>
      </c>
      <c r="AY186" s="173" t="s">
        <v>124</v>
      </c>
      <c r="BK186" s="175">
        <f>SUM(BK187:BK188)</f>
        <v>0</v>
      </c>
    </row>
    <row r="187" spans="1:65" s="2" customFormat="1" ht="14.45" customHeight="1">
      <c r="A187" s="31"/>
      <c r="B187" s="32"/>
      <c r="C187" s="176" t="s">
        <v>243</v>
      </c>
      <c r="D187" s="176" t="s">
        <v>125</v>
      </c>
      <c r="E187" s="177" t="s">
        <v>244</v>
      </c>
      <c r="F187" s="178" t="s">
        <v>245</v>
      </c>
      <c r="G187" s="179" t="s">
        <v>237</v>
      </c>
      <c r="H187" s="180">
        <v>1</v>
      </c>
      <c r="I187" s="181"/>
      <c r="J187" s="182">
        <f>ROUND(I187*H187,2)</f>
        <v>0</v>
      </c>
      <c r="K187" s="183"/>
      <c r="L187" s="36"/>
      <c r="M187" s="184" t="s">
        <v>1</v>
      </c>
      <c r="N187" s="185" t="s">
        <v>42</v>
      </c>
      <c r="O187" s="68"/>
      <c r="P187" s="186">
        <f>O187*H187</f>
        <v>0</v>
      </c>
      <c r="Q187" s="186">
        <v>0</v>
      </c>
      <c r="R187" s="186">
        <f>Q187*H187</f>
        <v>0</v>
      </c>
      <c r="S187" s="186">
        <v>0</v>
      </c>
      <c r="T187" s="186">
        <f>S187*H187</f>
        <v>0</v>
      </c>
      <c r="U187" s="187" t="s">
        <v>1</v>
      </c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R187" s="188" t="s">
        <v>238</v>
      </c>
      <c r="AT187" s="188" t="s">
        <v>125</v>
      </c>
      <c r="AU187" s="188" t="s">
        <v>84</v>
      </c>
      <c r="AY187" s="14" t="s">
        <v>124</v>
      </c>
      <c r="BE187" s="189">
        <f>IF(N187="základní",J187,0)</f>
        <v>0</v>
      </c>
      <c r="BF187" s="189">
        <f>IF(N187="snížená",J187,0)</f>
        <v>0</v>
      </c>
      <c r="BG187" s="189">
        <f>IF(N187="zákl. přenesená",J187,0)</f>
        <v>0</v>
      </c>
      <c r="BH187" s="189">
        <f>IF(N187="sníž. přenesená",J187,0)</f>
        <v>0</v>
      </c>
      <c r="BI187" s="189">
        <f>IF(N187="nulová",J187,0)</f>
        <v>0</v>
      </c>
      <c r="BJ187" s="14" t="s">
        <v>82</v>
      </c>
      <c r="BK187" s="189">
        <f>ROUND(I187*H187,2)</f>
        <v>0</v>
      </c>
      <c r="BL187" s="14" t="s">
        <v>238</v>
      </c>
      <c r="BM187" s="188" t="s">
        <v>246</v>
      </c>
    </row>
    <row r="188" spans="1:65" s="2" customFormat="1" ht="29.25">
      <c r="A188" s="31"/>
      <c r="B188" s="32"/>
      <c r="C188" s="33"/>
      <c r="D188" s="190" t="s">
        <v>129</v>
      </c>
      <c r="E188" s="33"/>
      <c r="F188" s="191" t="s">
        <v>247</v>
      </c>
      <c r="G188" s="33"/>
      <c r="H188" s="33"/>
      <c r="I188" s="192"/>
      <c r="J188" s="33"/>
      <c r="K188" s="33"/>
      <c r="L188" s="36"/>
      <c r="M188" s="193"/>
      <c r="N188" s="194"/>
      <c r="O188" s="68"/>
      <c r="P188" s="68"/>
      <c r="Q188" s="68"/>
      <c r="R188" s="68"/>
      <c r="S188" s="68"/>
      <c r="T188" s="68"/>
      <c r="U188" s="69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T188" s="14" t="s">
        <v>129</v>
      </c>
      <c r="AU188" s="14" t="s">
        <v>84</v>
      </c>
    </row>
    <row r="189" spans="1:65" s="12" customFormat="1" ht="22.9" customHeight="1">
      <c r="B189" s="162"/>
      <c r="C189" s="163"/>
      <c r="D189" s="164" t="s">
        <v>76</v>
      </c>
      <c r="E189" s="195" t="s">
        <v>248</v>
      </c>
      <c r="F189" s="195" t="s">
        <v>249</v>
      </c>
      <c r="G189" s="163"/>
      <c r="H189" s="163"/>
      <c r="I189" s="166"/>
      <c r="J189" s="196">
        <f>BK189</f>
        <v>0</v>
      </c>
      <c r="K189" s="163"/>
      <c r="L189" s="168"/>
      <c r="M189" s="169"/>
      <c r="N189" s="170"/>
      <c r="O189" s="170"/>
      <c r="P189" s="171">
        <f>P190</f>
        <v>0</v>
      </c>
      <c r="Q189" s="170"/>
      <c r="R189" s="171">
        <f>R190</f>
        <v>0</v>
      </c>
      <c r="S189" s="170"/>
      <c r="T189" s="171">
        <f>T190</f>
        <v>0</v>
      </c>
      <c r="U189" s="172"/>
      <c r="AR189" s="173" t="s">
        <v>149</v>
      </c>
      <c r="AT189" s="174" t="s">
        <v>76</v>
      </c>
      <c r="AU189" s="174" t="s">
        <v>82</v>
      </c>
      <c r="AY189" s="173" t="s">
        <v>124</v>
      </c>
      <c r="BK189" s="175">
        <f>BK190</f>
        <v>0</v>
      </c>
    </row>
    <row r="190" spans="1:65" s="2" customFormat="1" ht="14.45" customHeight="1">
      <c r="A190" s="31"/>
      <c r="B190" s="32"/>
      <c r="C190" s="176" t="s">
        <v>250</v>
      </c>
      <c r="D190" s="176" t="s">
        <v>125</v>
      </c>
      <c r="E190" s="177" t="s">
        <v>251</v>
      </c>
      <c r="F190" s="178" t="s">
        <v>252</v>
      </c>
      <c r="G190" s="179" t="s">
        <v>237</v>
      </c>
      <c r="H190" s="180">
        <v>1</v>
      </c>
      <c r="I190" s="181"/>
      <c r="J190" s="182">
        <f>ROUND(I190*H190,2)</f>
        <v>0</v>
      </c>
      <c r="K190" s="183"/>
      <c r="L190" s="36"/>
      <c r="M190" s="197" t="s">
        <v>1</v>
      </c>
      <c r="N190" s="198" t="s">
        <v>42</v>
      </c>
      <c r="O190" s="199"/>
      <c r="P190" s="200">
        <f>O190*H190</f>
        <v>0</v>
      </c>
      <c r="Q190" s="200">
        <v>0</v>
      </c>
      <c r="R190" s="200">
        <f>Q190*H190</f>
        <v>0</v>
      </c>
      <c r="S190" s="200">
        <v>0</v>
      </c>
      <c r="T190" s="200">
        <f>S190*H190</f>
        <v>0</v>
      </c>
      <c r="U190" s="201" t="s">
        <v>1</v>
      </c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88" t="s">
        <v>238</v>
      </c>
      <c r="AT190" s="188" t="s">
        <v>125</v>
      </c>
      <c r="AU190" s="188" t="s">
        <v>84</v>
      </c>
      <c r="AY190" s="14" t="s">
        <v>124</v>
      </c>
      <c r="BE190" s="189">
        <f>IF(N190="základní",J190,0)</f>
        <v>0</v>
      </c>
      <c r="BF190" s="189">
        <f>IF(N190="snížená",J190,0)</f>
        <v>0</v>
      </c>
      <c r="BG190" s="189">
        <f>IF(N190="zákl. přenesená",J190,0)</f>
        <v>0</v>
      </c>
      <c r="BH190" s="189">
        <f>IF(N190="sníž. přenesená",J190,0)</f>
        <v>0</v>
      </c>
      <c r="BI190" s="189">
        <f>IF(N190="nulová",J190,0)</f>
        <v>0</v>
      </c>
      <c r="BJ190" s="14" t="s">
        <v>82</v>
      </c>
      <c r="BK190" s="189">
        <f>ROUND(I190*H190,2)</f>
        <v>0</v>
      </c>
      <c r="BL190" s="14" t="s">
        <v>238</v>
      </c>
      <c r="BM190" s="188" t="s">
        <v>253</v>
      </c>
    </row>
    <row r="191" spans="1:65" s="2" customFormat="1" ht="6.95" customHeight="1">
      <c r="A191" s="31"/>
      <c r="B191" s="51"/>
      <c r="C191" s="52"/>
      <c r="D191" s="52"/>
      <c r="E191" s="52"/>
      <c r="F191" s="52"/>
      <c r="G191" s="52"/>
      <c r="H191" s="52"/>
      <c r="I191" s="52"/>
      <c r="J191" s="52"/>
      <c r="K191" s="52"/>
      <c r="L191" s="36"/>
      <c r="M191" s="31"/>
      <c r="O191" s="31"/>
      <c r="P191" s="31"/>
      <c r="Q191" s="31"/>
      <c r="R191" s="31"/>
      <c r="S191" s="31"/>
      <c r="T191" s="31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</row>
  </sheetData>
  <sheetProtection algorithmName="SHA-512" hashValue="AmOpkAyWv6dNOV1KDkU7GUzbiuqzRGYjmqnq9RuDJvG7YjJVZEGity5q0eoqANhfaw/pII/IEWgbX1r5Y9+nUg==" saltValue="qDB51SR7obRTlYCk7vx3ug==" spinCount="100000" sheet="1" objects="1" scenarios="1" formatColumns="0" formatRows="0" autoFilter="0"/>
  <autoFilter ref="C128:K190"/>
  <mergeCells count="6">
    <mergeCell ref="E121:H121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scale="8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zakázky</vt:lpstr>
      <vt:lpstr>Praha_hl_n - Praha hl.n. ...</vt:lpstr>
      <vt:lpstr>'Praha_hl_n - Praha hl.n. ...'!Názvy_tisku</vt:lpstr>
      <vt:lpstr>'Rekapitulace zakázky'!Názvy_tisku</vt:lpstr>
      <vt:lpstr>'Praha_hl_n - Praha hl.n. ...'!Oblast_tisku</vt:lpstr>
      <vt:lpstr>'Rekapitulace zakázky'!Oblast_tisku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Ulrich Ladislav, DiS.</dc:creator>
  <cp:lastModifiedBy>Bartoňová Simona, Ing.</cp:lastModifiedBy>
  <cp:lastPrinted>2020-09-08T12:45:44Z</cp:lastPrinted>
  <dcterms:created xsi:type="dcterms:W3CDTF">2020-09-04T08:43:24Z</dcterms:created>
  <dcterms:modified xsi:type="dcterms:W3CDTF">2020-09-08T12:46:33Z</dcterms:modified>
</cp:coreProperties>
</file>