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Rekapitulace stavby" sheetId="1" r:id="rId1"/>
    <sheet name="SO 01 - železniční svršek" sheetId="2" r:id="rId2"/>
    <sheet name="SO 03 - nástupiště" sheetId="3" r:id="rId3"/>
    <sheet name="SO 05 - VON" sheetId="4" r:id="rId4"/>
    <sheet name="SO 06 - Materiál dodávaný SŽ" sheetId="5" r:id="rId5"/>
  </sheets>
  <definedNames>
    <definedName name="_xlnm._FilterDatabase" localSheetId="1" hidden="1">'SO 01 - železniční svršek'!$C$118:$K$234</definedName>
    <definedName name="_xlnm._FilterDatabase" localSheetId="2" hidden="1">'SO 03 - nástupiště'!$C$120:$K$202</definedName>
    <definedName name="_xlnm._FilterDatabase" localSheetId="3" hidden="1">'SO 05 - VON'!$C$116:$K$142</definedName>
    <definedName name="_xlnm._FilterDatabase" localSheetId="4" hidden="1">'SO 06 - Materiál dodávaný SŽ'!$C$115:$K$131</definedName>
    <definedName name="_xlnm.Print_Titles" localSheetId="0">'Rekapitulace stavby'!$92:$92</definedName>
    <definedName name="_xlnm.Print_Titles" localSheetId="1">'SO 01 - železniční svršek'!$118:$118</definedName>
    <definedName name="_xlnm.Print_Titles" localSheetId="2">'SO 03 - nástupiště'!$120:$120</definedName>
    <definedName name="_xlnm.Print_Titles" localSheetId="3">'SO 05 - VON'!$116:$116</definedName>
    <definedName name="_xlnm.Print_Titles" localSheetId="4">'SO 06 - Materiál dodávaný SŽ'!$115:$115</definedName>
    <definedName name="_xlnm.Print_Area" localSheetId="0">'Rekapitulace stavby'!$D$4:$AO$76,'Rekapitulace stavby'!$C$82:$AQ$99</definedName>
    <definedName name="_xlnm.Print_Area" localSheetId="1">'SO 01 - železniční svršek'!$C$4:$J$76,'SO 01 - železniční svršek'!$C$82:$J$100,'SO 01 - železniční svršek'!$C$106:$J$234</definedName>
    <definedName name="_xlnm.Print_Area" localSheetId="2">'SO 03 - nástupiště'!$C$4:$J$76,'SO 03 - nástupiště'!$C$82:$J$102,'SO 03 - nástupiště'!$C$108:$J$202</definedName>
    <definedName name="_xlnm.Print_Area" localSheetId="3">'SO 05 - VON'!$C$4:$J$76,'SO 05 - VON'!$C$82:$J$98,'SO 05 - VON'!$C$104:$J$142</definedName>
    <definedName name="_xlnm.Print_Area" localSheetId="4">'SO 06 - Materiál dodávaný SŽ'!$C$4:$J$76,'SO 06 - Materiál dodávaný SŽ'!$C$82:$J$97,'SO 06 - Materiál dodávaný SŽ'!$C$103:$J$131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2" i="5"/>
  <c r="BH122" i="5"/>
  <c r="BG122" i="5"/>
  <c r="BF122" i="5"/>
  <c r="T122" i="5"/>
  <c r="R122" i="5"/>
  <c r="P122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113" i="5" s="1"/>
  <c r="J23" i="5"/>
  <c r="J21" i="5"/>
  <c r="E21" i="5"/>
  <c r="J112" i="5" s="1"/>
  <c r="J20" i="5"/>
  <c r="J18" i="5"/>
  <c r="E18" i="5"/>
  <c r="F92" i="5" s="1"/>
  <c r="J17" i="5"/>
  <c r="J15" i="5"/>
  <c r="E15" i="5"/>
  <c r="F112" i="5" s="1"/>
  <c r="J14" i="5"/>
  <c r="J12" i="5"/>
  <c r="J110" i="5" s="1"/>
  <c r="E7" i="5"/>
  <c r="E106" i="5" s="1"/>
  <c r="J37" i="4"/>
  <c r="J36" i="4"/>
  <c r="AY97" i="1" s="1"/>
  <c r="J35" i="4"/>
  <c r="AX97" i="1" s="1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7" i="4"/>
  <c r="BH127" i="4"/>
  <c r="BG127" i="4"/>
  <c r="BF127" i="4"/>
  <c r="T127" i="4"/>
  <c r="R127" i="4"/>
  <c r="P127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19" i="4"/>
  <c r="BH119" i="4"/>
  <c r="BG119" i="4"/>
  <c r="BF119" i="4"/>
  <c r="T119" i="4"/>
  <c r="R119" i="4"/>
  <c r="P119" i="4"/>
  <c r="F111" i="4"/>
  <c r="E109" i="4"/>
  <c r="F89" i="4"/>
  <c r="E87" i="4"/>
  <c r="J24" i="4"/>
  <c r="E24" i="4"/>
  <c r="J114" i="4" s="1"/>
  <c r="J23" i="4"/>
  <c r="J21" i="4"/>
  <c r="E21" i="4"/>
  <c r="J91" i="4" s="1"/>
  <c r="J20" i="4"/>
  <c r="J18" i="4"/>
  <c r="E18" i="4"/>
  <c r="F114" i="4" s="1"/>
  <c r="J17" i="4"/>
  <c r="J15" i="4"/>
  <c r="E15" i="4"/>
  <c r="F113" i="4" s="1"/>
  <c r="J14" i="4"/>
  <c r="J12" i="4"/>
  <c r="J111" i="4"/>
  <c r="E7" i="4"/>
  <c r="E85" i="4"/>
  <c r="J37" i="3"/>
  <c r="J36" i="3"/>
  <c r="AY96" i="1" s="1"/>
  <c r="J35" i="3"/>
  <c r="AX96" i="1" s="1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T186" i="3"/>
  <c r="R187" i="3"/>
  <c r="R186" i="3"/>
  <c r="P187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BI125" i="3"/>
  <c r="BH125" i="3"/>
  <c r="BG125" i="3"/>
  <c r="BF125" i="3"/>
  <c r="T125" i="3"/>
  <c r="R125" i="3"/>
  <c r="P125" i="3"/>
  <c r="BI122" i="3"/>
  <c r="BH122" i="3"/>
  <c r="BG122" i="3"/>
  <c r="BF122" i="3"/>
  <c r="T122" i="3"/>
  <c r="R122" i="3"/>
  <c r="P122" i="3"/>
  <c r="F115" i="3"/>
  <c r="E113" i="3"/>
  <c r="F89" i="3"/>
  <c r="E87" i="3"/>
  <c r="J24" i="3"/>
  <c r="E24" i="3"/>
  <c r="J118" i="3" s="1"/>
  <c r="J23" i="3"/>
  <c r="J21" i="3"/>
  <c r="E21" i="3"/>
  <c r="J117" i="3" s="1"/>
  <c r="J20" i="3"/>
  <c r="J18" i="3"/>
  <c r="E18" i="3"/>
  <c r="F118" i="3" s="1"/>
  <c r="J17" i="3"/>
  <c r="J15" i="3"/>
  <c r="E15" i="3"/>
  <c r="F117" i="3" s="1"/>
  <c r="J14" i="3"/>
  <c r="J12" i="3"/>
  <c r="J115" i="3" s="1"/>
  <c r="E7" i="3"/>
  <c r="E111" i="3"/>
  <c r="J37" i="2"/>
  <c r="J36" i="2"/>
  <c r="AY95" i="1" s="1"/>
  <c r="J35" i="2"/>
  <c r="AX95" i="1" s="1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F113" i="2"/>
  <c r="E111" i="2"/>
  <c r="F89" i="2"/>
  <c r="E87" i="2"/>
  <c r="J24" i="2"/>
  <c r="E24" i="2"/>
  <c r="J116" i="2"/>
  <c r="J23" i="2"/>
  <c r="J21" i="2"/>
  <c r="E21" i="2"/>
  <c r="J91" i="2"/>
  <c r="J20" i="2"/>
  <c r="J18" i="2"/>
  <c r="E18" i="2"/>
  <c r="F116" i="2"/>
  <c r="J17" i="2"/>
  <c r="J15" i="2"/>
  <c r="E15" i="2"/>
  <c r="F115" i="2"/>
  <c r="J14" i="2"/>
  <c r="J12" i="2"/>
  <c r="J89" i="2" s="1"/>
  <c r="E7" i="2"/>
  <c r="E109" i="2" s="1"/>
  <c r="L90" i="1"/>
  <c r="AM90" i="1"/>
  <c r="AM89" i="1"/>
  <c r="L89" i="1"/>
  <c r="AM87" i="1"/>
  <c r="L87" i="1"/>
  <c r="L85" i="1"/>
  <c r="L84" i="1"/>
  <c r="BK130" i="5"/>
  <c r="J130" i="5"/>
  <c r="BK128" i="5"/>
  <c r="J126" i="5"/>
  <c r="J124" i="5"/>
  <c r="BK122" i="5"/>
  <c r="J122" i="5"/>
  <c r="BK119" i="5"/>
  <c r="J119" i="5"/>
  <c r="J117" i="5"/>
  <c r="J140" i="4"/>
  <c r="BK138" i="4"/>
  <c r="J136" i="4"/>
  <c r="BK134" i="4"/>
  <c r="J132" i="4"/>
  <c r="J129" i="4"/>
  <c r="J127" i="4"/>
  <c r="BK125" i="4"/>
  <c r="BK123" i="4"/>
  <c r="J121" i="4"/>
  <c r="J119" i="4"/>
  <c r="BK201" i="3"/>
  <c r="J198" i="3"/>
  <c r="BK196" i="3"/>
  <c r="J193" i="3"/>
  <c r="BK190" i="3"/>
  <c r="BK187" i="3"/>
  <c r="BK183" i="3"/>
  <c r="BK180" i="3"/>
  <c r="BK177" i="3"/>
  <c r="J175" i="3"/>
  <c r="BK172" i="3"/>
  <c r="BK169" i="3"/>
  <c r="BK166" i="3"/>
  <c r="J164" i="3"/>
  <c r="J159" i="3"/>
  <c r="J156" i="3"/>
  <c r="J153" i="3"/>
  <c r="BK151" i="3"/>
  <c r="BK148" i="3"/>
  <c r="BK146" i="3"/>
  <c r="BK143" i="3"/>
  <c r="J141" i="3"/>
  <c r="J139" i="3"/>
  <c r="BK137" i="3"/>
  <c r="J135" i="3"/>
  <c r="BK133" i="3"/>
  <c r="BK131" i="3"/>
  <c r="BK128" i="3"/>
  <c r="BK125" i="3"/>
  <c r="J122" i="3"/>
  <c r="BK233" i="2"/>
  <c r="J233" i="2"/>
  <c r="J230" i="2"/>
  <c r="BK227" i="2"/>
  <c r="J224" i="2"/>
  <c r="BK221" i="2"/>
  <c r="J219" i="2"/>
  <c r="J217" i="2"/>
  <c r="BK213" i="2"/>
  <c r="BK210" i="2"/>
  <c r="BK208" i="2"/>
  <c r="BK206" i="2"/>
  <c r="BK204" i="2"/>
  <c r="J201" i="2"/>
  <c r="BK199" i="2"/>
  <c r="BK197" i="2"/>
  <c r="BK195" i="2"/>
  <c r="J193" i="2"/>
  <c r="BK191" i="2"/>
  <c r="J188" i="2"/>
  <c r="BK186" i="2"/>
  <c r="BK184" i="2"/>
  <c r="BK182" i="2"/>
  <c r="J179" i="2"/>
  <c r="J176" i="2"/>
  <c r="BK174" i="2"/>
  <c r="J172" i="2"/>
  <c r="J170" i="2"/>
  <c r="BK168" i="2"/>
  <c r="BK166" i="2"/>
  <c r="BK163" i="2"/>
  <c r="J161" i="2"/>
  <c r="BK158" i="2"/>
  <c r="J155" i="2"/>
  <c r="BK152" i="2"/>
  <c r="BK149" i="2"/>
  <c r="J146" i="2"/>
  <c r="BK143" i="2"/>
  <c r="J140" i="2"/>
  <c r="BK136" i="2"/>
  <c r="BK134" i="2"/>
  <c r="BK132" i="2"/>
  <c r="J130" i="2"/>
  <c r="J127" i="2"/>
  <c r="BK125" i="2"/>
  <c r="J123" i="2"/>
  <c r="BK120" i="2"/>
  <c r="AS94" i="1"/>
  <c r="J128" i="5"/>
  <c r="BK126" i="5"/>
  <c r="BK124" i="5"/>
  <c r="BK117" i="5"/>
  <c r="BK140" i="4"/>
  <c r="J138" i="4"/>
  <c r="BK136" i="4"/>
  <c r="J134" i="4"/>
  <c r="BK132" i="4"/>
  <c r="BK129" i="4"/>
  <c r="BK127" i="4"/>
  <c r="J125" i="4"/>
  <c r="J123" i="4"/>
  <c r="BK121" i="4"/>
  <c r="BK119" i="4"/>
  <c r="J201" i="3"/>
  <c r="BK198" i="3"/>
  <c r="J196" i="3"/>
  <c r="BK193" i="3"/>
  <c r="J190" i="3"/>
  <c r="J187" i="3"/>
  <c r="J183" i="3"/>
  <c r="J180" i="3"/>
  <c r="J177" i="3"/>
  <c r="BK175" i="3"/>
  <c r="J172" i="3"/>
  <c r="J169" i="3"/>
  <c r="J166" i="3"/>
  <c r="BK164" i="3"/>
  <c r="BK159" i="3"/>
  <c r="BK156" i="3"/>
  <c r="BK153" i="3"/>
  <c r="J151" i="3"/>
  <c r="J148" i="3"/>
  <c r="J146" i="3"/>
  <c r="J143" i="3"/>
  <c r="BK141" i="3"/>
  <c r="BK139" i="3"/>
  <c r="J137" i="3"/>
  <c r="BK135" i="3"/>
  <c r="J133" i="3"/>
  <c r="J131" i="3"/>
  <c r="J128" i="3"/>
  <c r="J125" i="3"/>
  <c r="BK122" i="3"/>
  <c r="BK230" i="2"/>
  <c r="J227" i="2"/>
  <c r="BK224" i="2"/>
  <c r="J221" i="2"/>
  <c r="BK219" i="2"/>
  <c r="BK217" i="2"/>
  <c r="J213" i="2"/>
  <c r="J210" i="2"/>
  <c r="J208" i="2"/>
  <c r="J206" i="2"/>
  <c r="J204" i="2"/>
  <c r="BK201" i="2"/>
  <c r="J199" i="2"/>
  <c r="J197" i="2"/>
  <c r="J195" i="2"/>
  <c r="BK193" i="2"/>
  <c r="J191" i="2"/>
  <c r="BK188" i="2"/>
  <c r="J186" i="2"/>
  <c r="J184" i="2"/>
  <c r="J182" i="2"/>
  <c r="BK179" i="2"/>
  <c r="BK176" i="2"/>
  <c r="J174" i="2"/>
  <c r="BK172" i="2"/>
  <c r="BK170" i="2"/>
  <c r="J168" i="2"/>
  <c r="J166" i="2"/>
  <c r="J163" i="2"/>
  <c r="BK161" i="2"/>
  <c r="J158" i="2"/>
  <c r="BK155" i="2"/>
  <c r="J152" i="2"/>
  <c r="J149" i="2"/>
  <c r="BK146" i="2"/>
  <c r="J143" i="2"/>
  <c r="BK140" i="2"/>
  <c r="J136" i="2"/>
  <c r="J134" i="2"/>
  <c r="J132" i="2"/>
  <c r="BK130" i="2"/>
  <c r="BK127" i="2"/>
  <c r="J125" i="2"/>
  <c r="BK123" i="2"/>
  <c r="J120" i="2"/>
  <c r="P139" i="2" l="1"/>
  <c r="P138" i="2" s="1"/>
  <c r="T139" i="2"/>
  <c r="T138" i="2" s="1"/>
  <c r="P216" i="2"/>
  <c r="P119" i="2" s="1"/>
  <c r="AU95" i="1" s="1"/>
  <c r="T216" i="2"/>
  <c r="T119" i="2" s="1"/>
  <c r="BK163" i="3"/>
  <c r="R163" i="3"/>
  <c r="T163" i="3"/>
  <c r="P168" i="3"/>
  <c r="T168" i="3"/>
  <c r="BK189" i="3"/>
  <c r="J189" i="3"/>
  <c r="J101" i="3" s="1"/>
  <c r="R189" i="3"/>
  <c r="BK118" i="4"/>
  <c r="BK117" i="4" s="1"/>
  <c r="J117" i="4" s="1"/>
  <c r="J96" i="4" s="1"/>
  <c r="R118" i="4"/>
  <c r="R117" i="4"/>
  <c r="R116" i="5"/>
  <c r="BK139" i="2"/>
  <c r="J139" i="2" s="1"/>
  <c r="J98" i="2" s="1"/>
  <c r="R139" i="2"/>
  <c r="R138" i="2" s="1"/>
  <c r="BK216" i="2"/>
  <c r="J216" i="2" s="1"/>
  <c r="J99" i="2" s="1"/>
  <c r="R216" i="2"/>
  <c r="P163" i="3"/>
  <c r="BK168" i="3"/>
  <c r="J168" i="3" s="1"/>
  <c r="J99" i="3" s="1"/>
  <c r="R168" i="3"/>
  <c r="P189" i="3"/>
  <c r="T189" i="3"/>
  <c r="P118" i="4"/>
  <c r="P117" i="4" s="1"/>
  <c r="AU97" i="1" s="1"/>
  <c r="T118" i="4"/>
  <c r="T117" i="4" s="1"/>
  <c r="BK116" i="5"/>
  <c r="J116" i="5" s="1"/>
  <c r="J96" i="5" s="1"/>
  <c r="P116" i="5"/>
  <c r="AU98" i="1" s="1"/>
  <c r="T116" i="5"/>
  <c r="E85" i="2"/>
  <c r="F91" i="2"/>
  <c r="F92" i="2"/>
  <c r="J113" i="2"/>
  <c r="J115" i="2"/>
  <c r="BE120" i="2"/>
  <c r="BE125" i="2"/>
  <c r="BE127" i="2"/>
  <c r="BE152" i="2"/>
  <c r="BE158" i="2"/>
  <c r="BE161" i="2"/>
  <c r="BE168" i="2"/>
  <c r="BE170" i="2"/>
  <c r="BE176" i="2"/>
  <c r="BE186" i="2"/>
  <c r="BE191" i="2"/>
  <c r="BE193" i="2"/>
  <c r="BE199" i="2"/>
  <c r="BE217" i="2"/>
  <c r="BE227" i="2"/>
  <c r="J89" i="3"/>
  <c r="J91" i="3"/>
  <c r="J92" i="3"/>
  <c r="BE122" i="3"/>
  <c r="BE133" i="3"/>
  <c r="BE139" i="3"/>
  <c r="BE146" i="3"/>
  <c r="BE153" i="3"/>
  <c r="BE156" i="3"/>
  <c r="BE166" i="3"/>
  <c r="BE172" i="3"/>
  <c r="BE175" i="3"/>
  <c r="BE183" i="3"/>
  <c r="BE187" i="3"/>
  <c r="BE190" i="3"/>
  <c r="BE196" i="3"/>
  <c r="J89" i="4"/>
  <c r="F92" i="4"/>
  <c r="E107" i="4"/>
  <c r="J113" i="4"/>
  <c r="BE119" i="4"/>
  <c r="BE121" i="4"/>
  <c r="BE125" i="4"/>
  <c r="BE127" i="4"/>
  <c r="BE129" i="4"/>
  <c r="BE134" i="4"/>
  <c r="BE138" i="4"/>
  <c r="E85" i="5"/>
  <c r="F91" i="5"/>
  <c r="J92" i="5"/>
  <c r="F113" i="5"/>
  <c r="BE117" i="5"/>
  <c r="BE119" i="5"/>
  <c r="BE122" i="5"/>
  <c r="BE126" i="5"/>
  <c r="BE130" i="5"/>
  <c r="J92" i="2"/>
  <c r="BE123" i="2"/>
  <c r="BE130" i="2"/>
  <c r="BE132" i="2"/>
  <c r="BE134" i="2"/>
  <c r="BE136" i="2"/>
  <c r="BE140" i="2"/>
  <c r="BE143" i="2"/>
  <c r="BE146" i="2"/>
  <c r="BE149" i="2"/>
  <c r="BE155" i="2"/>
  <c r="BE163" i="2"/>
  <c r="BE166" i="2"/>
  <c r="BE172" i="2"/>
  <c r="BE174" i="2"/>
  <c r="BE179" i="2"/>
  <c r="BE182" i="2"/>
  <c r="BE184" i="2"/>
  <c r="BE188" i="2"/>
  <c r="BE195" i="2"/>
  <c r="BE197" i="2"/>
  <c r="BE201" i="2"/>
  <c r="BE204" i="2"/>
  <c r="BE206" i="2"/>
  <c r="BE208" i="2"/>
  <c r="BE210" i="2"/>
  <c r="BE213" i="2"/>
  <c r="BE219" i="2"/>
  <c r="BE221" i="2"/>
  <c r="BE224" i="2"/>
  <c r="BE230" i="2"/>
  <c r="BE233" i="2"/>
  <c r="E85" i="3"/>
  <c r="F91" i="3"/>
  <c r="F92" i="3"/>
  <c r="BE125" i="3"/>
  <c r="BE128" i="3"/>
  <c r="BE131" i="3"/>
  <c r="BE135" i="3"/>
  <c r="BE137" i="3"/>
  <c r="BE141" i="3"/>
  <c r="BE143" i="3"/>
  <c r="BE148" i="3"/>
  <c r="BE151" i="3"/>
  <c r="BE159" i="3"/>
  <c r="BE164" i="3"/>
  <c r="BE169" i="3"/>
  <c r="BE177" i="3"/>
  <c r="BE180" i="3"/>
  <c r="BE193" i="3"/>
  <c r="BE198" i="3"/>
  <c r="BE201" i="3"/>
  <c r="BK186" i="3"/>
  <c r="J186" i="3" s="1"/>
  <c r="J100" i="3" s="1"/>
  <c r="F91" i="4"/>
  <c r="J92" i="4"/>
  <c r="BE123" i="4"/>
  <c r="BE132" i="4"/>
  <c r="BE136" i="4"/>
  <c r="BE140" i="4"/>
  <c r="J89" i="5"/>
  <c r="J91" i="5"/>
  <c r="BE124" i="5"/>
  <c r="BE128" i="5"/>
  <c r="F34" i="2"/>
  <c r="BA95" i="1" s="1"/>
  <c r="F35" i="2"/>
  <c r="BB95" i="1" s="1"/>
  <c r="F37" i="2"/>
  <c r="BD95" i="1" s="1"/>
  <c r="F34" i="3"/>
  <c r="BA96" i="1" s="1"/>
  <c r="F36" i="3"/>
  <c r="BC96" i="1" s="1"/>
  <c r="F34" i="4"/>
  <c r="BA97" i="1" s="1"/>
  <c r="J34" i="2"/>
  <c r="AW95" i="1" s="1"/>
  <c r="J34" i="3"/>
  <c r="AW96" i="1" s="1"/>
  <c r="F37" i="3"/>
  <c r="BD96" i="1" s="1"/>
  <c r="J34" i="4"/>
  <c r="AW97" i="1" s="1"/>
  <c r="F34" i="5"/>
  <c r="BA98" i="1" s="1"/>
  <c r="J34" i="5"/>
  <c r="AW98" i="1" s="1"/>
  <c r="F36" i="5"/>
  <c r="BC98" i="1" s="1"/>
  <c r="F35" i="3"/>
  <c r="BB96" i="1" s="1"/>
  <c r="F35" i="4"/>
  <c r="BB97" i="1" s="1"/>
  <c r="F36" i="4"/>
  <c r="BC97" i="1" s="1"/>
  <c r="F36" i="2"/>
  <c r="BC95" i="1" s="1"/>
  <c r="F37" i="4"/>
  <c r="BD97" i="1" s="1"/>
  <c r="F35" i="5"/>
  <c r="BB98" i="1" s="1"/>
  <c r="F37" i="5"/>
  <c r="BD98" i="1" s="1"/>
  <c r="P162" i="3" l="1"/>
  <c r="P121" i="3"/>
  <c r="AU96" i="1" s="1"/>
  <c r="R119" i="2"/>
  <c r="T162" i="3"/>
  <c r="T121" i="3" s="1"/>
  <c r="R162" i="3"/>
  <c r="R121" i="3" s="1"/>
  <c r="BK162" i="3"/>
  <c r="J162" i="3"/>
  <c r="J97" i="3" s="1"/>
  <c r="BK138" i="2"/>
  <c r="J138" i="2" s="1"/>
  <c r="J97" i="2" s="1"/>
  <c r="J163" i="3"/>
  <c r="J98" i="3"/>
  <c r="J118" i="4"/>
  <c r="J97" i="4"/>
  <c r="J30" i="4"/>
  <c r="AG97" i="1"/>
  <c r="J30" i="5"/>
  <c r="AG98" i="1" s="1"/>
  <c r="BB94" i="1"/>
  <c r="AX94" i="1"/>
  <c r="BC94" i="1"/>
  <c r="W32" i="1" s="1"/>
  <c r="F33" i="2"/>
  <c r="AZ95" i="1" s="1"/>
  <c r="F33" i="3"/>
  <c r="AZ96" i="1" s="1"/>
  <c r="F33" i="4"/>
  <c r="AZ97" i="1" s="1"/>
  <c r="AU94" i="1"/>
  <c r="BD94" i="1"/>
  <c r="W33" i="1" s="1"/>
  <c r="J33" i="2"/>
  <c r="AV95" i="1" s="1"/>
  <c r="AT95" i="1" s="1"/>
  <c r="J33" i="3"/>
  <c r="AV96" i="1"/>
  <c r="AT96" i="1" s="1"/>
  <c r="F33" i="5"/>
  <c r="AZ98" i="1" s="1"/>
  <c r="BA94" i="1"/>
  <c r="AW94" i="1" s="1"/>
  <c r="AK30" i="1" s="1"/>
  <c r="J33" i="4"/>
  <c r="AV97" i="1"/>
  <c r="AT97" i="1" s="1"/>
  <c r="J33" i="5"/>
  <c r="AV98" i="1" s="1"/>
  <c r="AT98" i="1" s="1"/>
  <c r="J39" i="4" l="1"/>
  <c r="J39" i="5"/>
  <c r="BK119" i="2"/>
  <c r="J119" i="2"/>
  <c r="J96" i="2" s="1"/>
  <c r="BK121" i="3"/>
  <c r="J121" i="3" s="1"/>
  <c r="J30" i="3" s="1"/>
  <c r="AG96" i="1" s="1"/>
  <c r="AN96" i="1" s="1"/>
  <c r="AN97" i="1"/>
  <c r="AN98" i="1"/>
  <c r="AZ94" i="1"/>
  <c r="W29" i="1" s="1"/>
  <c r="W30" i="1"/>
  <c r="W31" i="1"/>
  <c r="AY94" i="1"/>
  <c r="J39" i="3" l="1"/>
  <c r="J96" i="3"/>
  <c r="AV94" i="1"/>
  <c r="AK29" i="1" s="1"/>
  <c r="J30" i="2"/>
  <c r="AG95" i="1" s="1"/>
  <c r="AN95" i="1" s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<sst xmlns="http://schemas.openxmlformats.org/spreadsheetml/2006/main" count="2674" uniqueCount="556">
  <si>
    <t>Export Komplet</t>
  </si>
  <si>
    <t/>
  </si>
  <si>
    <t>2.0</t>
  </si>
  <si>
    <t>False</t>
  </si>
  <si>
    <t>{d5ac3d08-d48c-4a73-92c7-2af717671c7f}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</si>
  <si>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</si>
  <si>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</si>
  <si>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</si>
  <si>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</si>
  <si>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</si>
  <si>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</si>
  <si>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</si>
  <si>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</si>
  <si>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</si>
  <si>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20_013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</si>
  <si>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</si>
  <si>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</si>
  <si>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nástupišť v obvodu OŘ OLC - Olomouc Řepčín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</si>
  <si>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</si>
  <si>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</si>
  <si>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</si>
  <si>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</si>
  <si>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</si>
  <si>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</si>
  <si>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</si>
  <si>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</si>
  <si>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</si>
  <si>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</si>
  <si>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</si>
  <si>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</si>
  <si>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</si>
  <si>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</si>
  <si>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</si>
  <si>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</si>
  <si>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</si>
  <si>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</si>
  <si>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</si>
  <si>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</si>
  <si>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</si>
  <si>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</si>
  <si>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</si>
  <si>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</si>
  <si>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</si>
  <si>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</si>
  <si>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</si>
  <si>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</si>
  <si>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</si>
  <si>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</si>
  <si>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</si>
  <si>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</si>
  <si>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</si>
  <si>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</si>
  <si>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</si>
  <si>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</si>
  <si>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</si>
  <si>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</si>
  <si>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</si>
  <si>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</si>
  <si>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</si>
  <si>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</si>
  <si>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</si>
  <si>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</si>
  <si>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</si>
  <si>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</si>
  <si>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</si>
  <si>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</si>
  <si>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</si>
  <si>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</si>
  <si>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</si>
  <si>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</si>
  <si>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</si>
  <si>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</si>
  <si>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</si>
  <si>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</si>
  <si>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</si>
  <si>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</si>
  <si>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</si>
  <si>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</si>
  <si>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</si>
  <si>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</si>
  <si>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</si>
  <si>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{6bae1c7e-3a3e-4d0e-b465-5097f82fef6b}</t>
  </si>
  <si>
    <t>2</t>
  </si>
  <si>
    <t>SO 03</t>
  </si>
  <si>
    <t>nástupiště</t>
  </si>
  <si>
    <t>{9eb04e02-6807-427b-a4c8-f36db957a2c3}</t>
  </si>
  <si>
    <t>SO 05</t>
  </si>
  <si>
    <t>VON</t>
  </si>
  <si>
    <t>{a888026f-2bda-4ee4-b1cb-a07d536877c5}</t>
  </si>
  <si>
    <t>SO 06</t>
  </si>
  <si>
    <t>Materiál dodávaný SŽ</t>
  </si>
  <si>
    <t>{53ff2640-ba48-425f-98fa-5b5154cc5db2}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</si>
  <si>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</si>
  <si>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</si>
  <si>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</si>
  <si>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</si>
  <si>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</si>
  <si>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</si>
  <si>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</si>
  <si>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</si>
  <si>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</si>
  <si>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</si>
  <si>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</si>
  <si>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</si>
  <si>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</si>
  <si>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</si>
  <si>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</si>
  <si>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</si>
  <si>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</si>
  <si>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</si>
  <si>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</si>
  <si>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</si>
  <si>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</si>
  <si>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</si>
  <si>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</si>
  <si>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</si>
  <si>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</si>
  <si>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5955101005</t>
  </si>
  <si>
    <t>Kamenivo drcené štěrk frakce 31,5/63 třídy min. BII</t>
  </si>
  <si>
    <t>t</t>
  </si>
  <si>
    <t>8</t>
  </si>
  <si>
    <t>ROZPOCET</t>
  </si>
  <si>
    <t>4</t>
  </si>
  <si>
    <t>1621386145</t>
  </si>
  <si>
    <t>PP</t>
  </si>
  <si>
    <t>VV</t>
  </si>
  <si>
    <t>523*1,67</t>
  </si>
  <si>
    <t>7593500895</t>
  </si>
  <si>
    <t>Trasy kabelového vedení Ohebná dvouplášťová korugovaná chránička 63/50 smotek - černá UV stabilní</t>
  </si>
  <si>
    <t>m</t>
  </si>
  <si>
    <t>-999684230</t>
  </si>
  <si>
    <t>3</t>
  </si>
  <si>
    <t>5964161010</t>
  </si>
  <si>
    <t>Beton lehce zhutnitelný C 20/25;X0 F5 2 285 2 765</t>
  </si>
  <si>
    <t>m3</t>
  </si>
  <si>
    <t>86827669</t>
  </si>
  <si>
    <t>5955101030</t>
  </si>
  <si>
    <t>Kamenivo drcené drť frakce 8/16</t>
  </si>
  <si>
    <t>1026914566</t>
  </si>
  <si>
    <t>(55+150*1,5*0,05)*1,8</t>
  </si>
  <si>
    <t>5</t>
  </si>
  <si>
    <t>5962119020</t>
  </si>
  <si>
    <t>Zajištění PPK štítek konzolové a hřebové značky</t>
  </si>
  <si>
    <t>kus</t>
  </si>
  <si>
    <t>1690936797</t>
  </si>
  <si>
    <t>6</t>
  </si>
  <si>
    <t>5962119025</t>
  </si>
  <si>
    <t>Zajištění PPK betonový sloupek pro konzolovou značku</t>
  </si>
  <si>
    <t>868797689</t>
  </si>
  <si>
    <t>7</t>
  </si>
  <si>
    <t>5962119000</t>
  </si>
  <si>
    <t>Zajištění PPK sloupek zajišťovací značka</t>
  </si>
  <si>
    <t>1549686710</t>
  </si>
  <si>
    <t>5957134020</t>
  </si>
  <si>
    <t>Lepený izolovaný styk tv. S49 s tepelně zpracovanou hlavou délky 3,80 m</t>
  </si>
  <si>
    <t>65280629</t>
  </si>
  <si>
    <t>HSV</t>
  </si>
  <si>
    <t>Práce a dodávky HSV</t>
  </si>
  <si>
    <t>Komunikace pozemní</t>
  </si>
  <si>
    <t>9</t>
  </si>
  <si>
    <t>K</t>
  </si>
  <si>
    <t>5905023020</t>
  </si>
  <si>
    <t>Úprava povrchu stezky rozprostřením štěrkodrtě přes 3 do 5 cm</t>
  </si>
  <si>
    <t>m2</t>
  </si>
  <si>
    <t>-898718991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</si>
  <si>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drtě.</t>
  </si>
  <si>
    <t>550*2</t>
  </si>
  <si>
    <t>10</t>
  </si>
  <si>
    <t>5905025110</t>
  </si>
  <si>
    <t>Doplnění stezky štěrkodrtí souvislé</t>
  </si>
  <si>
    <t>1410454921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</si>
  <si>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</si>
  <si>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1100*0,05</t>
  </si>
  <si>
    <t>11</t>
  </si>
  <si>
    <t>5905065010</t>
  </si>
  <si>
    <t>Samostatná úprava vrstvy kolejového lože pod ložnou plochou pražců v koleji</t>
  </si>
  <si>
    <t>329117873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</si>
  <si>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</si>
  <si>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(7,0-6,477)*1000*3,5</t>
  </si>
  <si>
    <t>12</t>
  </si>
  <si>
    <t>5905085040</t>
  </si>
  <si>
    <t>Souvislé čištění KL strojně koleje pražce betonové rozdělení "c"</t>
  </si>
  <si>
    <t>km</t>
  </si>
  <si>
    <t>-1158097852</t>
  </si>
  <si>
    <t>Souvislé čištění KL strojně koleje pražce betonové rozdělení "c".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</si>
  <si>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7,0-6,477</t>
  </si>
  <si>
    <t>13</t>
  </si>
  <si>
    <t>5905105030</t>
  </si>
  <si>
    <t>Doplnění KL kamenivem souvisle strojně v koleji</t>
  </si>
  <si>
    <t>676337594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</si>
  <si>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</si>
  <si>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523</t>
  </si>
  <si>
    <t>14</t>
  </si>
  <si>
    <t>5906010020</t>
  </si>
  <si>
    <t>Ruční výměna pražce v KL zapuštěném pražec dřevěný příčný vystrojený</t>
  </si>
  <si>
    <t>-1150565892</t>
  </si>
  <si>
    <t>Ruční výměna pražce v KL zapuštěném pražec dřevěný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</si>
  <si>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16+8</t>
  </si>
  <si>
    <t>5906130380</t>
  </si>
  <si>
    <t>Montáž kolejového roštu v ose koleje pražce betonové vystrojené tv. S49 rozdělení "c"</t>
  </si>
  <si>
    <t>-1912389008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</si>
  <si>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</si>
  <si>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16</t>
  </si>
  <si>
    <t>5906135220</t>
  </si>
  <si>
    <t>Demontáž kolejového roštu koleje na úložišti pražce betonové tv. T nebo A rozdělení "c"</t>
  </si>
  <si>
    <t>-360663608</t>
  </si>
  <si>
    <t>Demontáž kolejového roštu koleje na úložišti pražce betonové tv. T nebo A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</si>
  <si>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17</t>
  </si>
  <si>
    <t>5907010070</t>
  </si>
  <si>
    <t>Výměna LISŮ tv. S49 rozdělení "c"</t>
  </si>
  <si>
    <t>154375990</t>
  </si>
  <si>
    <t>Výměna LISŮ tv. S49 rozdělení "c". Poznámka: 1. V cenách jsou započteny náklady na demontáž upevňovadel, výměnu LISU, montáž upevňovadel, případnou úpravu dilatačních spár, zřízení nebo demontáž prozatímních styků a ošetření součástí mazivem. 2. V cenách nejsou započteny náklady na dělení kolejnic, zřízení svaru, demontáž nebo montáž styků.</t>
  </si>
  <si>
    <t>4*3,8</t>
  </si>
  <si>
    <t>18</t>
  </si>
  <si>
    <t>5907050120</t>
  </si>
  <si>
    <t>Dělení kolejnic kyslíkem tv. S49</t>
  </si>
  <si>
    <t>495264641</t>
  </si>
  <si>
    <t>Dělení kolejnic kyslíkem tv. S49. Poznámka: 1. V cenách jsou započteny náklady na manipulaci podložení, označení a provedení řezu kolejnice.</t>
  </si>
  <si>
    <t>19</t>
  </si>
  <si>
    <t>5908056010</t>
  </si>
  <si>
    <t>Příplatek za kompletaci na úložišti ŽS4</t>
  </si>
  <si>
    <t>-37402055</t>
  </si>
  <si>
    <t>Příplatek za kompletaci na úložišti ŽS4. Poznámka: 1. V cenách jsou započteny i náklady na ošetření závitů antikorozním přípravkem, kompletaci nových nebo užitých součástí a případnou manipulaci.</t>
  </si>
  <si>
    <t>20</t>
  </si>
  <si>
    <t>5909030020</t>
  </si>
  <si>
    <t>Následná úprava GPK koleje směrové a výškové uspořádání pražce betonové</t>
  </si>
  <si>
    <t>-1040050489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</si>
  <si>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</si>
  <si>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5909032020</t>
  </si>
  <si>
    <t>Přesná úprava GPK koleje směrové a výškové uspořádání pražce betonové</t>
  </si>
  <si>
    <t>166322707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</si>
  <si>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</si>
  <si>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22</t>
  </si>
  <si>
    <t>5909042010</t>
  </si>
  <si>
    <t>Přesná úprava GPK výhybky směrové a výškové uspořádání pražce dřevěné nebo ocelové</t>
  </si>
  <si>
    <t>-1737930386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</si>
  <si>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</si>
  <si>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23</t>
  </si>
  <si>
    <t>5910010030</t>
  </si>
  <si>
    <t>Odtavovací stykové svařování kolejnic užitých ve stabilní svařovně vstupní délky do 10 m tv. S49</t>
  </si>
  <si>
    <t>-922955495</t>
  </si>
  <si>
    <t>Odtavovací stykové svařování kolejnic užitých ve stabilní svařovně vstupní délky do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</si>
  <si>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2*80</t>
  </si>
  <si>
    <t>24</t>
  </si>
  <si>
    <t>5910010130</t>
  </si>
  <si>
    <t>Odtavovací stykové svařování kolejnic užitých ve stabilní svařovně vstupní délky přes 10 m tv. S49</t>
  </si>
  <si>
    <t>2144998919</t>
  </si>
  <si>
    <t>Odtavovací stykové svařování kolejnic užitých ve stabilní svařovně vstupní délky přes 10 m tv. S49. Poznámka: 1. V cenách jsou započteny náklady na základní vytřídění při odběru z úložiště na užité k regeneraci a odpadové, určení lepší pojízdné hrany, případné otáčení kolejnice, vizuální kontrola s označením vad k vyříznutí, vyříznutí vad strojní pilou, obroušení převalků (do 1 mm) a zaoblených ostrých pojízdných hran, broušení kontaktních ploch svaru, vyrovnání a svaření kolejnic opracování a dorovnání svaru, dělení kol. pásu na požadovanou délku, obroušení pojížděných ploch svaru, vizuální prohlídka, měření geometrie svaru, kontrola svaru ultrazvukem a vedení výrobní dokumentace. 2. V cenách nejsou obsaženy náklady na kontrolu svaru ultrazvukem a dodávku kolejnic.</t>
  </si>
  <si>
    <t>8*120</t>
  </si>
  <si>
    <t>25</t>
  </si>
  <si>
    <t>5910020030</t>
  </si>
  <si>
    <t>Svařování kolejnic termitem plný předehřev standardní spára svar sériový tv. S49</t>
  </si>
  <si>
    <t>svar</t>
  </si>
  <si>
    <t>-1669823522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</si>
  <si>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</si>
  <si>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26</t>
  </si>
  <si>
    <t>5910020130</t>
  </si>
  <si>
    <t>Svařování kolejnic termitem plný předehřev standardní spára svar jednotlivý tv. S49</t>
  </si>
  <si>
    <t>246794295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</si>
  <si>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</si>
  <si>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27</t>
  </si>
  <si>
    <t>5910035030</t>
  </si>
  <si>
    <t>Dosažení dovolené upínací teploty v BK prodloužením kolejnicového pásu v koleji tv. S49</t>
  </si>
  <si>
    <t>154346540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</si>
  <si>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</si>
  <si>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28</t>
  </si>
  <si>
    <t>5910040310</t>
  </si>
  <si>
    <t>Umožnění volné dilatace kolejnice demontáž upevňovadel s osazením kluzných podložek rozdělení pražců "c"</t>
  </si>
  <si>
    <t>-668808453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</si>
  <si>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</si>
  <si>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1150</t>
  </si>
  <si>
    <t>29</t>
  </si>
  <si>
    <t>5910040410</t>
  </si>
  <si>
    <t>Umožnění volné dilatace kolejnice montáž upevňovadel s odstraněním kluzných podložek rozdělení pražců "c"</t>
  </si>
  <si>
    <t>-1202919697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</si>
  <si>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</si>
  <si>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30</t>
  </si>
  <si>
    <t>5912065210</t>
  </si>
  <si>
    <t>Montáž zajišťovací značky včetně sloupku a základu konzolové</t>
  </si>
  <si>
    <t>1945256148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</si>
  <si>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</si>
  <si>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31</t>
  </si>
  <si>
    <t>5913035010</t>
  </si>
  <si>
    <t>Demontáž celopryžové přejezdové konstrukce málo zatížené v koleji část vnější a vnitřní bez závěrných zídek</t>
  </si>
  <si>
    <t>1391488252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</si>
  <si>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</si>
  <si>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32</t>
  </si>
  <si>
    <t>5913040030</t>
  </si>
  <si>
    <t>Montáž celopryžové přejezdové konstrukce málo zatížené v koleji část vnější a vnitřní včetně závěrných zídek</t>
  </si>
  <si>
    <t>-575012881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</si>
  <si>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</si>
  <si>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33</t>
  </si>
  <si>
    <t>5963101007</t>
  </si>
  <si>
    <t>Přejezd celopryžový pro nezatížené komunikace se závěrnou zídkou tv. T</t>
  </si>
  <si>
    <t>992654962</t>
  </si>
  <si>
    <t>34</t>
  </si>
  <si>
    <t>5958125010</t>
  </si>
  <si>
    <t>Komplety s antikorozní úpravou ŽS 4 (svěrka ŽS4, šroub RS 1, matice M24, podložka Fe6)</t>
  </si>
  <si>
    <t>-738832539</t>
  </si>
  <si>
    <t>4*4</t>
  </si>
  <si>
    <t>35</t>
  </si>
  <si>
    <t>5914110050</t>
  </si>
  <si>
    <t>Oprava nástupiště sypaného z kameniva úprava v celém profilu</t>
  </si>
  <si>
    <t>1547850804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</si>
  <si>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</si>
  <si>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36</t>
  </si>
  <si>
    <t>5914120030</t>
  </si>
  <si>
    <t>Demontáž nástupiště úrovňového Tischer jednostranného včetně podložek</t>
  </si>
  <si>
    <t>-136607006</t>
  </si>
  <si>
    <t>Demontáž nástupiště úrovňového Tischer jednostranného včetně podložek. Poznámka: 1. V cenách jsou započteny náklady na snesení dílů i zásypu a jejich uložení na plochu nebo naložení na dopravní prostředek a uložení na úložišti.</t>
  </si>
  <si>
    <t>37</t>
  </si>
  <si>
    <t>5915005010</t>
  </si>
  <si>
    <t>Hloubení rýh nebo jam na železničním spodku I. třídy</t>
  </si>
  <si>
    <t>-924321435</t>
  </si>
  <si>
    <t>Hloubení rýh nebo jam na železničním spodku I. třídy. Poznámka: 1. V cenách jsou započteny náklady na hloubení a uložení výzisku na terén nebo naložení na dopravní prostředek a uložení na úložišti.</t>
  </si>
  <si>
    <t>38</t>
  </si>
  <si>
    <t>5915015010</t>
  </si>
  <si>
    <t>Svahování zemního tělesa železničního spodku v náspu</t>
  </si>
  <si>
    <t>-912701973</t>
  </si>
  <si>
    <t>Svahování zemního tělesa železničního spodku v náspu. Poznámka: 1. V cenách jsou započteny náklady na svahování železničního tělesa a uložení výzisku na terén nebo naložení na dopravní prostředek.</t>
  </si>
  <si>
    <t>(523-60)*1</t>
  </si>
  <si>
    <t>39</t>
  </si>
  <si>
    <t>5999010020</t>
  </si>
  <si>
    <t>Vyjmutí a snesení konstrukcí nebo dílů hmotnosti přes 10 do 20 t</t>
  </si>
  <si>
    <t>66117046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</si>
  <si>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</si>
  <si>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0,523*501,609</t>
  </si>
  <si>
    <t>OST</t>
  </si>
  <si>
    <t>Ostatní</t>
  </si>
  <si>
    <t>40</t>
  </si>
  <si>
    <t>7594105072</t>
  </si>
  <si>
    <t>Montáž lanového propojení tlumivek na betonové pražce 3,7 nebo 4,2 m</t>
  </si>
  <si>
    <t>512</t>
  </si>
  <si>
    <t>-2042287279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</si>
  <si>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</si>
  <si>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41</t>
  </si>
  <si>
    <t>7594107070</t>
  </si>
  <si>
    <t>Demontáž lanového propojení tlumivek z betonových pražců</t>
  </si>
  <si>
    <t>268400776</t>
  </si>
  <si>
    <t>42</t>
  </si>
  <si>
    <t>9902300100</t>
  </si>
  <si>
    <t>Doprava jednosměrná (např. nakupovaného materiálu) mechanizací o nosnosti přes 3,5 t sypanin (kameniva, písku, suti, dlažebních kostek, atd.) do 10 km (štěrky)</t>
  </si>
  <si>
    <t>782365326</t>
  </si>
  <si>
    <t>Doprava jednosměrná (např. nakupovaného materiálu)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</si>
  <si>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873,41+119,25</t>
  </si>
  <si>
    <t>43</t>
  </si>
  <si>
    <t>9902400100</t>
  </si>
  <si>
    <t>Doprava jednosměrná (např. nakupovaného materiálu) mechanizací o nosnosti přes 3,5 t objemnějšího kusového materiálu (prefabrikátů, stožárů, výhybek, rozvaděčů, vybouraných hmot atd.) do 10 km (vytržená kolejová pole)</t>
  </si>
  <si>
    <t>-593981357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</si>
  <si>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</si>
  <si>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262,342</t>
  </si>
  <si>
    <t>44</t>
  </si>
  <si>
    <t>9902400500</t>
  </si>
  <si>
    <t>Doprava jednosměrná (např. nakupovaného materiálu) mechanizací o nosnosti přes 3,5 t objemnějšího kusového materiálu (prefabrikátů, stožárů, výhybek, rozvaděčů, vybouraných hmot atd.) do 60 km (pražce sb6 + regenerované kolejnice)</t>
  </si>
  <si>
    <t>1613764472</t>
  </si>
  <si>
    <t>Doprava jednosměrná (např. nakupovaného materiálu) mechanizací o nosnosti přes 3,5 t objemnějšího kusového materiálu (prefabrikátů, stožárů, výhybek, rozvaděčů, vybouraných hmot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</si>
  <si>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800*0,275+1150*0,049</t>
  </si>
  <si>
    <t>45</t>
  </si>
  <si>
    <t>9902900200</t>
  </si>
  <si>
    <t>Naložení objemnějšího kusového materiálu, vybouraných hmot (pražce sb6 a regenerované kolejnice)</t>
  </si>
  <si>
    <t>-656591003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</si>
  <si>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</si>
  <si>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46</t>
  </si>
  <si>
    <t>9903200100</t>
  </si>
  <si>
    <t>Přeprava mechanizace na místo prováděných prací o hmotnosti přes 12 t přes 50 do 100 km (ASP 2x, UK, čistička, Pušl 2x)</t>
  </si>
  <si>
    <t>-572752646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</si>
  <si>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</si>
  <si>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SO 03 - nástupiště</t>
  </si>
  <si>
    <t xml:space="preserve">    3 - Svislé a kompletní konstrukce</t>
  </si>
  <si>
    <t xml:space="preserve">    9 - Ostatní konstrukce a práce, bourání</t>
  </si>
  <si>
    <t>5955101020</t>
  </si>
  <si>
    <t>Kamenivo drcené štěrkodrť frakce 0/32</t>
  </si>
  <si>
    <t>909549098</t>
  </si>
  <si>
    <t>(60*1,2*0,2+(4,1*27+2,5*(60-27))*0,15)*1,8</t>
  </si>
  <si>
    <t>5964147130</t>
  </si>
  <si>
    <t>Nástupištní díly hrana H 130 základní</t>
  </si>
  <si>
    <t>1095769388</t>
  </si>
  <si>
    <t>5955101025</t>
  </si>
  <si>
    <t>Kamenivo drcené drť frakce 4/8</t>
  </si>
  <si>
    <t>19704269</t>
  </si>
  <si>
    <t>(4,1*27+(60-27)*2,5)*0,05*1,8</t>
  </si>
  <si>
    <t>5962107000</t>
  </si>
  <si>
    <t>Piktogramy zákaz vstupu</t>
  </si>
  <si>
    <t>-1097576093</t>
  </si>
  <si>
    <t>5962110000</t>
  </si>
  <si>
    <t>Značení zastávek tabule s názvem</t>
  </si>
  <si>
    <t>2016538036</t>
  </si>
  <si>
    <t>5962113000</t>
  </si>
  <si>
    <t>Sloupek ocelový pozinkovaný 70 mm</t>
  </si>
  <si>
    <t>1088831983</t>
  </si>
  <si>
    <t>5962114000</t>
  </si>
  <si>
    <t>Výstroj sloupku objímka 50 až 100 mm kompletní</t>
  </si>
  <si>
    <t>490995857</t>
  </si>
  <si>
    <t>5962101045</t>
  </si>
  <si>
    <t>Návěstidlo konec nástupiště</t>
  </si>
  <si>
    <t>-919361526</t>
  </si>
  <si>
    <t>5964147150</t>
  </si>
  <si>
    <t>Nástupištní díly dlažební deska VLsVP 99,7x94,7x8</t>
  </si>
  <si>
    <t>370589725</t>
  </si>
  <si>
    <t>5964151005</t>
  </si>
  <si>
    <t>Dlažba zámková hladká kostka</t>
  </si>
  <si>
    <t>-1808966087</t>
  </si>
  <si>
    <t>(1,7*60+1,5*27)*1,1+20</t>
  </si>
  <si>
    <t>5964151030</t>
  </si>
  <si>
    <t>Dlažba zámková pro nevidomé kostka</t>
  </si>
  <si>
    <t>1379463951</t>
  </si>
  <si>
    <t>5964159005</t>
  </si>
  <si>
    <t>Obrubník chodníkový</t>
  </si>
  <si>
    <t>-2116311354</t>
  </si>
  <si>
    <t>60-27+2*4+10</t>
  </si>
  <si>
    <t>5964165000</t>
  </si>
  <si>
    <t>Betonová patka sloupku malá prefabrikát</t>
  </si>
  <si>
    <t>-1704179989</t>
  </si>
  <si>
    <t>5964161000</t>
  </si>
  <si>
    <t>Beton lehce zhutnitelný C 12/15;X0 F5 2 080 2 517</t>
  </si>
  <si>
    <t>-1187968018</t>
  </si>
  <si>
    <t>60*1,5*0,1+0,5</t>
  </si>
  <si>
    <t>5964161020</t>
  </si>
  <si>
    <t>Beton lehce zhutnitelný C 25/30;X0 F5 2 395 2 898</t>
  </si>
  <si>
    <t>-1952809624</t>
  </si>
  <si>
    <t>2,5*0,3*1,3*2+1</t>
  </si>
  <si>
    <t>-99976318</t>
  </si>
  <si>
    <t>(60-27)*0,1*0,3+0,5</t>
  </si>
  <si>
    <t>Svislé a kompletní konstrukce</t>
  </si>
  <si>
    <t>348942132 R</t>
  </si>
  <si>
    <t>Zábradlí ocelové osazené do bloků z betonu ze tří vodorovných trubek</t>
  </si>
  <si>
    <t>2122611542</t>
  </si>
  <si>
    <t>Zábradlí ocelové přímé nebo v oblouku výšky 1,1 m  ze sloupků z válcovaných tyčí I č.10-12 s osazením do bloků z betonu prostého rozměru 200x200x500 mm ze tří vodorovných trubek průměru 51 mm</t>
  </si>
  <si>
    <t>74910602 R</t>
  </si>
  <si>
    <t>zábradlí městské obloukové bezpečnostní lakovaný povrch 1000x1000mm</t>
  </si>
  <si>
    <t>823555734</t>
  </si>
  <si>
    <t>5913285035</t>
  </si>
  <si>
    <t>Montáž dílů komunikace ze zámkové dlažby uložení v podsypu</t>
  </si>
  <si>
    <t>-393658156</t>
  </si>
  <si>
    <t>Montáž dílů komunikace ze zámkové dlažby uložení v podsypu. Poznámka: 1. V cenách jsou započteny náklady na osazení dlažby nebo obrubníku. 2. V cenách nejsou obsaženy náklady na dodávku materiálu.</t>
  </si>
  <si>
    <t>27*4,1+(60-27)*2,5+10</t>
  </si>
  <si>
    <t>5913285210</t>
  </si>
  <si>
    <t>Montáž dílů komunikace obrubníku uložení v betonu</t>
  </si>
  <si>
    <t>-1109864206</t>
  </si>
  <si>
    <t>Montáž dílů komunikace obrubníku uložení v betonu. Poznámka: 1. V cenách jsou započteny náklady na osazení dlažby nebo obrubníku. 2. V cenách nejsou obsaženy náklady na dodávku materiálu.</t>
  </si>
  <si>
    <t>5913440030</t>
  </si>
  <si>
    <t>Nátěr vizuálně kontrastního pruhu nástupiště šíře do 150 mm</t>
  </si>
  <si>
    <t>703460329</t>
  </si>
  <si>
    <t>Nátěr vizuálně kontrastního pruhu nástupiště šíře do 150 mm. Poznámka: 1. V cenách jsou započteny náklady na očištění povrchu pásu od starého nátěru a nečistot a jeho obnovení barvou schváleného typu a odstínu. 2. V cenách nejsou obsaženy náklady na dodávku materiálu.</t>
  </si>
  <si>
    <t>5914035110 R</t>
  </si>
  <si>
    <t>Zřízení zídky monolitická betonová</t>
  </si>
  <si>
    <t>-1534495015</t>
  </si>
  <si>
    <t>Zřízení zídky monolitická betonová.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</si>
  <si>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2,5*2+5</t>
  </si>
  <si>
    <t>5914075010</t>
  </si>
  <si>
    <t>Zřízení konstrukční vrstvy pražcového podloží bez geomateriálu tl. 0,15 m</t>
  </si>
  <si>
    <t>-2006632966</t>
  </si>
  <si>
    <t>Zřízení konstrukční vrstvy pražcového podloží bez geomateriálu tl. 0,15 m. Poznámka: 1. V cenách jsou započteny náklady na naložení výzisku na dopravní prostředek. 2. V cenách nejsou obsaženy náklady na dodávku materiálu a odtěžení zeminy.</t>
  </si>
  <si>
    <t>27*4,1+(60-27)*2,5</t>
  </si>
  <si>
    <t>5915010010</t>
  </si>
  <si>
    <t>Těžení zeminy nebo horniny železničního spodku I. třídy</t>
  </si>
  <si>
    <t>-187343422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</si>
  <si>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</si>
  <si>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5*0,25*27+1,5*0,25*(60-27)</t>
  </si>
  <si>
    <t>Ostatní konstrukce a práce, bourání</t>
  </si>
  <si>
    <t>923101211 R</t>
  </si>
  <si>
    <t>Mimoúrovňové nástupiště L bez konzolových desek vnější</t>
  </si>
  <si>
    <t>1013105704</t>
  </si>
  <si>
    <t xml:space="preserve">Železniční nástupiště mimoúrovňové typ L bez konzolových desek vnější
Montáž nástupiště mimoúrovňového H130. Poznámka: 1. V cenách jsou započteny náklady na úpravu terénu, montáž a zásyp podle vzorového listu (včetně podlití a penetračních nátěrů). 2. V cenách nejsou obsaženy náklady na dodávku materiálu.
 u mimoúrovňových nástupišť typu L bez konzolových desek (vzorový list železničního spodku ČD Ž 8.42-N):
- výkop pro uložení nástupištních prefabrikátů,
- nástupištní prefabrikát L na podkladní a vyrovnávací vrstvě z betonu,
- zásyp nástupištních prefabrikátů nenamrzavou zeminou a štěrkodrtí,
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</si>
  <si>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</si>
  <si>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</si>
  <si>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1397903831</t>
  </si>
  <si>
    <t>Doprava obousměrná (např. dodávek z vlastních zásob zhotovitele nebo objednatele nebo výzisku) mechanizací o nosnosti přes 3,5 t sypanin (kameniva, písku, suti, dlažebních kostek,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</si>
  <si>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85,374+19,818+(9,5+2,95+1,49)*2,2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</si>
  <si>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</si>
  <si>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</si>
  <si>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884644719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</si>
  <si>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</si>
  <si>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176,750*0,06*2,2+3,004</t>
  </si>
  <si>
    <t>9902300200</t>
  </si>
  <si>
    <t>Doprava jednosměrná (např. nakupovaného materiálu) mechanizací o nosnosti přes 3,5 t sypanin (kameniva, písku, suti, dlažebních kostek, atd.) do 20 km</t>
  </si>
  <si>
    <t>-122596388</t>
  </si>
  <si>
    <t>Doprava jednosměrná (např. nakupovaného materiálu)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</si>
  <si>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9902400400</t>
  </si>
  <si>
    <t>Doprava jednosměrná (např. nakupovaného materiálu) mechanizací o nosnosti přes 3,5 t objemnějšího kusového materiálu (prefabrikátů, stožárů, výhybek, rozvaděčů, vybouraných hmot atd.) do 40 km</t>
  </si>
  <si>
    <t>-1846866278</t>
  </si>
  <si>
    <t>Doprava jednosměrná (např. nakupovaného materiálu) mechanizací o nosnosti přes 3,5 t objemnějšího kusového materiálu (prefabrikátů, stožárů, výhybek, rozvaděčů, vybouraných hmot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</si>
  <si>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1,438*30+60*0,179</t>
  </si>
  <si>
    <t>9909000100</t>
  </si>
  <si>
    <t>Poplatek za uložení suti nebo hmot na oficiální skládku</t>
  </si>
  <si>
    <t>-1964728393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</si>
  <si>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</si>
  <si>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SO 05 - VON</t>
  </si>
  <si>
    <t>VRN - Vedlejší rozpočtové náklady</t>
  </si>
  <si>
    <t>VRN</t>
  </si>
  <si>
    <t>Vedlejší rozpočtové náklady</t>
  </si>
  <si>
    <t>011101001</t>
  </si>
  <si>
    <t>Finanční náklady pojistné</t>
  </si>
  <si>
    <t>%</t>
  </si>
  <si>
    <t>788549858</t>
  </si>
  <si>
    <t>021211001</t>
  </si>
  <si>
    <t>Průzkumné práce pro opravy Doplňující laboratorní rozbor kontaminace zeminy nebo kol. lože</t>
  </si>
  <si>
    <t>1268222172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</si>
  <si>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</si>
  <si>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</si>
  <si>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</si>
  <si>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-1849321460</t>
  </si>
  <si>
    <t>022101011</t>
  </si>
  <si>
    <t>Geodetické práce Geodetické práce v průběhu opravy</t>
  </si>
  <si>
    <t>-793425633</t>
  </si>
  <si>
    <t>022101021</t>
  </si>
  <si>
    <t>Geodetické práce Geodetické práce po ukončení opravy</t>
  </si>
  <si>
    <t>169798936</t>
  </si>
  <si>
    <t>022111001</t>
  </si>
  <si>
    <t>Geodetické práce Kontrola PPK při směrové a výškové úpravě koleje zaměřením APK trať jednokolejná</t>
  </si>
  <si>
    <t>525922266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</si>
  <si>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</si>
  <si>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0,6*4</t>
  </si>
  <si>
    <t>022121001</t>
  </si>
  <si>
    <t>Geodetické práce Diagnostika technické infrastruktury Vytýčení trasy inženýrských sítí</t>
  </si>
  <si>
    <t>ks</t>
  </si>
  <si>
    <t>-565199608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</si>
  <si>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</si>
  <si>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024101401</t>
  </si>
  <si>
    <t>Inženýrská činnost koordinační a kompletační činnost</t>
  </si>
  <si>
    <t>-1796904826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</si>
  <si>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</si>
  <si>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</si>
  <si>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1703317676</t>
  </si>
  <si>
    <t>033131001</t>
  </si>
  <si>
    <t>Provozní vlivy Organizační zajištění prací při zřizování a udržování BK kolejí a výhybek</t>
  </si>
  <si>
    <t>1591673149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</si>
  <si>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</si>
  <si>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</si>
  <si>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</si>
  <si>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</si>
  <si>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-1105121569</t>
  </si>
  <si>
    <t>4*6*10</t>
  </si>
  <si>
    <t>SO 06 - Materiál dodávaný SŽ</t>
  </si>
  <si>
    <t>5956213040</t>
  </si>
  <si>
    <t>Pražec betonový příčný vystrojený  užitý SB6</t>
  </si>
  <si>
    <t>-666190538</t>
  </si>
  <si>
    <t>5957201010</t>
  </si>
  <si>
    <t>Kolejnice užité tv. S49</t>
  </si>
  <si>
    <t>-1242944909</t>
  </si>
  <si>
    <t>2*80+8*120</t>
  </si>
  <si>
    <t>5958134025</t>
  </si>
  <si>
    <t>Součásti upevňovací svěrka ŽS 4</t>
  </si>
  <si>
    <t>-1543765637</t>
  </si>
  <si>
    <t>5958134044</t>
  </si>
  <si>
    <t>Součásti upevňovací šroub svěrkový RS 1 (M24x80)</t>
  </si>
  <si>
    <t>-289190383</t>
  </si>
  <si>
    <t>5958134115</t>
  </si>
  <si>
    <t>Součásti upevňovací matice M24</t>
  </si>
  <si>
    <t>-5234386</t>
  </si>
  <si>
    <t>5958158005</t>
  </si>
  <si>
    <t>Podložka pryžová pod patu kolejnice S49  183/126/6</t>
  </si>
  <si>
    <t>769969414</t>
  </si>
  <si>
    <t>5958134040</t>
  </si>
  <si>
    <t>Součásti upevňovací kroužek pružný dvojitý Fe 6</t>
  </si>
  <si>
    <t>1729857416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</si>
</sst>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9" fillId="0" borderId="14" xfId="0" applyFont="1" applyBorder="1" applyAlignment="1"/>
    <xf numFmtId="0" fontId="9" fillId="0" borderId="0" xfId="0" applyFont="1" applyBorder="1" applyAlignment="1"/>
    <xf numFmtId="166" fontId="9" fillId="0" borderId="0" xfId="0" applyNumberFormat="1" applyFont="1" applyBorder="1" applyAlignment="1"/>
    <xf numFmtId="166" fontId="9" fillId="0" borderId="15" xfId="0" applyNumberFormat="1" applyFont="1" applyBorder="1" applyAlignment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>
      <c r="AR2" s="189" t="s">
        <v>5</v>
      </c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s="1" customFormat="1" ht="12" customHeight="1">
      <c r="B5" s="18"/>
      <c r="D5" s="22" t="s">
        <v>13</v>
      </c>
      <c r="K5" s="201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R5" s="18"/>
      <c r="BE5" s="198" t="s">
        <v>15</v>
      </c>
      <c r="BS5" s="15" t="s">
        <v>6</v>
      </c>
    </row>
    <row r="6" spans="1:74" s="1" customFormat="1" ht="36.950000000000003" customHeight="1">
      <c r="B6" s="18"/>
      <c r="D6" s="24" t="s">
        <v>16</v>
      </c>
      <c r="K6" s="202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R6" s="18"/>
      <c r="BE6" s="199"/>
      <c r="BS6" s="15" t="s">
        <v>6</v>
      </c>
    </row>
    <row r="7" spans="1:74" s="1" customFormat="1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99"/>
      <c r="BS7" s="15" t="s">
        <v>6</v>
      </c>
    </row>
    <row r="8" spans="1:74" s="1" customFormat="1" ht="12" customHeight="1">
      <c r="B8" s="18"/>
      <c r="D8" s="25" t="s">
        <v>20</v>
      </c>
      <c r="K8" s="23" t="s">
        <v>21</v>
      </c>
      <c r="AK8" s="25" t="s">
        <v>22</v>
      </c>
      <c r="AN8" s="26"/>
      <c r="AR8" s="18"/>
      <c r="BE8" s="199"/>
      <c r="BS8" s="15" t="s">
        <v>6</v>
      </c>
    </row>
    <row r="9" spans="1:74" s="1" customFormat="1" ht="14.45" customHeight="1">
      <c r="B9" s="18"/>
      <c r="AR9" s="18"/>
      <c r="BE9" s="199"/>
      <c r="BS9" s="15" t="s">
        <v>6</v>
      </c>
    </row>
    <row r="10" spans="1:74" s="1" customFormat="1" ht="12" customHeight="1">
      <c r="B10" s="18"/>
      <c r="D10" s="25" t="s">
        <v>23</v>
      </c>
      <c r="AK10" s="25" t="s">
        <v>24</v>
      </c>
      <c r="AN10" s="23" t="s">
        <v>1</v>
      </c>
      <c r="AR10" s="18"/>
      <c r="BE10" s="199"/>
      <c r="BS10" s="15" t="s">
        <v>6</v>
      </c>
    </row>
    <row r="11" spans="1:74" s="1" customFormat="1" ht="18.399999999999999" customHeight="1">
      <c r="B11" s="18"/>
      <c r="E11" s="23" t="s">
        <v>21</v>
      </c>
      <c r="AK11" s="25" t="s">
        <v>25</v>
      </c>
      <c r="AN11" s="23" t="s">
        <v>1</v>
      </c>
      <c r="AR11" s="18"/>
      <c r="BE11" s="199"/>
      <c r="BS11" s="15" t="s">
        <v>6</v>
      </c>
    </row>
    <row r="12" spans="1:74" s="1" customFormat="1" ht="6.95" customHeight="1">
      <c r="B12" s="18"/>
      <c r="AR12" s="18"/>
      <c r="BE12" s="199"/>
      <c r="BS12" s="15" t="s">
        <v>6</v>
      </c>
    </row>
    <row r="13" spans="1:74" s="1" customFormat="1" ht="12" customHeight="1">
      <c r="B13" s="18"/>
      <c r="D13" s="25" t="s">
        <v>26</v>
      </c>
      <c r="AK13" s="25" t="s">
        <v>24</v>
      </c>
      <c r="AN13" s="27" t="s">
        <v>27</v>
      </c>
      <c r="AR13" s="18"/>
      <c r="BE13" s="199"/>
      <c r="BS13" s="15" t="s">
        <v>6</v>
      </c>
    </row>
    <row r="14" spans="1:74" ht="12.75">
      <c r="B14" s="18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5" t="s">
        <v>25</v>
      </c>
      <c r="AN14" s="27" t="s">
        <v>27</v>
      </c>
      <c r="AR14" s="18"/>
      <c r="BE14" s="199"/>
      <c r="BS14" s="15" t="s">
        <v>6</v>
      </c>
    </row>
    <row r="15" spans="1:74" s="1" customFormat="1" ht="6.95" customHeight="1">
      <c r="B15" s="18"/>
      <c r="AR15" s="18"/>
      <c r="BE15" s="199"/>
      <c r="BS15" s="15" t="s">
        <v>3</v>
      </c>
    </row>
    <row r="16" spans="1:74" s="1" customFormat="1" ht="12" customHeight="1">
      <c r="B16" s="18"/>
      <c r="D16" s="25" t="s">
        <v>28</v>
      </c>
      <c r="AK16" s="25" t="s">
        <v>24</v>
      </c>
      <c r="AN16" s="23" t="s">
        <v>1</v>
      </c>
      <c r="AR16" s="18"/>
      <c r="BE16" s="199"/>
      <c r="BS16" s="15" t="s">
        <v>3</v>
      </c>
    </row>
    <row r="17" spans="1:71" s="1" customFormat="1" ht="18.399999999999999" customHeight="1">
      <c r="B17" s="18"/>
      <c r="E17" s="23" t="s">
        <v>21</v>
      </c>
      <c r="AK17" s="25" t="s">
        <v>25</v>
      </c>
      <c r="AN17" s="23" t="s">
        <v>1</v>
      </c>
      <c r="AR17" s="18"/>
      <c r="BE17" s="199"/>
      <c r="BS17" s="15" t="s">
        <v>29</v>
      </c>
    </row>
    <row r="18" spans="1:71" s="1" customFormat="1" ht="6.95" customHeight="1">
      <c r="B18" s="18"/>
      <c r="AR18" s="18"/>
      <c r="BE18" s="199"/>
      <c r="BS18" s="15" t="s">
        <v>6</v>
      </c>
    </row>
    <row r="19" spans="1:71" s="1" customFormat="1" ht="12" customHeight="1">
      <c r="B19" s="18"/>
      <c r="D19" s="25" t="s">
        <v>30</v>
      </c>
      <c r="AK19" s="25" t="s">
        <v>24</v>
      </c>
      <c r="AN19" s="23" t="s">
        <v>1</v>
      </c>
      <c r="AR19" s="18"/>
      <c r="BE19" s="199"/>
      <c r="BS19" s="15" t="s">
        <v>6</v>
      </c>
    </row>
    <row r="20" spans="1:71" s="1" customFormat="1" ht="18.399999999999999" customHeight="1">
      <c r="B20" s="18"/>
      <c r="E20" s="23" t="s">
        <v>21</v>
      </c>
      <c r="AK20" s="25" t="s">
        <v>25</v>
      </c>
      <c r="AN20" s="23" t="s">
        <v>1</v>
      </c>
      <c r="AR20" s="18"/>
      <c r="BE20" s="199"/>
      <c r="BS20" s="15" t="s">
        <v>29</v>
      </c>
    </row>
    <row r="21" spans="1:71" s="1" customFormat="1" ht="6.95" customHeight="1">
      <c r="B21" s="18"/>
      <c r="AR21" s="18"/>
      <c r="BE21" s="199"/>
    </row>
    <row r="22" spans="1:71" s="1" customFormat="1" ht="12" customHeight="1">
      <c r="B22" s="18"/>
      <c r="D22" s="25" t="s">
        <v>31</v>
      </c>
      <c r="AR22" s="18"/>
      <c r="BE22" s="199"/>
    </row>
    <row r="23" spans="1:71" s="1" customFormat="1" ht="16.5" customHeight="1">
      <c r="B23" s="18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8"/>
      <c r="BE23" s="199"/>
    </row>
    <row r="24" spans="1:71" s="1" customFormat="1" ht="6.95" customHeight="1">
      <c r="B24" s="18"/>
      <c r="AR24" s="18"/>
      <c r="BE24" s="199"/>
    </row>
    <row r="25" spans="1:71" s="1" customFormat="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99"/>
    </row>
    <row r="26" spans="1:71" s="2" customFormat="1" ht="25.9" customHeight="1">
      <c r="A26" s="30"/>
      <c r="B26" s="31"/>
      <c r="C26" s="30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6">
        <f>ROUND(AG94,2)</f>
        <v>499840</v>
      </c>
      <c r="AL26" s="207"/>
      <c r="AM26" s="207"/>
      <c r="AN26" s="207"/>
      <c r="AO26" s="207"/>
      <c r="AP26" s="30"/>
      <c r="AQ26" s="30"/>
      <c r="AR26" s="31"/>
      <c r="BE26" s="199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199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08" t="s">
        <v>33</v>
      </c>
      <c r="M28" s="208"/>
      <c r="N28" s="208"/>
      <c r="O28" s="208"/>
      <c r="P28" s="208"/>
      <c r="Q28" s="30"/>
      <c r="R28" s="30"/>
      <c r="S28" s="30"/>
      <c r="T28" s="30"/>
      <c r="U28" s="30"/>
      <c r="V28" s="30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30"/>
      <c r="AG28" s="30"/>
      <c r="AH28" s="30"/>
      <c r="AI28" s="30"/>
      <c r="AJ28" s="30"/>
      <c r="AK28" s="208" t="s">
        <v>35</v>
      </c>
      <c r="AL28" s="208"/>
      <c r="AM28" s="208"/>
      <c r="AN28" s="208"/>
      <c r="AO28" s="208"/>
      <c r="AP28" s="30"/>
      <c r="AQ28" s="30"/>
      <c r="AR28" s="31"/>
      <c r="BE28" s="199"/>
    </row>
    <row r="29" spans="1:71" s="3" customFormat="1" ht="14.45" customHeight="1">
      <c r="B29" s="35"/>
      <c r="D29" s="25" t="s">
        <v>36</v>
      </c>
      <c r="F29" s="25" t="s">
        <v>37</v>
      </c>
      <c r="L29" s="193">
        <v>0.21</v>
      </c>
      <c r="M29" s="192"/>
      <c r="N29" s="192"/>
      <c r="O29" s="192"/>
      <c r="P29" s="192"/>
      <c r="W29" s="191">
        <f>ROUND(AZ94, 2)</f>
        <v>499840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104966.39999999999</v>
      </c>
      <c r="AL29" s="192"/>
      <c r="AM29" s="192"/>
      <c r="AN29" s="192"/>
      <c r="AO29" s="192"/>
      <c r="AR29" s="35"/>
      <c r="BE29" s="200"/>
    </row>
    <row r="30" spans="1:71" s="3" customFormat="1" ht="14.45" customHeight="1">
      <c r="B30" s="35"/>
      <c r="F30" s="25" t="s">
        <v>38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5"/>
      <c r="BE30" s="200"/>
    </row>
    <row r="31" spans="1:71" s="3" customFormat="1" ht="14.45" hidden="1" customHeight="1">
      <c r="B31" s="35"/>
      <c r="F31" s="25" t="s">
        <v>39</v>
      </c>
      <c r="L31" s="193">
        <v>0.21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5"/>
      <c r="BE31" s="200"/>
    </row>
    <row r="32" spans="1:71" s="3" customFormat="1" ht="14.45" hidden="1" customHeight="1">
      <c r="B32" s="35"/>
      <c r="F32" s="25" t="s">
        <v>40</v>
      </c>
      <c r="L32" s="193">
        <v>0.15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5"/>
      <c r="BE32" s="200"/>
    </row>
    <row r="33" spans="1:57" s="3" customFormat="1" ht="14.45" hidden="1" customHeight="1">
      <c r="B33" s="35"/>
      <c r="F33" s="25" t="s">
        <v>41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5"/>
      <c r="BE33" s="200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199"/>
    </row>
    <row r="35" spans="1:57" s="2" customFormat="1" ht="25.9" customHeight="1">
      <c r="A35" s="30"/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197" t="s">
        <v>44</v>
      </c>
      <c r="Y35" s="195"/>
      <c r="Z35" s="195"/>
      <c r="AA35" s="195"/>
      <c r="AB35" s="195"/>
      <c r="AC35" s="38"/>
      <c r="AD35" s="38"/>
      <c r="AE35" s="38"/>
      <c r="AF35" s="38"/>
      <c r="AG35" s="38"/>
      <c r="AH35" s="38"/>
      <c r="AI35" s="38"/>
      <c r="AJ35" s="38"/>
      <c r="AK35" s="194">
        <f>SUM(AK26:AK33)</f>
        <v>604806.40000000002</v>
      </c>
      <c r="AL35" s="195"/>
      <c r="AM35" s="195"/>
      <c r="AN35" s="195"/>
      <c r="AO35" s="196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18"/>
      <c r="AR38" s="18"/>
    </row>
    <row r="39" spans="1:57" s="1" customFormat="1" ht="14.45" customHeight="1">
      <c r="B39" s="18"/>
      <c r="AR39" s="18"/>
    </row>
    <row r="40" spans="1:57" s="1" customFormat="1" ht="14.45" customHeight="1">
      <c r="B40" s="18"/>
      <c r="AR40" s="18"/>
    </row>
    <row r="41" spans="1:57" s="1" customFormat="1" ht="14.45" customHeight="1">
      <c r="B41" s="18"/>
      <c r="AR41" s="18"/>
    </row>
    <row r="42" spans="1:57" s="1" customFormat="1" ht="14.45" customHeight="1">
      <c r="B42" s="18"/>
      <c r="AR42" s="18"/>
    </row>
    <row r="43" spans="1:57" s="1" customFormat="1" ht="14.45" customHeight="1">
      <c r="B43" s="18"/>
      <c r="AR43" s="18"/>
    </row>
    <row r="44" spans="1:57" s="1" customFormat="1" ht="14.45" customHeight="1">
      <c r="B44" s="18"/>
      <c r="AR44" s="18"/>
    </row>
    <row r="45" spans="1:57" s="1" customFormat="1" ht="14.45" customHeight="1">
      <c r="B45" s="18"/>
      <c r="AR45" s="18"/>
    </row>
    <row r="46" spans="1:57" s="1" customFormat="1" ht="14.45" customHeight="1">
      <c r="B46" s="18"/>
      <c r="AR46" s="18"/>
    </row>
    <row r="47" spans="1:57" s="1" customFormat="1" ht="14.45" customHeight="1">
      <c r="B47" s="18"/>
      <c r="AR47" s="18"/>
    </row>
    <row r="48" spans="1:57" s="1" customFormat="1" ht="14.45" customHeight="1">
      <c r="B48" s="18"/>
      <c r="AR48" s="18"/>
    </row>
    <row r="49" spans="1:57" s="2" customFormat="1" ht="14.45" customHeight="1">
      <c r="B49" s="40"/>
      <c r="D49" s="41" t="s">
        <v>45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46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18"/>
      <c r="AR50" s="18"/>
    </row>
    <row r="51" spans="1:57">
      <c r="B51" s="18"/>
      <c r="AR51" s="18"/>
    </row>
    <row r="52" spans="1:57">
      <c r="B52" s="18"/>
      <c r="AR52" s="18"/>
    </row>
    <row r="53" spans="1:57">
      <c r="B53" s="18"/>
      <c r="AR53" s="18"/>
    </row>
    <row r="54" spans="1:57">
      <c r="B54" s="18"/>
      <c r="AR54" s="18"/>
    </row>
    <row r="55" spans="1:57">
      <c r="B55" s="18"/>
      <c r="AR55" s="18"/>
    </row>
    <row r="56" spans="1:57">
      <c r="B56" s="18"/>
      <c r="AR56" s="18"/>
    </row>
    <row r="57" spans="1:57">
      <c r="B57" s="18"/>
      <c r="AR57" s="18"/>
    </row>
    <row r="58" spans="1:57">
      <c r="B58" s="18"/>
      <c r="AR58" s="18"/>
    </row>
    <row r="59" spans="1:57">
      <c r="B59" s="18"/>
      <c r="AR59" s="18"/>
    </row>
    <row r="60" spans="1:57" s="2" customFormat="1" ht="12.75">
      <c r="A60" s="30"/>
      <c r="B60" s="31"/>
      <c r="C60" s="30"/>
      <c r="D60" s="43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47</v>
      </c>
      <c r="AI60" s="33"/>
      <c r="AJ60" s="33"/>
      <c r="AK60" s="33"/>
      <c r="AL60" s="33"/>
      <c r="AM60" s="43" t="s">
        <v>48</v>
      </c>
      <c r="AN60" s="33"/>
      <c r="AO60" s="33"/>
      <c r="AP60" s="30"/>
      <c r="AQ60" s="30"/>
      <c r="AR60" s="31"/>
      <c r="BE60" s="30"/>
    </row>
    <row r="61" spans="1:57">
      <c r="B61" s="18"/>
      <c r="AR61" s="18"/>
    </row>
    <row r="62" spans="1:57">
      <c r="B62" s="18"/>
      <c r="AR62" s="18"/>
    </row>
    <row r="63" spans="1:57">
      <c r="B63" s="18"/>
      <c r="AR63" s="18"/>
    </row>
    <row r="64" spans="1:57" s="2" customFormat="1" ht="12.75">
      <c r="A64" s="30"/>
      <c r="B64" s="31"/>
      <c r="C64" s="30"/>
      <c r="D64" s="41" t="s">
        <v>49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50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18"/>
      <c r="AR65" s="18"/>
    </row>
    <row r="66" spans="1:57">
      <c r="B66" s="18"/>
      <c r="AR66" s="18"/>
    </row>
    <row r="67" spans="1:57">
      <c r="B67" s="18"/>
      <c r="AR67" s="18"/>
    </row>
    <row r="68" spans="1:57">
      <c r="B68" s="18"/>
      <c r="AR68" s="18"/>
    </row>
    <row r="69" spans="1:57">
      <c r="B69" s="18"/>
      <c r="AR69" s="18"/>
    </row>
    <row r="70" spans="1:57">
      <c r="B70" s="18"/>
      <c r="AR70" s="18"/>
    </row>
    <row r="71" spans="1:57">
      <c r="B71" s="18"/>
      <c r="AR71" s="18"/>
    </row>
    <row r="72" spans="1:57">
      <c r="B72" s="18"/>
      <c r="AR72" s="18"/>
    </row>
    <row r="73" spans="1:57">
      <c r="B73" s="18"/>
      <c r="AR73" s="18"/>
    </row>
    <row r="74" spans="1:57">
      <c r="B74" s="18"/>
      <c r="AR74" s="18"/>
    </row>
    <row r="75" spans="1:57" s="2" customFormat="1" ht="12.75">
      <c r="A75" s="30"/>
      <c r="B75" s="31"/>
      <c r="C75" s="30"/>
      <c r="D75" s="43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47</v>
      </c>
      <c r="AI75" s="33"/>
      <c r="AJ75" s="33"/>
      <c r="AK75" s="33"/>
      <c r="AL75" s="33"/>
      <c r="AM75" s="43" t="s">
        <v>48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19" t="s">
        <v>51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5" t="s">
        <v>13</v>
      </c>
      <c r="L84" s="4" t="str">
        <f>K5</f>
        <v>20_013</v>
      </c>
      <c r="AR84" s="49"/>
    </row>
    <row r="85" spans="1:91" s="5" customFormat="1" ht="36.950000000000003" customHeight="1">
      <c r="B85" s="50"/>
      <c r="C85" s="51" t="s">
        <v>16</v>
      </c>
      <c r="L85" s="219" t="str">
        <f>K6</f>
        <v>Oprava nástupišť v obvodu OŘ OLC - Olomouc Řepčín</v>
      </c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0"/>
      <c r="AH85" s="220"/>
      <c r="AI85" s="220"/>
      <c r="AJ85" s="220"/>
      <c r="AK85" s="220"/>
      <c r="AL85" s="220"/>
      <c r="AM85" s="220"/>
      <c r="AN85" s="220"/>
      <c r="AO85" s="22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5" t="s">
        <v>20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22</v>
      </c>
      <c r="AJ87" s="30"/>
      <c r="AK87" s="30"/>
      <c r="AL87" s="30"/>
      <c r="AM87" s="221" t="str">
        <f>IF(AN8= "","",AN8)</f>
        <v/>
      </c>
      <c r="AN87" s="22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5" t="s">
        <v>23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28</v>
      </c>
      <c r="AJ89" s="30"/>
      <c r="AK89" s="30"/>
      <c r="AL89" s="30"/>
      <c r="AM89" s="222" t="str">
        <f>IF(E17="","",E17)</f>
        <v xml:space="preserve"> </v>
      </c>
      <c r="AN89" s="223"/>
      <c r="AO89" s="223"/>
      <c r="AP89" s="223"/>
      <c r="AQ89" s="30"/>
      <c r="AR89" s="31"/>
      <c r="AS89" s="224" t="s">
        <v>52</v>
      </c>
      <c r="AT89" s="22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5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 "Vyplň údaj","",E14)</f>
        <v/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30</v>
      </c>
      <c r="AJ90" s="30"/>
      <c r="AK90" s="30"/>
      <c r="AL90" s="30"/>
      <c r="AM90" s="222" t="str">
        <f>IF(E20="","",E20)</f>
        <v xml:space="preserve"> </v>
      </c>
      <c r="AN90" s="223"/>
      <c r="AO90" s="223"/>
      <c r="AP90" s="223"/>
      <c r="AQ90" s="30"/>
      <c r="AR90" s="31"/>
      <c r="AS90" s="226"/>
      <c r="AT90" s="22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26"/>
      <c r="AT91" s="22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4" t="s">
        <v>53</v>
      </c>
      <c r="D92" s="215"/>
      <c r="E92" s="215"/>
      <c r="F92" s="215"/>
      <c r="G92" s="215"/>
      <c r="H92" s="58"/>
      <c r="I92" s="217" t="s">
        <v>54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6" t="s">
        <v>55</v>
      </c>
      <c r="AH92" s="215"/>
      <c r="AI92" s="215"/>
      <c r="AJ92" s="215"/>
      <c r="AK92" s="215"/>
      <c r="AL92" s="215"/>
      <c r="AM92" s="215"/>
      <c r="AN92" s="217" t="s">
        <v>56</v>
      </c>
      <c r="AO92" s="215"/>
      <c r="AP92" s="218"/>
      <c r="AQ92" s="59" t="s">
        <v>57</v>
      </c>
      <c r="AR92" s="31"/>
      <c r="AS92" s="60" t="s">
        <v>58</v>
      </c>
      <c r="AT92" s="61" t="s">
        <v>59</v>
      </c>
      <c r="AU92" s="61" t="s">
        <v>60</v>
      </c>
      <c r="AV92" s="61" t="s">
        <v>61</v>
      </c>
      <c r="AW92" s="61" t="s">
        <v>62</v>
      </c>
      <c r="AX92" s="61" t="s">
        <v>63</v>
      </c>
      <c r="AY92" s="61" t="s">
        <v>64</v>
      </c>
      <c r="AZ92" s="61" t="s">
        <v>65</v>
      </c>
      <c r="BA92" s="61" t="s">
        <v>66</v>
      </c>
      <c r="BB92" s="61" t="s">
        <v>67</v>
      </c>
      <c r="BC92" s="61" t="s">
        <v>68</v>
      </c>
      <c r="BD92" s="62" t="s">
        <v>69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70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12">
        <f>ROUND(SUM(AG95:AG98),2)</f>
        <v>499840</v>
      </c>
      <c r="AH94" s="212"/>
      <c r="AI94" s="212"/>
      <c r="AJ94" s="212"/>
      <c r="AK94" s="212"/>
      <c r="AL94" s="212"/>
      <c r="AM94" s="212"/>
      <c r="AN94" s="213">
        <f>SUM(AG94,AT94)</f>
        <v>604806.40000000002</v>
      </c>
      <c r="AO94" s="213"/>
      <c r="AP94" s="213"/>
      <c r="AQ94" s="70" t="s">
        <v>1</v>
      </c>
      <c r="AR94" s="66"/>
      <c r="AS94" s="71">
        <f>ROUND(SUM(AS95:AS98),2)</f>
        <v>0</v>
      </c>
      <c r="AT94" s="72">
        <f>ROUND(SUM(AV94:AW94),2)</f>
        <v>104966.39999999999</v>
      </c>
      <c r="AU94" s="73">
        <f>ROUND(SUM(AU95:AU98),5)</f>
        <v>0</v>
      </c>
      <c r="AV94" s="72">
        <f>ROUND(AZ94*L29,2)</f>
        <v>104966.39999999999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ROUND(SUM(AZ95:AZ98),2)</f>
        <v>499840</v>
      </c>
      <c r="BA94" s="72">
        <f>ROUND(SUM(BA95:BA98),2)</f>
        <v>0</v>
      </c>
      <c r="BB94" s="72">
        <f>ROUND(SUM(BB95:BB98),2)</f>
        <v>0</v>
      </c>
      <c r="BC94" s="72">
        <f>ROUND(SUM(BC95:BC98),2)</f>
        <v>0</v>
      </c>
      <c r="BD94" s="74">
        <f>ROUND(SUM(BD95:BD98),2)</f>
        <v>0</v>
      </c>
      <c r="BS94" s="75" t="s">
        <v>71</v>
      </c>
      <c r="BT94" s="75" t="s">
        <v>72</v>
      </c>
      <c r="BU94" s="76" t="s">
        <v>73</v>
      </c>
      <c r="BV94" s="75" t="s">
        <v>74</v>
      </c>
      <c r="BW94" s="75" t="s">
        <v>4</v>
      </c>
      <c r="BX94" s="75" t="s">
        <v>75</v>
      </c>
      <c r="CL94" s="75" t="s">
        <v>1</v>
      </c>
    </row>
    <row r="95" spans="1:91" s="7" customFormat="1" ht="16.5" customHeight="1">
      <c r="A95" s="77" t="s">
        <v>76</v>
      </c>
      <c r="B95" s="78"/>
      <c r="C95" s="79"/>
      <c r="D95" s="211" t="s">
        <v>77</v>
      </c>
      <c r="E95" s="211"/>
      <c r="F95" s="211"/>
      <c r="G95" s="211"/>
      <c r="H95" s="211"/>
      <c r="I95" s="80"/>
      <c r="J95" s="211" t="s">
        <v>78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'SO 01 - železniční svršek'!J30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1" t="s">
        <v>79</v>
      </c>
      <c r="AR95" s="78"/>
      <c r="AS95" s="82">
        <v>0</v>
      </c>
      <c r="AT95" s="83">
        <f>ROUND(SUM(AV95:AW95),2)</f>
        <v>0</v>
      </c>
      <c r="AU95" s="84">
        <f>'SO 01 - železniční svršek'!P119</f>
        <v>0</v>
      </c>
      <c r="AV95" s="83">
        <f>'SO 01 - železniční svršek'!J33</f>
        <v>0</v>
      </c>
      <c r="AW95" s="83">
        <f>'SO 01 - železniční svršek'!J34</f>
        <v>0</v>
      </c>
      <c r="AX95" s="83">
        <f>'SO 01 - železniční svršek'!J35</f>
        <v>0</v>
      </c>
      <c r="AY95" s="83">
        <f>'SO 01 - železniční svršek'!J36</f>
        <v>0</v>
      </c>
      <c r="AZ95" s="83">
        <f>'SO 01 - železniční svršek'!F33</f>
        <v>0</v>
      </c>
      <c r="BA95" s="83">
        <f>'SO 01 - železniční svršek'!F34</f>
        <v>0</v>
      </c>
      <c r="BB95" s="83">
        <f>'SO 01 - železniční svršek'!F35</f>
        <v>0</v>
      </c>
      <c r="BC95" s="83">
        <f>'SO 01 - železniční svršek'!F36</f>
        <v>0</v>
      </c>
      <c r="BD95" s="85">
        <f>'SO 01 - železniční svršek'!F37</f>
        <v>0</v>
      </c>
      <c r="BT95" s="86" t="s">
        <v>80</v>
      </c>
      <c r="BV95" s="86" t="s">
        <v>74</v>
      </c>
      <c r="BW95" s="86" t="s">
        <v>81</v>
      </c>
      <c r="BX95" s="86" t="s">
        <v>4</v>
      </c>
      <c r="CL95" s="86" t="s">
        <v>1</v>
      </c>
      <c r="CM95" s="86" t="s">
        <v>82</v>
      </c>
    </row>
    <row r="96" spans="1:91" s="7" customFormat="1" ht="16.5" customHeight="1">
      <c r="A96" s="77" t="s">
        <v>76</v>
      </c>
      <c r="B96" s="78"/>
      <c r="C96" s="79"/>
      <c r="D96" s="211" t="s">
        <v>83</v>
      </c>
      <c r="E96" s="211"/>
      <c r="F96" s="211"/>
      <c r="G96" s="211"/>
      <c r="H96" s="211"/>
      <c r="I96" s="80"/>
      <c r="J96" s="211" t="s">
        <v>84</v>
      </c>
      <c r="K96" s="211"/>
      <c r="L96" s="211"/>
      <c r="M96" s="211"/>
      <c r="N96" s="211"/>
      <c r="O96" s="211"/>
      <c r="P96" s="211"/>
      <c r="Q96" s="211"/>
      <c r="R96" s="211"/>
      <c r="S96" s="211"/>
      <c r="T96" s="211"/>
      <c r="U96" s="211"/>
      <c r="V96" s="211"/>
      <c r="W96" s="211"/>
      <c r="X96" s="211"/>
      <c r="Y96" s="211"/>
      <c r="Z96" s="211"/>
      <c r="AA96" s="211"/>
      <c r="AB96" s="211"/>
      <c r="AC96" s="211"/>
      <c r="AD96" s="211"/>
      <c r="AE96" s="211"/>
      <c r="AF96" s="211"/>
      <c r="AG96" s="209">
        <f>'SO 03 - nástupiště'!J30</f>
        <v>0</v>
      </c>
      <c r="AH96" s="210"/>
      <c r="AI96" s="210"/>
      <c r="AJ96" s="210"/>
      <c r="AK96" s="210"/>
      <c r="AL96" s="210"/>
      <c r="AM96" s="210"/>
      <c r="AN96" s="209">
        <f>SUM(AG96,AT96)</f>
        <v>0</v>
      </c>
      <c r="AO96" s="210"/>
      <c r="AP96" s="210"/>
      <c r="AQ96" s="81" t="s">
        <v>79</v>
      </c>
      <c r="AR96" s="78"/>
      <c r="AS96" s="82">
        <v>0</v>
      </c>
      <c r="AT96" s="83">
        <f>ROUND(SUM(AV96:AW96),2)</f>
        <v>0</v>
      </c>
      <c r="AU96" s="84">
        <f>'SO 03 - nástupiště'!P121</f>
        <v>0</v>
      </c>
      <c r="AV96" s="83">
        <f>'SO 03 - nástupiště'!J33</f>
        <v>0</v>
      </c>
      <c r="AW96" s="83">
        <f>'SO 03 - nástupiště'!J34</f>
        <v>0</v>
      </c>
      <c r="AX96" s="83">
        <f>'SO 03 - nástupiště'!J35</f>
        <v>0</v>
      </c>
      <c r="AY96" s="83">
        <f>'SO 03 - nástupiště'!J36</f>
        <v>0</v>
      </c>
      <c r="AZ96" s="83">
        <f>'SO 03 - nástupiště'!F33</f>
        <v>0</v>
      </c>
      <c r="BA96" s="83">
        <f>'SO 03 - nástupiště'!F34</f>
        <v>0</v>
      </c>
      <c r="BB96" s="83">
        <f>'SO 03 - nástupiště'!F35</f>
        <v>0</v>
      </c>
      <c r="BC96" s="83">
        <f>'SO 03 - nástupiště'!F36</f>
        <v>0</v>
      </c>
      <c r="BD96" s="85">
        <f>'SO 03 - nástupiště'!F37</f>
        <v>0</v>
      </c>
      <c r="BT96" s="86" t="s">
        <v>80</v>
      </c>
      <c r="BV96" s="86" t="s">
        <v>74</v>
      </c>
      <c r="BW96" s="86" t="s">
        <v>85</v>
      </c>
      <c r="BX96" s="86" t="s">
        <v>4</v>
      </c>
      <c r="CL96" s="86" t="s">
        <v>1</v>
      </c>
      <c r="CM96" s="86" t="s">
        <v>82</v>
      </c>
    </row>
    <row r="97" spans="1:91" s="7" customFormat="1" ht="16.5" customHeight="1">
      <c r="A97" s="77" t="s">
        <v>76</v>
      </c>
      <c r="B97" s="78"/>
      <c r="C97" s="79"/>
      <c r="D97" s="211" t="s">
        <v>86</v>
      </c>
      <c r="E97" s="211"/>
      <c r="F97" s="211"/>
      <c r="G97" s="211"/>
      <c r="H97" s="211"/>
      <c r="I97" s="80"/>
      <c r="J97" s="211" t="s">
        <v>87</v>
      </c>
      <c r="K97" s="211"/>
      <c r="L97" s="211"/>
      <c r="M97" s="211"/>
      <c r="N97" s="211"/>
      <c r="O97" s="211"/>
      <c r="P97" s="211"/>
      <c r="Q97" s="211"/>
      <c r="R97" s="211"/>
      <c r="S97" s="211"/>
      <c r="T97" s="211"/>
      <c r="U97" s="211"/>
      <c r="V97" s="211"/>
      <c r="W97" s="211"/>
      <c r="X97" s="211"/>
      <c r="Y97" s="211"/>
      <c r="Z97" s="211"/>
      <c r="AA97" s="211"/>
      <c r="AB97" s="211"/>
      <c r="AC97" s="211"/>
      <c r="AD97" s="211"/>
      <c r="AE97" s="211"/>
      <c r="AF97" s="211"/>
      <c r="AG97" s="209">
        <f>'SO 05 - VON'!J30</f>
        <v>0</v>
      </c>
      <c r="AH97" s="210"/>
      <c r="AI97" s="210"/>
      <c r="AJ97" s="210"/>
      <c r="AK97" s="210"/>
      <c r="AL97" s="210"/>
      <c r="AM97" s="210"/>
      <c r="AN97" s="209">
        <f>SUM(AG97,AT97)</f>
        <v>0</v>
      </c>
      <c r="AO97" s="210"/>
      <c r="AP97" s="210"/>
      <c r="AQ97" s="81" t="s">
        <v>79</v>
      </c>
      <c r="AR97" s="78"/>
      <c r="AS97" s="82">
        <v>0</v>
      </c>
      <c r="AT97" s="83">
        <f>ROUND(SUM(AV97:AW97),2)</f>
        <v>0</v>
      </c>
      <c r="AU97" s="84">
        <f>'SO 05 - VON'!P117</f>
        <v>0</v>
      </c>
      <c r="AV97" s="83">
        <f>'SO 05 - VON'!J33</f>
        <v>0</v>
      </c>
      <c r="AW97" s="83">
        <f>'SO 05 - VON'!J34</f>
        <v>0</v>
      </c>
      <c r="AX97" s="83">
        <f>'SO 05 - VON'!J35</f>
        <v>0</v>
      </c>
      <c r="AY97" s="83">
        <f>'SO 05 - VON'!J36</f>
        <v>0</v>
      </c>
      <c r="AZ97" s="83">
        <f>'SO 05 - VON'!F33</f>
        <v>0</v>
      </c>
      <c r="BA97" s="83">
        <f>'SO 05 - VON'!F34</f>
        <v>0</v>
      </c>
      <c r="BB97" s="83">
        <f>'SO 05 - VON'!F35</f>
        <v>0</v>
      </c>
      <c r="BC97" s="83">
        <f>'SO 05 - VON'!F36</f>
        <v>0</v>
      </c>
      <c r="BD97" s="85">
        <f>'SO 05 - VON'!F37</f>
        <v>0</v>
      </c>
      <c r="BT97" s="86" t="s">
        <v>80</v>
      </c>
      <c r="BV97" s="86" t="s">
        <v>74</v>
      </c>
      <c r="BW97" s="86" t="s">
        <v>88</v>
      </c>
      <c r="BX97" s="86" t="s">
        <v>4</v>
      </c>
      <c r="CL97" s="86" t="s">
        <v>1</v>
      </c>
      <c r="CM97" s="86" t="s">
        <v>82</v>
      </c>
    </row>
    <row r="98" spans="1:91" s="7" customFormat="1" ht="16.5" customHeight="1">
      <c r="A98" s="77" t="s">
        <v>76</v>
      </c>
      <c r="B98" s="78"/>
      <c r="C98" s="79"/>
      <c r="D98" s="211" t="s">
        <v>89</v>
      </c>
      <c r="E98" s="211"/>
      <c r="F98" s="211"/>
      <c r="G98" s="211"/>
      <c r="H98" s="211"/>
      <c r="I98" s="80"/>
      <c r="J98" s="211" t="s">
        <v>90</v>
      </c>
      <c r="K98" s="211"/>
      <c r="L98" s="211"/>
      <c r="M98" s="211"/>
      <c r="N98" s="211"/>
      <c r="O98" s="211"/>
      <c r="P98" s="211"/>
      <c r="Q98" s="211"/>
      <c r="R98" s="211"/>
      <c r="S98" s="211"/>
      <c r="T98" s="211"/>
      <c r="U98" s="211"/>
      <c r="V98" s="211"/>
      <c r="W98" s="211"/>
      <c r="X98" s="211"/>
      <c r="Y98" s="211"/>
      <c r="Z98" s="211"/>
      <c r="AA98" s="211"/>
      <c r="AB98" s="211"/>
      <c r="AC98" s="211"/>
      <c r="AD98" s="211"/>
      <c r="AE98" s="211"/>
      <c r="AF98" s="211"/>
      <c r="AG98" s="209">
        <f>'SO 06 - Materiál dodávaný SŽ'!J30</f>
        <v>499840</v>
      </c>
      <c r="AH98" s="210"/>
      <c r="AI98" s="210"/>
      <c r="AJ98" s="210"/>
      <c r="AK98" s="210"/>
      <c r="AL98" s="210"/>
      <c r="AM98" s="210"/>
      <c r="AN98" s="209">
        <f>SUM(AG98,AT98)</f>
        <v>604806.40000000002</v>
      </c>
      <c r="AO98" s="210"/>
      <c r="AP98" s="210"/>
      <c r="AQ98" s="81" t="s">
        <v>79</v>
      </c>
      <c r="AR98" s="78"/>
      <c r="AS98" s="87">
        <v>0</v>
      </c>
      <c r="AT98" s="88">
        <f>ROUND(SUM(AV98:AW98),2)</f>
        <v>104966.39999999999</v>
      </c>
      <c r="AU98" s="89">
        <f>'SO 06 - Materiál dodávaný SŽ'!P116</f>
        <v>0</v>
      </c>
      <c r="AV98" s="88">
        <f>'SO 06 - Materiál dodávaný SŽ'!J33</f>
        <v>104966.39999999999</v>
      </c>
      <c r="AW98" s="88">
        <f>'SO 06 - Materiál dodávaný SŽ'!J34</f>
        <v>0</v>
      </c>
      <c r="AX98" s="88">
        <f>'SO 06 - Materiál dodávaný SŽ'!J35</f>
        <v>0</v>
      </c>
      <c r="AY98" s="88">
        <f>'SO 06 - Materiál dodávaný SŽ'!J36</f>
        <v>0</v>
      </c>
      <c r="AZ98" s="88">
        <f>'SO 06 - Materiál dodávaný SŽ'!F33</f>
        <v>499840</v>
      </c>
      <c r="BA98" s="88">
        <f>'SO 06 - Materiál dodávaný SŽ'!F34</f>
        <v>0</v>
      </c>
      <c r="BB98" s="88">
        <f>'SO 06 - Materiál dodávaný SŽ'!F35</f>
        <v>0</v>
      </c>
      <c r="BC98" s="88">
        <f>'SO 06 - Materiál dodávaný SŽ'!F36</f>
        <v>0</v>
      </c>
      <c r="BD98" s="90">
        <f>'SO 06 - Materiál dodávaný SŽ'!F37</f>
        <v>0</v>
      </c>
      <c r="BT98" s="86" t="s">
        <v>80</v>
      </c>
      <c r="BV98" s="86" t="s">
        <v>74</v>
      </c>
      <c r="BW98" s="86" t="s">
        <v>91</v>
      </c>
      <c r="BX98" s="86" t="s">
        <v>4</v>
      </c>
      <c r="CL98" s="86" t="s">
        <v>1</v>
      </c>
      <c r="CM98" s="86" t="s">
        <v>82</v>
      </c>
    </row>
    <row r="99" spans="1:91" s="2" customFormat="1" ht="30" customHeight="1">
      <c r="A99" s="30"/>
      <c r="B99" s="31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1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</row>
    <row r="100" spans="1:91" s="2" customFormat="1" ht="6.95" customHeight="1">
      <c r="A100" s="30"/>
      <c r="B100" s="45"/>
      <c r="C100" s="46"/>
      <c r="D100" s="46"/>
      <c r="E100" s="46"/>
      <c r="F100" s="46"/>
      <c r="G100" s="46"/>
      <c r="H100" s="46"/>
      <c r="I100" s="46"/>
      <c r="J100" s="46"/>
      <c r="K100" s="46"/>
      <c r="L100" s="46"/>
      <c r="M100" s="46"/>
      <c r="N100" s="46"/>
      <c r="O100" s="46"/>
      <c r="P100" s="46"/>
      <c r="Q100" s="46"/>
      <c r="R100" s="46"/>
      <c r="S100" s="46"/>
      <c r="T100" s="46"/>
      <c r="U100" s="46"/>
      <c r="V100" s="46"/>
      <c r="W100" s="46"/>
      <c r="X100" s="46"/>
      <c r="Y100" s="46"/>
      <c r="Z100" s="46"/>
      <c r="AA100" s="46"/>
      <c r="AB100" s="46"/>
      <c r="AC100" s="46"/>
      <c r="AD100" s="46"/>
      <c r="AE100" s="46"/>
      <c r="AF100" s="46"/>
      <c r="AG100" s="46"/>
      <c r="AH100" s="46"/>
      <c r="AI100" s="46"/>
      <c r="AJ100" s="46"/>
      <c r="AK100" s="46"/>
      <c r="AL100" s="46"/>
      <c r="AM100" s="46"/>
      <c r="AN100" s="46"/>
      <c r="AO100" s="46"/>
      <c r="AP100" s="46"/>
      <c r="AQ100" s="46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</sheetData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železniční svršek'!C2" display="/"/>
    <hyperlink ref="A96" location="'SO 03 - nástupiště'!C2" display="/"/>
    <hyperlink ref="A97" location="'SO 05 - VON'!C2" display="/"/>
    <hyperlink ref="A98" location="'SO 06 - Materiál dodávaný SŽ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5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Olomouc Řepčín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94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ROUND(J119,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ROUND((SUM(BE119:BE234)),  2)</f>
        <v>0</v>
      </c>
      <c r="G33" s="30"/>
      <c r="H33" s="30"/>
      <c r="I33" s="98">
        <v>0.21</v>
      </c>
      <c r="J33" s="97">
        <f>ROUND(((SUM(BE119:BE234))*I33),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ROUND((SUM(BF119:BF234)),  2)</f>
        <v>0</v>
      </c>
      <c r="G34" s="30"/>
      <c r="H34" s="30"/>
      <c r="I34" s="98">
        <v>0.15</v>
      </c>
      <c r="J34" s="97">
        <f>ROUND(((SUM(BF119:BF234))*I34),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ROUND((SUM(BG119:BG234)),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ROUND((SUM(BH119:BH234)),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ROUND((SUM(BI119:BI234)),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Olomouc Řepčín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01 - železniční svršek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J119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J138</f>
        <v>0</v>
      </c>
      <c r="L97" s="110"/>
    </row>
    <row r="98" spans="1:31" s="10" customFormat="1" ht="19.899999999999999" customHeight="1">
      <c r="B98" s="114"/>
      <c r="D98" s="115" t="s">
        <v>101</v>
      </c>
      <c r="E98" s="116"/>
      <c r="F98" s="116"/>
      <c r="G98" s="116"/>
      <c r="H98" s="116"/>
      <c r="I98" s="116"/>
      <c r="J98" s="117">
        <f>J139</f>
        <v>0</v>
      </c>
      <c r="L98" s="114"/>
    </row>
    <row r="99" spans="1:31" s="9" customFormat="1" ht="24.95" customHeight="1">
      <c r="B99" s="110"/>
      <c r="D99" s="111" t="s">
        <v>102</v>
      </c>
      <c r="E99" s="112"/>
      <c r="F99" s="112"/>
      <c r="G99" s="112"/>
      <c r="H99" s="112"/>
      <c r="I99" s="112"/>
      <c r="J99" s="113">
        <f>J216</f>
        <v>0</v>
      </c>
      <c r="L99" s="110"/>
    </row>
    <row r="100" spans="1:31" s="2" customFormat="1" ht="21.75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4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</row>
    <row r="101" spans="1:31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5" spans="1:31" s="2" customFormat="1" ht="6.95" customHeight="1">
      <c r="A105" s="30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24.95" customHeight="1">
      <c r="A106" s="30"/>
      <c r="B106" s="31"/>
      <c r="C106" s="19" t="s">
        <v>103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6.95" customHeight="1">
      <c r="A107" s="30"/>
      <c r="B107" s="31"/>
      <c r="C107" s="30"/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16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29" t="str">
        <f>E7</f>
        <v>Oprava nástupišť v obvodu OŘ OLC - Olomouc Řepčín</v>
      </c>
      <c r="F109" s="230"/>
      <c r="G109" s="230"/>
      <c r="H109" s="2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93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19" t="str">
        <f>E9</f>
        <v>SO 01 - železniční svršek</v>
      </c>
      <c r="F111" s="228"/>
      <c r="G111" s="228"/>
      <c r="H111" s="228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2" customHeight="1">
      <c r="A113" s="30"/>
      <c r="B113" s="31"/>
      <c r="C113" s="25" t="s">
        <v>20</v>
      </c>
      <c r="D113" s="30"/>
      <c r="E113" s="30"/>
      <c r="F113" s="23" t="str">
        <f>F12</f>
        <v xml:space="preserve"> </v>
      </c>
      <c r="G113" s="30"/>
      <c r="H113" s="30"/>
      <c r="I113" s="25" t="s">
        <v>22</v>
      </c>
      <c r="J113" s="53">
        <f>IF(J12="","",J12)</f>
        <v>0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5.2" customHeight="1">
      <c r="A115" s="30"/>
      <c r="B115" s="31"/>
      <c r="C115" s="25" t="s">
        <v>23</v>
      </c>
      <c r="D115" s="30"/>
      <c r="E115" s="30"/>
      <c r="F115" s="23" t="str">
        <f>E15</f>
        <v xml:space="preserve"> </v>
      </c>
      <c r="G115" s="30"/>
      <c r="H115" s="30"/>
      <c r="I115" s="25" t="s">
        <v>28</v>
      </c>
      <c r="J115" s="28" t="str">
        <f>E21</f>
        <v xml:space="preserve"> 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5" t="s">
        <v>26</v>
      </c>
      <c r="D116" s="30"/>
      <c r="E116" s="30"/>
      <c r="F116" s="23" t="str">
        <f>IF(E18="","",E18)</f>
        <v>Vyplň údaj</v>
      </c>
      <c r="G116" s="30"/>
      <c r="H116" s="30"/>
      <c r="I116" s="25" t="s">
        <v>30</v>
      </c>
      <c r="J116" s="28" t="str">
        <f>E24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0.35" customHeight="1">
      <c r="A117" s="30"/>
      <c r="B117" s="31"/>
      <c r="C117" s="30"/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11" customFormat="1" ht="29.25" customHeight="1">
      <c r="A118" s="118"/>
      <c r="B118" s="119"/>
      <c r="C118" s="120" t="s">
        <v>104</v>
      </c>
      <c r="D118" s="121" t="s">
        <v>57</v>
      </c>
      <c r="E118" s="121" t="s">
        <v>53</v>
      </c>
      <c r="F118" s="121" t="s">
        <v>54</v>
      </c>
      <c r="G118" s="121" t="s">
        <v>105</v>
      </c>
      <c r="H118" s="121" t="s">
        <v>106</v>
      </c>
      <c r="I118" s="121" t="s">
        <v>107</v>
      </c>
      <c r="J118" s="122" t="s">
        <v>97</v>
      </c>
      <c r="K118" s="123" t="s">
        <v>108</v>
      </c>
      <c r="L118" s="124"/>
      <c r="M118" s="60" t="s">
        <v>1</v>
      </c>
      <c r="N118" s="61" t="s">
        <v>36</v>
      </c>
      <c r="O118" s="61" t="s">
        <v>109</v>
      </c>
      <c r="P118" s="61" t="s">
        <v>110</v>
      </c>
      <c r="Q118" s="61" t="s">
        <v>111</v>
      </c>
      <c r="R118" s="61" t="s">
        <v>112</v>
      </c>
      <c r="S118" s="61" t="s">
        <v>113</v>
      </c>
      <c r="T118" s="62" t="s">
        <v>114</v>
      </c>
      <c r="U118" s="118"/>
      <c r="V118" s="118"/>
      <c r="W118" s="118"/>
      <c r="X118" s="118"/>
      <c r="Y118" s="118"/>
      <c r="Z118" s="118"/>
      <c r="AA118" s="118"/>
      <c r="AB118" s="118"/>
      <c r="AC118" s="118"/>
      <c r="AD118" s="118"/>
      <c r="AE118" s="118"/>
    </row>
    <row r="119" spans="1:65" s="2" customFormat="1" ht="22.9" customHeight="1">
      <c r="A119" s="30"/>
      <c r="B119" s="31"/>
      <c r="C119" s="67" t="s">
        <v>115</v>
      </c>
      <c r="D119" s="30"/>
      <c r="E119" s="30"/>
      <c r="F119" s="30"/>
      <c r="G119" s="30"/>
      <c r="H119" s="30"/>
      <c r="I119" s="30"/>
      <c r="J119" s="125">
        <f>BK119</f>
        <v>0</v>
      </c>
      <c r="K119" s="30"/>
      <c r="L119" s="31"/>
      <c r="M119" s="63"/>
      <c r="N119" s="54"/>
      <c r="O119" s="64"/>
      <c r="P119" s="126">
        <f>P120+SUM(P121:P138)+P216</f>
        <v>0</v>
      </c>
      <c r="Q119" s="64"/>
      <c r="R119" s="126">
        <f>R120+SUM(R121:R138)+R216</f>
        <v>1001.38942</v>
      </c>
      <c r="S119" s="64"/>
      <c r="T119" s="127">
        <f>T120+SUM(T121:T138)+T216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5" t="s">
        <v>71</v>
      </c>
      <c r="AU119" s="15" t="s">
        <v>99</v>
      </c>
      <c r="BK119" s="128">
        <f>BK120+SUM(BK121:BK138)+BK216</f>
        <v>0</v>
      </c>
    </row>
    <row r="120" spans="1:65" s="2" customFormat="1" ht="14.45" customHeight="1">
      <c r="A120" s="30"/>
      <c r="B120" s="129"/>
      <c r="C120" s="130" t="s">
        <v>80</v>
      </c>
      <c r="D120" s="130" t="s">
        <v>116</v>
      </c>
      <c r="E120" s="131" t="s">
        <v>117</v>
      </c>
      <c r="F120" s="132" t="s">
        <v>118</v>
      </c>
      <c r="G120" s="133" t="s">
        <v>119</v>
      </c>
      <c r="H120" s="134">
        <v>873.41</v>
      </c>
      <c r="I120" s="135"/>
      <c r="J120" s="136">
        <f>ROUND(I120*H120,2)</f>
        <v>0</v>
      </c>
      <c r="K120" s="137"/>
      <c r="L120" s="138"/>
      <c r="M120" s="139" t="s">
        <v>1</v>
      </c>
      <c r="N120" s="140" t="s">
        <v>37</v>
      </c>
      <c r="O120" s="56"/>
      <c r="P120" s="141">
        <f>O120*H120</f>
        <v>0</v>
      </c>
      <c r="Q120" s="141">
        <v>1</v>
      </c>
      <c r="R120" s="141">
        <f>Q120*H120</f>
        <v>873.41</v>
      </c>
      <c r="S120" s="141">
        <v>0</v>
      </c>
      <c r="T120" s="142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43" t="s">
        <v>120</v>
      </c>
      <c r="AT120" s="143" t="s">
        <v>116</v>
      </c>
      <c r="AU120" s="143" t="s">
        <v>72</v>
      </c>
      <c r="AY120" s="15" t="s">
        <v>121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5" t="s">
        <v>80</v>
      </c>
      <c r="BK120" s="144">
        <f>ROUND(I120*H120,2)</f>
        <v>0</v>
      </c>
      <c r="BL120" s="15" t="s">
        <v>122</v>
      </c>
      <c r="BM120" s="143" t="s">
        <v>123</v>
      </c>
    </row>
    <row r="121" spans="1:65" s="2" customFormat="1">
      <c r="A121" s="30"/>
      <c r="B121" s="31"/>
      <c r="C121" s="30"/>
      <c r="D121" s="145" t="s">
        <v>124</v>
      </c>
      <c r="E121" s="30"/>
      <c r="F121" s="146" t="s">
        <v>118</v>
      </c>
      <c r="G121" s="30"/>
      <c r="H121" s="30"/>
      <c r="I121" s="147"/>
      <c r="J121" s="30"/>
      <c r="K121" s="30"/>
      <c r="L121" s="31"/>
      <c r="M121" s="148"/>
      <c r="N121" s="149"/>
      <c r="O121" s="56"/>
      <c r="P121" s="56"/>
      <c r="Q121" s="56"/>
      <c r="R121" s="56"/>
      <c r="S121" s="56"/>
      <c r="T121" s="57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124</v>
      </c>
      <c r="AU121" s="15" t="s">
        <v>72</v>
      </c>
    </row>
    <row r="122" spans="1:65" s="12" customFormat="1">
      <c r="B122" s="150"/>
      <c r="D122" s="145" t="s">
        <v>125</v>
      </c>
      <c r="E122" s="151" t="s">
        <v>1</v>
      </c>
      <c r="F122" s="152" t="s">
        <v>126</v>
      </c>
      <c r="H122" s="153">
        <v>873.41</v>
      </c>
      <c r="I122" s="154"/>
      <c r="L122" s="150"/>
      <c r="M122" s="155"/>
      <c r="N122" s="156"/>
      <c r="O122" s="156"/>
      <c r="P122" s="156"/>
      <c r="Q122" s="156"/>
      <c r="R122" s="156"/>
      <c r="S122" s="156"/>
      <c r="T122" s="157"/>
      <c r="AT122" s="151" t="s">
        <v>125</v>
      </c>
      <c r="AU122" s="151" t="s">
        <v>72</v>
      </c>
      <c r="AV122" s="12" t="s">
        <v>82</v>
      </c>
      <c r="AW122" s="12" t="s">
        <v>29</v>
      </c>
      <c r="AX122" s="12" t="s">
        <v>80</v>
      </c>
      <c r="AY122" s="151" t="s">
        <v>121</v>
      </c>
    </row>
    <row r="123" spans="1:65" s="2" customFormat="1" ht="24.2" customHeight="1">
      <c r="A123" s="30"/>
      <c r="B123" s="129"/>
      <c r="C123" s="130" t="s">
        <v>82</v>
      </c>
      <c r="D123" s="130" t="s">
        <v>116</v>
      </c>
      <c r="E123" s="131" t="s">
        <v>127</v>
      </c>
      <c r="F123" s="132" t="s">
        <v>128</v>
      </c>
      <c r="G123" s="133" t="s">
        <v>129</v>
      </c>
      <c r="H123" s="134">
        <v>100</v>
      </c>
      <c r="I123" s="135"/>
      <c r="J123" s="136">
        <f>ROUND(I123*H123,2)</f>
        <v>0</v>
      </c>
      <c r="K123" s="137"/>
      <c r="L123" s="138"/>
      <c r="M123" s="139" t="s">
        <v>1</v>
      </c>
      <c r="N123" s="140" t="s">
        <v>37</v>
      </c>
      <c r="O123" s="56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120</v>
      </c>
      <c r="AT123" s="143" t="s">
        <v>116</v>
      </c>
      <c r="AU123" s="143" t="s">
        <v>72</v>
      </c>
      <c r="AY123" s="15" t="s">
        <v>121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122</v>
      </c>
      <c r="BM123" s="143" t="s">
        <v>130</v>
      </c>
    </row>
    <row r="124" spans="1:65" s="2" customFormat="1" ht="19.5">
      <c r="A124" s="30"/>
      <c r="B124" s="31"/>
      <c r="C124" s="30"/>
      <c r="D124" s="145" t="s">
        <v>124</v>
      </c>
      <c r="E124" s="30"/>
      <c r="F124" s="146" t="s">
        <v>128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124</v>
      </c>
      <c r="AU124" s="15" t="s">
        <v>72</v>
      </c>
    </row>
    <row r="125" spans="1:65" s="2" customFormat="1" ht="14.45" customHeight="1">
      <c r="A125" s="30"/>
      <c r="B125" s="129"/>
      <c r="C125" s="130" t="s">
        <v>131</v>
      </c>
      <c r="D125" s="130" t="s">
        <v>116</v>
      </c>
      <c r="E125" s="131" t="s">
        <v>132</v>
      </c>
      <c r="F125" s="132" t="s">
        <v>133</v>
      </c>
      <c r="G125" s="133" t="s">
        <v>134</v>
      </c>
      <c r="H125" s="134">
        <v>2.5</v>
      </c>
      <c r="I125" s="135"/>
      <c r="J125" s="136">
        <f>ROUND(I125*H125,2)</f>
        <v>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2.4289999999999998</v>
      </c>
      <c r="R125" s="141">
        <f>Q125*H125</f>
        <v>6.0724999999999998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120</v>
      </c>
      <c r="AT125" s="143" t="s">
        <v>116</v>
      </c>
      <c r="AU125" s="143" t="s">
        <v>72</v>
      </c>
      <c r="AY125" s="15" t="s">
        <v>121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122</v>
      </c>
      <c r="BM125" s="143" t="s">
        <v>135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133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72</v>
      </c>
    </row>
    <row r="127" spans="1:65" s="2" customFormat="1" ht="14.45" customHeight="1">
      <c r="A127" s="30"/>
      <c r="B127" s="129"/>
      <c r="C127" s="130" t="s">
        <v>122</v>
      </c>
      <c r="D127" s="130" t="s">
        <v>116</v>
      </c>
      <c r="E127" s="131" t="s">
        <v>136</v>
      </c>
      <c r="F127" s="132" t="s">
        <v>137</v>
      </c>
      <c r="G127" s="133" t="s">
        <v>119</v>
      </c>
      <c r="H127" s="134">
        <v>119.25</v>
      </c>
      <c r="I127" s="135"/>
      <c r="J127" s="136">
        <f>ROUND(I127*H127,2)</f>
        <v>0</v>
      </c>
      <c r="K127" s="137"/>
      <c r="L127" s="138"/>
      <c r="M127" s="139" t="s">
        <v>1</v>
      </c>
      <c r="N127" s="140" t="s">
        <v>37</v>
      </c>
      <c r="O127" s="56"/>
      <c r="P127" s="141">
        <f>O127*H127</f>
        <v>0</v>
      </c>
      <c r="Q127" s="141">
        <v>1</v>
      </c>
      <c r="R127" s="141">
        <f>Q127*H127</f>
        <v>119.25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120</v>
      </c>
      <c r="AT127" s="143" t="s">
        <v>116</v>
      </c>
      <c r="AU127" s="143" t="s">
        <v>72</v>
      </c>
      <c r="AY127" s="15" t="s">
        <v>121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0</v>
      </c>
      <c r="BL127" s="15" t="s">
        <v>122</v>
      </c>
      <c r="BM127" s="143" t="s">
        <v>138</v>
      </c>
    </row>
    <row r="128" spans="1:65" s="2" customFormat="1">
      <c r="A128" s="30"/>
      <c r="B128" s="31"/>
      <c r="C128" s="30"/>
      <c r="D128" s="145" t="s">
        <v>124</v>
      </c>
      <c r="E128" s="30"/>
      <c r="F128" s="146" t="s">
        <v>137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124</v>
      </c>
      <c r="AU128" s="15" t="s">
        <v>72</v>
      </c>
    </row>
    <row r="129" spans="1:65" s="12" customFormat="1">
      <c r="B129" s="150"/>
      <c r="D129" s="145" t="s">
        <v>125</v>
      </c>
      <c r="E129" s="151" t="s">
        <v>1</v>
      </c>
      <c r="F129" s="152" t="s">
        <v>139</v>
      </c>
      <c r="H129" s="153">
        <v>119.25</v>
      </c>
      <c r="I129" s="154"/>
      <c r="L129" s="150"/>
      <c r="M129" s="155"/>
      <c r="N129" s="156"/>
      <c r="O129" s="156"/>
      <c r="P129" s="156"/>
      <c r="Q129" s="156"/>
      <c r="R129" s="156"/>
      <c r="S129" s="156"/>
      <c r="T129" s="157"/>
      <c r="AT129" s="151" t="s">
        <v>125</v>
      </c>
      <c r="AU129" s="151" t="s">
        <v>72</v>
      </c>
      <c r="AV129" s="12" t="s">
        <v>82</v>
      </c>
      <c r="AW129" s="12" t="s">
        <v>29</v>
      </c>
      <c r="AX129" s="12" t="s">
        <v>80</v>
      </c>
      <c r="AY129" s="151" t="s">
        <v>121</v>
      </c>
    </row>
    <row r="130" spans="1:65" s="2" customFormat="1" ht="14.45" customHeight="1">
      <c r="A130" s="30"/>
      <c r="B130" s="129"/>
      <c r="C130" s="130" t="s">
        <v>140</v>
      </c>
      <c r="D130" s="130" t="s">
        <v>116</v>
      </c>
      <c r="E130" s="131" t="s">
        <v>141</v>
      </c>
      <c r="F130" s="132" t="s">
        <v>142</v>
      </c>
      <c r="G130" s="133" t="s">
        <v>143</v>
      </c>
      <c r="H130" s="134">
        <v>10</v>
      </c>
      <c r="I130" s="135"/>
      <c r="J130" s="136">
        <f>ROUND(I130*H130,2)</f>
        <v>0</v>
      </c>
      <c r="K130" s="137"/>
      <c r="L130" s="138"/>
      <c r="M130" s="139" t="s">
        <v>1</v>
      </c>
      <c r="N130" s="140" t="s">
        <v>37</v>
      </c>
      <c r="O130" s="56"/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120</v>
      </c>
      <c r="AT130" s="143" t="s">
        <v>116</v>
      </c>
      <c r="AU130" s="143" t="s">
        <v>72</v>
      </c>
      <c r="AY130" s="15" t="s">
        <v>121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80</v>
      </c>
      <c r="BK130" s="144">
        <f>ROUND(I130*H130,2)</f>
        <v>0</v>
      </c>
      <c r="BL130" s="15" t="s">
        <v>122</v>
      </c>
      <c r="BM130" s="143" t="s">
        <v>144</v>
      </c>
    </row>
    <row r="131" spans="1:65" s="2" customFormat="1">
      <c r="A131" s="30"/>
      <c r="B131" s="31"/>
      <c r="C131" s="30"/>
      <c r="D131" s="145" t="s">
        <v>124</v>
      </c>
      <c r="E131" s="30"/>
      <c r="F131" s="146" t="s">
        <v>142</v>
      </c>
      <c r="G131" s="30"/>
      <c r="H131" s="30"/>
      <c r="I131" s="147"/>
      <c r="J131" s="30"/>
      <c r="K131" s="30"/>
      <c r="L131" s="31"/>
      <c r="M131" s="148"/>
      <c r="N131" s="149"/>
      <c r="O131" s="56"/>
      <c r="P131" s="56"/>
      <c r="Q131" s="56"/>
      <c r="R131" s="56"/>
      <c r="S131" s="56"/>
      <c r="T131" s="57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124</v>
      </c>
      <c r="AU131" s="15" t="s">
        <v>72</v>
      </c>
    </row>
    <row r="132" spans="1:65" s="2" customFormat="1" ht="14.45" customHeight="1">
      <c r="A132" s="30"/>
      <c r="B132" s="129"/>
      <c r="C132" s="130" t="s">
        <v>145</v>
      </c>
      <c r="D132" s="130" t="s">
        <v>116</v>
      </c>
      <c r="E132" s="131" t="s">
        <v>146</v>
      </c>
      <c r="F132" s="132" t="s">
        <v>147</v>
      </c>
      <c r="G132" s="133" t="s">
        <v>143</v>
      </c>
      <c r="H132" s="134">
        <v>10</v>
      </c>
      <c r="I132" s="135"/>
      <c r="J132" s="136">
        <f>ROUND(I132*H132,2)</f>
        <v>0</v>
      </c>
      <c r="K132" s="137"/>
      <c r="L132" s="138"/>
      <c r="M132" s="139" t="s">
        <v>1</v>
      </c>
      <c r="N132" s="140" t="s">
        <v>37</v>
      </c>
      <c r="O132" s="56"/>
      <c r="P132" s="141">
        <f>O132*H132</f>
        <v>0</v>
      </c>
      <c r="Q132" s="141">
        <v>0.17</v>
      </c>
      <c r="R132" s="141">
        <f>Q132*H132</f>
        <v>1.7000000000000002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120</v>
      </c>
      <c r="AT132" s="143" t="s">
        <v>116</v>
      </c>
      <c r="AU132" s="143" t="s">
        <v>72</v>
      </c>
      <c r="AY132" s="15" t="s">
        <v>121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122</v>
      </c>
      <c r="BM132" s="143" t="s">
        <v>148</v>
      </c>
    </row>
    <row r="133" spans="1:65" s="2" customFormat="1">
      <c r="A133" s="30"/>
      <c r="B133" s="31"/>
      <c r="C133" s="30"/>
      <c r="D133" s="145" t="s">
        <v>124</v>
      </c>
      <c r="E133" s="30"/>
      <c r="F133" s="146" t="s">
        <v>147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124</v>
      </c>
      <c r="AU133" s="15" t="s">
        <v>72</v>
      </c>
    </row>
    <row r="134" spans="1:65" s="2" customFormat="1" ht="14.45" customHeight="1">
      <c r="A134" s="30"/>
      <c r="B134" s="129"/>
      <c r="C134" s="130" t="s">
        <v>149</v>
      </c>
      <c r="D134" s="130" t="s">
        <v>116</v>
      </c>
      <c r="E134" s="131" t="s">
        <v>150</v>
      </c>
      <c r="F134" s="132" t="s">
        <v>151</v>
      </c>
      <c r="G134" s="133" t="s">
        <v>143</v>
      </c>
      <c r="H134" s="134">
        <v>10</v>
      </c>
      <c r="I134" s="135"/>
      <c r="J134" s="136">
        <f>ROUND(I134*H134,2)</f>
        <v>0</v>
      </c>
      <c r="K134" s="137"/>
      <c r="L134" s="138"/>
      <c r="M134" s="139" t="s">
        <v>1</v>
      </c>
      <c r="N134" s="14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120</v>
      </c>
      <c r="AT134" s="143" t="s">
        <v>116</v>
      </c>
      <c r="AU134" s="143" t="s">
        <v>72</v>
      </c>
      <c r="AY134" s="15" t="s">
        <v>121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122</v>
      </c>
      <c r="BM134" s="143" t="s">
        <v>152</v>
      </c>
    </row>
    <row r="135" spans="1:65" s="2" customFormat="1">
      <c r="A135" s="30"/>
      <c r="B135" s="31"/>
      <c r="C135" s="30"/>
      <c r="D135" s="145" t="s">
        <v>124</v>
      </c>
      <c r="E135" s="30"/>
      <c r="F135" s="146" t="s">
        <v>151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124</v>
      </c>
      <c r="AU135" s="15" t="s">
        <v>72</v>
      </c>
    </row>
    <row r="136" spans="1:65" s="2" customFormat="1" ht="24.2" customHeight="1">
      <c r="A136" s="30"/>
      <c r="B136" s="129"/>
      <c r="C136" s="130" t="s">
        <v>120</v>
      </c>
      <c r="D136" s="130" t="s">
        <v>116</v>
      </c>
      <c r="E136" s="131" t="s">
        <v>153</v>
      </c>
      <c r="F136" s="132" t="s">
        <v>154</v>
      </c>
      <c r="G136" s="133" t="s">
        <v>143</v>
      </c>
      <c r="H136" s="134">
        <v>4</v>
      </c>
      <c r="I136" s="135"/>
      <c r="J136" s="136">
        <f>ROUND(I136*H136,2)</f>
        <v>0</v>
      </c>
      <c r="K136" s="137"/>
      <c r="L136" s="138"/>
      <c r="M136" s="139" t="s">
        <v>1</v>
      </c>
      <c r="N136" s="140" t="s">
        <v>37</v>
      </c>
      <c r="O136" s="56"/>
      <c r="P136" s="141">
        <f>O136*H136</f>
        <v>0</v>
      </c>
      <c r="Q136" s="141">
        <v>0.23430999999999999</v>
      </c>
      <c r="R136" s="141">
        <f>Q136*H136</f>
        <v>0.93723999999999996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120</v>
      </c>
      <c r="AT136" s="143" t="s">
        <v>116</v>
      </c>
      <c r="AU136" s="143" t="s">
        <v>72</v>
      </c>
      <c r="AY136" s="15" t="s">
        <v>121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122</v>
      </c>
      <c r="BM136" s="143" t="s">
        <v>155</v>
      </c>
    </row>
    <row r="137" spans="1:65" s="2" customFormat="1" ht="19.5">
      <c r="A137" s="30"/>
      <c r="B137" s="31"/>
      <c r="C137" s="30"/>
      <c r="D137" s="145" t="s">
        <v>124</v>
      </c>
      <c r="E137" s="30"/>
      <c r="F137" s="146" t="s">
        <v>154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124</v>
      </c>
      <c r="AU137" s="15" t="s">
        <v>72</v>
      </c>
    </row>
    <row r="138" spans="1:65" s="13" customFormat="1" ht="25.9" customHeight="1">
      <c r="B138" s="158"/>
      <c r="D138" s="159" t="s">
        <v>71</v>
      </c>
      <c r="E138" s="160" t="s">
        <v>156</v>
      </c>
      <c r="F138" s="160" t="s">
        <v>157</v>
      </c>
      <c r="I138" s="161"/>
      <c r="J138" s="162">
        <f>BK138</f>
        <v>0</v>
      </c>
      <c r="L138" s="158"/>
      <c r="M138" s="163"/>
      <c r="N138" s="164"/>
      <c r="O138" s="164"/>
      <c r="P138" s="165">
        <f>P139</f>
        <v>0</v>
      </c>
      <c r="Q138" s="164"/>
      <c r="R138" s="165">
        <f>R139</f>
        <v>1.968E-2</v>
      </c>
      <c r="S138" s="164"/>
      <c r="T138" s="166">
        <f>T139</f>
        <v>0</v>
      </c>
      <c r="AR138" s="159" t="s">
        <v>80</v>
      </c>
      <c r="AT138" s="167" t="s">
        <v>71</v>
      </c>
      <c r="AU138" s="167" t="s">
        <v>72</v>
      </c>
      <c r="AY138" s="159" t="s">
        <v>121</v>
      </c>
      <c r="BK138" s="168">
        <f>BK139</f>
        <v>0</v>
      </c>
    </row>
    <row r="139" spans="1:65" s="13" customFormat="1" ht="22.9" customHeight="1">
      <c r="B139" s="158"/>
      <c r="D139" s="159" t="s">
        <v>71</v>
      </c>
      <c r="E139" s="169" t="s">
        <v>140</v>
      </c>
      <c r="F139" s="169" t="s">
        <v>158</v>
      </c>
      <c r="I139" s="161"/>
      <c r="J139" s="170">
        <f>BK139</f>
        <v>0</v>
      </c>
      <c r="L139" s="158"/>
      <c r="M139" s="163"/>
      <c r="N139" s="164"/>
      <c r="O139" s="164"/>
      <c r="P139" s="165">
        <f>SUM(P140:P215)</f>
        <v>0</v>
      </c>
      <c r="Q139" s="164"/>
      <c r="R139" s="165">
        <f>SUM(R140:R215)</f>
        <v>1.968E-2</v>
      </c>
      <c r="S139" s="164"/>
      <c r="T139" s="166">
        <f>SUM(T140:T215)</f>
        <v>0</v>
      </c>
      <c r="AR139" s="159" t="s">
        <v>80</v>
      </c>
      <c r="AT139" s="167" t="s">
        <v>71</v>
      </c>
      <c r="AU139" s="167" t="s">
        <v>80</v>
      </c>
      <c r="AY139" s="159" t="s">
        <v>121</v>
      </c>
      <c r="BK139" s="168">
        <f>SUM(BK140:BK215)</f>
        <v>0</v>
      </c>
    </row>
    <row r="140" spans="1:65" s="2" customFormat="1" ht="24.2" customHeight="1">
      <c r="A140" s="30"/>
      <c r="B140" s="129"/>
      <c r="C140" s="171" t="s">
        <v>159</v>
      </c>
      <c r="D140" s="171" t="s">
        <v>160</v>
      </c>
      <c r="E140" s="172" t="s">
        <v>161</v>
      </c>
      <c r="F140" s="173" t="s">
        <v>162</v>
      </c>
      <c r="G140" s="174" t="s">
        <v>163</v>
      </c>
      <c r="H140" s="175">
        <v>1100</v>
      </c>
      <c r="I140" s="176"/>
      <c r="J140" s="177">
        <f>ROUND(I140*H140,2)</f>
        <v>0</v>
      </c>
      <c r="K140" s="178"/>
      <c r="L140" s="31"/>
      <c r="M140" s="179" t="s">
        <v>1</v>
      </c>
      <c r="N140" s="180" t="s">
        <v>37</v>
      </c>
      <c r="O140" s="56"/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3" t="s">
        <v>122</v>
      </c>
      <c r="AT140" s="143" t="s">
        <v>160</v>
      </c>
      <c r="AU140" s="143" t="s">
        <v>82</v>
      </c>
      <c r="AY140" s="15" t="s">
        <v>121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80</v>
      </c>
      <c r="BK140" s="144">
        <f>ROUND(I140*H140,2)</f>
        <v>0</v>
      </c>
      <c r="BL140" s="15" t="s">
        <v>122</v>
      </c>
      <c r="BM140" s="143" t="s">
        <v>164</v>
      </c>
    </row>
    <row r="141" spans="1:65" s="2" customFormat="1" ht="48.75">
      <c r="A141" s="30"/>
      <c r="B141" s="31"/>
      <c r="C141" s="30"/>
      <c r="D141" s="145" t="s">
        <v>124</v>
      </c>
      <c r="E141" s="30"/>
      <c r="F141" s="146" t="s">
        <v>165</v>
      </c>
      <c r="G141" s="30"/>
      <c r="H141" s="30"/>
      <c r="I141" s="147"/>
      <c r="J141" s="30"/>
      <c r="K141" s="30"/>
      <c r="L141" s="31"/>
      <c r="M141" s="148"/>
      <c r="N141" s="149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124</v>
      </c>
      <c r="AU141" s="15" t="s">
        <v>82</v>
      </c>
    </row>
    <row r="142" spans="1:65" s="12" customFormat="1">
      <c r="B142" s="150"/>
      <c r="D142" s="145" t="s">
        <v>125</v>
      </c>
      <c r="E142" s="151" t="s">
        <v>1</v>
      </c>
      <c r="F142" s="152" t="s">
        <v>166</v>
      </c>
      <c r="H142" s="153">
        <v>1100</v>
      </c>
      <c r="I142" s="154"/>
      <c r="L142" s="150"/>
      <c r="M142" s="155"/>
      <c r="N142" s="156"/>
      <c r="O142" s="156"/>
      <c r="P142" s="156"/>
      <c r="Q142" s="156"/>
      <c r="R142" s="156"/>
      <c r="S142" s="156"/>
      <c r="T142" s="157"/>
      <c r="AT142" s="151" t="s">
        <v>125</v>
      </c>
      <c r="AU142" s="151" t="s">
        <v>82</v>
      </c>
      <c r="AV142" s="12" t="s">
        <v>82</v>
      </c>
      <c r="AW142" s="12" t="s">
        <v>29</v>
      </c>
      <c r="AX142" s="12" t="s">
        <v>80</v>
      </c>
      <c r="AY142" s="151" t="s">
        <v>121</v>
      </c>
    </row>
    <row r="143" spans="1:65" s="2" customFormat="1" ht="14.45" customHeight="1">
      <c r="A143" s="30"/>
      <c r="B143" s="129"/>
      <c r="C143" s="171" t="s">
        <v>167</v>
      </c>
      <c r="D143" s="171" t="s">
        <v>160</v>
      </c>
      <c r="E143" s="172" t="s">
        <v>168</v>
      </c>
      <c r="F143" s="173" t="s">
        <v>169</v>
      </c>
      <c r="G143" s="174" t="s">
        <v>134</v>
      </c>
      <c r="H143" s="175">
        <v>55</v>
      </c>
      <c r="I143" s="176"/>
      <c r="J143" s="177">
        <f>ROUND(I143*H143,2)</f>
        <v>0</v>
      </c>
      <c r="K143" s="178"/>
      <c r="L143" s="31"/>
      <c r="M143" s="179" t="s">
        <v>1</v>
      </c>
      <c r="N143" s="180" t="s">
        <v>37</v>
      </c>
      <c r="O143" s="56"/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122</v>
      </c>
      <c r="AT143" s="143" t="s">
        <v>160</v>
      </c>
      <c r="AU143" s="143" t="s">
        <v>82</v>
      </c>
      <c r="AY143" s="15" t="s">
        <v>121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0</v>
      </c>
      <c r="BL143" s="15" t="s">
        <v>122</v>
      </c>
      <c r="BM143" s="143" t="s">
        <v>170</v>
      </c>
    </row>
    <row r="144" spans="1:65" s="2" customFormat="1" ht="48.75">
      <c r="A144" s="30"/>
      <c r="B144" s="31"/>
      <c r="C144" s="30"/>
      <c r="D144" s="145" t="s">
        <v>124</v>
      </c>
      <c r="E144" s="30"/>
      <c r="F144" s="146" t="s">
        <v>171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124</v>
      </c>
      <c r="AU144" s="15" t="s">
        <v>82</v>
      </c>
    </row>
    <row r="145" spans="1:65" s="12" customFormat="1">
      <c r="B145" s="150"/>
      <c r="D145" s="145" t="s">
        <v>125</v>
      </c>
      <c r="E145" s="151" t="s">
        <v>1</v>
      </c>
      <c r="F145" s="152" t="s">
        <v>172</v>
      </c>
      <c r="H145" s="153">
        <v>55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1" t="s">
        <v>125</v>
      </c>
      <c r="AU145" s="151" t="s">
        <v>82</v>
      </c>
      <c r="AV145" s="12" t="s">
        <v>82</v>
      </c>
      <c r="AW145" s="12" t="s">
        <v>29</v>
      </c>
      <c r="AX145" s="12" t="s">
        <v>80</v>
      </c>
      <c r="AY145" s="151" t="s">
        <v>121</v>
      </c>
    </row>
    <row r="146" spans="1:65" s="2" customFormat="1" ht="24.2" customHeight="1">
      <c r="A146" s="30"/>
      <c r="B146" s="129"/>
      <c r="C146" s="171" t="s">
        <v>173</v>
      </c>
      <c r="D146" s="171" t="s">
        <v>160</v>
      </c>
      <c r="E146" s="172" t="s">
        <v>174</v>
      </c>
      <c r="F146" s="173" t="s">
        <v>175</v>
      </c>
      <c r="G146" s="174" t="s">
        <v>163</v>
      </c>
      <c r="H146" s="175">
        <v>1830.5</v>
      </c>
      <c r="I146" s="176"/>
      <c r="J146" s="177">
        <f>ROUND(I146*H146,2)</f>
        <v>0</v>
      </c>
      <c r="K146" s="178"/>
      <c r="L146" s="31"/>
      <c r="M146" s="179" t="s">
        <v>1</v>
      </c>
      <c r="N146" s="180" t="s">
        <v>37</v>
      </c>
      <c r="O146" s="56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122</v>
      </c>
      <c r="AT146" s="143" t="s">
        <v>160</v>
      </c>
      <c r="AU146" s="143" t="s">
        <v>82</v>
      </c>
      <c r="AY146" s="15" t="s">
        <v>121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0</v>
      </c>
      <c r="BL146" s="15" t="s">
        <v>122</v>
      </c>
      <c r="BM146" s="143" t="s">
        <v>176</v>
      </c>
    </row>
    <row r="147" spans="1:65" s="2" customFormat="1" ht="39">
      <c r="A147" s="30"/>
      <c r="B147" s="31"/>
      <c r="C147" s="30"/>
      <c r="D147" s="145" t="s">
        <v>124</v>
      </c>
      <c r="E147" s="30"/>
      <c r="F147" s="146" t="s">
        <v>177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124</v>
      </c>
      <c r="AU147" s="15" t="s">
        <v>82</v>
      </c>
    </row>
    <row r="148" spans="1:65" s="12" customFormat="1">
      <c r="B148" s="150"/>
      <c r="D148" s="145" t="s">
        <v>125</v>
      </c>
      <c r="E148" s="151" t="s">
        <v>1</v>
      </c>
      <c r="F148" s="152" t="s">
        <v>178</v>
      </c>
      <c r="H148" s="153">
        <v>1830.5</v>
      </c>
      <c r="I148" s="154"/>
      <c r="L148" s="150"/>
      <c r="M148" s="155"/>
      <c r="N148" s="156"/>
      <c r="O148" s="156"/>
      <c r="P148" s="156"/>
      <c r="Q148" s="156"/>
      <c r="R148" s="156"/>
      <c r="S148" s="156"/>
      <c r="T148" s="157"/>
      <c r="AT148" s="151" t="s">
        <v>125</v>
      </c>
      <c r="AU148" s="151" t="s">
        <v>82</v>
      </c>
      <c r="AV148" s="12" t="s">
        <v>82</v>
      </c>
      <c r="AW148" s="12" t="s">
        <v>29</v>
      </c>
      <c r="AX148" s="12" t="s">
        <v>80</v>
      </c>
      <c r="AY148" s="151" t="s">
        <v>121</v>
      </c>
    </row>
    <row r="149" spans="1:65" s="2" customFormat="1" ht="24.2" customHeight="1">
      <c r="A149" s="30"/>
      <c r="B149" s="129"/>
      <c r="C149" s="171" t="s">
        <v>179</v>
      </c>
      <c r="D149" s="171" t="s">
        <v>160</v>
      </c>
      <c r="E149" s="172" t="s">
        <v>180</v>
      </c>
      <c r="F149" s="173" t="s">
        <v>181</v>
      </c>
      <c r="G149" s="174" t="s">
        <v>182</v>
      </c>
      <c r="H149" s="175">
        <v>0.52300000000000002</v>
      </c>
      <c r="I149" s="176"/>
      <c r="J149" s="177">
        <f>ROUND(I149*H149,2)</f>
        <v>0</v>
      </c>
      <c r="K149" s="178"/>
      <c r="L149" s="31"/>
      <c r="M149" s="179" t="s">
        <v>1</v>
      </c>
      <c r="N149" s="180" t="s">
        <v>37</v>
      </c>
      <c r="O149" s="56"/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43" t="s">
        <v>122</v>
      </c>
      <c r="AT149" s="143" t="s">
        <v>160</v>
      </c>
      <c r="AU149" s="143" t="s">
        <v>82</v>
      </c>
      <c r="AY149" s="15" t="s">
        <v>121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5" t="s">
        <v>80</v>
      </c>
      <c r="BK149" s="144">
        <f>ROUND(I149*H149,2)</f>
        <v>0</v>
      </c>
      <c r="BL149" s="15" t="s">
        <v>122</v>
      </c>
      <c r="BM149" s="143" t="s">
        <v>183</v>
      </c>
    </row>
    <row r="150" spans="1:65" s="2" customFormat="1" ht="97.5">
      <c r="A150" s="30"/>
      <c r="B150" s="31"/>
      <c r="C150" s="30"/>
      <c r="D150" s="145" t="s">
        <v>124</v>
      </c>
      <c r="E150" s="30"/>
      <c r="F150" s="146" t="s">
        <v>184</v>
      </c>
      <c r="G150" s="30"/>
      <c r="H150" s="30"/>
      <c r="I150" s="147"/>
      <c r="J150" s="30"/>
      <c r="K150" s="30"/>
      <c r="L150" s="31"/>
      <c r="M150" s="148"/>
      <c r="N150" s="149"/>
      <c r="O150" s="56"/>
      <c r="P150" s="56"/>
      <c r="Q150" s="56"/>
      <c r="R150" s="56"/>
      <c r="S150" s="56"/>
      <c r="T150" s="57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5" t="s">
        <v>124</v>
      </c>
      <c r="AU150" s="15" t="s">
        <v>82</v>
      </c>
    </row>
    <row r="151" spans="1:65" s="12" customFormat="1">
      <c r="B151" s="150"/>
      <c r="D151" s="145" t="s">
        <v>125</v>
      </c>
      <c r="E151" s="151" t="s">
        <v>1</v>
      </c>
      <c r="F151" s="152" t="s">
        <v>185</v>
      </c>
      <c r="H151" s="153">
        <v>0.52300000000000002</v>
      </c>
      <c r="I151" s="154"/>
      <c r="L151" s="150"/>
      <c r="M151" s="155"/>
      <c r="N151" s="156"/>
      <c r="O151" s="156"/>
      <c r="P151" s="156"/>
      <c r="Q151" s="156"/>
      <c r="R151" s="156"/>
      <c r="S151" s="156"/>
      <c r="T151" s="157"/>
      <c r="AT151" s="151" t="s">
        <v>125</v>
      </c>
      <c r="AU151" s="151" t="s">
        <v>82</v>
      </c>
      <c r="AV151" s="12" t="s">
        <v>82</v>
      </c>
      <c r="AW151" s="12" t="s">
        <v>29</v>
      </c>
      <c r="AX151" s="12" t="s">
        <v>80</v>
      </c>
      <c r="AY151" s="151" t="s">
        <v>121</v>
      </c>
    </row>
    <row r="152" spans="1:65" s="2" customFormat="1" ht="14.45" customHeight="1">
      <c r="A152" s="30"/>
      <c r="B152" s="129"/>
      <c r="C152" s="171" t="s">
        <v>186</v>
      </c>
      <c r="D152" s="171" t="s">
        <v>160</v>
      </c>
      <c r="E152" s="172" t="s">
        <v>187</v>
      </c>
      <c r="F152" s="173" t="s">
        <v>188</v>
      </c>
      <c r="G152" s="174" t="s">
        <v>134</v>
      </c>
      <c r="H152" s="175">
        <v>523</v>
      </c>
      <c r="I152" s="176"/>
      <c r="J152" s="177">
        <f>ROUND(I152*H152,2)</f>
        <v>0</v>
      </c>
      <c r="K152" s="178"/>
      <c r="L152" s="31"/>
      <c r="M152" s="179" t="s">
        <v>1</v>
      </c>
      <c r="N152" s="180" t="s">
        <v>37</v>
      </c>
      <c r="O152" s="56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43" t="s">
        <v>122</v>
      </c>
      <c r="AT152" s="143" t="s">
        <v>160</v>
      </c>
      <c r="AU152" s="143" t="s">
        <v>82</v>
      </c>
      <c r="AY152" s="15" t="s">
        <v>121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5" t="s">
        <v>80</v>
      </c>
      <c r="BK152" s="144">
        <f>ROUND(I152*H152,2)</f>
        <v>0</v>
      </c>
      <c r="BL152" s="15" t="s">
        <v>122</v>
      </c>
      <c r="BM152" s="143" t="s">
        <v>189</v>
      </c>
    </row>
    <row r="153" spans="1:65" s="2" customFormat="1" ht="48.75">
      <c r="A153" s="30"/>
      <c r="B153" s="31"/>
      <c r="C153" s="30"/>
      <c r="D153" s="145" t="s">
        <v>124</v>
      </c>
      <c r="E153" s="30"/>
      <c r="F153" s="146" t="s">
        <v>190</v>
      </c>
      <c r="G153" s="30"/>
      <c r="H153" s="30"/>
      <c r="I153" s="147"/>
      <c r="J153" s="30"/>
      <c r="K153" s="30"/>
      <c r="L153" s="31"/>
      <c r="M153" s="148"/>
      <c r="N153" s="149"/>
      <c r="O153" s="56"/>
      <c r="P153" s="56"/>
      <c r="Q153" s="56"/>
      <c r="R153" s="56"/>
      <c r="S153" s="56"/>
      <c r="T153" s="57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5" t="s">
        <v>124</v>
      </c>
      <c r="AU153" s="15" t="s">
        <v>82</v>
      </c>
    </row>
    <row r="154" spans="1:65" s="12" customFormat="1">
      <c r="B154" s="150"/>
      <c r="D154" s="145" t="s">
        <v>125</v>
      </c>
      <c r="E154" s="151" t="s">
        <v>1</v>
      </c>
      <c r="F154" s="152" t="s">
        <v>191</v>
      </c>
      <c r="H154" s="153">
        <v>523</v>
      </c>
      <c r="I154" s="154"/>
      <c r="L154" s="150"/>
      <c r="M154" s="155"/>
      <c r="N154" s="156"/>
      <c r="O154" s="156"/>
      <c r="P154" s="156"/>
      <c r="Q154" s="156"/>
      <c r="R154" s="156"/>
      <c r="S154" s="156"/>
      <c r="T154" s="157"/>
      <c r="AT154" s="151" t="s">
        <v>125</v>
      </c>
      <c r="AU154" s="151" t="s">
        <v>82</v>
      </c>
      <c r="AV154" s="12" t="s">
        <v>82</v>
      </c>
      <c r="AW154" s="12" t="s">
        <v>29</v>
      </c>
      <c r="AX154" s="12" t="s">
        <v>80</v>
      </c>
      <c r="AY154" s="151" t="s">
        <v>121</v>
      </c>
    </row>
    <row r="155" spans="1:65" s="2" customFormat="1" ht="24.2" customHeight="1">
      <c r="A155" s="30"/>
      <c r="B155" s="129"/>
      <c r="C155" s="171" t="s">
        <v>192</v>
      </c>
      <c r="D155" s="171" t="s">
        <v>160</v>
      </c>
      <c r="E155" s="172" t="s">
        <v>193</v>
      </c>
      <c r="F155" s="173" t="s">
        <v>194</v>
      </c>
      <c r="G155" s="174" t="s">
        <v>143</v>
      </c>
      <c r="H155" s="175">
        <v>24</v>
      </c>
      <c r="I155" s="176"/>
      <c r="J155" s="177">
        <f>ROUND(I155*H155,2)</f>
        <v>0</v>
      </c>
      <c r="K155" s="178"/>
      <c r="L155" s="31"/>
      <c r="M155" s="179" t="s">
        <v>1</v>
      </c>
      <c r="N155" s="180" t="s">
        <v>37</v>
      </c>
      <c r="O155" s="56"/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43" t="s">
        <v>122</v>
      </c>
      <c r="AT155" s="143" t="s">
        <v>160</v>
      </c>
      <c r="AU155" s="143" t="s">
        <v>82</v>
      </c>
      <c r="AY155" s="15" t="s">
        <v>121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5" t="s">
        <v>80</v>
      </c>
      <c r="BK155" s="144">
        <f>ROUND(I155*H155,2)</f>
        <v>0</v>
      </c>
      <c r="BL155" s="15" t="s">
        <v>122</v>
      </c>
      <c r="BM155" s="143" t="s">
        <v>195</v>
      </c>
    </row>
    <row r="156" spans="1:65" s="2" customFormat="1" ht="97.5">
      <c r="A156" s="30"/>
      <c r="B156" s="31"/>
      <c r="C156" s="30"/>
      <c r="D156" s="145" t="s">
        <v>124</v>
      </c>
      <c r="E156" s="30"/>
      <c r="F156" s="146" t="s">
        <v>196</v>
      </c>
      <c r="G156" s="30"/>
      <c r="H156" s="30"/>
      <c r="I156" s="147"/>
      <c r="J156" s="30"/>
      <c r="K156" s="30"/>
      <c r="L156" s="31"/>
      <c r="M156" s="148"/>
      <c r="N156" s="149"/>
      <c r="O156" s="56"/>
      <c r="P156" s="56"/>
      <c r="Q156" s="56"/>
      <c r="R156" s="56"/>
      <c r="S156" s="56"/>
      <c r="T156" s="57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5" t="s">
        <v>124</v>
      </c>
      <c r="AU156" s="15" t="s">
        <v>82</v>
      </c>
    </row>
    <row r="157" spans="1:65" s="12" customFormat="1">
      <c r="B157" s="150"/>
      <c r="D157" s="145" t="s">
        <v>125</v>
      </c>
      <c r="E157" s="151" t="s">
        <v>1</v>
      </c>
      <c r="F157" s="152" t="s">
        <v>197</v>
      </c>
      <c r="H157" s="153">
        <v>24</v>
      </c>
      <c r="I157" s="154"/>
      <c r="L157" s="150"/>
      <c r="M157" s="155"/>
      <c r="N157" s="156"/>
      <c r="O157" s="156"/>
      <c r="P157" s="156"/>
      <c r="Q157" s="156"/>
      <c r="R157" s="156"/>
      <c r="S157" s="156"/>
      <c r="T157" s="157"/>
      <c r="AT157" s="151" t="s">
        <v>125</v>
      </c>
      <c r="AU157" s="151" t="s">
        <v>82</v>
      </c>
      <c r="AV157" s="12" t="s">
        <v>82</v>
      </c>
      <c r="AW157" s="12" t="s">
        <v>29</v>
      </c>
      <c r="AX157" s="12" t="s">
        <v>80</v>
      </c>
      <c r="AY157" s="151" t="s">
        <v>121</v>
      </c>
    </row>
    <row r="158" spans="1:65" s="2" customFormat="1" ht="24.2" customHeight="1">
      <c r="A158" s="30"/>
      <c r="B158" s="129"/>
      <c r="C158" s="171" t="s">
        <v>8</v>
      </c>
      <c r="D158" s="171" t="s">
        <v>160</v>
      </c>
      <c r="E158" s="172" t="s">
        <v>198</v>
      </c>
      <c r="F158" s="173" t="s">
        <v>199</v>
      </c>
      <c r="G158" s="174" t="s">
        <v>182</v>
      </c>
      <c r="H158" s="175">
        <v>0.52300000000000002</v>
      </c>
      <c r="I158" s="176"/>
      <c r="J158" s="177">
        <f>ROUND(I158*H158,2)</f>
        <v>0</v>
      </c>
      <c r="K158" s="178"/>
      <c r="L158" s="31"/>
      <c r="M158" s="179" t="s">
        <v>1</v>
      </c>
      <c r="N158" s="180" t="s">
        <v>37</v>
      </c>
      <c r="O158" s="56"/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43" t="s">
        <v>122</v>
      </c>
      <c r="AT158" s="143" t="s">
        <v>160</v>
      </c>
      <c r="AU158" s="143" t="s">
        <v>82</v>
      </c>
      <c r="AY158" s="15" t="s">
        <v>121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5" t="s">
        <v>80</v>
      </c>
      <c r="BK158" s="144">
        <f>ROUND(I158*H158,2)</f>
        <v>0</v>
      </c>
      <c r="BL158" s="15" t="s">
        <v>122</v>
      </c>
      <c r="BM158" s="143" t="s">
        <v>200</v>
      </c>
    </row>
    <row r="159" spans="1:65" s="2" customFormat="1" ht="48.75">
      <c r="A159" s="30"/>
      <c r="B159" s="31"/>
      <c r="C159" s="30"/>
      <c r="D159" s="145" t="s">
        <v>124</v>
      </c>
      <c r="E159" s="30"/>
      <c r="F159" s="146" t="s">
        <v>201</v>
      </c>
      <c r="G159" s="30"/>
      <c r="H159" s="30"/>
      <c r="I159" s="147"/>
      <c r="J159" s="30"/>
      <c r="K159" s="30"/>
      <c r="L159" s="31"/>
      <c r="M159" s="148"/>
      <c r="N159" s="149"/>
      <c r="O159" s="56"/>
      <c r="P159" s="56"/>
      <c r="Q159" s="56"/>
      <c r="R159" s="56"/>
      <c r="S159" s="56"/>
      <c r="T159" s="57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5" t="s">
        <v>124</v>
      </c>
      <c r="AU159" s="15" t="s">
        <v>82</v>
      </c>
    </row>
    <row r="160" spans="1:65" s="12" customFormat="1">
      <c r="B160" s="150"/>
      <c r="D160" s="145" t="s">
        <v>125</v>
      </c>
      <c r="E160" s="151" t="s">
        <v>1</v>
      </c>
      <c r="F160" s="152" t="s">
        <v>185</v>
      </c>
      <c r="H160" s="153">
        <v>0.52300000000000002</v>
      </c>
      <c r="I160" s="154"/>
      <c r="L160" s="150"/>
      <c r="M160" s="155"/>
      <c r="N160" s="156"/>
      <c r="O160" s="156"/>
      <c r="P160" s="156"/>
      <c r="Q160" s="156"/>
      <c r="R160" s="156"/>
      <c r="S160" s="156"/>
      <c r="T160" s="157"/>
      <c r="AT160" s="151" t="s">
        <v>125</v>
      </c>
      <c r="AU160" s="151" t="s">
        <v>82</v>
      </c>
      <c r="AV160" s="12" t="s">
        <v>82</v>
      </c>
      <c r="AW160" s="12" t="s">
        <v>29</v>
      </c>
      <c r="AX160" s="12" t="s">
        <v>80</v>
      </c>
      <c r="AY160" s="151" t="s">
        <v>121</v>
      </c>
    </row>
    <row r="161" spans="1:65" s="2" customFormat="1" ht="24.2" customHeight="1">
      <c r="A161" s="30"/>
      <c r="B161" s="129"/>
      <c r="C161" s="171" t="s">
        <v>202</v>
      </c>
      <c r="D161" s="171" t="s">
        <v>160</v>
      </c>
      <c r="E161" s="172" t="s">
        <v>203</v>
      </c>
      <c r="F161" s="173" t="s">
        <v>204</v>
      </c>
      <c r="G161" s="174" t="s">
        <v>182</v>
      </c>
      <c r="H161" s="175">
        <v>0.52300000000000002</v>
      </c>
      <c r="I161" s="176"/>
      <c r="J161" s="177">
        <f>ROUND(I161*H161,2)</f>
        <v>0</v>
      </c>
      <c r="K161" s="178"/>
      <c r="L161" s="31"/>
      <c r="M161" s="179" t="s">
        <v>1</v>
      </c>
      <c r="N161" s="180" t="s">
        <v>37</v>
      </c>
      <c r="O161" s="56"/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43" t="s">
        <v>122</v>
      </c>
      <c r="AT161" s="143" t="s">
        <v>160</v>
      </c>
      <c r="AU161" s="143" t="s">
        <v>82</v>
      </c>
      <c r="AY161" s="15" t="s">
        <v>121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5" t="s">
        <v>80</v>
      </c>
      <c r="BK161" s="144">
        <f>ROUND(I161*H161,2)</f>
        <v>0</v>
      </c>
      <c r="BL161" s="15" t="s">
        <v>122</v>
      </c>
      <c r="BM161" s="143" t="s">
        <v>205</v>
      </c>
    </row>
    <row r="162" spans="1:65" s="2" customFormat="1" ht="58.5">
      <c r="A162" s="30"/>
      <c r="B162" s="31"/>
      <c r="C162" s="30"/>
      <c r="D162" s="145" t="s">
        <v>124</v>
      </c>
      <c r="E162" s="30"/>
      <c r="F162" s="146" t="s">
        <v>206</v>
      </c>
      <c r="G162" s="30"/>
      <c r="H162" s="30"/>
      <c r="I162" s="147"/>
      <c r="J162" s="30"/>
      <c r="K162" s="30"/>
      <c r="L162" s="31"/>
      <c r="M162" s="148"/>
      <c r="N162" s="149"/>
      <c r="O162" s="56"/>
      <c r="P162" s="56"/>
      <c r="Q162" s="56"/>
      <c r="R162" s="56"/>
      <c r="S162" s="56"/>
      <c r="T162" s="57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5" t="s">
        <v>124</v>
      </c>
      <c r="AU162" s="15" t="s">
        <v>82</v>
      </c>
    </row>
    <row r="163" spans="1:65" s="2" customFormat="1" ht="14.45" customHeight="1">
      <c r="A163" s="30"/>
      <c r="B163" s="129"/>
      <c r="C163" s="171" t="s">
        <v>207</v>
      </c>
      <c r="D163" s="171" t="s">
        <v>160</v>
      </c>
      <c r="E163" s="172" t="s">
        <v>208</v>
      </c>
      <c r="F163" s="173" t="s">
        <v>209</v>
      </c>
      <c r="G163" s="174" t="s">
        <v>129</v>
      </c>
      <c r="H163" s="175">
        <v>15.2</v>
      </c>
      <c r="I163" s="176"/>
      <c r="J163" s="177">
        <f>ROUND(I163*H163,2)</f>
        <v>0</v>
      </c>
      <c r="K163" s="178"/>
      <c r="L163" s="31"/>
      <c r="M163" s="179" t="s">
        <v>1</v>
      </c>
      <c r="N163" s="180" t="s">
        <v>37</v>
      </c>
      <c r="O163" s="56"/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43" t="s">
        <v>122</v>
      </c>
      <c r="AT163" s="143" t="s">
        <v>160</v>
      </c>
      <c r="AU163" s="143" t="s">
        <v>82</v>
      </c>
      <c r="AY163" s="15" t="s">
        <v>121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5" t="s">
        <v>80</v>
      </c>
      <c r="BK163" s="144">
        <f>ROUND(I163*H163,2)</f>
        <v>0</v>
      </c>
      <c r="BL163" s="15" t="s">
        <v>122</v>
      </c>
      <c r="BM163" s="143" t="s">
        <v>210</v>
      </c>
    </row>
    <row r="164" spans="1:65" s="2" customFormat="1" ht="58.5">
      <c r="A164" s="30"/>
      <c r="B164" s="31"/>
      <c r="C164" s="30"/>
      <c r="D164" s="145" t="s">
        <v>124</v>
      </c>
      <c r="E164" s="30"/>
      <c r="F164" s="146" t="s">
        <v>211</v>
      </c>
      <c r="G164" s="30"/>
      <c r="H164" s="30"/>
      <c r="I164" s="147"/>
      <c r="J164" s="30"/>
      <c r="K164" s="30"/>
      <c r="L164" s="31"/>
      <c r="M164" s="148"/>
      <c r="N164" s="149"/>
      <c r="O164" s="56"/>
      <c r="P164" s="56"/>
      <c r="Q164" s="56"/>
      <c r="R164" s="56"/>
      <c r="S164" s="56"/>
      <c r="T164" s="57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5" t="s">
        <v>124</v>
      </c>
      <c r="AU164" s="15" t="s">
        <v>82</v>
      </c>
    </row>
    <row r="165" spans="1:65" s="12" customFormat="1">
      <c r="B165" s="150"/>
      <c r="D165" s="145" t="s">
        <v>125</v>
      </c>
      <c r="E165" s="151" t="s">
        <v>1</v>
      </c>
      <c r="F165" s="152" t="s">
        <v>212</v>
      </c>
      <c r="H165" s="153">
        <v>15.2</v>
      </c>
      <c r="I165" s="154"/>
      <c r="L165" s="150"/>
      <c r="M165" s="155"/>
      <c r="N165" s="156"/>
      <c r="O165" s="156"/>
      <c r="P165" s="156"/>
      <c r="Q165" s="156"/>
      <c r="R165" s="156"/>
      <c r="S165" s="156"/>
      <c r="T165" s="157"/>
      <c r="AT165" s="151" t="s">
        <v>125</v>
      </c>
      <c r="AU165" s="151" t="s">
        <v>82</v>
      </c>
      <c r="AV165" s="12" t="s">
        <v>82</v>
      </c>
      <c r="AW165" s="12" t="s">
        <v>29</v>
      </c>
      <c r="AX165" s="12" t="s">
        <v>80</v>
      </c>
      <c r="AY165" s="151" t="s">
        <v>121</v>
      </c>
    </row>
    <row r="166" spans="1:65" s="2" customFormat="1" ht="14.45" customHeight="1">
      <c r="A166" s="30"/>
      <c r="B166" s="129"/>
      <c r="C166" s="171" t="s">
        <v>213</v>
      </c>
      <c r="D166" s="171" t="s">
        <v>160</v>
      </c>
      <c r="E166" s="172" t="s">
        <v>214</v>
      </c>
      <c r="F166" s="173" t="s">
        <v>215</v>
      </c>
      <c r="G166" s="174" t="s">
        <v>143</v>
      </c>
      <c r="H166" s="175">
        <v>40</v>
      </c>
      <c r="I166" s="176"/>
      <c r="J166" s="177">
        <f>ROUND(I166*H166,2)</f>
        <v>0</v>
      </c>
      <c r="K166" s="178"/>
      <c r="L166" s="31"/>
      <c r="M166" s="179" t="s">
        <v>1</v>
      </c>
      <c r="N166" s="180" t="s">
        <v>37</v>
      </c>
      <c r="O166" s="56"/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3" t="s">
        <v>122</v>
      </c>
      <c r="AT166" s="143" t="s">
        <v>160</v>
      </c>
      <c r="AU166" s="143" t="s">
        <v>82</v>
      </c>
      <c r="AY166" s="15" t="s">
        <v>121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80</v>
      </c>
      <c r="BK166" s="144">
        <f>ROUND(I166*H166,2)</f>
        <v>0</v>
      </c>
      <c r="BL166" s="15" t="s">
        <v>122</v>
      </c>
      <c r="BM166" s="143" t="s">
        <v>216</v>
      </c>
    </row>
    <row r="167" spans="1:65" s="2" customFormat="1" ht="29.25">
      <c r="A167" s="30"/>
      <c r="B167" s="31"/>
      <c r="C167" s="30"/>
      <c r="D167" s="145" t="s">
        <v>124</v>
      </c>
      <c r="E167" s="30"/>
      <c r="F167" s="146" t="s">
        <v>217</v>
      </c>
      <c r="G167" s="30"/>
      <c r="H167" s="30"/>
      <c r="I167" s="147"/>
      <c r="J167" s="30"/>
      <c r="K167" s="30"/>
      <c r="L167" s="31"/>
      <c r="M167" s="148"/>
      <c r="N167" s="149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124</v>
      </c>
      <c r="AU167" s="15" t="s">
        <v>82</v>
      </c>
    </row>
    <row r="168" spans="1:65" s="2" customFormat="1" ht="14.45" customHeight="1">
      <c r="A168" s="30"/>
      <c r="B168" s="129"/>
      <c r="C168" s="171" t="s">
        <v>218</v>
      </c>
      <c r="D168" s="171" t="s">
        <v>160</v>
      </c>
      <c r="E168" s="172" t="s">
        <v>219</v>
      </c>
      <c r="F168" s="173" t="s">
        <v>220</v>
      </c>
      <c r="G168" s="174" t="s">
        <v>143</v>
      </c>
      <c r="H168" s="175">
        <v>3200</v>
      </c>
      <c r="I168" s="176"/>
      <c r="J168" s="177">
        <f>ROUND(I168*H168,2)</f>
        <v>0</v>
      </c>
      <c r="K168" s="178"/>
      <c r="L168" s="31"/>
      <c r="M168" s="179" t="s">
        <v>1</v>
      </c>
      <c r="N168" s="180" t="s">
        <v>37</v>
      </c>
      <c r="O168" s="56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43" t="s">
        <v>122</v>
      </c>
      <c r="AT168" s="143" t="s">
        <v>160</v>
      </c>
      <c r="AU168" s="143" t="s">
        <v>82</v>
      </c>
      <c r="AY168" s="15" t="s">
        <v>121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5" t="s">
        <v>80</v>
      </c>
      <c r="BK168" s="144">
        <f>ROUND(I168*H168,2)</f>
        <v>0</v>
      </c>
      <c r="BL168" s="15" t="s">
        <v>122</v>
      </c>
      <c r="BM168" s="143" t="s">
        <v>221</v>
      </c>
    </row>
    <row r="169" spans="1:65" s="2" customFormat="1" ht="29.25">
      <c r="A169" s="30"/>
      <c r="B169" s="31"/>
      <c r="C169" s="30"/>
      <c r="D169" s="145" t="s">
        <v>124</v>
      </c>
      <c r="E169" s="30"/>
      <c r="F169" s="146" t="s">
        <v>222</v>
      </c>
      <c r="G169" s="30"/>
      <c r="H169" s="30"/>
      <c r="I169" s="147"/>
      <c r="J169" s="30"/>
      <c r="K169" s="30"/>
      <c r="L169" s="31"/>
      <c r="M169" s="148"/>
      <c r="N169" s="149"/>
      <c r="O169" s="56"/>
      <c r="P169" s="56"/>
      <c r="Q169" s="56"/>
      <c r="R169" s="56"/>
      <c r="S169" s="56"/>
      <c r="T169" s="57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5" t="s">
        <v>124</v>
      </c>
      <c r="AU169" s="15" t="s">
        <v>82</v>
      </c>
    </row>
    <row r="170" spans="1:65" s="2" customFormat="1" ht="24.2" customHeight="1">
      <c r="A170" s="30"/>
      <c r="B170" s="129"/>
      <c r="C170" s="171" t="s">
        <v>223</v>
      </c>
      <c r="D170" s="171" t="s">
        <v>160</v>
      </c>
      <c r="E170" s="172" t="s">
        <v>224</v>
      </c>
      <c r="F170" s="173" t="s">
        <v>225</v>
      </c>
      <c r="G170" s="174" t="s">
        <v>182</v>
      </c>
      <c r="H170" s="175">
        <v>0.52300000000000002</v>
      </c>
      <c r="I170" s="176"/>
      <c r="J170" s="177">
        <f>ROUND(I170*H170,2)</f>
        <v>0</v>
      </c>
      <c r="K170" s="178"/>
      <c r="L170" s="31"/>
      <c r="M170" s="179" t="s">
        <v>1</v>
      </c>
      <c r="N170" s="180" t="s">
        <v>37</v>
      </c>
      <c r="O170" s="56"/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43" t="s">
        <v>122</v>
      </c>
      <c r="AT170" s="143" t="s">
        <v>160</v>
      </c>
      <c r="AU170" s="143" t="s">
        <v>82</v>
      </c>
      <c r="AY170" s="15" t="s">
        <v>121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5" t="s">
        <v>80</v>
      </c>
      <c r="BK170" s="144">
        <f>ROUND(I170*H170,2)</f>
        <v>0</v>
      </c>
      <c r="BL170" s="15" t="s">
        <v>122</v>
      </c>
      <c r="BM170" s="143" t="s">
        <v>226</v>
      </c>
    </row>
    <row r="171" spans="1:65" s="2" customFormat="1" ht="78">
      <c r="A171" s="30"/>
      <c r="B171" s="31"/>
      <c r="C171" s="30"/>
      <c r="D171" s="145" t="s">
        <v>124</v>
      </c>
      <c r="E171" s="30"/>
      <c r="F171" s="146" t="s">
        <v>227</v>
      </c>
      <c r="G171" s="30"/>
      <c r="H171" s="30"/>
      <c r="I171" s="147"/>
      <c r="J171" s="30"/>
      <c r="K171" s="30"/>
      <c r="L171" s="31"/>
      <c r="M171" s="148"/>
      <c r="N171" s="149"/>
      <c r="O171" s="56"/>
      <c r="P171" s="56"/>
      <c r="Q171" s="56"/>
      <c r="R171" s="56"/>
      <c r="S171" s="56"/>
      <c r="T171" s="57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5" t="s">
        <v>124</v>
      </c>
      <c r="AU171" s="15" t="s">
        <v>82</v>
      </c>
    </row>
    <row r="172" spans="1:65" s="2" customFormat="1" ht="24.2" customHeight="1">
      <c r="A172" s="30"/>
      <c r="B172" s="129"/>
      <c r="C172" s="171" t="s">
        <v>7</v>
      </c>
      <c r="D172" s="171" t="s">
        <v>160</v>
      </c>
      <c r="E172" s="172" t="s">
        <v>228</v>
      </c>
      <c r="F172" s="173" t="s">
        <v>229</v>
      </c>
      <c r="G172" s="174" t="s">
        <v>182</v>
      </c>
      <c r="H172" s="175">
        <v>0.4</v>
      </c>
      <c r="I172" s="176"/>
      <c r="J172" s="177">
        <f>ROUND(I172*H172,2)</f>
        <v>0</v>
      </c>
      <c r="K172" s="178"/>
      <c r="L172" s="31"/>
      <c r="M172" s="179" t="s">
        <v>1</v>
      </c>
      <c r="N172" s="180" t="s">
        <v>37</v>
      </c>
      <c r="O172" s="56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3" t="s">
        <v>122</v>
      </c>
      <c r="AT172" s="143" t="s">
        <v>160</v>
      </c>
      <c r="AU172" s="143" t="s">
        <v>82</v>
      </c>
      <c r="AY172" s="15" t="s">
        <v>121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80</v>
      </c>
      <c r="BK172" s="144">
        <f>ROUND(I172*H172,2)</f>
        <v>0</v>
      </c>
      <c r="BL172" s="15" t="s">
        <v>122</v>
      </c>
      <c r="BM172" s="143" t="s">
        <v>230</v>
      </c>
    </row>
    <row r="173" spans="1:65" s="2" customFormat="1" ht="78">
      <c r="A173" s="30"/>
      <c r="B173" s="31"/>
      <c r="C173" s="30"/>
      <c r="D173" s="145" t="s">
        <v>124</v>
      </c>
      <c r="E173" s="30"/>
      <c r="F173" s="146" t="s">
        <v>231</v>
      </c>
      <c r="G173" s="30"/>
      <c r="H173" s="30"/>
      <c r="I173" s="147"/>
      <c r="J173" s="30"/>
      <c r="K173" s="30"/>
      <c r="L173" s="31"/>
      <c r="M173" s="148"/>
      <c r="N173" s="149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124</v>
      </c>
      <c r="AU173" s="15" t="s">
        <v>82</v>
      </c>
    </row>
    <row r="174" spans="1:65" s="2" customFormat="1" ht="24.2" customHeight="1">
      <c r="A174" s="30"/>
      <c r="B174" s="129"/>
      <c r="C174" s="171" t="s">
        <v>232</v>
      </c>
      <c r="D174" s="171" t="s">
        <v>160</v>
      </c>
      <c r="E174" s="172" t="s">
        <v>233</v>
      </c>
      <c r="F174" s="173" t="s">
        <v>234</v>
      </c>
      <c r="G174" s="174" t="s">
        <v>129</v>
      </c>
      <c r="H174" s="175">
        <v>100</v>
      </c>
      <c r="I174" s="176"/>
      <c r="J174" s="177">
        <f>ROUND(I174*H174,2)</f>
        <v>0</v>
      </c>
      <c r="K174" s="178"/>
      <c r="L174" s="31"/>
      <c r="M174" s="179" t="s">
        <v>1</v>
      </c>
      <c r="N174" s="180" t="s">
        <v>37</v>
      </c>
      <c r="O174" s="56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43" t="s">
        <v>122</v>
      </c>
      <c r="AT174" s="143" t="s">
        <v>160</v>
      </c>
      <c r="AU174" s="143" t="s">
        <v>82</v>
      </c>
      <c r="AY174" s="15" t="s">
        <v>121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5" t="s">
        <v>80</v>
      </c>
      <c r="BK174" s="144">
        <f>ROUND(I174*H174,2)</f>
        <v>0</v>
      </c>
      <c r="BL174" s="15" t="s">
        <v>122</v>
      </c>
      <c r="BM174" s="143" t="s">
        <v>235</v>
      </c>
    </row>
    <row r="175" spans="1:65" s="2" customFormat="1" ht="78">
      <c r="A175" s="30"/>
      <c r="B175" s="31"/>
      <c r="C175" s="30"/>
      <c r="D175" s="145" t="s">
        <v>124</v>
      </c>
      <c r="E175" s="30"/>
      <c r="F175" s="146" t="s">
        <v>236</v>
      </c>
      <c r="G175" s="30"/>
      <c r="H175" s="30"/>
      <c r="I175" s="147"/>
      <c r="J175" s="30"/>
      <c r="K175" s="30"/>
      <c r="L175" s="31"/>
      <c r="M175" s="148"/>
      <c r="N175" s="149"/>
      <c r="O175" s="56"/>
      <c r="P175" s="56"/>
      <c r="Q175" s="56"/>
      <c r="R175" s="56"/>
      <c r="S175" s="56"/>
      <c r="T175" s="57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5" t="s">
        <v>124</v>
      </c>
      <c r="AU175" s="15" t="s">
        <v>82</v>
      </c>
    </row>
    <row r="176" spans="1:65" s="2" customFormat="1" ht="24.2" customHeight="1">
      <c r="A176" s="30"/>
      <c r="B176" s="129"/>
      <c r="C176" s="171" t="s">
        <v>237</v>
      </c>
      <c r="D176" s="171" t="s">
        <v>160</v>
      </c>
      <c r="E176" s="172" t="s">
        <v>238</v>
      </c>
      <c r="F176" s="173" t="s">
        <v>239</v>
      </c>
      <c r="G176" s="174" t="s">
        <v>129</v>
      </c>
      <c r="H176" s="175">
        <v>160</v>
      </c>
      <c r="I176" s="176"/>
      <c r="J176" s="177">
        <f>ROUND(I176*H176,2)</f>
        <v>0</v>
      </c>
      <c r="K176" s="178"/>
      <c r="L176" s="31"/>
      <c r="M176" s="179" t="s">
        <v>1</v>
      </c>
      <c r="N176" s="180" t="s">
        <v>37</v>
      </c>
      <c r="O176" s="56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43" t="s">
        <v>122</v>
      </c>
      <c r="AT176" s="143" t="s">
        <v>160</v>
      </c>
      <c r="AU176" s="143" t="s">
        <v>82</v>
      </c>
      <c r="AY176" s="15" t="s">
        <v>121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5" t="s">
        <v>80</v>
      </c>
      <c r="BK176" s="144">
        <f>ROUND(I176*H176,2)</f>
        <v>0</v>
      </c>
      <c r="BL176" s="15" t="s">
        <v>122</v>
      </c>
      <c r="BM176" s="143" t="s">
        <v>240</v>
      </c>
    </row>
    <row r="177" spans="1:65" s="2" customFormat="1" ht="126.75">
      <c r="A177" s="30"/>
      <c r="B177" s="31"/>
      <c r="C177" s="30"/>
      <c r="D177" s="145" t="s">
        <v>124</v>
      </c>
      <c r="E177" s="30"/>
      <c r="F177" s="146" t="s">
        <v>241</v>
      </c>
      <c r="G177" s="30"/>
      <c r="H177" s="30"/>
      <c r="I177" s="147"/>
      <c r="J177" s="30"/>
      <c r="K177" s="30"/>
      <c r="L177" s="31"/>
      <c r="M177" s="148"/>
      <c r="N177" s="149"/>
      <c r="O177" s="56"/>
      <c r="P177" s="56"/>
      <c r="Q177" s="56"/>
      <c r="R177" s="56"/>
      <c r="S177" s="56"/>
      <c r="T177" s="57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5" t="s">
        <v>124</v>
      </c>
      <c r="AU177" s="15" t="s">
        <v>82</v>
      </c>
    </row>
    <row r="178" spans="1:65" s="12" customFormat="1">
      <c r="B178" s="150"/>
      <c r="D178" s="145" t="s">
        <v>125</v>
      </c>
      <c r="E178" s="151" t="s">
        <v>1</v>
      </c>
      <c r="F178" s="152" t="s">
        <v>242</v>
      </c>
      <c r="H178" s="153">
        <v>160</v>
      </c>
      <c r="I178" s="154"/>
      <c r="L178" s="150"/>
      <c r="M178" s="155"/>
      <c r="N178" s="156"/>
      <c r="O178" s="156"/>
      <c r="P178" s="156"/>
      <c r="Q178" s="156"/>
      <c r="R178" s="156"/>
      <c r="S178" s="156"/>
      <c r="T178" s="157"/>
      <c r="AT178" s="151" t="s">
        <v>125</v>
      </c>
      <c r="AU178" s="151" t="s">
        <v>82</v>
      </c>
      <c r="AV178" s="12" t="s">
        <v>82</v>
      </c>
      <c r="AW178" s="12" t="s">
        <v>29</v>
      </c>
      <c r="AX178" s="12" t="s">
        <v>80</v>
      </c>
      <c r="AY178" s="151" t="s">
        <v>121</v>
      </c>
    </row>
    <row r="179" spans="1:65" s="2" customFormat="1" ht="24.2" customHeight="1">
      <c r="A179" s="30"/>
      <c r="B179" s="129"/>
      <c r="C179" s="171" t="s">
        <v>243</v>
      </c>
      <c r="D179" s="171" t="s">
        <v>160</v>
      </c>
      <c r="E179" s="172" t="s">
        <v>244</v>
      </c>
      <c r="F179" s="173" t="s">
        <v>245</v>
      </c>
      <c r="G179" s="174" t="s">
        <v>129</v>
      </c>
      <c r="H179" s="175">
        <v>960</v>
      </c>
      <c r="I179" s="176"/>
      <c r="J179" s="177">
        <f>ROUND(I179*H179,2)</f>
        <v>0</v>
      </c>
      <c r="K179" s="178"/>
      <c r="L179" s="31"/>
      <c r="M179" s="179" t="s">
        <v>1</v>
      </c>
      <c r="N179" s="180" t="s">
        <v>37</v>
      </c>
      <c r="O179" s="56"/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43" t="s">
        <v>122</v>
      </c>
      <c r="AT179" s="143" t="s">
        <v>160</v>
      </c>
      <c r="AU179" s="143" t="s">
        <v>82</v>
      </c>
      <c r="AY179" s="15" t="s">
        <v>121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5" t="s">
        <v>80</v>
      </c>
      <c r="BK179" s="144">
        <f>ROUND(I179*H179,2)</f>
        <v>0</v>
      </c>
      <c r="BL179" s="15" t="s">
        <v>122</v>
      </c>
      <c r="BM179" s="143" t="s">
        <v>246</v>
      </c>
    </row>
    <row r="180" spans="1:65" s="2" customFormat="1" ht="126.75">
      <c r="A180" s="30"/>
      <c r="B180" s="31"/>
      <c r="C180" s="30"/>
      <c r="D180" s="145" t="s">
        <v>124</v>
      </c>
      <c r="E180" s="30"/>
      <c r="F180" s="146" t="s">
        <v>247</v>
      </c>
      <c r="G180" s="30"/>
      <c r="H180" s="30"/>
      <c r="I180" s="147"/>
      <c r="J180" s="30"/>
      <c r="K180" s="30"/>
      <c r="L180" s="31"/>
      <c r="M180" s="148"/>
      <c r="N180" s="149"/>
      <c r="O180" s="56"/>
      <c r="P180" s="56"/>
      <c r="Q180" s="56"/>
      <c r="R180" s="56"/>
      <c r="S180" s="56"/>
      <c r="T180" s="57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5" t="s">
        <v>124</v>
      </c>
      <c r="AU180" s="15" t="s">
        <v>82</v>
      </c>
    </row>
    <row r="181" spans="1:65" s="12" customFormat="1">
      <c r="B181" s="150"/>
      <c r="D181" s="145" t="s">
        <v>125</v>
      </c>
      <c r="E181" s="151" t="s">
        <v>1</v>
      </c>
      <c r="F181" s="152" t="s">
        <v>248</v>
      </c>
      <c r="H181" s="153">
        <v>960</v>
      </c>
      <c r="I181" s="154"/>
      <c r="L181" s="150"/>
      <c r="M181" s="155"/>
      <c r="N181" s="156"/>
      <c r="O181" s="156"/>
      <c r="P181" s="156"/>
      <c r="Q181" s="156"/>
      <c r="R181" s="156"/>
      <c r="S181" s="156"/>
      <c r="T181" s="157"/>
      <c r="AT181" s="151" t="s">
        <v>125</v>
      </c>
      <c r="AU181" s="151" t="s">
        <v>82</v>
      </c>
      <c r="AV181" s="12" t="s">
        <v>82</v>
      </c>
      <c r="AW181" s="12" t="s">
        <v>29</v>
      </c>
      <c r="AX181" s="12" t="s">
        <v>80</v>
      </c>
      <c r="AY181" s="151" t="s">
        <v>121</v>
      </c>
    </row>
    <row r="182" spans="1:65" s="2" customFormat="1" ht="24.2" customHeight="1">
      <c r="A182" s="30"/>
      <c r="B182" s="129"/>
      <c r="C182" s="171" t="s">
        <v>249</v>
      </c>
      <c r="D182" s="171" t="s">
        <v>160</v>
      </c>
      <c r="E182" s="172" t="s">
        <v>250</v>
      </c>
      <c r="F182" s="173" t="s">
        <v>251</v>
      </c>
      <c r="G182" s="174" t="s">
        <v>252</v>
      </c>
      <c r="H182" s="175">
        <v>8</v>
      </c>
      <c r="I182" s="176"/>
      <c r="J182" s="177">
        <f>ROUND(I182*H182,2)</f>
        <v>0</v>
      </c>
      <c r="K182" s="178"/>
      <c r="L182" s="31"/>
      <c r="M182" s="179" t="s">
        <v>1</v>
      </c>
      <c r="N182" s="180" t="s">
        <v>37</v>
      </c>
      <c r="O182" s="56"/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43" t="s">
        <v>122</v>
      </c>
      <c r="AT182" s="143" t="s">
        <v>160</v>
      </c>
      <c r="AU182" s="143" t="s">
        <v>82</v>
      </c>
      <c r="AY182" s="15" t="s">
        <v>121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5" t="s">
        <v>80</v>
      </c>
      <c r="BK182" s="144">
        <f>ROUND(I182*H182,2)</f>
        <v>0</v>
      </c>
      <c r="BL182" s="15" t="s">
        <v>122</v>
      </c>
      <c r="BM182" s="143" t="s">
        <v>253</v>
      </c>
    </row>
    <row r="183" spans="1:65" s="2" customFormat="1" ht="68.25">
      <c r="A183" s="30"/>
      <c r="B183" s="31"/>
      <c r="C183" s="30"/>
      <c r="D183" s="145" t="s">
        <v>124</v>
      </c>
      <c r="E183" s="30"/>
      <c r="F183" s="146" t="s">
        <v>254</v>
      </c>
      <c r="G183" s="30"/>
      <c r="H183" s="30"/>
      <c r="I183" s="147"/>
      <c r="J183" s="30"/>
      <c r="K183" s="30"/>
      <c r="L183" s="31"/>
      <c r="M183" s="148"/>
      <c r="N183" s="149"/>
      <c r="O183" s="56"/>
      <c r="P183" s="56"/>
      <c r="Q183" s="56"/>
      <c r="R183" s="56"/>
      <c r="S183" s="56"/>
      <c r="T183" s="57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5" t="s">
        <v>124</v>
      </c>
      <c r="AU183" s="15" t="s">
        <v>82</v>
      </c>
    </row>
    <row r="184" spans="1:65" s="2" customFormat="1" ht="24.2" customHeight="1">
      <c r="A184" s="30"/>
      <c r="B184" s="129"/>
      <c r="C184" s="171" t="s">
        <v>255</v>
      </c>
      <c r="D184" s="171" t="s">
        <v>160</v>
      </c>
      <c r="E184" s="172" t="s">
        <v>256</v>
      </c>
      <c r="F184" s="173" t="s">
        <v>257</v>
      </c>
      <c r="G184" s="174" t="s">
        <v>252</v>
      </c>
      <c r="H184" s="175">
        <v>4</v>
      </c>
      <c r="I184" s="176"/>
      <c r="J184" s="177">
        <f>ROUND(I184*H184,2)</f>
        <v>0</v>
      </c>
      <c r="K184" s="178"/>
      <c r="L184" s="31"/>
      <c r="M184" s="179" t="s">
        <v>1</v>
      </c>
      <c r="N184" s="180" t="s">
        <v>37</v>
      </c>
      <c r="O184" s="56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43" t="s">
        <v>122</v>
      </c>
      <c r="AT184" s="143" t="s">
        <v>160</v>
      </c>
      <c r="AU184" s="143" t="s">
        <v>82</v>
      </c>
      <c r="AY184" s="15" t="s">
        <v>121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5" t="s">
        <v>80</v>
      </c>
      <c r="BK184" s="144">
        <f>ROUND(I184*H184,2)</f>
        <v>0</v>
      </c>
      <c r="BL184" s="15" t="s">
        <v>122</v>
      </c>
      <c r="BM184" s="143" t="s">
        <v>258</v>
      </c>
    </row>
    <row r="185" spans="1:65" s="2" customFormat="1" ht="68.25">
      <c r="A185" s="30"/>
      <c r="B185" s="31"/>
      <c r="C185" s="30"/>
      <c r="D185" s="145" t="s">
        <v>124</v>
      </c>
      <c r="E185" s="30"/>
      <c r="F185" s="146" t="s">
        <v>259</v>
      </c>
      <c r="G185" s="30"/>
      <c r="H185" s="30"/>
      <c r="I185" s="147"/>
      <c r="J185" s="30"/>
      <c r="K185" s="30"/>
      <c r="L185" s="31"/>
      <c r="M185" s="148"/>
      <c r="N185" s="149"/>
      <c r="O185" s="56"/>
      <c r="P185" s="56"/>
      <c r="Q185" s="56"/>
      <c r="R185" s="56"/>
      <c r="S185" s="56"/>
      <c r="T185" s="57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5" t="s">
        <v>124</v>
      </c>
      <c r="AU185" s="15" t="s">
        <v>82</v>
      </c>
    </row>
    <row r="186" spans="1:65" s="2" customFormat="1" ht="24.2" customHeight="1">
      <c r="A186" s="30"/>
      <c r="B186" s="129"/>
      <c r="C186" s="171" t="s">
        <v>260</v>
      </c>
      <c r="D186" s="171" t="s">
        <v>160</v>
      </c>
      <c r="E186" s="172" t="s">
        <v>261</v>
      </c>
      <c r="F186" s="173" t="s">
        <v>262</v>
      </c>
      <c r="G186" s="174" t="s">
        <v>252</v>
      </c>
      <c r="H186" s="175">
        <v>4</v>
      </c>
      <c r="I186" s="176"/>
      <c r="J186" s="177">
        <f>ROUND(I186*H186,2)</f>
        <v>0</v>
      </c>
      <c r="K186" s="178"/>
      <c r="L186" s="31"/>
      <c r="M186" s="179" t="s">
        <v>1</v>
      </c>
      <c r="N186" s="180" t="s">
        <v>37</v>
      </c>
      <c r="O186" s="56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43" t="s">
        <v>122</v>
      </c>
      <c r="AT186" s="143" t="s">
        <v>160</v>
      </c>
      <c r="AU186" s="143" t="s">
        <v>82</v>
      </c>
      <c r="AY186" s="15" t="s">
        <v>121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5" t="s">
        <v>80</v>
      </c>
      <c r="BK186" s="144">
        <f>ROUND(I186*H186,2)</f>
        <v>0</v>
      </c>
      <c r="BL186" s="15" t="s">
        <v>122</v>
      </c>
      <c r="BM186" s="143" t="s">
        <v>263</v>
      </c>
    </row>
    <row r="187" spans="1:65" s="2" customFormat="1" ht="58.5">
      <c r="A187" s="30"/>
      <c r="B187" s="31"/>
      <c r="C187" s="30"/>
      <c r="D187" s="145" t="s">
        <v>124</v>
      </c>
      <c r="E187" s="30"/>
      <c r="F187" s="146" t="s">
        <v>264</v>
      </c>
      <c r="G187" s="30"/>
      <c r="H187" s="30"/>
      <c r="I187" s="147"/>
      <c r="J187" s="30"/>
      <c r="K187" s="30"/>
      <c r="L187" s="31"/>
      <c r="M187" s="148"/>
      <c r="N187" s="149"/>
      <c r="O187" s="56"/>
      <c r="P187" s="56"/>
      <c r="Q187" s="56"/>
      <c r="R187" s="56"/>
      <c r="S187" s="56"/>
      <c r="T187" s="57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5" t="s">
        <v>124</v>
      </c>
      <c r="AU187" s="15" t="s">
        <v>82</v>
      </c>
    </row>
    <row r="188" spans="1:65" s="2" customFormat="1" ht="37.9" customHeight="1">
      <c r="A188" s="30"/>
      <c r="B188" s="129"/>
      <c r="C188" s="171" t="s">
        <v>265</v>
      </c>
      <c r="D188" s="171" t="s">
        <v>160</v>
      </c>
      <c r="E188" s="172" t="s">
        <v>266</v>
      </c>
      <c r="F188" s="173" t="s">
        <v>267</v>
      </c>
      <c r="G188" s="174" t="s">
        <v>129</v>
      </c>
      <c r="H188" s="175">
        <v>1150</v>
      </c>
      <c r="I188" s="176"/>
      <c r="J188" s="177">
        <f>ROUND(I188*H188,2)</f>
        <v>0</v>
      </c>
      <c r="K188" s="178"/>
      <c r="L188" s="31"/>
      <c r="M188" s="179" t="s">
        <v>1</v>
      </c>
      <c r="N188" s="180" t="s">
        <v>37</v>
      </c>
      <c r="O188" s="56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43" t="s">
        <v>122</v>
      </c>
      <c r="AT188" s="143" t="s">
        <v>160</v>
      </c>
      <c r="AU188" s="143" t="s">
        <v>82</v>
      </c>
      <c r="AY188" s="15" t="s">
        <v>121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5" t="s">
        <v>80</v>
      </c>
      <c r="BK188" s="144">
        <f>ROUND(I188*H188,2)</f>
        <v>0</v>
      </c>
      <c r="BL188" s="15" t="s">
        <v>122</v>
      </c>
      <c r="BM188" s="143" t="s">
        <v>268</v>
      </c>
    </row>
    <row r="189" spans="1:65" s="2" customFormat="1" ht="58.5">
      <c r="A189" s="30"/>
      <c r="B189" s="31"/>
      <c r="C189" s="30"/>
      <c r="D189" s="145" t="s">
        <v>124</v>
      </c>
      <c r="E189" s="30"/>
      <c r="F189" s="146" t="s">
        <v>269</v>
      </c>
      <c r="G189" s="30"/>
      <c r="H189" s="30"/>
      <c r="I189" s="147"/>
      <c r="J189" s="30"/>
      <c r="K189" s="30"/>
      <c r="L189" s="31"/>
      <c r="M189" s="148"/>
      <c r="N189" s="149"/>
      <c r="O189" s="56"/>
      <c r="P189" s="56"/>
      <c r="Q189" s="56"/>
      <c r="R189" s="56"/>
      <c r="S189" s="56"/>
      <c r="T189" s="57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5" t="s">
        <v>124</v>
      </c>
      <c r="AU189" s="15" t="s">
        <v>82</v>
      </c>
    </row>
    <row r="190" spans="1:65" s="12" customFormat="1">
      <c r="B190" s="150"/>
      <c r="D190" s="145" t="s">
        <v>125</v>
      </c>
      <c r="E190" s="151" t="s">
        <v>1</v>
      </c>
      <c r="F190" s="152" t="s">
        <v>270</v>
      </c>
      <c r="H190" s="153">
        <v>1150</v>
      </c>
      <c r="I190" s="154"/>
      <c r="L190" s="150"/>
      <c r="M190" s="155"/>
      <c r="N190" s="156"/>
      <c r="O190" s="156"/>
      <c r="P190" s="156"/>
      <c r="Q190" s="156"/>
      <c r="R190" s="156"/>
      <c r="S190" s="156"/>
      <c r="T190" s="157"/>
      <c r="AT190" s="151" t="s">
        <v>125</v>
      </c>
      <c r="AU190" s="151" t="s">
        <v>82</v>
      </c>
      <c r="AV190" s="12" t="s">
        <v>82</v>
      </c>
      <c r="AW190" s="12" t="s">
        <v>29</v>
      </c>
      <c r="AX190" s="12" t="s">
        <v>80</v>
      </c>
      <c r="AY190" s="151" t="s">
        <v>121</v>
      </c>
    </row>
    <row r="191" spans="1:65" s="2" customFormat="1" ht="37.9" customHeight="1">
      <c r="A191" s="30"/>
      <c r="B191" s="129"/>
      <c r="C191" s="171" t="s">
        <v>271</v>
      </c>
      <c r="D191" s="171" t="s">
        <v>160</v>
      </c>
      <c r="E191" s="172" t="s">
        <v>272</v>
      </c>
      <c r="F191" s="173" t="s">
        <v>273</v>
      </c>
      <c r="G191" s="174" t="s">
        <v>129</v>
      </c>
      <c r="H191" s="175">
        <v>1150</v>
      </c>
      <c r="I191" s="176"/>
      <c r="J191" s="177">
        <f>ROUND(I191*H191,2)</f>
        <v>0</v>
      </c>
      <c r="K191" s="178"/>
      <c r="L191" s="31"/>
      <c r="M191" s="179" t="s">
        <v>1</v>
      </c>
      <c r="N191" s="180" t="s">
        <v>37</v>
      </c>
      <c r="O191" s="56"/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43" t="s">
        <v>122</v>
      </c>
      <c r="AT191" s="143" t="s">
        <v>160</v>
      </c>
      <c r="AU191" s="143" t="s">
        <v>82</v>
      </c>
      <c r="AY191" s="15" t="s">
        <v>121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5" t="s">
        <v>80</v>
      </c>
      <c r="BK191" s="144">
        <f>ROUND(I191*H191,2)</f>
        <v>0</v>
      </c>
      <c r="BL191" s="15" t="s">
        <v>122</v>
      </c>
      <c r="BM191" s="143" t="s">
        <v>274</v>
      </c>
    </row>
    <row r="192" spans="1:65" s="2" customFormat="1" ht="58.5">
      <c r="A192" s="30"/>
      <c r="B192" s="31"/>
      <c r="C192" s="30"/>
      <c r="D192" s="145" t="s">
        <v>124</v>
      </c>
      <c r="E192" s="30"/>
      <c r="F192" s="146" t="s">
        <v>275</v>
      </c>
      <c r="G192" s="30"/>
      <c r="H192" s="30"/>
      <c r="I192" s="147"/>
      <c r="J192" s="30"/>
      <c r="K192" s="30"/>
      <c r="L192" s="31"/>
      <c r="M192" s="148"/>
      <c r="N192" s="149"/>
      <c r="O192" s="56"/>
      <c r="P192" s="56"/>
      <c r="Q192" s="56"/>
      <c r="R192" s="56"/>
      <c r="S192" s="56"/>
      <c r="T192" s="57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5" t="s">
        <v>124</v>
      </c>
      <c r="AU192" s="15" t="s">
        <v>82</v>
      </c>
    </row>
    <row r="193" spans="1:65" s="2" customFormat="1" ht="24.2" customHeight="1">
      <c r="A193" s="30"/>
      <c r="B193" s="129"/>
      <c r="C193" s="171" t="s">
        <v>276</v>
      </c>
      <c r="D193" s="171" t="s">
        <v>160</v>
      </c>
      <c r="E193" s="172" t="s">
        <v>277</v>
      </c>
      <c r="F193" s="173" t="s">
        <v>278</v>
      </c>
      <c r="G193" s="174" t="s">
        <v>143</v>
      </c>
      <c r="H193" s="175">
        <v>10</v>
      </c>
      <c r="I193" s="176"/>
      <c r="J193" s="177">
        <f>ROUND(I193*H193,2)</f>
        <v>0</v>
      </c>
      <c r="K193" s="178"/>
      <c r="L193" s="31"/>
      <c r="M193" s="179" t="s">
        <v>1</v>
      </c>
      <c r="N193" s="180" t="s">
        <v>37</v>
      </c>
      <c r="O193" s="56"/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3" t="s">
        <v>122</v>
      </c>
      <c r="AT193" s="143" t="s">
        <v>160</v>
      </c>
      <c r="AU193" s="143" t="s">
        <v>82</v>
      </c>
      <c r="AY193" s="15" t="s">
        <v>121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80</v>
      </c>
      <c r="BK193" s="144">
        <f>ROUND(I193*H193,2)</f>
        <v>0</v>
      </c>
      <c r="BL193" s="15" t="s">
        <v>122</v>
      </c>
      <c r="BM193" s="143" t="s">
        <v>279</v>
      </c>
    </row>
    <row r="194" spans="1:65" s="2" customFormat="1" ht="39">
      <c r="A194" s="30"/>
      <c r="B194" s="31"/>
      <c r="C194" s="30"/>
      <c r="D194" s="145" t="s">
        <v>124</v>
      </c>
      <c r="E194" s="30"/>
      <c r="F194" s="146" t="s">
        <v>280</v>
      </c>
      <c r="G194" s="30"/>
      <c r="H194" s="30"/>
      <c r="I194" s="147"/>
      <c r="J194" s="30"/>
      <c r="K194" s="30"/>
      <c r="L194" s="31"/>
      <c r="M194" s="148"/>
      <c r="N194" s="149"/>
      <c r="O194" s="56"/>
      <c r="P194" s="56"/>
      <c r="Q194" s="56"/>
      <c r="R194" s="56"/>
      <c r="S194" s="56"/>
      <c r="T194" s="57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5" t="s">
        <v>124</v>
      </c>
      <c r="AU194" s="15" t="s">
        <v>82</v>
      </c>
    </row>
    <row r="195" spans="1:65" s="2" customFormat="1" ht="24.2" customHeight="1">
      <c r="A195" s="30"/>
      <c r="B195" s="129"/>
      <c r="C195" s="171" t="s">
        <v>281</v>
      </c>
      <c r="D195" s="171" t="s">
        <v>160</v>
      </c>
      <c r="E195" s="172" t="s">
        <v>282</v>
      </c>
      <c r="F195" s="173" t="s">
        <v>283</v>
      </c>
      <c r="G195" s="174" t="s">
        <v>129</v>
      </c>
      <c r="H195" s="175">
        <v>1</v>
      </c>
      <c r="I195" s="176"/>
      <c r="J195" s="177">
        <f>ROUND(I195*H195,2)</f>
        <v>0</v>
      </c>
      <c r="K195" s="178"/>
      <c r="L195" s="31"/>
      <c r="M195" s="179" t="s">
        <v>1</v>
      </c>
      <c r="N195" s="180" t="s">
        <v>37</v>
      </c>
      <c r="O195" s="56"/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43" t="s">
        <v>122</v>
      </c>
      <c r="AT195" s="143" t="s">
        <v>160</v>
      </c>
      <c r="AU195" s="143" t="s">
        <v>82</v>
      </c>
      <c r="AY195" s="15" t="s">
        <v>121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5" t="s">
        <v>80</v>
      </c>
      <c r="BK195" s="144">
        <f>ROUND(I195*H195,2)</f>
        <v>0</v>
      </c>
      <c r="BL195" s="15" t="s">
        <v>122</v>
      </c>
      <c r="BM195" s="143" t="s">
        <v>284</v>
      </c>
    </row>
    <row r="196" spans="1:65" s="2" customFormat="1" ht="39">
      <c r="A196" s="30"/>
      <c r="B196" s="31"/>
      <c r="C196" s="30"/>
      <c r="D196" s="145" t="s">
        <v>124</v>
      </c>
      <c r="E196" s="30"/>
      <c r="F196" s="146" t="s">
        <v>285</v>
      </c>
      <c r="G196" s="30"/>
      <c r="H196" s="30"/>
      <c r="I196" s="147"/>
      <c r="J196" s="30"/>
      <c r="K196" s="30"/>
      <c r="L196" s="31"/>
      <c r="M196" s="148"/>
      <c r="N196" s="149"/>
      <c r="O196" s="56"/>
      <c r="P196" s="56"/>
      <c r="Q196" s="56"/>
      <c r="R196" s="56"/>
      <c r="S196" s="56"/>
      <c r="T196" s="57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5" t="s">
        <v>124</v>
      </c>
      <c r="AU196" s="15" t="s">
        <v>82</v>
      </c>
    </row>
    <row r="197" spans="1:65" s="2" customFormat="1" ht="37.9" customHeight="1">
      <c r="A197" s="30"/>
      <c r="B197" s="129"/>
      <c r="C197" s="171" t="s">
        <v>286</v>
      </c>
      <c r="D197" s="171" t="s">
        <v>160</v>
      </c>
      <c r="E197" s="172" t="s">
        <v>287</v>
      </c>
      <c r="F197" s="173" t="s">
        <v>288</v>
      </c>
      <c r="G197" s="174" t="s">
        <v>129</v>
      </c>
      <c r="H197" s="175">
        <v>1.8</v>
      </c>
      <c r="I197" s="176"/>
      <c r="J197" s="177">
        <f>ROUND(I197*H197,2)</f>
        <v>0</v>
      </c>
      <c r="K197" s="178"/>
      <c r="L197" s="31"/>
      <c r="M197" s="179" t="s">
        <v>1</v>
      </c>
      <c r="N197" s="180" t="s">
        <v>37</v>
      </c>
      <c r="O197" s="56"/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43" t="s">
        <v>122</v>
      </c>
      <c r="AT197" s="143" t="s">
        <v>160</v>
      </c>
      <c r="AU197" s="143" t="s">
        <v>82</v>
      </c>
      <c r="AY197" s="15" t="s">
        <v>121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5" t="s">
        <v>80</v>
      </c>
      <c r="BK197" s="144">
        <f>ROUND(I197*H197,2)</f>
        <v>0</v>
      </c>
      <c r="BL197" s="15" t="s">
        <v>122</v>
      </c>
      <c r="BM197" s="143" t="s">
        <v>289</v>
      </c>
    </row>
    <row r="198" spans="1:65" s="2" customFormat="1" ht="39">
      <c r="A198" s="30"/>
      <c r="B198" s="31"/>
      <c r="C198" s="30"/>
      <c r="D198" s="145" t="s">
        <v>124</v>
      </c>
      <c r="E198" s="30"/>
      <c r="F198" s="146" t="s">
        <v>290</v>
      </c>
      <c r="G198" s="30"/>
      <c r="H198" s="30"/>
      <c r="I198" s="147"/>
      <c r="J198" s="30"/>
      <c r="K198" s="30"/>
      <c r="L198" s="31"/>
      <c r="M198" s="148"/>
      <c r="N198" s="149"/>
      <c r="O198" s="56"/>
      <c r="P198" s="56"/>
      <c r="Q198" s="56"/>
      <c r="R198" s="56"/>
      <c r="S198" s="56"/>
      <c r="T198" s="57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5" t="s">
        <v>124</v>
      </c>
      <c r="AU198" s="15" t="s">
        <v>82</v>
      </c>
    </row>
    <row r="199" spans="1:65" s="2" customFormat="1" ht="24.2" customHeight="1">
      <c r="A199" s="30"/>
      <c r="B199" s="129"/>
      <c r="C199" s="130" t="s">
        <v>291</v>
      </c>
      <c r="D199" s="130" t="s">
        <v>116</v>
      </c>
      <c r="E199" s="131" t="s">
        <v>292</v>
      </c>
      <c r="F199" s="132" t="s">
        <v>293</v>
      </c>
      <c r="G199" s="133" t="s">
        <v>129</v>
      </c>
      <c r="H199" s="134">
        <v>1.8</v>
      </c>
      <c r="I199" s="135"/>
      <c r="J199" s="136">
        <f>ROUND(I199*H199,2)</f>
        <v>0</v>
      </c>
      <c r="K199" s="137"/>
      <c r="L199" s="138"/>
      <c r="M199" s="139" t="s">
        <v>1</v>
      </c>
      <c r="N199" s="140" t="s">
        <v>37</v>
      </c>
      <c r="O199" s="56"/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43" t="s">
        <v>120</v>
      </c>
      <c r="AT199" s="143" t="s">
        <v>116</v>
      </c>
      <c r="AU199" s="143" t="s">
        <v>82</v>
      </c>
      <c r="AY199" s="15" t="s">
        <v>121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5" t="s">
        <v>80</v>
      </c>
      <c r="BK199" s="144">
        <f>ROUND(I199*H199,2)</f>
        <v>0</v>
      </c>
      <c r="BL199" s="15" t="s">
        <v>122</v>
      </c>
      <c r="BM199" s="143" t="s">
        <v>294</v>
      </c>
    </row>
    <row r="200" spans="1:65" s="2" customFormat="1" ht="19.5">
      <c r="A200" s="30"/>
      <c r="B200" s="31"/>
      <c r="C200" s="30"/>
      <c r="D200" s="145" t="s">
        <v>124</v>
      </c>
      <c r="E200" s="30"/>
      <c r="F200" s="146" t="s">
        <v>293</v>
      </c>
      <c r="G200" s="30"/>
      <c r="H200" s="30"/>
      <c r="I200" s="147"/>
      <c r="J200" s="30"/>
      <c r="K200" s="30"/>
      <c r="L200" s="31"/>
      <c r="M200" s="148"/>
      <c r="N200" s="149"/>
      <c r="O200" s="56"/>
      <c r="P200" s="56"/>
      <c r="Q200" s="56"/>
      <c r="R200" s="56"/>
      <c r="S200" s="56"/>
      <c r="T200" s="57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5" t="s">
        <v>124</v>
      </c>
      <c r="AU200" s="15" t="s">
        <v>82</v>
      </c>
    </row>
    <row r="201" spans="1:65" s="2" customFormat="1" ht="24.2" customHeight="1">
      <c r="A201" s="30"/>
      <c r="B201" s="129"/>
      <c r="C201" s="130" t="s">
        <v>295</v>
      </c>
      <c r="D201" s="130" t="s">
        <v>116</v>
      </c>
      <c r="E201" s="131" t="s">
        <v>296</v>
      </c>
      <c r="F201" s="132" t="s">
        <v>297</v>
      </c>
      <c r="G201" s="133" t="s">
        <v>143</v>
      </c>
      <c r="H201" s="134">
        <v>16</v>
      </c>
      <c r="I201" s="135"/>
      <c r="J201" s="136">
        <f>ROUND(I201*H201,2)</f>
        <v>0</v>
      </c>
      <c r="K201" s="137"/>
      <c r="L201" s="138"/>
      <c r="M201" s="139" t="s">
        <v>1</v>
      </c>
      <c r="N201" s="140" t="s">
        <v>37</v>
      </c>
      <c r="O201" s="56"/>
      <c r="P201" s="141">
        <f>O201*H201</f>
        <v>0</v>
      </c>
      <c r="Q201" s="141">
        <v>1.23E-3</v>
      </c>
      <c r="R201" s="141">
        <f>Q201*H201</f>
        <v>1.968E-2</v>
      </c>
      <c r="S201" s="141">
        <v>0</v>
      </c>
      <c r="T201" s="14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3" t="s">
        <v>120</v>
      </c>
      <c r="AT201" s="143" t="s">
        <v>116</v>
      </c>
      <c r="AU201" s="143" t="s">
        <v>82</v>
      </c>
      <c r="AY201" s="15" t="s">
        <v>121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80</v>
      </c>
      <c r="BK201" s="144">
        <f>ROUND(I201*H201,2)</f>
        <v>0</v>
      </c>
      <c r="BL201" s="15" t="s">
        <v>122</v>
      </c>
      <c r="BM201" s="143" t="s">
        <v>298</v>
      </c>
    </row>
    <row r="202" spans="1:65" s="2" customFormat="1" ht="19.5">
      <c r="A202" s="30"/>
      <c r="B202" s="31"/>
      <c r="C202" s="30"/>
      <c r="D202" s="145" t="s">
        <v>124</v>
      </c>
      <c r="E202" s="30"/>
      <c r="F202" s="146" t="s">
        <v>297</v>
      </c>
      <c r="G202" s="30"/>
      <c r="H202" s="30"/>
      <c r="I202" s="147"/>
      <c r="J202" s="30"/>
      <c r="K202" s="30"/>
      <c r="L202" s="31"/>
      <c r="M202" s="148"/>
      <c r="N202" s="149"/>
      <c r="O202" s="56"/>
      <c r="P202" s="56"/>
      <c r="Q202" s="56"/>
      <c r="R202" s="56"/>
      <c r="S202" s="56"/>
      <c r="T202" s="57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124</v>
      </c>
      <c r="AU202" s="15" t="s">
        <v>82</v>
      </c>
    </row>
    <row r="203" spans="1:65" s="12" customFormat="1">
      <c r="B203" s="150"/>
      <c r="D203" s="145" t="s">
        <v>125</v>
      </c>
      <c r="E203" s="151" t="s">
        <v>1</v>
      </c>
      <c r="F203" s="152" t="s">
        <v>299</v>
      </c>
      <c r="H203" s="153">
        <v>16</v>
      </c>
      <c r="I203" s="154"/>
      <c r="L203" s="150"/>
      <c r="M203" s="155"/>
      <c r="N203" s="156"/>
      <c r="O203" s="156"/>
      <c r="P203" s="156"/>
      <c r="Q203" s="156"/>
      <c r="R203" s="156"/>
      <c r="S203" s="156"/>
      <c r="T203" s="157"/>
      <c r="AT203" s="151" t="s">
        <v>125</v>
      </c>
      <c r="AU203" s="151" t="s">
        <v>82</v>
      </c>
      <c r="AV203" s="12" t="s">
        <v>82</v>
      </c>
      <c r="AW203" s="12" t="s">
        <v>29</v>
      </c>
      <c r="AX203" s="12" t="s">
        <v>80</v>
      </c>
      <c r="AY203" s="151" t="s">
        <v>121</v>
      </c>
    </row>
    <row r="204" spans="1:65" s="2" customFormat="1" ht="24.2" customHeight="1">
      <c r="A204" s="30"/>
      <c r="B204" s="129"/>
      <c r="C204" s="171" t="s">
        <v>300</v>
      </c>
      <c r="D204" s="171" t="s">
        <v>160</v>
      </c>
      <c r="E204" s="172" t="s">
        <v>301</v>
      </c>
      <c r="F204" s="173" t="s">
        <v>302</v>
      </c>
      <c r="G204" s="174" t="s">
        <v>129</v>
      </c>
      <c r="H204" s="175">
        <v>150</v>
      </c>
      <c r="I204" s="176"/>
      <c r="J204" s="177">
        <f>ROUND(I204*H204,2)</f>
        <v>0</v>
      </c>
      <c r="K204" s="178"/>
      <c r="L204" s="31"/>
      <c r="M204" s="179" t="s">
        <v>1</v>
      </c>
      <c r="N204" s="180" t="s">
        <v>37</v>
      </c>
      <c r="O204" s="56"/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43" t="s">
        <v>122</v>
      </c>
      <c r="AT204" s="143" t="s">
        <v>160</v>
      </c>
      <c r="AU204" s="143" t="s">
        <v>82</v>
      </c>
      <c r="AY204" s="15" t="s">
        <v>121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5" t="s">
        <v>80</v>
      </c>
      <c r="BK204" s="144">
        <f>ROUND(I204*H204,2)</f>
        <v>0</v>
      </c>
      <c r="BL204" s="15" t="s">
        <v>122</v>
      </c>
      <c r="BM204" s="143" t="s">
        <v>303</v>
      </c>
    </row>
    <row r="205" spans="1:65" s="2" customFormat="1" ht="39">
      <c r="A205" s="30"/>
      <c r="B205" s="31"/>
      <c r="C205" s="30"/>
      <c r="D205" s="145" t="s">
        <v>124</v>
      </c>
      <c r="E205" s="30"/>
      <c r="F205" s="146" t="s">
        <v>304</v>
      </c>
      <c r="G205" s="30"/>
      <c r="H205" s="30"/>
      <c r="I205" s="147"/>
      <c r="J205" s="30"/>
      <c r="K205" s="30"/>
      <c r="L205" s="31"/>
      <c r="M205" s="148"/>
      <c r="N205" s="149"/>
      <c r="O205" s="56"/>
      <c r="P205" s="56"/>
      <c r="Q205" s="56"/>
      <c r="R205" s="56"/>
      <c r="S205" s="56"/>
      <c r="T205" s="57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5" t="s">
        <v>124</v>
      </c>
      <c r="AU205" s="15" t="s">
        <v>82</v>
      </c>
    </row>
    <row r="206" spans="1:65" s="2" customFormat="1" ht="24.2" customHeight="1">
      <c r="A206" s="30"/>
      <c r="B206" s="129"/>
      <c r="C206" s="171" t="s">
        <v>305</v>
      </c>
      <c r="D206" s="171" t="s">
        <v>160</v>
      </c>
      <c r="E206" s="172" t="s">
        <v>306</v>
      </c>
      <c r="F206" s="173" t="s">
        <v>307</v>
      </c>
      <c r="G206" s="174" t="s">
        <v>129</v>
      </c>
      <c r="H206" s="175">
        <v>135</v>
      </c>
      <c r="I206" s="176"/>
      <c r="J206" s="177">
        <f>ROUND(I206*H206,2)</f>
        <v>0</v>
      </c>
      <c r="K206" s="178"/>
      <c r="L206" s="31"/>
      <c r="M206" s="179" t="s">
        <v>1</v>
      </c>
      <c r="N206" s="180" t="s">
        <v>37</v>
      </c>
      <c r="O206" s="56"/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43" t="s">
        <v>122</v>
      </c>
      <c r="AT206" s="143" t="s">
        <v>160</v>
      </c>
      <c r="AU206" s="143" t="s">
        <v>82</v>
      </c>
      <c r="AY206" s="15" t="s">
        <v>121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5" t="s">
        <v>80</v>
      </c>
      <c r="BK206" s="144">
        <f>ROUND(I206*H206,2)</f>
        <v>0</v>
      </c>
      <c r="BL206" s="15" t="s">
        <v>122</v>
      </c>
      <c r="BM206" s="143" t="s">
        <v>308</v>
      </c>
    </row>
    <row r="207" spans="1:65" s="2" customFormat="1" ht="39">
      <c r="A207" s="30"/>
      <c r="B207" s="31"/>
      <c r="C207" s="30"/>
      <c r="D207" s="145" t="s">
        <v>124</v>
      </c>
      <c r="E207" s="30"/>
      <c r="F207" s="146" t="s">
        <v>309</v>
      </c>
      <c r="G207" s="30"/>
      <c r="H207" s="30"/>
      <c r="I207" s="147"/>
      <c r="J207" s="30"/>
      <c r="K207" s="30"/>
      <c r="L207" s="31"/>
      <c r="M207" s="148"/>
      <c r="N207" s="149"/>
      <c r="O207" s="56"/>
      <c r="P207" s="56"/>
      <c r="Q207" s="56"/>
      <c r="R207" s="56"/>
      <c r="S207" s="56"/>
      <c r="T207" s="57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5" t="s">
        <v>124</v>
      </c>
      <c r="AU207" s="15" t="s">
        <v>82</v>
      </c>
    </row>
    <row r="208" spans="1:65" s="2" customFormat="1" ht="14.45" customHeight="1">
      <c r="A208" s="30"/>
      <c r="B208" s="129"/>
      <c r="C208" s="171" t="s">
        <v>310</v>
      </c>
      <c r="D208" s="171" t="s">
        <v>160</v>
      </c>
      <c r="E208" s="172" t="s">
        <v>311</v>
      </c>
      <c r="F208" s="173" t="s">
        <v>312</v>
      </c>
      <c r="G208" s="174" t="s">
        <v>134</v>
      </c>
      <c r="H208" s="175">
        <v>2</v>
      </c>
      <c r="I208" s="176"/>
      <c r="J208" s="177">
        <f>ROUND(I208*H208,2)</f>
        <v>0</v>
      </c>
      <c r="K208" s="178"/>
      <c r="L208" s="31"/>
      <c r="M208" s="179" t="s">
        <v>1</v>
      </c>
      <c r="N208" s="180" t="s">
        <v>37</v>
      </c>
      <c r="O208" s="56"/>
      <c r="P208" s="141">
        <f>O208*H208</f>
        <v>0</v>
      </c>
      <c r="Q208" s="141">
        <v>0</v>
      </c>
      <c r="R208" s="141">
        <f>Q208*H208</f>
        <v>0</v>
      </c>
      <c r="S208" s="141">
        <v>0</v>
      </c>
      <c r="T208" s="142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43" t="s">
        <v>122</v>
      </c>
      <c r="AT208" s="143" t="s">
        <v>160</v>
      </c>
      <c r="AU208" s="143" t="s">
        <v>82</v>
      </c>
      <c r="AY208" s="15" t="s">
        <v>121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5" t="s">
        <v>80</v>
      </c>
      <c r="BK208" s="144">
        <f>ROUND(I208*H208,2)</f>
        <v>0</v>
      </c>
      <c r="BL208" s="15" t="s">
        <v>122</v>
      </c>
      <c r="BM208" s="143" t="s">
        <v>313</v>
      </c>
    </row>
    <row r="209" spans="1:65" s="2" customFormat="1" ht="29.25">
      <c r="A209" s="30"/>
      <c r="B209" s="31"/>
      <c r="C209" s="30"/>
      <c r="D209" s="145" t="s">
        <v>124</v>
      </c>
      <c r="E209" s="30"/>
      <c r="F209" s="146" t="s">
        <v>314</v>
      </c>
      <c r="G209" s="30"/>
      <c r="H209" s="30"/>
      <c r="I209" s="147"/>
      <c r="J209" s="30"/>
      <c r="K209" s="30"/>
      <c r="L209" s="31"/>
      <c r="M209" s="148"/>
      <c r="N209" s="149"/>
      <c r="O209" s="56"/>
      <c r="P209" s="56"/>
      <c r="Q209" s="56"/>
      <c r="R209" s="56"/>
      <c r="S209" s="56"/>
      <c r="T209" s="57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5" t="s">
        <v>124</v>
      </c>
      <c r="AU209" s="15" t="s">
        <v>82</v>
      </c>
    </row>
    <row r="210" spans="1:65" s="2" customFormat="1" ht="24.2" customHeight="1">
      <c r="A210" s="30"/>
      <c r="B210" s="129"/>
      <c r="C210" s="171" t="s">
        <v>315</v>
      </c>
      <c r="D210" s="171" t="s">
        <v>160</v>
      </c>
      <c r="E210" s="172" t="s">
        <v>316</v>
      </c>
      <c r="F210" s="173" t="s">
        <v>317</v>
      </c>
      <c r="G210" s="174" t="s">
        <v>163</v>
      </c>
      <c r="H210" s="175">
        <v>463</v>
      </c>
      <c r="I210" s="176"/>
      <c r="J210" s="177">
        <f>ROUND(I210*H210,2)</f>
        <v>0</v>
      </c>
      <c r="K210" s="178"/>
      <c r="L210" s="31"/>
      <c r="M210" s="179" t="s">
        <v>1</v>
      </c>
      <c r="N210" s="180" t="s">
        <v>37</v>
      </c>
      <c r="O210" s="56"/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43" t="s">
        <v>122</v>
      </c>
      <c r="AT210" s="143" t="s">
        <v>160</v>
      </c>
      <c r="AU210" s="143" t="s">
        <v>82</v>
      </c>
      <c r="AY210" s="15" t="s">
        <v>121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5" t="s">
        <v>80</v>
      </c>
      <c r="BK210" s="144">
        <f>ROUND(I210*H210,2)</f>
        <v>0</v>
      </c>
      <c r="BL210" s="15" t="s">
        <v>122</v>
      </c>
      <c r="BM210" s="143" t="s">
        <v>318</v>
      </c>
    </row>
    <row r="211" spans="1:65" s="2" customFormat="1" ht="39">
      <c r="A211" s="30"/>
      <c r="B211" s="31"/>
      <c r="C211" s="30"/>
      <c r="D211" s="145" t="s">
        <v>124</v>
      </c>
      <c r="E211" s="30"/>
      <c r="F211" s="146" t="s">
        <v>319</v>
      </c>
      <c r="G211" s="30"/>
      <c r="H211" s="30"/>
      <c r="I211" s="147"/>
      <c r="J211" s="30"/>
      <c r="K211" s="30"/>
      <c r="L211" s="31"/>
      <c r="M211" s="148"/>
      <c r="N211" s="149"/>
      <c r="O211" s="56"/>
      <c r="P211" s="56"/>
      <c r="Q211" s="56"/>
      <c r="R211" s="56"/>
      <c r="S211" s="56"/>
      <c r="T211" s="57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5" t="s">
        <v>124</v>
      </c>
      <c r="AU211" s="15" t="s">
        <v>82</v>
      </c>
    </row>
    <row r="212" spans="1:65" s="12" customFormat="1">
      <c r="B212" s="150"/>
      <c r="D212" s="145" t="s">
        <v>125</v>
      </c>
      <c r="E212" s="151" t="s">
        <v>1</v>
      </c>
      <c r="F212" s="152" t="s">
        <v>320</v>
      </c>
      <c r="H212" s="153">
        <v>463</v>
      </c>
      <c r="I212" s="154"/>
      <c r="L212" s="150"/>
      <c r="M212" s="155"/>
      <c r="N212" s="156"/>
      <c r="O212" s="156"/>
      <c r="P212" s="156"/>
      <c r="Q212" s="156"/>
      <c r="R212" s="156"/>
      <c r="S212" s="156"/>
      <c r="T212" s="157"/>
      <c r="AT212" s="151" t="s">
        <v>125</v>
      </c>
      <c r="AU212" s="151" t="s">
        <v>82</v>
      </c>
      <c r="AV212" s="12" t="s">
        <v>82</v>
      </c>
      <c r="AW212" s="12" t="s">
        <v>29</v>
      </c>
      <c r="AX212" s="12" t="s">
        <v>80</v>
      </c>
      <c r="AY212" s="151" t="s">
        <v>121</v>
      </c>
    </row>
    <row r="213" spans="1:65" s="2" customFormat="1" ht="24.2" customHeight="1">
      <c r="A213" s="30"/>
      <c r="B213" s="129"/>
      <c r="C213" s="171" t="s">
        <v>321</v>
      </c>
      <c r="D213" s="171" t="s">
        <v>160</v>
      </c>
      <c r="E213" s="172" t="s">
        <v>322</v>
      </c>
      <c r="F213" s="173" t="s">
        <v>323</v>
      </c>
      <c r="G213" s="174" t="s">
        <v>119</v>
      </c>
      <c r="H213" s="175">
        <v>262.34199999999998</v>
      </c>
      <c r="I213" s="176"/>
      <c r="J213" s="177">
        <f>ROUND(I213*H213,2)</f>
        <v>0</v>
      </c>
      <c r="K213" s="178"/>
      <c r="L213" s="31"/>
      <c r="M213" s="179" t="s">
        <v>1</v>
      </c>
      <c r="N213" s="180" t="s">
        <v>37</v>
      </c>
      <c r="O213" s="56"/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43" t="s">
        <v>122</v>
      </c>
      <c r="AT213" s="143" t="s">
        <v>160</v>
      </c>
      <c r="AU213" s="143" t="s">
        <v>82</v>
      </c>
      <c r="AY213" s="15" t="s">
        <v>121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5" t="s">
        <v>80</v>
      </c>
      <c r="BK213" s="144">
        <f>ROUND(I213*H213,2)</f>
        <v>0</v>
      </c>
      <c r="BL213" s="15" t="s">
        <v>122</v>
      </c>
      <c r="BM213" s="143" t="s">
        <v>324</v>
      </c>
    </row>
    <row r="214" spans="1:65" s="2" customFormat="1" ht="48.75">
      <c r="A214" s="30"/>
      <c r="B214" s="31"/>
      <c r="C214" s="30"/>
      <c r="D214" s="145" t="s">
        <v>124</v>
      </c>
      <c r="E214" s="30"/>
      <c r="F214" s="146" t="s">
        <v>325</v>
      </c>
      <c r="G214" s="30"/>
      <c r="H214" s="30"/>
      <c r="I214" s="147"/>
      <c r="J214" s="30"/>
      <c r="K214" s="30"/>
      <c r="L214" s="31"/>
      <c r="M214" s="148"/>
      <c r="N214" s="149"/>
      <c r="O214" s="56"/>
      <c r="P214" s="56"/>
      <c r="Q214" s="56"/>
      <c r="R214" s="56"/>
      <c r="S214" s="56"/>
      <c r="T214" s="57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5" t="s">
        <v>124</v>
      </c>
      <c r="AU214" s="15" t="s">
        <v>82</v>
      </c>
    </row>
    <row r="215" spans="1:65" s="12" customFormat="1">
      <c r="B215" s="150"/>
      <c r="D215" s="145" t="s">
        <v>125</v>
      </c>
      <c r="E215" s="151" t="s">
        <v>1</v>
      </c>
      <c r="F215" s="152" t="s">
        <v>326</v>
      </c>
      <c r="H215" s="153">
        <v>262.34199999999998</v>
      </c>
      <c r="I215" s="154"/>
      <c r="L215" s="150"/>
      <c r="M215" s="155"/>
      <c r="N215" s="156"/>
      <c r="O215" s="156"/>
      <c r="P215" s="156"/>
      <c r="Q215" s="156"/>
      <c r="R215" s="156"/>
      <c r="S215" s="156"/>
      <c r="T215" s="157"/>
      <c r="AT215" s="151" t="s">
        <v>125</v>
      </c>
      <c r="AU215" s="151" t="s">
        <v>82</v>
      </c>
      <c r="AV215" s="12" t="s">
        <v>82</v>
      </c>
      <c r="AW215" s="12" t="s">
        <v>29</v>
      </c>
      <c r="AX215" s="12" t="s">
        <v>80</v>
      </c>
      <c r="AY215" s="151" t="s">
        <v>121</v>
      </c>
    </row>
    <row r="216" spans="1:65" s="13" customFormat="1" ht="25.9" customHeight="1">
      <c r="B216" s="158"/>
      <c r="D216" s="159" t="s">
        <v>71</v>
      </c>
      <c r="E216" s="160" t="s">
        <v>327</v>
      </c>
      <c r="F216" s="160" t="s">
        <v>328</v>
      </c>
      <c r="I216" s="161"/>
      <c r="J216" s="162">
        <f>BK216</f>
        <v>0</v>
      </c>
      <c r="L216" s="158"/>
      <c r="M216" s="163"/>
      <c r="N216" s="164"/>
      <c r="O216" s="164"/>
      <c r="P216" s="165">
        <f>SUM(P217:P234)</f>
        <v>0</v>
      </c>
      <c r="Q216" s="164"/>
      <c r="R216" s="165">
        <f>SUM(R217:R234)</f>
        <v>0</v>
      </c>
      <c r="S216" s="164"/>
      <c r="T216" s="166">
        <f>SUM(T217:T234)</f>
        <v>0</v>
      </c>
      <c r="AR216" s="159" t="s">
        <v>122</v>
      </c>
      <c r="AT216" s="167" t="s">
        <v>71</v>
      </c>
      <c r="AU216" s="167" t="s">
        <v>72</v>
      </c>
      <c r="AY216" s="159" t="s">
        <v>121</v>
      </c>
      <c r="BK216" s="168">
        <f>SUM(BK217:BK234)</f>
        <v>0</v>
      </c>
    </row>
    <row r="217" spans="1:65" s="2" customFormat="1" ht="24.2" customHeight="1">
      <c r="A217" s="30"/>
      <c r="B217" s="129"/>
      <c r="C217" s="171" t="s">
        <v>329</v>
      </c>
      <c r="D217" s="171" t="s">
        <v>160</v>
      </c>
      <c r="E217" s="172" t="s">
        <v>330</v>
      </c>
      <c r="F217" s="173" t="s">
        <v>331</v>
      </c>
      <c r="G217" s="174" t="s">
        <v>143</v>
      </c>
      <c r="H217" s="175">
        <v>4</v>
      </c>
      <c r="I217" s="176"/>
      <c r="J217" s="177">
        <f>ROUND(I217*H217,2)</f>
        <v>0</v>
      </c>
      <c r="K217" s="178"/>
      <c r="L217" s="31"/>
      <c r="M217" s="179" t="s">
        <v>1</v>
      </c>
      <c r="N217" s="180" t="s">
        <v>37</v>
      </c>
      <c r="O217" s="56"/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43" t="s">
        <v>332</v>
      </c>
      <c r="AT217" s="143" t="s">
        <v>160</v>
      </c>
      <c r="AU217" s="143" t="s">
        <v>80</v>
      </c>
      <c r="AY217" s="15" t="s">
        <v>121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5" t="s">
        <v>80</v>
      </c>
      <c r="BK217" s="144">
        <f>ROUND(I217*H217,2)</f>
        <v>0</v>
      </c>
      <c r="BL217" s="15" t="s">
        <v>332</v>
      </c>
      <c r="BM217" s="143" t="s">
        <v>333</v>
      </c>
    </row>
    <row r="218" spans="1:65" s="2" customFormat="1" ht="48.75">
      <c r="A218" s="30"/>
      <c r="B218" s="31"/>
      <c r="C218" s="30"/>
      <c r="D218" s="145" t="s">
        <v>124</v>
      </c>
      <c r="E218" s="30"/>
      <c r="F218" s="146" t="s">
        <v>334</v>
      </c>
      <c r="G218" s="30"/>
      <c r="H218" s="30"/>
      <c r="I218" s="147"/>
      <c r="J218" s="30"/>
      <c r="K218" s="30"/>
      <c r="L218" s="31"/>
      <c r="M218" s="148"/>
      <c r="N218" s="149"/>
      <c r="O218" s="56"/>
      <c r="P218" s="56"/>
      <c r="Q218" s="56"/>
      <c r="R218" s="56"/>
      <c r="S218" s="56"/>
      <c r="T218" s="57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5" t="s">
        <v>124</v>
      </c>
      <c r="AU218" s="15" t="s">
        <v>80</v>
      </c>
    </row>
    <row r="219" spans="1:65" s="2" customFormat="1" ht="24.2" customHeight="1">
      <c r="A219" s="30"/>
      <c r="B219" s="129"/>
      <c r="C219" s="171" t="s">
        <v>335</v>
      </c>
      <c r="D219" s="171" t="s">
        <v>160</v>
      </c>
      <c r="E219" s="172" t="s">
        <v>336</v>
      </c>
      <c r="F219" s="173" t="s">
        <v>337</v>
      </c>
      <c r="G219" s="174" t="s">
        <v>143</v>
      </c>
      <c r="H219" s="175">
        <v>4</v>
      </c>
      <c r="I219" s="176"/>
      <c r="J219" s="177">
        <f>ROUND(I219*H219,2)</f>
        <v>0</v>
      </c>
      <c r="K219" s="178"/>
      <c r="L219" s="31"/>
      <c r="M219" s="179" t="s">
        <v>1</v>
      </c>
      <c r="N219" s="180" t="s">
        <v>37</v>
      </c>
      <c r="O219" s="56"/>
      <c r="P219" s="141">
        <f>O219*H219</f>
        <v>0</v>
      </c>
      <c r="Q219" s="141">
        <v>0</v>
      </c>
      <c r="R219" s="141">
        <f>Q219*H219</f>
        <v>0</v>
      </c>
      <c r="S219" s="141">
        <v>0</v>
      </c>
      <c r="T219" s="142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43" t="s">
        <v>332</v>
      </c>
      <c r="AT219" s="143" t="s">
        <v>160</v>
      </c>
      <c r="AU219" s="143" t="s">
        <v>80</v>
      </c>
      <c r="AY219" s="15" t="s">
        <v>121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5" t="s">
        <v>80</v>
      </c>
      <c r="BK219" s="144">
        <f>ROUND(I219*H219,2)</f>
        <v>0</v>
      </c>
      <c r="BL219" s="15" t="s">
        <v>332</v>
      </c>
      <c r="BM219" s="143" t="s">
        <v>338</v>
      </c>
    </row>
    <row r="220" spans="1:65" s="2" customFormat="1">
      <c r="A220" s="30"/>
      <c r="B220" s="31"/>
      <c r="C220" s="30"/>
      <c r="D220" s="145" t="s">
        <v>124</v>
      </c>
      <c r="E220" s="30"/>
      <c r="F220" s="146" t="s">
        <v>337</v>
      </c>
      <c r="G220" s="30"/>
      <c r="H220" s="30"/>
      <c r="I220" s="147"/>
      <c r="J220" s="30"/>
      <c r="K220" s="30"/>
      <c r="L220" s="31"/>
      <c r="M220" s="148"/>
      <c r="N220" s="149"/>
      <c r="O220" s="56"/>
      <c r="P220" s="56"/>
      <c r="Q220" s="56"/>
      <c r="R220" s="56"/>
      <c r="S220" s="56"/>
      <c r="T220" s="57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5" t="s">
        <v>124</v>
      </c>
      <c r="AU220" s="15" t="s">
        <v>80</v>
      </c>
    </row>
    <row r="221" spans="1:65" s="2" customFormat="1" ht="49.15" customHeight="1">
      <c r="A221" s="30"/>
      <c r="B221" s="129"/>
      <c r="C221" s="171" t="s">
        <v>339</v>
      </c>
      <c r="D221" s="171" t="s">
        <v>160</v>
      </c>
      <c r="E221" s="172" t="s">
        <v>340</v>
      </c>
      <c r="F221" s="173" t="s">
        <v>341</v>
      </c>
      <c r="G221" s="174" t="s">
        <v>119</v>
      </c>
      <c r="H221" s="175">
        <v>992.66</v>
      </c>
      <c r="I221" s="176"/>
      <c r="J221" s="177">
        <f>ROUND(I221*H221,2)</f>
        <v>0</v>
      </c>
      <c r="K221" s="178"/>
      <c r="L221" s="31"/>
      <c r="M221" s="179" t="s">
        <v>1</v>
      </c>
      <c r="N221" s="180" t="s">
        <v>37</v>
      </c>
      <c r="O221" s="56"/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43" t="s">
        <v>332</v>
      </c>
      <c r="AT221" s="143" t="s">
        <v>160</v>
      </c>
      <c r="AU221" s="143" t="s">
        <v>80</v>
      </c>
      <c r="AY221" s="15" t="s">
        <v>121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5" t="s">
        <v>80</v>
      </c>
      <c r="BK221" s="144">
        <f>ROUND(I221*H221,2)</f>
        <v>0</v>
      </c>
      <c r="BL221" s="15" t="s">
        <v>332</v>
      </c>
      <c r="BM221" s="143" t="s">
        <v>342</v>
      </c>
    </row>
    <row r="222" spans="1:65" s="2" customFormat="1" ht="126.75">
      <c r="A222" s="30"/>
      <c r="B222" s="31"/>
      <c r="C222" s="30"/>
      <c r="D222" s="145" t="s">
        <v>124</v>
      </c>
      <c r="E222" s="30"/>
      <c r="F222" s="146" t="s">
        <v>343</v>
      </c>
      <c r="G222" s="30"/>
      <c r="H222" s="30"/>
      <c r="I222" s="147"/>
      <c r="J222" s="30"/>
      <c r="K222" s="30"/>
      <c r="L222" s="31"/>
      <c r="M222" s="148"/>
      <c r="N222" s="149"/>
      <c r="O222" s="56"/>
      <c r="P222" s="56"/>
      <c r="Q222" s="56"/>
      <c r="R222" s="56"/>
      <c r="S222" s="56"/>
      <c r="T222" s="57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5" t="s">
        <v>124</v>
      </c>
      <c r="AU222" s="15" t="s">
        <v>80</v>
      </c>
    </row>
    <row r="223" spans="1:65" s="12" customFormat="1">
      <c r="B223" s="150"/>
      <c r="D223" s="145" t="s">
        <v>125</v>
      </c>
      <c r="E223" s="151" t="s">
        <v>1</v>
      </c>
      <c r="F223" s="152" t="s">
        <v>344</v>
      </c>
      <c r="H223" s="153">
        <v>992.66</v>
      </c>
      <c r="I223" s="154"/>
      <c r="L223" s="150"/>
      <c r="M223" s="155"/>
      <c r="N223" s="156"/>
      <c r="O223" s="156"/>
      <c r="P223" s="156"/>
      <c r="Q223" s="156"/>
      <c r="R223" s="156"/>
      <c r="S223" s="156"/>
      <c r="T223" s="157"/>
      <c r="AT223" s="151" t="s">
        <v>125</v>
      </c>
      <c r="AU223" s="151" t="s">
        <v>80</v>
      </c>
      <c r="AV223" s="12" t="s">
        <v>82</v>
      </c>
      <c r="AW223" s="12" t="s">
        <v>29</v>
      </c>
      <c r="AX223" s="12" t="s">
        <v>80</v>
      </c>
      <c r="AY223" s="151" t="s">
        <v>121</v>
      </c>
    </row>
    <row r="224" spans="1:65" s="2" customFormat="1" ht="62.65" customHeight="1">
      <c r="A224" s="30"/>
      <c r="B224" s="129"/>
      <c r="C224" s="171" t="s">
        <v>345</v>
      </c>
      <c r="D224" s="171" t="s">
        <v>160</v>
      </c>
      <c r="E224" s="172" t="s">
        <v>346</v>
      </c>
      <c r="F224" s="173" t="s">
        <v>347</v>
      </c>
      <c r="G224" s="174" t="s">
        <v>119</v>
      </c>
      <c r="H224" s="175">
        <v>262.34199999999998</v>
      </c>
      <c r="I224" s="176"/>
      <c r="J224" s="177">
        <f>ROUND(I224*H224,2)</f>
        <v>0</v>
      </c>
      <c r="K224" s="178"/>
      <c r="L224" s="31"/>
      <c r="M224" s="179" t="s">
        <v>1</v>
      </c>
      <c r="N224" s="180" t="s">
        <v>37</v>
      </c>
      <c r="O224" s="56"/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43" t="s">
        <v>332</v>
      </c>
      <c r="AT224" s="143" t="s">
        <v>160</v>
      </c>
      <c r="AU224" s="143" t="s">
        <v>80</v>
      </c>
      <c r="AY224" s="15" t="s">
        <v>121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5" t="s">
        <v>80</v>
      </c>
      <c r="BK224" s="144">
        <f>ROUND(I224*H224,2)</f>
        <v>0</v>
      </c>
      <c r="BL224" s="15" t="s">
        <v>332</v>
      </c>
      <c r="BM224" s="143" t="s">
        <v>348</v>
      </c>
    </row>
    <row r="225" spans="1:65" s="2" customFormat="1" ht="136.5">
      <c r="A225" s="30"/>
      <c r="B225" s="31"/>
      <c r="C225" s="30"/>
      <c r="D225" s="145" t="s">
        <v>124</v>
      </c>
      <c r="E225" s="30"/>
      <c r="F225" s="146" t="s">
        <v>349</v>
      </c>
      <c r="G225" s="30"/>
      <c r="H225" s="30"/>
      <c r="I225" s="147"/>
      <c r="J225" s="30"/>
      <c r="K225" s="30"/>
      <c r="L225" s="31"/>
      <c r="M225" s="148"/>
      <c r="N225" s="149"/>
      <c r="O225" s="56"/>
      <c r="P225" s="56"/>
      <c r="Q225" s="56"/>
      <c r="R225" s="56"/>
      <c r="S225" s="56"/>
      <c r="T225" s="57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5" t="s">
        <v>124</v>
      </c>
      <c r="AU225" s="15" t="s">
        <v>80</v>
      </c>
    </row>
    <row r="226" spans="1:65" s="12" customFormat="1">
      <c r="B226" s="150"/>
      <c r="D226" s="145" t="s">
        <v>125</v>
      </c>
      <c r="E226" s="151" t="s">
        <v>1</v>
      </c>
      <c r="F226" s="152" t="s">
        <v>350</v>
      </c>
      <c r="H226" s="153">
        <v>262.34199999999998</v>
      </c>
      <c r="I226" s="154"/>
      <c r="L226" s="150"/>
      <c r="M226" s="155"/>
      <c r="N226" s="156"/>
      <c r="O226" s="156"/>
      <c r="P226" s="156"/>
      <c r="Q226" s="156"/>
      <c r="R226" s="156"/>
      <c r="S226" s="156"/>
      <c r="T226" s="157"/>
      <c r="AT226" s="151" t="s">
        <v>125</v>
      </c>
      <c r="AU226" s="151" t="s">
        <v>80</v>
      </c>
      <c r="AV226" s="12" t="s">
        <v>82</v>
      </c>
      <c r="AW226" s="12" t="s">
        <v>29</v>
      </c>
      <c r="AX226" s="12" t="s">
        <v>80</v>
      </c>
      <c r="AY226" s="151" t="s">
        <v>121</v>
      </c>
    </row>
    <row r="227" spans="1:65" s="2" customFormat="1" ht="62.65" customHeight="1">
      <c r="A227" s="30"/>
      <c r="B227" s="129"/>
      <c r="C227" s="171" t="s">
        <v>351</v>
      </c>
      <c r="D227" s="171" t="s">
        <v>160</v>
      </c>
      <c r="E227" s="172" t="s">
        <v>352</v>
      </c>
      <c r="F227" s="173" t="s">
        <v>353</v>
      </c>
      <c r="G227" s="174" t="s">
        <v>119</v>
      </c>
      <c r="H227" s="175">
        <v>276.35000000000002</v>
      </c>
      <c r="I227" s="176"/>
      <c r="J227" s="177">
        <f>ROUND(I227*H227,2)</f>
        <v>0</v>
      </c>
      <c r="K227" s="178"/>
      <c r="L227" s="31"/>
      <c r="M227" s="179" t="s">
        <v>1</v>
      </c>
      <c r="N227" s="180" t="s">
        <v>37</v>
      </c>
      <c r="O227" s="56"/>
      <c r="P227" s="141">
        <f>O227*H227</f>
        <v>0</v>
      </c>
      <c r="Q227" s="141">
        <v>0</v>
      </c>
      <c r="R227" s="141">
        <f>Q227*H227</f>
        <v>0</v>
      </c>
      <c r="S227" s="141">
        <v>0</v>
      </c>
      <c r="T227" s="142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43" t="s">
        <v>332</v>
      </c>
      <c r="AT227" s="143" t="s">
        <v>160</v>
      </c>
      <c r="AU227" s="143" t="s">
        <v>80</v>
      </c>
      <c r="AY227" s="15" t="s">
        <v>121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5" t="s">
        <v>80</v>
      </c>
      <c r="BK227" s="144">
        <f>ROUND(I227*H227,2)</f>
        <v>0</v>
      </c>
      <c r="BL227" s="15" t="s">
        <v>332</v>
      </c>
      <c r="BM227" s="143" t="s">
        <v>354</v>
      </c>
    </row>
    <row r="228" spans="1:65" s="2" customFormat="1" ht="136.5">
      <c r="A228" s="30"/>
      <c r="B228" s="31"/>
      <c r="C228" s="30"/>
      <c r="D228" s="145" t="s">
        <v>124</v>
      </c>
      <c r="E228" s="30"/>
      <c r="F228" s="146" t="s">
        <v>355</v>
      </c>
      <c r="G228" s="30"/>
      <c r="H228" s="30"/>
      <c r="I228" s="147"/>
      <c r="J228" s="30"/>
      <c r="K228" s="30"/>
      <c r="L228" s="31"/>
      <c r="M228" s="148"/>
      <c r="N228" s="149"/>
      <c r="O228" s="56"/>
      <c r="P228" s="56"/>
      <c r="Q228" s="56"/>
      <c r="R228" s="56"/>
      <c r="S228" s="56"/>
      <c r="T228" s="57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5" t="s">
        <v>124</v>
      </c>
      <c r="AU228" s="15" t="s">
        <v>80</v>
      </c>
    </row>
    <row r="229" spans="1:65" s="12" customFormat="1">
      <c r="B229" s="150"/>
      <c r="D229" s="145" t="s">
        <v>125</v>
      </c>
      <c r="E229" s="151" t="s">
        <v>1</v>
      </c>
      <c r="F229" s="152" t="s">
        <v>356</v>
      </c>
      <c r="H229" s="153">
        <v>276.35000000000002</v>
      </c>
      <c r="I229" s="154"/>
      <c r="L229" s="150"/>
      <c r="M229" s="155"/>
      <c r="N229" s="156"/>
      <c r="O229" s="156"/>
      <c r="P229" s="156"/>
      <c r="Q229" s="156"/>
      <c r="R229" s="156"/>
      <c r="S229" s="156"/>
      <c r="T229" s="157"/>
      <c r="AT229" s="151" t="s">
        <v>125</v>
      </c>
      <c r="AU229" s="151" t="s">
        <v>80</v>
      </c>
      <c r="AV229" s="12" t="s">
        <v>82</v>
      </c>
      <c r="AW229" s="12" t="s">
        <v>29</v>
      </c>
      <c r="AX229" s="12" t="s">
        <v>80</v>
      </c>
      <c r="AY229" s="151" t="s">
        <v>121</v>
      </c>
    </row>
    <row r="230" spans="1:65" s="2" customFormat="1" ht="37.9" customHeight="1">
      <c r="A230" s="30"/>
      <c r="B230" s="129"/>
      <c r="C230" s="171" t="s">
        <v>357</v>
      </c>
      <c r="D230" s="171" t="s">
        <v>160</v>
      </c>
      <c r="E230" s="172" t="s">
        <v>358</v>
      </c>
      <c r="F230" s="173" t="s">
        <v>359</v>
      </c>
      <c r="G230" s="174" t="s">
        <v>119</v>
      </c>
      <c r="H230" s="175">
        <v>276.35000000000002</v>
      </c>
      <c r="I230" s="176"/>
      <c r="J230" s="177">
        <f>ROUND(I230*H230,2)</f>
        <v>0</v>
      </c>
      <c r="K230" s="178"/>
      <c r="L230" s="31"/>
      <c r="M230" s="179" t="s">
        <v>1</v>
      </c>
      <c r="N230" s="180" t="s">
        <v>37</v>
      </c>
      <c r="O230" s="56"/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43" t="s">
        <v>332</v>
      </c>
      <c r="AT230" s="143" t="s">
        <v>160</v>
      </c>
      <c r="AU230" s="143" t="s">
        <v>80</v>
      </c>
      <c r="AY230" s="15" t="s">
        <v>121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5" t="s">
        <v>80</v>
      </c>
      <c r="BK230" s="144">
        <f>ROUND(I230*H230,2)</f>
        <v>0</v>
      </c>
      <c r="BL230" s="15" t="s">
        <v>332</v>
      </c>
      <c r="BM230" s="143" t="s">
        <v>360</v>
      </c>
    </row>
    <row r="231" spans="1:65" s="2" customFormat="1" ht="48.75">
      <c r="A231" s="30"/>
      <c r="B231" s="31"/>
      <c r="C231" s="30"/>
      <c r="D231" s="145" t="s">
        <v>124</v>
      </c>
      <c r="E231" s="30"/>
      <c r="F231" s="146" t="s">
        <v>361</v>
      </c>
      <c r="G231" s="30"/>
      <c r="H231" s="30"/>
      <c r="I231" s="147"/>
      <c r="J231" s="30"/>
      <c r="K231" s="30"/>
      <c r="L231" s="31"/>
      <c r="M231" s="148"/>
      <c r="N231" s="149"/>
      <c r="O231" s="56"/>
      <c r="P231" s="56"/>
      <c r="Q231" s="56"/>
      <c r="R231" s="56"/>
      <c r="S231" s="56"/>
      <c r="T231" s="57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5" t="s">
        <v>124</v>
      </c>
      <c r="AU231" s="15" t="s">
        <v>80</v>
      </c>
    </row>
    <row r="232" spans="1:65" s="12" customFormat="1">
      <c r="B232" s="150"/>
      <c r="D232" s="145" t="s">
        <v>125</v>
      </c>
      <c r="E232" s="151" t="s">
        <v>1</v>
      </c>
      <c r="F232" s="152" t="s">
        <v>356</v>
      </c>
      <c r="H232" s="153">
        <v>276.35000000000002</v>
      </c>
      <c r="I232" s="154"/>
      <c r="L232" s="150"/>
      <c r="M232" s="155"/>
      <c r="N232" s="156"/>
      <c r="O232" s="156"/>
      <c r="P232" s="156"/>
      <c r="Q232" s="156"/>
      <c r="R232" s="156"/>
      <c r="S232" s="156"/>
      <c r="T232" s="157"/>
      <c r="AT232" s="151" t="s">
        <v>125</v>
      </c>
      <c r="AU232" s="151" t="s">
        <v>80</v>
      </c>
      <c r="AV232" s="12" t="s">
        <v>82</v>
      </c>
      <c r="AW232" s="12" t="s">
        <v>29</v>
      </c>
      <c r="AX232" s="12" t="s">
        <v>80</v>
      </c>
      <c r="AY232" s="151" t="s">
        <v>121</v>
      </c>
    </row>
    <row r="233" spans="1:65" s="2" customFormat="1" ht="37.9" customHeight="1">
      <c r="A233" s="30"/>
      <c r="B233" s="129"/>
      <c r="C233" s="171" t="s">
        <v>362</v>
      </c>
      <c r="D233" s="171" t="s">
        <v>160</v>
      </c>
      <c r="E233" s="172" t="s">
        <v>363</v>
      </c>
      <c r="F233" s="173" t="s">
        <v>364</v>
      </c>
      <c r="G233" s="174" t="s">
        <v>143</v>
      </c>
      <c r="H233" s="175">
        <v>6</v>
      </c>
      <c r="I233" s="176"/>
      <c r="J233" s="177">
        <f>ROUND(I233*H233,2)</f>
        <v>0</v>
      </c>
      <c r="K233" s="178"/>
      <c r="L233" s="31"/>
      <c r="M233" s="179" t="s">
        <v>1</v>
      </c>
      <c r="N233" s="180" t="s">
        <v>37</v>
      </c>
      <c r="O233" s="56"/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43" t="s">
        <v>332</v>
      </c>
      <c r="AT233" s="143" t="s">
        <v>160</v>
      </c>
      <c r="AU233" s="143" t="s">
        <v>80</v>
      </c>
      <c r="AY233" s="15" t="s">
        <v>121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5" t="s">
        <v>80</v>
      </c>
      <c r="BK233" s="144">
        <f>ROUND(I233*H233,2)</f>
        <v>0</v>
      </c>
      <c r="BL233" s="15" t="s">
        <v>332</v>
      </c>
      <c r="BM233" s="143" t="s">
        <v>365</v>
      </c>
    </row>
    <row r="234" spans="1:65" s="2" customFormat="1" ht="58.5">
      <c r="A234" s="30"/>
      <c r="B234" s="31"/>
      <c r="C234" s="30"/>
      <c r="D234" s="145" t="s">
        <v>124</v>
      </c>
      <c r="E234" s="30"/>
      <c r="F234" s="146" t="s">
        <v>366</v>
      </c>
      <c r="G234" s="30"/>
      <c r="H234" s="30"/>
      <c r="I234" s="147"/>
      <c r="J234" s="30"/>
      <c r="K234" s="30"/>
      <c r="L234" s="31"/>
      <c r="M234" s="181"/>
      <c r="N234" s="182"/>
      <c r="O234" s="183"/>
      <c r="P234" s="183"/>
      <c r="Q234" s="183"/>
      <c r="R234" s="183"/>
      <c r="S234" s="183"/>
      <c r="T234" s="184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5" t="s">
        <v>124</v>
      </c>
      <c r="AU234" s="15" t="s">
        <v>80</v>
      </c>
    </row>
    <row r="235" spans="1:65" s="2" customFormat="1" ht="6.95" customHeight="1">
      <c r="A235" s="30"/>
      <c r="B235" s="45"/>
      <c r="C235" s="46"/>
      <c r="D235" s="46"/>
      <c r="E235" s="46"/>
      <c r="F235" s="46"/>
      <c r="G235" s="46"/>
      <c r="H235" s="46"/>
      <c r="I235" s="46"/>
      <c r="J235" s="46"/>
      <c r="K235" s="46"/>
      <c r="L235" s="31"/>
      <c r="M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</row>
  </sheetData>
  <autoFilter ref="C118:K23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85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Olomouc Řepčín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367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ROUND(J121,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ROUND((SUM(BE121:BE202)),  2)</f>
        <v>0</v>
      </c>
      <c r="G33" s="30"/>
      <c r="H33" s="30"/>
      <c r="I33" s="98">
        <v>0.21</v>
      </c>
      <c r="J33" s="97">
        <f>ROUND(((SUM(BE121:BE202))*I33),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ROUND((SUM(BF121:BF202)),  2)</f>
        <v>0</v>
      </c>
      <c r="G34" s="30"/>
      <c r="H34" s="30"/>
      <c r="I34" s="98">
        <v>0.15</v>
      </c>
      <c r="J34" s="97">
        <f>ROUND(((SUM(BF121:BF202))*I34),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ROUND((SUM(BG121:BG202)),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ROUND((SUM(BH121:BH202)),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ROUND((SUM(BI121:BI202)),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Olomouc Řepčín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03 - nástupiště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J121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100</v>
      </c>
      <c r="E97" s="112"/>
      <c r="F97" s="112"/>
      <c r="G97" s="112"/>
      <c r="H97" s="112"/>
      <c r="I97" s="112"/>
      <c r="J97" s="113">
        <f>J162</f>
        <v>0</v>
      </c>
      <c r="L97" s="110"/>
    </row>
    <row r="98" spans="1:31" s="10" customFormat="1" ht="19.899999999999999" customHeight="1">
      <c r="B98" s="114"/>
      <c r="D98" s="115" t="s">
        <v>368</v>
      </c>
      <c r="E98" s="116"/>
      <c r="F98" s="116"/>
      <c r="G98" s="116"/>
      <c r="H98" s="116"/>
      <c r="I98" s="116"/>
      <c r="J98" s="117">
        <f>J163</f>
        <v>0</v>
      </c>
      <c r="L98" s="114"/>
    </row>
    <row r="99" spans="1:31" s="10" customFormat="1" ht="19.899999999999999" customHeight="1">
      <c r="B99" s="114"/>
      <c r="D99" s="115" t="s">
        <v>101</v>
      </c>
      <c r="E99" s="116"/>
      <c r="F99" s="116"/>
      <c r="G99" s="116"/>
      <c r="H99" s="116"/>
      <c r="I99" s="116"/>
      <c r="J99" s="117">
        <f>J168</f>
        <v>0</v>
      </c>
      <c r="L99" s="114"/>
    </row>
    <row r="100" spans="1:31" s="10" customFormat="1" ht="19.899999999999999" customHeight="1">
      <c r="B100" s="114"/>
      <c r="D100" s="115" t="s">
        <v>369</v>
      </c>
      <c r="E100" s="116"/>
      <c r="F100" s="116"/>
      <c r="G100" s="116"/>
      <c r="H100" s="116"/>
      <c r="I100" s="116"/>
      <c r="J100" s="117">
        <f>J186</f>
        <v>0</v>
      </c>
      <c r="L100" s="114"/>
    </row>
    <row r="101" spans="1:31" s="9" customFormat="1" ht="24.95" customHeight="1">
      <c r="B101" s="110"/>
      <c r="D101" s="111" t="s">
        <v>102</v>
      </c>
      <c r="E101" s="112"/>
      <c r="F101" s="112"/>
      <c r="G101" s="112"/>
      <c r="H101" s="112"/>
      <c r="I101" s="112"/>
      <c r="J101" s="113">
        <f>J189</f>
        <v>0</v>
      </c>
      <c r="L101" s="110"/>
    </row>
    <row r="102" spans="1:31" s="2" customFormat="1" ht="21.75" customHeight="1">
      <c r="A102" s="30"/>
      <c r="B102" s="31"/>
      <c r="C102" s="30"/>
      <c r="D102" s="30"/>
      <c r="E102" s="30"/>
      <c r="F102" s="30"/>
      <c r="G102" s="30"/>
      <c r="H102" s="30"/>
      <c r="I102" s="30"/>
      <c r="J102" s="30"/>
      <c r="K102" s="30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6.95" customHeight="1">
      <c r="A103" s="30"/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7" spans="1:31" s="2" customFormat="1" ht="6.95" customHeight="1">
      <c r="A107" s="30"/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24.95" customHeight="1">
      <c r="A108" s="30"/>
      <c r="B108" s="31"/>
      <c r="C108" s="19" t="s">
        <v>103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16</v>
      </c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6.5" customHeight="1">
      <c r="A111" s="30"/>
      <c r="B111" s="31"/>
      <c r="C111" s="30"/>
      <c r="D111" s="30"/>
      <c r="E111" s="229" t="str">
        <f>E7</f>
        <v>Oprava nástupišť v obvodu OŘ OLC - Olomouc Řepčín</v>
      </c>
      <c r="F111" s="230"/>
      <c r="G111" s="230"/>
      <c r="H111" s="2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93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6.5" customHeight="1">
      <c r="A113" s="30"/>
      <c r="B113" s="31"/>
      <c r="C113" s="30"/>
      <c r="D113" s="30"/>
      <c r="E113" s="219" t="str">
        <f>E9</f>
        <v>SO 03 - nástupiště</v>
      </c>
      <c r="F113" s="228"/>
      <c r="G113" s="228"/>
      <c r="H113" s="228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0"/>
      <c r="E115" s="30"/>
      <c r="F115" s="23" t="str">
        <f>F12</f>
        <v xml:space="preserve"> </v>
      </c>
      <c r="G115" s="30"/>
      <c r="H115" s="30"/>
      <c r="I115" s="25" t="s">
        <v>22</v>
      </c>
      <c r="J115" s="53">
        <f>IF(J12="","",J12)</f>
        <v>0</v>
      </c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23</v>
      </c>
      <c r="D117" s="30"/>
      <c r="E117" s="30"/>
      <c r="F117" s="23" t="str">
        <f>E15</f>
        <v xml:space="preserve"> </v>
      </c>
      <c r="G117" s="30"/>
      <c r="H117" s="30"/>
      <c r="I117" s="25" t="s">
        <v>28</v>
      </c>
      <c r="J117" s="28" t="str">
        <f>E21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26</v>
      </c>
      <c r="D118" s="30"/>
      <c r="E118" s="30"/>
      <c r="F118" s="23" t="str">
        <f>IF(E18="","",E18)</f>
        <v>Vyplň údaj</v>
      </c>
      <c r="G118" s="30"/>
      <c r="H118" s="30"/>
      <c r="I118" s="25" t="s">
        <v>30</v>
      </c>
      <c r="J118" s="28" t="str">
        <f>E24</f>
        <v xml:space="preserve"> </v>
      </c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0"/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1" customFormat="1" ht="29.25" customHeight="1">
      <c r="A120" s="118"/>
      <c r="B120" s="119"/>
      <c r="C120" s="120" t="s">
        <v>104</v>
      </c>
      <c r="D120" s="121" t="s">
        <v>57</v>
      </c>
      <c r="E120" s="121" t="s">
        <v>53</v>
      </c>
      <c r="F120" s="121" t="s">
        <v>54</v>
      </c>
      <c r="G120" s="121" t="s">
        <v>105</v>
      </c>
      <c r="H120" s="121" t="s">
        <v>106</v>
      </c>
      <c r="I120" s="121" t="s">
        <v>107</v>
      </c>
      <c r="J120" s="122" t="s">
        <v>97</v>
      </c>
      <c r="K120" s="123" t="s">
        <v>108</v>
      </c>
      <c r="L120" s="124"/>
      <c r="M120" s="60" t="s">
        <v>1</v>
      </c>
      <c r="N120" s="61" t="s">
        <v>36</v>
      </c>
      <c r="O120" s="61" t="s">
        <v>109</v>
      </c>
      <c r="P120" s="61" t="s">
        <v>110</v>
      </c>
      <c r="Q120" s="61" t="s">
        <v>111</v>
      </c>
      <c r="R120" s="61" t="s">
        <v>112</v>
      </c>
      <c r="S120" s="61" t="s">
        <v>113</v>
      </c>
      <c r="T120" s="62" t="s">
        <v>114</v>
      </c>
      <c r="U120" s="118"/>
      <c r="V120" s="118"/>
      <c r="W120" s="118"/>
      <c r="X120" s="118"/>
      <c r="Y120" s="118"/>
      <c r="Z120" s="118"/>
      <c r="AA120" s="118"/>
      <c r="AB120" s="118"/>
      <c r="AC120" s="118"/>
      <c r="AD120" s="118"/>
      <c r="AE120" s="118"/>
    </row>
    <row r="121" spans="1:65" s="2" customFormat="1" ht="22.9" customHeight="1">
      <c r="A121" s="30"/>
      <c r="B121" s="31"/>
      <c r="C121" s="67" t="s">
        <v>115</v>
      </c>
      <c r="D121" s="30"/>
      <c r="E121" s="30"/>
      <c r="F121" s="30"/>
      <c r="G121" s="30"/>
      <c r="H121" s="30"/>
      <c r="I121" s="30"/>
      <c r="J121" s="125">
        <f>BK121</f>
        <v>0</v>
      </c>
      <c r="K121" s="30"/>
      <c r="L121" s="31"/>
      <c r="M121" s="63"/>
      <c r="N121" s="54"/>
      <c r="O121" s="64"/>
      <c r="P121" s="126">
        <f>P122+SUM(P123:P162)+P189</f>
        <v>0</v>
      </c>
      <c r="Q121" s="64"/>
      <c r="R121" s="126">
        <f>R122+SUM(R123:R162)+R189</f>
        <v>294.29106000000002</v>
      </c>
      <c r="S121" s="64"/>
      <c r="T121" s="127">
        <f>T122+SUM(T123:T162)+T189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5" t="s">
        <v>71</v>
      </c>
      <c r="AU121" s="15" t="s">
        <v>99</v>
      </c>
      <c r="BK121" s="128">
        <f>BK122+SUM(BK123:BK162)+BK189</f>
        <v>0</v>
      </c>
    </row>
    <row r="122" spans="1:65" s="2" customFormat="1" ht="14.45" customHeight="1">
      <c r="A122" s="30"/>
      <c r="B122" s="129"/>
      <c r="C122" s="130" t="s">
        <v>80</v>
      </c>
      <c r="D122" s="130" t="s">
        <v>116</v>
      </c>
      <c r="E122" s="131" t="s">
        <v>370</v>
      </c>
      <c r="F122" s="132" t="s">
        <v>371</v>
      </c>
      <c r="G122" s="133" t="s">
        <v>119</v>
      </c>
      <c r="H122" s="134">
        <v>78.084000000000003</v>
      </c>
      <c r="I122" s="135"/>
      <c r="J122" s="136">
        <f>ROUND(I122*H122,2)</f>
        <v>0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1</v>
      </c>
      <c r="R122" s="141">
        <f>Q122*H122</f>
        <v>78.084000000000003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120</v>
      </c>
      <c r="AT122" s="143" t="s">
        <v>116</v>
      </c>
      <c r="AU122" s="143" t="s">
        <v>72</v>
      </c>
      <c r="AY122" s="15" t="s">
        <v>121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0</v>
      </c>
      <c r="BL122" s="15" t="s">
        <v>122</v>
      </c>
      <c r="BM122" s="143" t="s">
        <v>372</v>
      </c>
    </row>
    <row r="123" spans="1:65" s="2" customFormat="1">
      <c r="A123" s="30"/>
      <c r="B123" s="31"/>
      <c r="C123" s="30"/>
      <c r="D123" s="145" t="s">
        <v>124</v>
      </c>
      <c r="E123" s="30"/>
      <c r="F123" s="146" t="s">
        <v>371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124</v>
      </c>
      <c r="AU123" s="15" t="s">
        <v>72</v>
      </c>
    </row>
    <row r="124" spans="1:65" s="12" customFormat="1">
      <c r="B124" s="150"/>
      <c r="D124" s="145" t="s">
        <v>125</v>
      </c>
      <c r="E124" s="151" t="s">
        <v>1</v>
      </c>
      <c r="F124" s="152" t="s">
        <v>373</v>
      </c>
      <c r="H124" s="153">
        <v>78.084000000000003</v>
      </c>
      <c r="I124" s="154"/>
      <c r="L124" s="150"/>
      <c r="M124" s="155"/>
      <c r="N124" s="156"/>
      <c r="O124" s="156"/>
      <c r="P124" s="156"/>
      <c r="Q124" s="156"/>
      <c r="R124" s="156"/>
      <c r="S124" s="156"/>
      <c r="T124" s="157"/>
      <c r="AT124" s="151" t="s">
        <v>125</v>
      </c>
      <c r="AU124" s="151" t="s">
        <v>72</v>
      </c>
      <c r="AV124" s="12" t="s">
        <v>82</v>
      </c>
      <c r="AW124" s="12" t="s">
        <v>29</v>
      </c>
      <c r="AX124" s="12" t="s">
        <v>80</v>
      </c>
      <c r="AY124" s="151" t="s">
        <v>121</v>
      </c>
    </row>
    <row r="125" spans="1:65" s="2" customFormat="1" ht="14.45" customHeight="1">
      <c r="A125" s="30"/>
      <c r="B125" s="129"/>
      <c r="C125" s="130" t="s">
        <v>82</v>
      </c>
      <c r="D125" s="130" t="s">
        <v>116</v>
      </c>
      <c r="E125" s="131" t="s">
        <v>374</v>
      </c>
      <c r="F125" s="132" t="s">
        <v>375</v>
      </c>
      <c r="G125" s="133" t="s">
        <v>143</v>
      </c>
      <c r="H125" s="134">
        <v>30</v>
      </c>
      <c r="I125" s="135"/>
      <c r="J125" s="136">
        <f>ROUND(I125*H125,2)</f>
        <v>0</v>
      </c>
      <c r="K125" s="137"/>
      <c r="L125" s="138"/>
      <c r="M125" s="139" t="s">
        <v>1</v>
      </c>
      <c r="N125" s="140" t="s">
        <v>37</v>
      </c>
      <c r="O125" s="56"/>
      <c r="P125" s="141">
        <f>O125*H125</f>
        <v>0</v>
      </c>
      <c r="Q125" s="141">
        <v>1.4379999999999999</v>
      </c>
      <c r="R125" s="141">
        <f>Q125*H125</f>
        <v>43.14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120</v>
      </c>
      <c r="AT125" s="143" t="s">
        <v>116</v>
      </c>
      <c r="AU125" s="143" t="s">
        <v>72</v>
      </c>
      <c r="AY125" s="15" t="s">
        <v>121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122</v>
      </c>
      <c r="BM125" s="143" t="s">
        <v>376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375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72</v>
      </c>
    </row>
    <row r="127" spans="1:65" s="12" customFormat="1">
      <c r="B127" s="150"/>
      <c r="D127" s="145" t="s">
        <v>125</v>
      </c>
      <c r="E127" s="151" t="s">
        <v>1</v>
      </c>
      <c r="F127" s="152" t="s">
        <v>276</v>
      </c>
      <c r="H127" s="153">
        <v>30</v>
      </c>
      <c r="I127" s="154"/>
      <c r="L127" s="150"/>
      <c r="M127" s="155"/>
      <c r="N127" s="156"/>
      <c r="O127" s="156"/>
      <c r="P127" s="156"/>
      <c r="Q127" s="156"/>
      <c r="R127" s="156"/>
      <c r="S127" s="156"/>
      <c r="T127" s="157"/>
      <c r="AT127" s="151" t="s">
        <v>125</v>
      </c>
      <c r="AU127" s="151" t="s">
        <v>72</v>
      </c>
      <c r="AV127" s="12" t="s">
        <v>82</v>
      </c>
      <c r="AW127" s="12" t="s">
        <v>29</v>
      </c>
      <c r="AX127" s="12" t="s">
        <v>80</v>
      </c>
      <c r="AY127" s="151" t="s">
        <v>121</v>
      </c>
    </row>
    <row r="128" spans="1:65" s="2" customFormat="1" ht="14.45" customHeight="1">
      <c r="A128" s="30"/>
      <c r="B128" s="129"/>
      <c r="C128" s="130" t="s">
        <v>131</v>
      </c>
      <c r="D128" s="130" t="s">
        <v>116</v>
      </c>
      <c r="E128" s="131" t="s">
        <v>377</v>
      </c>
      <c r="F128" s="132" t="s">
        <v>378</v>
      </c>
      <c r="G128" s="133" t="s">
        <v>119</v>
      </c>
      <c r="H128" s="134">
        <v>17.388000000000002</v>
      </c>
      <c r="I128" s="135"/>
      <c r="J128" s="136">
        <f>ROUND(I128*H128,2)</f>
        <v>0</v>
      </c>
      <c r="K128" s="137"/>
      <c r="L128" s="138"/>
      <c r="M128" s="139" t="s">
        <v>1</v>
      </c>
      <c r="N128" s="140" t="s">
        <v>37</v>
      </c>
      <c r="O128" s="56"/>
      <c r="P128" s="141">
        <f>O128*H128</f>
        <v>0</v>
      </c>
      <c r="Q128" s="141">
        <v>1</v>
      </c>
      <c r="R128" s="141">
        <f>Q128*H128</f>
        <v>17.388000000000002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120</v>
      </c>
      <c r="AT128" s="143" t="s">
        <v>116</v>
      </c>
      <c r="AU128" s="143" t="s">
        <v>72</v>
      </c>
      <c r="AY128" s="15" t="s">
        <v>121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0</v>
      </c>
      <c r="BL128" s="15" t="s">
        <v>122</v>
      </c>
      <c r="BM128" s="143" t="s">
        <v>379</v>
      </c>
    </row>
    <row r="129" spans="1:65" s="2" customFormat="1">
      <c r="A129" s="30"/>
      <c r="B129" s="31"/>
      <c r="C129" s="30"/>
      <c r="D129" s="145" t="s">
        <v>124</v>
      </c>
      <c r="E129" s="30"/>
      <c r="F129" s="146" t="s">
        <v>378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124</v>
      </c>
      <c r="AU129" s="15" t="s">
        <v>72</v>
      </c>
    </row>
    <row r="130" spans="1:65" s="12" customFormat="1">
      <c r="B130" s="150"/>
      <c r="D130" s="145" t="s">
        <v>125</v>
      </c>
      <c r="E130" s="151" t="s">
        <v>1</v>
      </c>
      <c r="F130" s="152" t="s">
        <v>380</v>
      </c>
      <c r="H130" s="153">
        <v>17.388000000000002</v>
      </c>
      <c r="I130" s="154"/>
      <c r="L130" s="150"/>
      <c r="M130" s="155"/>
      <c r="N130" s="156"/>
      <c r="O130" s="156"/>
      <c r="P130" s="156"/>
      <c r="Q130" s="156"/>
      <c r="R130" s="156"/>
      <c r="S130" s="156"/>
      <c r="T130" s="157"/>
      <c r="AT130" s="151" t="s">
        <v>125</v>
      </c>
      <c r="AU130" s="151" t="s">
        <v>72</v>
      </c>
      <c r="AV130" s="12" t="s">
        <v>82</v>
      </c>
      <c r="AW130" s="12" t="s">
        <v>29</v>
      </c>
      <c r="AX130" s="12" t="s">
        <v>80</v>
      </c>
      <c r="AY130" s="151" t="s">
        <v>121</v>
      </c>
    </row>
    <row r="131" spans="1:65" s="2" customFormat="1" ht="14.45" customHeight="1">
      <c r="A131" s="30"/>
      <c r="B131" s="129"/>
      <c r="C131" s="130" t="s">
        <v>122</v>
      </c>
      <c r="D131" s="130" t="s">
        <v>116</v>
      </c>
      <c r="E131" s="131" t="s">
        <v>381</v>
      </c>
      <c r="F131" s="132" t="s">
        <v>382</v>
      </c>
      <c r="G131" s="133" t="s">
        <v>143</v>
      </c>
      <c r="H131" s="134">
        <v>2</v>
      </c>
      <c r="I131" s="135"/>
      <c r="J131" s="136">
        <f>ROUND(I131*H131,2)</f>
        <v>0</v>
      </c>
      <c r="K131" s="137"/>
      <c r="L131" s="138"/>
      <c r="M131" s="139" t="s">
        <v>1</v>
      </c>
      <c r="N131" s="140" t="s">
        <v>37</v>
      </c>
      <c r="O131" s="56"/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43" t="s">
        <v>120</v>
      </c>
      <c r="AT131" s="143" t="s">
        <v>116</v>
      </c>
      <c r="AU131" s="143" t="s">
        <v>72</v>
      </c>
      <c r="AY131" s="15" t="s">
        <v>121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5" t="s">
        <v>80</v>
      </c>
      <c r="BK131" s="144">
        <f>ROUND(I131*H131,2)</f>
        <v>0</v>
      </c>
      <c r="BL131" s="15" t="s">
        <v>122</v>
      </c>
      <c r="BM131" s="143" t="s">
        <v>383</v>
      </c>
    </row>
    <row r="132" spans="1:65" s="2" customFormat="1">
      <c r="A132" s="30"/>
      <c r="B132" s="31"/>
      <c r="C132" s="30"/>
      <c r="D132" s="145" t="s">
        <v>124</v>
      </c>
      <c r="E132" s="30"/>
      <c r="F132" s="146" t="s">
        <v>382</v>
      </c>
      <c r="G132" s="30"/>
      <c r="H132" s="30"/>
      <c r="I132" s="147"/>
      <c r="J132" s="30"/>
      <c r="K132" s="30"/>
      <c r="L132" s="31"/>
      <c r="M132" s="148"/>
      <c r="N132" s="149"/>
      <c r="O132" s="56"/>
      <c r="P132" s="56"/>
      <c r="Q132" s="56"/>
      <c r="R132" s="56"/>
      <c r="S132" s="56"/>
      <c r="T132" s="57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5" t="s">
        <v>124</v>
      </c>
      <c r="AU132" s="15" t="s">
        <v>72</v>
      </c>
    </row>
    <row r="133" spans="1:65" s="2" customFormat="1" ht="14.45" customHeight="1">
      <c r="A133" s="30"/>
      <c r="B133" s="129"/>
      <c r="C133" s="130" t="s">
        <v>140</v>
      </c>
      <c r="D133" s="130" t="s">
        <v>116</v>
      </c>
      <c r="E133" s="131" t="s">
        <v>384</v>
      </c>
      <c r="F133" s="132" t="s">
        <v>385</v>
      </c>
      <c r="G133" s="133" t="s">
        <v>163</v>
      </c>
      <c r="H133" s="134">
        <v>2</v>
      </c>
      <c r="I133" s="135"/>
      <c r="J133" s="136">
        <f>ROUND(I133*H133,2)</f>
        <v>0</v>
      </c>
      <c r="K133" s="137"/>
      <c r="L133" s="138"/>
      <c r="M133" s="139" t="s">
        <v>1</v>
      </c>
      <c r="N133" s="140" t="s">
        <v>37</v>
      </c>
      <c r="O133" s="56"/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43" t="s">
        <v>120</v>
      </c>
      <c r="AT133" s="143" t="s">
        <v>116</v>
      </c>
      <c r="AU133" s="143" t="s">
        <v>72</v>
      </c>
      <c r="AY133" s="15" t="s">
        <v>121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5" t="s">
        <v>80</v>
      </c>
      <c r="BK133" s="144">
        <f>ROUND(I133*H133,2)</f>
        <v>0</v>
      </c>
      <c r="BL133" s="15" t="s">
        <v>122</v>
      </c>
      <c r="BM133" s="143" t="s">
        <v>386</v>
      </c>
    </row>
    <row r="134" spans="1:65" s="2" customFormat="1">
      <c r="A134" s="30"/>
      <c r="B134" s="31"/>
      <c r="C134" s="30"/>
      <c r="D134" s="145" t="s">
        <v>124</v>
      </c>
      <c r="E134" s="30"/>
      <c r="F134" s="146" t="s">
        <v>385</v>
      </c>
      <c r="G134" s="30"/>
      <c r="H134" s="30"/>
      <c r="I134" s="147"/>
      <c r="J134" s="30"/>
      <c r="K134" s="30"/>
      <c r="L134" s="31"/>
      <c r="M134" s="148"/>
      <c r="N134" s="149"/>
      <c r="O134" s="56"/>
      <c r="P134" s="56"/>
      <c r="Q134" s="56"/>
      <c r="R134" s="56"/>
      <c r="S134" s="56"/>
      <c r="T134" s="57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5" t="s">
        <v>124</v>
      </c>
      <c r="AU134" s="15" t="s">
        <v>72</v>
      </c>
    </row>
    <row r="135" spans="1:65" s="2" customFormat="1" ht="14.45" customHeight="1">
      <c r="A135" s="30"/>
      <c r="B135" s="129"/>
      <c r="C135" s="130" t="s">
        <v>145</v>
      </c>
      <c r="D135" s="130" t="s">
        <v>116</v>
      </c>
      <c r="E135" s="131" t="s">
        <v>387</v>
      </c>
      <c r="F135" s="132" t="s">
        <v>388</v>
      </c>
      <c r="G135" s="133" t="s">
        <v>143</v>
      </c>
      <c r="H135" s="134">
        <v>6</v>
      </c>
      <c r="I135" s="135"/>
      <c r="J135" s="136">
        <f>ROUND(I135*H135,2)</f>
        <v>0</v>
      </c>
      <c r="K135" s="137"/>
      <c r="L135" s="138"/>
      <c r="M135" s="139" t="s">
        <v>1</v>
      </c>
      <c r="N135" s="140" t="s">
        <v>37</v>
      </c>
      <c r="O135" s="56"/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43" t="s">
        <v>120</v>
      </c>
      <c r="AT135" s="143" t="s">
        <v>116</v>
      </c>
      <c r="AU135" s="143" t="s">
        <v>72</v>
      </c>
      <c r="AY135" s="15" t="s">
        <v>121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5" t="s">
        <v>80</v>
      </c>
      <c r="BK135" s="144">
        <f>ROUND(I135*H135,2)</f>
        <v>0</v>
      </c>
      <c r="BL135" s="15" t="s">
        <v>122</v>
      </c>
      <c r="BM135" s="143" t="s">
        <v>389</v>
      </c>
    </row>
    <row r="136" spans="1:65" s="2" customFormat="1">
      <c r="A136" s="30"/>
      <c r="B136" s="31"/>
      <c r="C136" s="30"/>
      <c r="D136" s="145" t="s">
        <v>124</v>
      </c>
      <c r="E136" s="30"/>
      <c r="F136" s="146" t="s">
        <v>388</v>
      </c>
      <c r="G136" s="30"/>
      <c r="H136" s="30"/>
      <c r="I136" s="147"/>
      <c r="J136" s="30"/>
      <c r="K136" s="30"/>
      <c r="L136" s="31"/>
      <c r="M136" s="148"/>
      <c r="N136" s="149"/>
      <c r="O136" s="56"/>
      <c r="P136" s="56"/>
      <c r="Q136" s="56"/>
      <c r="R136" s="56"/>
      <c r="S136" s="56"/>
      <c r="T136" s="57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5" t="s">
        <v>124</v>
      </c>
      <c r="AU136" s="15" t="s">
        <v>72</v>
      </c>
    </row>
    <row r="137" spans="1:65" s="2" customFormat="1" ht="14.45" customHeight="1">
      <c r="A137" s="30"/>
      <c r="B137" s="129"/>
      <c r="C137" s="130" t="s">
        <v>149</v>
      </c>
      <c r="D137" s="130" t="s">
        <v>116</v>
      </c>
      <c r="E137" s="131" t="s">
        <v>390</v>
      </c>
      <c r="F137" s="132" t="s">
        <v>391</v>
      </c>
      <c r="G137" s="133" t="s">
        <v>143</v>
      </c>
      <c r="H137" s="134">
        <v>10</v>
      </c>
      <c r="I137" s="135"/>
      <c r="J137" s="136">
        <f>ROUND(I137*H137,2)</f>
        <v>0</v>
      </c>
      <c r="K137" s="137"/>
      <c r="L137" s="138"/>
      <c r="M137" s="139" t="s">
        <v>1</v>
      </c>
      <c r="N137" s="140" t="s">
        <v>37</v>
      </c>
      <c r="O137" s="56"/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43" t="s">
        <v>120</v>
      </c>
      <c r="AT137" s="143" t="s">
        <v>116</v>
      </c>
      <c r="AU137" s="143" t="s">
        <v>72</v>
      </c>
      <c r="AY137" s="15" t="s">
        <v>121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5" t="s">
        <v>80</v>
      </c>
      <c r="BK137" s="144">
        <f>ROUND(I137*H137,2)</f>
        <v>0</v>
      </c>
      <c r="BL137" s="15" t="s">
        <v>122</v>
      </c>
      <c r="BM137" s="143" t="s">
        <v>392</v>
      </c>
    </row>
    <row r="138" spans="1:65" s="2" customFormat="1">
      <c r="A138" s="30"/>
      <c r="B138" s="31"/>
      <c r="C138" s="30"/>
      <c r="D138" s="145" t="s">
        <v>124</v>
      </c>
      <c r="E138" s="30"/>
      <c r="F138" s="146" t="s">
        <v>391</v>
      </c>
      <c r="G138" s="30"/>
      <c r="H138" s="30"/>
      <c r="I138" s="147"/>
      <c r="J138" s="30"/>
      <c r="K138" s="30"/>
      <c r="L138" s="31"/>
      <c r="M138" s="148"/>
      <c r="N138" s="149"/>
      <c r="O138" s="56"/>
      <c r="P138" s="56"/>
      <c r="Q138" s="56"/>
      <c r="R138" s="56"/>
      <c r="S138" s="56"/>
      <c r="T138" s="57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5" t="s">
        <v>124</v>
      </c>
      <c r="AU138" s="15" t="s">
        <v>72</v>
      </c>
    </row>
    <row r="139" spans="1:65" s="2" customFormat="1" ht="14.45" customHeight="1">
      <c r="A139" s="30"/>
      <c r="B139" s="129"/>
      <c r="C139" s="130" t="s">
        <v>120</v>
      </c>
      <c r="D139" s="130" t="s">
        <v>116</v>
      </c>
      <c r="E139" s="131" t="s">
        <v>393</v>
      </c>
      <c r="F139" s="132" t="s">
        <v>394</v>
      </c>
      <c r="G139" s="133" t="s">
        <v>143</v>
      </c>
      <c r="H139" s="134">
        <v>2</v>
      </c>
      <c r="I139" s="135"/>
      <c r="J139" s="136">
        <f>ROUND(I139*H139,2)</f>
        <v>0</v>
      </c>
      <c r="K139" s="137"/>
      <c r="L139" s="138"/>
      <c r="M139" s="139" t="s">
        <v>1</v>
      </c>
      <c r="N139" s="140" t="s">
        <v>37</v>
      </c>
      <c r="O139" s="56"/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43" t="s">
        <v>120</v>
      </c>
      <c r="AT139" s="143" t="s">
        <v>116</v>
      </c>
      <c r="AU139" s="143" t="s">
        <v>72</v>
      </c>
      <c r="AY139" s="15" t="s">
        <v>121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5" t="s">
        <v>80</v>
      </c>
      <c r="BK139" s="144">
        <f>ROUND(I139*H139,2)</f>
        <v>0</v>
      </c>
      <c r="BL139" s="15" t="s">
        <v>122</v>
      </c>
      <c r="BM139" s="143" t="s">
        <v>395</v>
      </c>
    </row>
    <row r="140" spans="1:65" s="2" customFormat="1">
      <c r="A140" s="30"/>
      <c r="B140" s="31"/>
      <c r="C140" s="30"/>
      <c r="D140" s="145" t="s">
        <v>124</v>
      </c>
      <c r="E140" s="30"/>
      <c r="F140" s="146" t="s">
        <v>394</v>
      </c>
      <c r="G140" s="30"/>
      <c r="H140" s="30"/>
      <c r="I140" s="147"/>
      <c r="J140" s="30"/>
      <c r="K140" s="30"/>
      <c r="L140" s="31"/>
      <c r="M140" s="148"/>
      <c r="N140" s="149"/>
      <c r="O140" s="56"/>
      <c r="P140" s="56"/>
      <c r="Q140" s="56"/>
      <c r="R140" s="56"/>
      <c r="S140" s="56"/>
      <c r="T140" s="57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5" t="s">
        <v>124</v>
      </c>
      <c r="AU140" s="15" t="s">
        <v>72</v>
      </c>
    </row>
    <row r="141" spans="1:65" s="2" customFormat="1" ht="14.45" customHeight="1">
      <c r="A141" s="30"/>
      <c r="B141" s="129"/>
      <c r="C141" s="130" t="s">
        <v>159</v>
      </c>
      <c r="D141" s="130" t="s">
        <v>116</v>
      </c>
      <c r="E141" s="131" t="s">
        <v>396</v>
      </c>
      <c r="F141" s="132" t="s">
        <v>397</v>
      </c>
      <c r="G141" s="133" t="s">
        <v>143</v>
      </c>
      <c r="H141" s="134">
        <v>60</v>
      </c>
      <c r="I141" s="135"/>
      <c r="J141" s="136">
        <f>ROUND(I141*H141,2)</f>
        <v>0</v>
      </c>
      <c r="K141" s="137"/>
      <c r="L141" s="138"/>
      <c r="M141" s="139" t="s">
        <v>1</v>
      </c>
      <c r="N141" s="140" t="s">
        <v>37</v>
      </c>
      <c r="O141" s="56"/>
      <c r="P141" s="141">
        <f>O141*H141</f>
        <v>0</v>
      </c>
      <c r="Q141" s="141">
        <v>0.17899999999999999</v>
      </c>
      <c r="R141" s="141">
        <f>Q141*H141</f>
        <v>10.74</v>
      </c>
      <c r="S141" s="141">
        <v>0</v>
      </c>
      <c r="T141" s="142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43" t="s">
        <v>120</v>
      </c>
      <c r="AT141" s="143" t="s">
        <v>116</v>
      </c>
      <c r="AU141" s="143" t="s">
        <v>72</v>
      </c>
      <c r="AY141" s="15" t="s">
        <v>121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5" t="s">
        <v>80</v>
      </c>
      <c r="BK141" s="144">
        <f>ROUND(I141*H141,2)</f>
        <v>0</v>
      </c>
      <c r="BL141" s="15" t="s">
        <v>122</v>
      </c>
      <c r="BM141" s="143" t="s">
        <v>398</v>
      </c>
    </row>
    <row r="142" spans="1:65" s="2" customFormat="1">
      <c r="A142" s="30"/>
      <c r="B142" s="31"/>
      <c r="C142" s="30"/>
      <c r="D142" s="145" t="s">
        <v>124</v>
      </c>
      <c r="E142" s="30"/>
      <c r="F142" s="146" t="s">
        <v>397</v>
      </c>
      <c r="G142" s="30"/>
      <c r="H142" s="30"/>
      <c r="I142" s="147"/>
      <c r="J142" s="30"/>
      <c r="K142" s="30"/>
      <c r="L142" s="31"/>
      <c r="M142" s="148"/>
      <c r="N142" s="149"/>
      <c r="O142" s="56"/>
      <c r="P142" s="56"/>
      <c r="Q142" s="56"/>
      <c r="R142" s="56"/>
      <c r="S142" s="56"/>
      <c r="T142" s="57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5" t="s">
        <v>124</v>
      </c>
      <c r="AU142" s="15" t="s">
        <v>72</v>
      </c>
    </row>
    <row r="143" spans="1:65" s="2" customFormat="1" ht="14.45" customHeight="1">
      <c r="A143" s="30"/>
      <c r="B143" s="129"/>
      <c r="C143" s="130" t="s">
        <v>167</v>
      </c>
      <c r="D143" s="130" t="s">
        <v>116</v>
      </c>
      <c r="E143" s="131" t="s">
        <v>399</v>
      </c>
      <c r="F143" s="132" t="s">
        <v>400</v>
      </c>
      <c r="G143" s="133" t="s">
        <v>163</v>
      </c>
      <c r="H143" s="134">
        <v>176.75</v>
      </c>
      <c r="I143" s="135"/>
      <c r="J143" s="136">
        <f>ROUND(I143*H143,2)</f>
        <v>0</v>
      </c>
      <c r="K143" s="137"/>
      <c r="L143" s="138"/>
      <c r="M143" s="139" t="s">
        <v>1</v>
      </c>
      <c r="N143" s="140" t="s">
        <v>37</v>
      </c>
      <c r="O143" s="56"/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43" t="s">
        <v>120</v>
      </c>
      <c r="AT143" s="143" t="s">
        <v>116</v>
      </c>
      <c r="AU143" s="143" t="s">
        <v>72</v>
      </c>
      <c r="AY143" s="15" t="s">
        <v>121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5" t="s">
        <v>80</v>
      </c>
      <c r="BK143" s="144">
        <f>ROUND(I143*H143,2)</f>
        <v>0</v>
      </c>
      <c r="BL143" s="15" t="s">
        <v>122</v>
      </c>
      <c r="BM143" s="143" t="s">
        <v>401</v>
      </c>
    </row>
    <row r="144" spans="1:65" s="2" customFormat="1">
      <c r="A144" s="30"/>
      <c r="B144" s="31"/>
      <c r="C144" s="30"/>
      <c r="D144" s="145" t="s">
        <v>124</v>
      </c>
      <c r="E144" s="30"/>
      <c r="F144" s="146" t="s">
        <v>400</v>
      </c>
      <c r="G144" s="30"/>
      <c r="H144" s="30"/>
      <c r="I144" s="147"/>
      <c r="J144" s="30"/>
      <c r="K144" s="30"/>
      <c r="L144" s="31"/>
      <c r="M144" s="148"/>
      <c r="N144" s="149"/>
      <c r="O144" s="56"/>
      <c r="P144" s="56"/>
      <c r="Q144" s="56"/>
      <c r="R144" s="56"/>
      <c r="S144" s="56"/>
      <c r="T144" s="57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5" t="s">
        <v>124</v>
      </c>
      <c r="AU144" s="15" t="s">
        <v>72</v>
      </c>
    </row>
    <row r="145" spans="1:65" s="12" customFormat="1">
      <c r="B145" s="150"/>
      <c r="D145" s="145" t="s">
        <v>125</v>
      </c>
      <c r="E145" s="151" t="s">
        <v>1</v>
      </c>
      <c r="F145" s="152" t="s">
        <v>402</v>
      </c>
      <c r="H145" s="153">
        <v>176.75</v>
      </c>
      <c r="I145" s="154"/>
      <c r="L145" s="150"/>
      <c r="M145" s="155"/>
      <c r="N145" s="156"/>
      <c r="O145" s="156"/>
      <c r="P145" s="156"/>
      <c r="Q145" s="156"/>
      <c r="R145" s="156"/>
      <c r="S145" s="156"/>
      <c r="T145" s="157"/>
      <c r="AT145" s="151" t="s">
        <v>125</v>
      </c>
      <c r="AU145" s="151" t="s">
        <v>72</v>
      </c>
      <c r="AV145" s="12" t="s">
        <v>82</v>
      </c>
      <c r="AW145" s="12" t="s">
        <v>29</v>
      </c>
      <c r="AX145" s="12" t="s">
        <v>80</v>
      </c>
      <c r="AY145" s="151" t="s">
        <v>121</v>
      </c>
    </row>
    <row r="146" spans="1:65" s="2" customFormat="1" ht="14.45" customHeight="1">
      <c r="A146" s="30"/>
      <c r="B146" s="129"/>
      <c r="C146" s="130" t="s">
        <v>173</v>
      </c>
      <c r="D146" s="130" t="s">
        <v>116</v>
      </c>
      <c r="E146" s="131" t="s">
        <v>403</v>
      </c>
      <c r="F146" s="132" t="s">
        <v>404</v>
      </c>
      <c r="G146" s="133" t="s">
        <v>163</v>
      </c>
      <c r="H146" s="134">
        <v>6</v>
      </c>
      <c r="I146" s="135"/>
      <c r="J146" s="136">
        <f>ROUND(I146*H146,2)</f>
        <v>0</v>
      </c>
      <c r="K146" s="137"/>
      <c r="L146" s="138"/>
      <c r="M146" s="139" t="s">
        <v>1</v>
      </c>
      <c r="N146" s="140" t="s">
        <v>37</v>
      </c>
      <c r="O146" s="56"/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43" t="s">
        <v>120</v>
      </c>
      <c r="AT146" s="143" t="s">
        <v>116</v>
      </c>
      <c r="AU146" s="143" t="s">
        <v>72</v>
      </c>
      <c r="AY146" s="15" t="s">
        <v>121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5" t="s">
        <v>80</v>
      </c>
      <c r="BK146" s="144">
        <f>ROUND(I146*H146,2)</f>
        <v>0</v>
      </c>
      <c r="BL146" s="15" t="s">
        <v>122</v>
      </c>
      <c r="BM146" s="143" t="s">
        <v>405</v>
      </c>
    </row>
    <row r="147" spans="1:65" s="2" customFormat="1">
      <c r="A147" s="30"/>
      <c r="B147" s="31"/>
      <c r="C147" s="30"/>
      <c r="D147" s="145" t="s">
        <v>124</v>
      </c>
      <c r="E147" s="30"/>
      <c r="F147" s="146" t="s">
        <v>404</v>
      </c>
      <c r="G147" s="30"/>
      <c r="H147" s="30"/>
      <c r="I147" s="147"/>
      <c r="J147" s="30"/>
      <c r="K147" s="30"/>
      <c r="L147" s="31"/>
      <c r="M147" s="148"/>
      <c r="N147" s="149"/>
      <c r="O147" s="56"/>
      <c r="P147" s="56"/>
      <c r="Q147" s="56"/>
      <c r="R147" s="56"/>
      <c r="S147" s="56"/>
      <c r="T147" s="57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5" t="s">
        <v>124</v>
      </c>
      <c r="AU147" s="15" t="s">
        <v>72</v>
      </c>
    </row>
    <row r="148" spans="1:65" s="2" customFormat="1" ht="14.45" customHeight="1">
      <c r="A148" s="30"/>
      <c r="B148" s="129"/>
      <c r="C148" s="130" t="s">
        <v>179</v>
      </c>
      <c r="D148" s="130" t="s">
        <v>116</v>
      </c>
      <c r="E148" s="131" t="s">
        <v>406</v>
      </c>
      <c r="F148" s="132" t="s">
        <v>407</v>
      </c>
      <c r="G148" s="133" t="s">
        <v>143</v>
      </c>
      <c r="H148" s="134">
        <v>51</v>
      </c>
      <c r="I148" s="135"/>
      <c r="J148" s="136">
        <f>ROUND(I148*H148,2)</f>
        <v>0</v>
      </c>
      <c r="K148" s="137"/>
      <c r="L148" s="138"/>
      <c r="M148" s="139" t="s">
        <v>1</v>
      </c>
      <c r="N148" s="140" t="s">
        <v>37</v>
      </c>
      <c r="O148" s="56"/>
      <c r="P148" s="141">
        <f>O148*H148</f>
        <v>0</v>
      </c>
      <c r="Q148" s="141">
        <v>5.8999999999999997E-2</v>
      </c>
      <c r="R148" s="141">
        <f>Q148*H148</f>
        <v>3.0089999999999999</v>
      </c>
      <c r="S148" s="141">
        <v>0</v>
      </c>
      <c r="T148" s="142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43" t="s">
        <v>120</v>
      </c>
      <c r="AT148" s="143" t="s">
        <v>116</v>
      </c>
      <c r="AU148" s="143" t="s">
        <v>72</v>
      </c>
      <c r="AY148" s="15" t="s">
        <v>121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5" t="s">
        <v>80</v>
      </c>
      <c r="BK148" s="144">
        <f>ROUND(I148*H148,2)</f>
        <v>0</v>
      </c>
      <c r="BL148" s="15" t="s">
        <v>122</v>
      </c>
      <c r="BM148" s="143" t="s">
        <v>408</v>
      </c>
    </row>
    <row r="149" spans="1:65" s="2" customFormat="1">
      <c r="A149" s="30"/>
      <c r="B149" s="31"/>
      <c r="C149" s="30"/>
      <c r="D149" s="145" t="s">
        <v>124</v>
      </c>
      <c r="E149" s="30"/>
      <c r="F149" s="146" t="s">
        <v>407</v>
      </c>
      <c r="G149" s="30"/>
      <c r="H149" s="30"/>
      <c r="I149" s="147"/>
      <c r="J149" s="30"/>
      <c r="K149" s="30"/>
      <c r="L149" s="31"/>
      <c r="M149" s="148"/>
      <c r="N149" s="149"/>
      <c r="O149" s="56"/>
      <c r="P149" s="56"/>
      <c r="Q149" s="56"/>
      <c r="R149" s="56"/>
      <c r="S149" s="56"/>
      <c r="T149" s="57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5" t="s">
        <v>124</v>
      </c>
      <c r="AU149" s="15" t="s">
        <v>72</v>
      </c>
    </row>
    <row r="150" spans="1:65" s="12" customFormat="1">
      <c r="B150" s="150"/>
      <c r="D150" s="145" t="s">
        <v>125</v>
      </c>
      <c r="E150" s="151" t="s">
        <v>1</v>
      </c>
      <c r="F150" s="152" t="s">
        <v>409</v>
      </c>
      <c r="H150" s="153">
        <v>51</v>
      </c>
      <c r="I150" s="154"/>
      <c r="L150" s="150"/>
      <c r="M150" s="155"/>
      <c r="N150" s="156"/>
      <c r="O150" s="156"/>
      <c r="P150" s="156"/>
      <c r="Q150" s="156"/>
      <c r="R150" s="156"/>
      <c r="S150" s="156"/>
      <c r="T150" s="157"/>
      <c r="AT150" s="151" t="s">
        <v>125</v>
      </c>
      <c r="AU150" s="151" t="s">
        <v>72</v>
      </c>
      <c r="AV150" s="12" t="s">
        <v>82</v>
      </c>
      <c r="AW150" s="12" t="s">
        <v>29</v>
      </c>
      <c r="AX150" s="12" t="s">
        <v>80</v>
      </c>
      <c r="AY150" s="151" t="s">
        <v>121</v>
      </c>
    </row>
    <row r="151" spans="1:65" s="2" customFormat="1" ht="14.45" customHeight="1">
      <c r="A151" s="30"/>
      <c r="B151" s="129"/>
      <c r="C151" s="130" t="s">
        <v>186</v>
      </c>
      <c r="D151" s="130" t="s">
        <v>116</v>
      </c>
      <c r="E151" s="131" t="s">
        <v>410</v>
      </c>
      <c r="F151" s="132" t="s">
        <v>411</v>
      </c>
      <c r="G151" s="133" t="s">
        <v>143</v>
      </c>
      <c r="H151" s="134">
        <v>10</v>
      </c>
      <c r="I151" s="135"/>
      <c r="J151" s="136">
        <f>ROUND(I151*H151,2)</f>
        <v>0</v>
      </c>
      <c r="K151" s="137"/>
      <c r="L151" s="138"/>
      <c r="M151" s="139" t="s">
        <v>1</v>
      </c>
      <c r="N151" s="140" t="s">
        <v>37</v>
      </c>
      <c r="O151" s="56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43" t="s">
        <v>120</v>
      </c>
      <c r="AT151" s="143" t="s">
        <v>116</v>
      </c>
      <c r="AU151" s="143" t="s">
        <v>72</v>
      </c>
      <c r="AY151" s="15" t="s">
        <v>121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5" t="s">
        <v>80</v>
      </c>
      <c r="BK151" s="144">
        <f>ROUND(I151*H151,2)</f>
        <v>0</v>
      </c>
      <c r="BL151" s="15" t="s">
        <v>122</v>
      </c>
      <c r="BM151" s="143" t="s">
        <v>412</v>
      </c>
    </row>
    <row r="152" spans="1:65" s="2" customFormat="1">
      <c r="A152" s="30"/>
      <c r="B152" s="31"/>
      <c r="C152" s="30"/>
      <c r="D152" s="145" t="s">
        <v>124</v>
      </c>
      <c r="E152" s="30"/>
      <c r="F152" s="146" t="s">
        <v>411</v>
      </c>
      <c r="G152" s="30"/>
      <c r="H152" s="30"/>
      <c r="I152" s="147"/>
      <c r="J152" s="30"/>
      <c r="K152" s="30"/>
      <c r="L152" s="31"/>
      <c r="M152" s="148"/>
      <c r="N152" s="149"/>
      <c r="O152" s="56"/>
      <c r="P152" s="56"/>
      <c r="Q152" s="56"/>
      <c r="R152" s="56"/>
      <c r="S152" s="56"/>
      <c r="T152" s="57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5" t="s">
        <v>124</v>
      </c>
      <c r="AU152" s="15" t="s">
        <v>72</v>
      </c>
    </row>
    <row r="153" spans="1:65" s="2" customFormat="1" ht="14.45" customHeight="1">
      <c r="A153" s="30"/>
      <c r="B153" s="129"/>
      <c r="C153" s="130" t="s">
        <v>192</v>
      </c>
      <c r="D153" s="130" t="s">
        <v>116</v>
      </c>
      <c r="E153" s="131" t="s">
        <v>413</v>
      </c>
      <c r="F153" s="132" t="s">
        <v>414</v>
      </c>
      <c r="G153" s="133" t="s">
        <v>134</v>
      </c>
      <c r="H153" s="134">
        <v>9.5</v>
      </c>
      <c r="I153" s="135"/>
      <c r="J153" s="136">
        <f>ROUND(I153*H153,2)</f>
        <v>0</v>
      </c>
      <c r="K153" s="137"/>
      <c r="L153" s="138"/>
      <c r="M153" s="139" t="s">
        <v>1</v>
      </c>
      <c r="N153" s="140" t="s">
        <v>37</v>
      </c>
      <c r="O153" s="56"/>
      <c r="P153" s="141">
        <f>O153*H153</f>
        <v>0</v>
      </c>
      <c r="Q153" s="141">
        <v>2.234</v>
      </c>
      <c r="R153" s="141">
        <f>Q153*H153</f>
        <v>21.222999999999999</v>
      </c>
      <c r="S153" s="141">
        <v>0</v>
      </c>
      <c r="T153" s="142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43" t="s">
        <v>120</v>
      </c>
      <c r="AT153" s="143" t="s">
        <v>116</v>
      </c>
      <c r="AU153" s="143" t="s">
        <v>72</v>
      </c>
      <c r="AY153" s="15" t="s">
        <v>121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5" t="s">
        <v>80</v>
      </c>
      <c r="BK153" s="144">
        <f>ROUND(I153*H153,2)</f>
        <v>0</v>
      </c>
      <c r="BL153" s="15" t="s">
        <v>122</v>
      </c>
      <c r="BM153" s="143" t="s">
        <v>415</v>
      </c>
    </row>
    <row r="154" spans="1:65" s="2" customFormat="1">
      <c r="A154" s="30"/>
      <c r="B154" s="31"/>
      <c r="C154" s="30"/>
      <c r="D154" s="145" t="s">
        <v>124</v>
      </c>
      <c r="E154" s="30"/>
      <c r="F154" s="146" t="s">
        <v>414</v>
      </c>
      <c r="G154" s="30"/>
      <c r="H154" s="30"/>
      <c r="I154" s="147"/>
      <c r="J154" s="30"/>
      <c r="K154" s="30"/>
      <c r="L154" s="31"/>
      <c r="M154" s="148"/>
      <c r="N154" s="149"/>
      <c r="O154" s="56"/>
      <c r="P154" s="56"/>
      <c r="Q154" s="56"/>
      <c r="R154" s="56"/>
      <c r="S154" s="56"/>
      <c r="T154" s="57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5" t="s">
        <v>124</v>
      </c>
      <c r="AU154" s="15" t="s">
        <v>72</v>
      </c>
    </row>
    <row r="155" spans="1:65" s="12" customFormat="1">
      <c r="B155" s="150"/>
      <c r="D155" s="145" t="s">
        <v>125</v>
      </c>
      <c r="E155" s="151" t="s">
        <v>1</v>
      </c>
      <c r="F155" s="152" t="s">
        <v>416</v>
      </c>
      <c r="H155" s="153">
        <v>9.5</v>
      </c>
      <c r="I155" s="154"/>
      <c r="L155" s="150"/>
      <c r="M155" s="155"/>
      <c r="N155" s="156"/>
      <c r="O155" s="156"/>
      <c r="P155" s="156"/>
      <c r="Q155" s="156"/>
      <c r="R155" s="156"/>
      <c r="S155" s="156"/>
      <c r="T155" s="157"/>
      <c r="AT155" s="151" t="s">
        <v>125</v>
      </c>
      <c r="AU155" s="151" t="s">
        <v>72</v>
      </c>
      <c r="AV155" s="12" t="s">
        <v>82</v>
      </c>
      <c r="AW155" s="12" t="s">
        <v>29</v>
      </c>
      <c r="AX155" s="12" t="s">
        <v>80</v>
      </c>
      <c r="AY155" s="151" t="s">
        <v>121</v>
      </c>
    </row>
    <row r="156" spans="1:65" s="2" customFormat="1" ht="14.45" customHeight="1">
      <c r="A156" s="30"/>
      <c r="B156" s="129"/>
      <c r="C156" s="130" t="s">
        <v>8</v>
      </c>
      <c r="D156" s="130" t="s">
        <v>116</v>
      </c>
      <c r="E156" s="131" t="s">
        <v>417</v>
      </c>
      <c r="F156" s="132" t="s">
        <v>418</v>
      </c>
      <c r="G156" s="133" t="s">
        <v>134</v>
      </c>
      <c r="H156" s="134">
        <v>2.95</v>
      </c>
      <c r="I156" s="135"/>
      <c r="J156" s="136">
        <f>ROUND(I156*H156,2)</f>
        <v>0</v>
      </c>
      <c r="K156" s="137"/>
      <c r="L156" s="138"/>
      <c r="M156" s="139" t="s">
        <v>1</v>
      </c>
      <c r="N156" s="140" t="s">
        <v>37</v>
      </c>
      <c r="O156" s="56"/>
      <c r="P156" s="141">
        <f>O156*H156</f>
        <v>0</v>
      </c>
      <c r="Q156" s="141">
        <v>2.4289999999999998</v>
      </c>
      <c r="R156" s="141">
        <f>Q156*H156</f>
        <v>7.1655499999999996</v>
      </c>
      <c r="S156" s="141">
        <v>0</v>
      </c>
      <c r="T156" s="142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43" t="s">
        <v>120</v>
      </c>
      <c r="AT156" s="143" t="s">
        <v>116</v>
      </c>
      <c r="AU156" s="143" t="s">
        <v>72</v>
      </c>
      <c r="AY156" s="15" t="s">
        <v>121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5" t="s">
        <v>80</v>
      </c>
      <c r="BK156" s="144">
        <f>ROUND(I156*H156,2)</f>
        <v>0</v>
      </c>
      <c r="BL156" s="15" t="s">
        <v>122</v>
      </c>
      <c r="BM156" s="143" t="s">
        <v>419</v>
      </c>
    </row>
    <row r="157" spans="1:65" s="2" customFormat="1">
      <c r="A157" s="30"/>
      <c r="B157" s="31"/>
      <c r="C157" s="30"/>
      <c r="D157" s="145" t="s">
        <v>124</v>
      </c>
      <c r="E157" s="30"/>
      <c r="F157" s="146" t="s">
        <v>418</v>
      </c>
      <c r="G157" s="30"/>
      <c r="H157" s="30"/>
      <c r="I157" s="147"/>
      <c r="J157" s="30"/>
      <c r="K157" s="30"/>
      <c r="L157" s="31"/>
      <c r="M157" s="148"/>
      <c r="N157" s="149"/>
      <c r="O157" s="56"/>
      <c r="P157" s="56"/>
      <c r="Q157" s="56"/>
      <c r="R157" s="56"/>
      <c r="S157" s="56"/>
      <c r="T157" s="57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5" t="s">
        <v>124</v>
      </c>
      <c r="AU157" s="15" t="s">
        <v>72</v>
      </c>
    </row>
    <row r="158" spans="1:65" s="12" customFormat="1">
      <c r="B158" s="150"/>
      <c r="D158" s="145" t="s">
        <v>125</v>
      </c>
      <c r="E158" s="151" t="s">
        <v>1</v>
      </c>
      <c r="F158" s="152" t="s">
        <v>420</v>
      </c>
      <c r="H158" s="153">
        <v>2.95</v>
      </c>
      <c r="I158" s="154"/>
      <c r="L158" s="150"/>
      <c r="M158" s="155"/>
      <c r="N158" s="156"/>
      <c r="O158" s="156"/>
      <c r="P158" s="156"/>
      <c r="Q158" s="156"/>
      <c r="R158" s="156"/>
      <c r="S158" s="156"/>
      <c r="T158" s="157"/>
      <c r="AT158" s="151" t="s">
        <v>125</v>
      </c>
      <c r="AU158" s="151" t="s">
        <v>72</v>
      </c>
      <c r="AV158" s="12" t="s">
        <v>82</v>
      </c>
      <c r="AW158" s="12" t="s">
        <v>29</v>
      </c>
      <c r="AX158" s="12" t="s">
        <v>80</v>
      </c>
      <c r="AY158" s="151" t="s">
        <v>121</v>
      </c>
    </row>
    <row r="159" spans="1:65" s="2" customFormat="1" ht="14.45" customHeight="1">
      <c r="A159" s="30"/>
      <c r="B159" s="129"/>
      <c r="C159" s="130" t="s">
        <v>202</v>
      </c>
      <c r="D159" s="130" t="s">
        <v>116</v>
      </c>
      <c r="E159" s="131" t="s">
        <v>132</v>
      </c>
      <c r="F159" s="132" t="s">
        <v>133</v>
      </c>
      <c r="G159" s="133" t="s">
        <v>134</v>
      </c>
      <c r="H159" s="134">
        <v>1.49</v>
      </c>
      <c r="I159" s="135"/>
      <c r="J159" s="136">
        <f>ROUND(I159*H159,2)</f>
        <v>0</v>
      </c>
      <c r="K159" s="137"/>
      <c r="L159" s="138"/>
      <c r="M159" s="139" t="s">
        <v>1</v>
      </c>
      <c r="N159" s="140" t="s">
        <v>37</v>
      </c>
      <c r="O159" s="56"/>
      <c r="P159" s="141">
        <f>O159*H159</f>
        <v>0</v>
      </c>
      <c r="Q159" s="141">
        <v>2.4289999999999998</v>
      </c>
      <c r="R159" s="141">
        <f>Q159*H159</f>
        <v>3.6192099999999998</v>
      </c>
      <c r="S159" s="141">
        <v>0</v>
      </c>
      <c r="T159" s="142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43" t="s">
        <v>120</v>
      </c>
      <c r="AT159" s="143" t="s">
        <v>116</v>
      </c>
      <c r="AU159" s="143" t="s">
        <v>72</v>
      </c>
      <c r="AY159" s="15" t="s">
        <v>121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5" t="s">
        <v>80</v>
      </c>
      <c r="BK159" s="144">
        <f>ROUND(I159*H159,2)</f>
        <v>0</v>
      </c>
      <c r="BL159" s="15" t="s">
        <v>122</v>
      </c>
      <c r="BM159" s="143" t="s">
        <v>421</v>
      </c>
    </row>
    <row r="160" spans="1:65" s="2" customFormat="1">
      <c r="A160" s="30"/>
      <c r="B160" s="31"/>
      <c r="C160" s="30"/>
      <c r="D160" s="145" t="s">
        <v>124</v>
      </c>
      <c r="E160" s="30"/>
      <c r="F160" s="146" t="s">
        <v>133</v>
      </c>
      <c r="G160" s="30"/>
      <c r="H160" s="30"/>
      <c r="I160" s="147"/>
      <c r="J160" s="30"/>
      <c r="K160" s="30"/>
      <c r="L160" s="31"/>
      <c r="M160" s="148"/>
      <c r="N160" s="149"/>
      <c r="O160" s="56"/>
      <c r="P160" s="56"/>
      <c r="Q160" s="56"/>
      <c r="R160" s="56"/>
      <c r="S160" s="56"/>
      <c r="T160" s="57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5" t="s">
        <v>124</v>
      </c>
      <c r="AU160" s="15" t="s">
        <v>72</v>
      </c>
    </row>
    <row r="161" spans="1:65" s="12" customFormat="1">
      <c r="B161" s="150"/>
      <c r="D161" s="145" t="s">
        <v>125</v>
      </c>
      <c r="E161" s="151" t="s">
        <v>1</v>
      </c>
      <c r="F161" s="152" t="s">
        <v>422</v>
      </c>
      <c r="H161" s="153">
        <v>1.49</v>
      </c>
      <c r="I161" s="154"/>
      <c r="L161" s="150"/>
      <c r="M161" s="155"/>
      <c r="N161" s="156"/>
      <c r="O161" s="156"/>
      <c r="P161" s="156"/>
      <c r="Q161" s="156"/>
      <c r="R161" s="156"/>
      <c r="S161" s="156"/>
      <c r="T161" s="157"/>
      <c r="AT161" s="151" t="s">
        <v>125</v>
      </c>
      <c r="AU161" s="151" t="s">
        <v>72</v>
      </c>
      <c r="AV161" s="12" t="s">
        <v>82</v>
      </c>
      <c r="AW161" s="12" t="s">
        <v>29</v>
      </c>
      <c r="AX161" s="12" t="s">
        <v>80</v>
      </c>
      <c r="AY161" s="151" t="s">
        <v>121</v>
      </c>
    </row>
    <row r="162" spans="1:65" s="13" customFormat="1" ht="25.9" customHeight="1">
      <c r="B162" s="158"/>
      <c r="D162" s="159" t="s">
        <v>71</v>
      </c>
      <c r="E162" s="160" t="s">
        <v>156</v>
      </c>
      <c r="F162" s="160" t="s">
        <v>157</v>
      </c>
      <c r="I162" s="161"/>
      <c r="J162" s="162">
        <f>BK162</f>
        <v>0</v>
      </c>
      <c r="L162" s="158"/>
      <c r="M162" s="163"/>
      <c r="N162" s="164"/>
      <c r="O162" s="164"/>
      <c r="P162" s="165">
        <f>P163+P168+P186</f>
        <v>0</v>
      </c>
      <c r="Q162" s="164"/>
      <c r="R162" s="165">
        <f>R163+R168+R186</f>
        <v>109.92229999999999</v>
      </c>
      <c r="S162" s="164"/>
      <c r="T162" s="166">
        <f>T163+T168+T186</f>
        <v>0</v>
      </c>
      <c r="AR162" s="159" t="s">
        <v>80</v>
      </c>
      <c r="AT162" s="167" t="s">
        <v>71</v>
      </c>
      <c r="AU162" s="167" t="s">
        <v>72</v>
      </c>
      <c r="AY162" s="159" t="s">
        <v>121</v>
      </c>
      <c r="BK162" s="168">
        <f>BK163+BK168+BK186</f>
        <v>0</v>
      </c>
    </row>
    <row r="163" spans="1:65" s="13" customFormat="1" ht="22.9" customHeight="1">
      <c r="B163" s="158"/>
      <c r="D163" s="159" t="s">
        <v>71</v>
      </c>
      <c r="E163" s="169" t="s">
        <v>131</v>
      </c>
      <c r="F163" s="169" t="s">
        <v>423</v>
      </c>
      <c r="I163" s="161"/>
      <c r="J163" s="170">
        <f>BK163</f>
        <v>0</v>
      </c>
      <c r="L163" s="158"/>
      <c r="M163" s="163"/>
      <c r="N163" s="164"/>
      <c r="O163" s="164"/>
      <c r="P163" s="165">
        <f>SUM(P164:P167)</f>
        <v>0</v>
      </c>
      <c r="Q163" s="164"/>
      <c r="R163" s="165">
        <f>SUM(R164:R167)</f>
        <v>0.6341</v>
      </c>
      <c r="S163" s="164"/>
      <c r="T163" s="166">
        <f>SUM(T164:T167)</f>
        <v>0</v>
      </c>
      <c r="AR163" s="159" t="s">
        <v>80</v>
      </c>
      <c r="AT163" s="167" t="s">
        <v>71</v>
      </c>
      <c r="AU163" s="167" t="s">
        <v>80</v>
      </c>
      <c r="AY163" s="159" t="s">
        <v>121</v>
      </c>
      <c r="BK163" s="168">
        <f>SUM(BK164:BK167)</f>
        <v>0</v>
      </c>
    </row>
    <row r="164" spans="1:65" s="2" customFormat="1" ht="24.2" customHeight="1">
      <c r="A164" s="30"/>
      <c r="B164" s="129"/>
      <c r="C164" s="171" t="s">
        <v>207</v>
      </c>
      <c r="D164" s="171" t="s">
        <v>160</v>
      </c>
      <c r="E164" s="172" t="s">
        <v>424</v>
      </c>
      <c r="F164" s="173" t="s">
        <v>425</v>
      </c>
      <c r="G164" s="174" t="s">
        <v>129</v>
      </c>
      <c r="H164" s="175">
        <v>10</v>
      </c>
      <c r="I164" s="176"/>
      <c r="J164" s="177">
        <f>ROUND(I164*H164,2)</f>
        <v>0</v>
      </c>
      <c r="K164" s="178"/>
      <c r="L164" s="31"/>
      <c r="M164" s="179" t="s">
        <v>1</v>
      </c>
      <c r="N164" s="180" t="s">
        <v>37</v>
      </c>
      <c r="O164" s="56"/>
      <c r="P164" s="141">
        <f>O164*H164</f>
        <v>0</v>
      </c>
      <c r="Q164" s="141">
        <v>4.1410000000000002E-2</v>
      </c>
      <c r="R164" s="141">
        <f>Q164*H164</f>
        <v>0.41410000000000002</v>
      </c>
      <c r="S164" s="141">
        <v>0</v>
      </c>
      <c r="T164" s="142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43" t="s">
        <v>122</v>
      </c>
      <c r="AT164" s="143" t="s">
        <v>160</v>
      </c>
      <c r="AU164" s="143" t="s">
        <v>82</v>
      </c>
      <c r="AY164" s="15" t="s">
        <v>121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5" t="s">
        <v>80</v>
      </c>
      <c r="BK164" s="144">
        <f>ROUND(I164*H164,2)</f>
        <v>0</v>
      </c>
      <c r="BL164" s="15" t="s">
        <v>122</v>
      </c>
      <c r="BM164" s="143" t="s">
        <v>426</v>
      </c>
    </row>
    <row r="165" spans="1:65" s="2" customFormat="1" ht="39">
      <c r="A165" s="30"/>
      <c r="B165" s="31"/>
      <c r="C165" s="30"/>
      <c r="D165" s="145" t="s">
        <v>124</v>
      </c>
      <c r="E165" s="30"/>
      <c r="F165" s="146" t="s">
        <v>427</v>
      </c>
      <c r="G165" s="30"/>
      <c r="H165" s="30"/>
      <c r="I165" s="147"/>
      <c r="J165" s="30"/>
      <c r="K165" s="30"/>
      <c r="L165" s="31"/>
      <c r="M165" s="148"/>
      <c r="N165" s="149"/>
      <c r="O165" s="56"/>
      <c r="P165" s="56"/>
      <c r="Q165" s="56"/>
      <c r="R165" s="56"/>
      <c r="S165" s="56"/>
      <c r="T165" s="57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5" t="s">
        <v>124</v>
      </c>
      <c r="AU165" s="15" t="s">
        <v>82</v>
      </c>
    </row>
    <row r="166" spans="1:65" s="2" customFormat="1" ht="24.2" customHeight="1">
      <c r="A166" s="30"/>
      <c r="B166" s="129"/>
      <c r="C166" s="130" t="s">
        <v>213</v>
      </c>
      <c r="D166" s="130" t="s">
        <v>116</v>
      </c>
      <c r="E166" s="131" t="s">
        <v>428</v>
      </c>
      <c r="F166" s="132" t="s">
        <v>429</v>
      </c>
      <c r="G166" s="133" t="s">
        <v>143</v>
      </c>
      <c r="H166" s="134">
        <v>10</v>
      </c>
      <c r="I166" s="135"/>
      <c r="J166" s="136">
        <f>ROUND(I166*H166,2)</f>
        <v>0</v>
      </c>
      <c r="K166" s="137"/>
      <c r="L166" s="138"/>
      <c r="M166" s="139" t="s">
        <v>1</v>
      </c>
      <c r="N166" s="140" t="s">
        <v>37</v>
      </c>
      <c r="O166" s="56"/>
      <c r="P166" s="141">
        <f>O166*H166</f>
        <v>0</v>
      </c>
      <c r="Q166" s="141">
        <v>2.1999999999999999E-2</v>
      </c>
      <c r="R166" s="141">
        <f>Q166*H166</f>
        <v>0.21999999999999997</v>
      </c>
      <c r="S166" s="141">
        <v>0</v>
      </c>
      <c r="T166" s="142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43" t="s">
        <v>120</v>
      </c>
      <c r="AT166" s="143" t="s">
        <v>116</v>
      </c>
      <c r="AU166" s="143" t="s">
        <v>82</v>
      </c>
      <c r="AY166" s="15" t="s">
        <v>121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5" t="s">
        <v>80</v>
      </c>
      <c r="BK166" s="144">
        <f>ROUND(I166*H166,2)</f>
        <v>0</v>
      </c>
      <c r="BL166" s="15" t="s">
        <v>122</v>
      </c>
      <c r="BM166" s="143" t="s">
        <v>430</v>
      </c>
    </row>
    <row r="167" spans="1:65" s="2" customFormat="1" ht="19.5">
      <c r="A167" s="30"/>
      <c r="B167" s="31"/>
      <c r="C167" s="30"/>
      <c r="D167" s="145" t="s">
        <v>124</v>
      </c>
      <c r="E167" s="30"/>
      <c r="F167" s="146" t="s">
        <v>429</v>
      </c>
      <c r="G167" s="30"/>
      <c r="H167" s="30"/>
      <c r="I167" s="147"/>
      <c r="J167" s="30"/>
      <c r="K167" s="30"/>
      <c r="L167" s="31"/>
      <c r="M167" s="148"/>
      <c r="N167" s="149"/>
      <c r="O167" s="56"/>
      <c r="P167" s="56"/>
      <c r="Q167" s="56"/>
      <c r="R167" s="56"/>
      <c r="S167" s="56"/>
      <c r="T167" s="57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5" t="s">
        <v>124</v>
      </c>
      <c r="AU167" s="15" t="s">
        <v>82</v>
      </c>
    </row>
    <row r="168" spans="1:65" s="13" customFormat="1" ht="22.9" customHeight="1">
      <c r="B168" s="158"/>
      <c r="D168" s="159" t="s">
        <v>71</v>
      </c>
      <c r="E168" s="169" t="s">
        <v>140</v>
      </c>
      <c r="F168" s="169" t="s">
        <v>158</v>
      </c>
      <c r="I168" s="161"/>
      <c r="J168" s="170">
        <f>BK168</f>
        <v>0</v>
      </c>
      <c r="L168" s="158"/>
      <c r="M168" s="163"/>
      <c r="N168" s="164"/>
      <c r="O168" s="164"/>
      <c r="P168" s="165">
        <f>SUM(P169:P185)</f>
        <v>0</v>
      </c>
      <c r="Q168" s="164"/>
      <c r="R168" s="165">
        <f>SUM(R169:R185)</f>
        <v>0</v>
      </c>
      <c r="S168" s="164"/>
      <c r="T168" s="166">
        <f>SUM(T169:T185)</f>
        <v>0</v>
      </c>
      <c r="AR168" s="159" t="s">
        <v>80</v>
      </c>
      <c r="AT168" s="167" t="s">
        <v>71</v>
      </c>
      <c r="AU168" s="167" t="s">
        <v>80</v>
      </c>
      <c r="AY168" s="159" t="s">
        <v>121</v>
      </c>
      <c r="BK168" s="168">
        <f>SUM(BK169:BK185)</f>
        <v>0</v>
      </c>
    </row>
    <row r="169" spans="1:65" s="2" customFormat="1" ht="24.2" customHeight="1">
      <c r="A169" s="30"/>
      <c r="B169" s="129"/>
      <c r="C169" s="171" t="s">
        <v>218</v>
      </c>
      <c r="D169" s="171" t="s">
        <v>160</v>
      </c>
      <c r="E169" s="172" t="s">
        <v>431</v>
      </c>
      <c r="F169" s="173" t="s">
        <v>432</v>
      </c>
      <c r="G169" s="174" t="s">
        <v>163</v>
      </c>
      <c r="H169" s="175">
        <v>203.2</v>
      </c>
      <c r="I169" s="176"/>
      <c r="J169" s="177">
        <f>ROUND(I169*H169,2)</f>
        <v>0</v>
      </c>
      <c r="K169" s="178"/>
      <c r="L169" s="31"/>
      <c r="M169" s="179" t="s">
        <v>1</v>
      </c>
      <c r="N169" s="180" t="s">
        <v>37</v>
      </c>
      <c r="O169" s="56"/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43" t="s">
        <v>122</v>
      </c>
      <c r="AT169" s="143" t="s">
        <v>160</v>
      </c>
      <c r="AU169" s="143" t="s">
        <v>82</v>
      </c>
      <c r="AY169" s="15" t="s">
        <v>121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5" t="s">
        <v>80</v>
      </c>
      <c r="BK169" s="144">
        <f>ROUND(I169*H169,2)</f>
        <v>0</v>
      </c>
      <c r="BL169" s="15" t="s">
        <v>122</v>
      </c>
      <c r="BM169" s="143" t="s">
        <v>433</v>
      </c>
    </row>
    <row r="170" spans="1:65" s="2" customFormat="1" ht="39">
      <c r="A170" s="30"/>
      <c r="B170" s="31"/>
      <c r="C170" s="30"/>
      <c r="D170" s="145" t="s">
        <v>124</v>
      </c>
      <c r="E170" s="30"/>
      <c r="F170" s="146" t="s">
        <v>434</v>
      </c>
      <c r="G170" s="30"/>
      <c r="H170" s="30"/>
      <c r="I170" s="147"/>
      <c r="J170" s="30"/>
      <c r="K170" s="30"/>
      <c r="L170" s="31"/>
      <c r="M170" s="148"/>
      <c r="N170" s="149"/>
      <c r="O170" s="56"/>
      <c r="P170" s="56"/>
      <c r="Q170" s="56"/>
      <c r="R170" s="56"/>
      <c r="S170" s="56"/>
      <c r="T170" s="57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5" t="s">
        <v>124</v>
      </c>
      <c r="AU170" s="15" t="s">
        <v>82</v>
      </c>
    </row>
    <row r="171" spans="1:65" s="12" customFormat="1">
      <c r="B171" s="150"/>
      <c r="D171" s="145" t="s">
        <v>125</v>
      </c>
      <c r="E171" s="151" t="s">
        <v>1</v>
      </c>
      <c r="F171" s="152" t="s">
        <v>435</v>
      </c>
      <c r="H171" s="153">
        <v>203.2</v>
      </c>
      <c r="I171" s="154"/>
      <c r="L171" s="150"/>
      <c r="M171" s="155"/>
      <c r="N171" s="156"/>
      <c r="O171" s="156"/>
      <c r="P171" s="156"/>
      <c r="Q171" s="156"/>
      <c r="R171" s="156"/>
      <c r="S171" s="156"/>
      <c r="T171" s="157"/>
      <c r="AT171" s="151" t="s">
        <v>125</v>
      </c>
      <c r="AU171" s="151" t="s">
        <v>82</v>
      </c>
      <c r="AV171" s="12" t="s">
        <v>82</v>
      </c>
      <c r="AW171" s="12" t="s">
        <v>29</v>
      </c>
      <c r="AX171" s="12" t="s">
        <v>80</v>
      </c>
      <c r="AY171" s="151" t="s">
        <v>121</v>
      </c>
    </row>
    <row r="172" spans="1:65" s="2" customFormat="1" ht="14.45" customHeight="1">
      <c r="A172" s="30"/>
      <c r="B172" s="129"/>
      <c r="C172" s="171" t="s">
        <v>223</v>
      </c>
      <c r="D172" s="171" t="s">
        <v>160</v>
      </c>
      <c r="E172" s="172" t="s">
        <v>436</v>
      </c>
      <c r="F172" s="173" t="s">
        <v>437</v>
      </c>
      <c r="G172" s="174" t="s">
        <v>129</v>
      </c>
      <c r="H172" s="175">
        <v>51</v>
      </c>
      <c r="I172" s="176"/>
      <c r="J172" s="177">
        <f>ROUND(I172*H172,2)</f>
        <v>0</v>
      </c>
      <c r="K172" s="178"/>
      <c r="L172" s="31"/>
      <c r="M172" s="179" t="s">
        <v>1</v>
      </c>
      <c r="N172" s="180" t="s">
        <v>37</v>
      </c>
      <c r="O172" s="56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43" t="s">
        <v>122</v>
      </c>
      <c r="AT172" s="143" t="s">
        <v>160</v>
      </c>
      <c r="AU172" s="143" t="s">
        <v>82</v>
      </c>
      <c r="AY172" s="15" t="s">
        <v>121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5" t="s">
        <v>80</v>
      </c>
      <c r="BK172" s="144">
        <f>ROUND(I172*H172,2)</f>
        <v>0</v>
      </c>
      <c r="BL172" s="15" t="s">
        <v>122</v>
      </c>
      <c r="BM172" s="143" t="s">
        <v>438</v>
      </c>
    </row>
    <row r="173" spans="1:65" s="2" customFormat="1" ht="29.25">
      <c r="A173" s="30"/>
      <c r="B173" s="31"/>
      <c r="C173" s="30"/>
      <c r="D173" s="145" t="s">
        <v>124</v>
      </c>
      <c r="E173" s="30"/>
      <c r="F173" s="146" t="s">
        <v>439</v>
      </c>
      <c r="G173" s="30"/>
      <c r="H173" s="30"/>
      <c r="I173" s="147"/>
      <c r="J173" s="30"/>
      <c r="K173" s="30"/>
      <c r="L173" s="31"/>
      <c r="M173" s="148"/>
      <c r="N173" s="149"/>
      <c r="O173" s="56"/>
      <c r="P173" s="56"/>
      <c r="Q173" s="56"/>
      <c r="R173" s="56"/>
      <c r="S173" s="56"/>
      <c r="T173" s="57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5" t="s">
        <v>124</v>
      </c>
      <c r="AU173" s="15" t="s">
        <v>82</v>
      </c>
    </row>
    <row r="174" spans="1:65" s="12" customFormat="1">
      <c r="B174" s="150"/>
      <c r="D174" s="145" t="s">
        <v>125</v>
      </c>
      <c r="E174" s="151" t="s">
        <v>1</v>
      </c>
      <c r="F174" s="152" t="s">
        <v>409</v>
      </c>
      <c r="H174" s="153">
        <v>51</v>
      </c>
      <c r="I174" s="154"/>
      <c r="L174" s="150"/>
      <c r="M174" s="155"/>
      <c r="N174" s="156"/>
      <c r="O174" s="156"/>
      <c r="P174" s="156"/>
      <c r="Q174" s="156"/>
      <c r="R174" s="156"/>
      <c r="S174" s="156"/>
      <c r="T174" s="157"/>
      <c r="AT174" s="151" t="s">
        <v>125</v>
      </c>
      <c r="AU174" s="151" t="s">
        <v>82</v>
      </c>
      <c r="AV174" s="12" t="s">
        <v>82</v>
      </c>
      <c r="AW174" s="12" t="s">
        <v>29</v>
      </c>
      <c r="AX174" s="12" t="s">
        <v>80</v>
      </c>
      <c r="AY174" s="151" t="s">
        <v>121</v>
      </c>
    </row>
    <row r="175" spans="1:65" s="2" customFormat="1" ht="24.2" customHeight="1">
      <c r="A175" s="30"/>
      <c r="B175" s="129"/>
      <c r="C175" s="171" t="s">
        <v>7</v>
      </c>
      <c r="D175" s="171" t="s">
        <v>160</v>
      </c>
      <c r="E175" s="172" t="s">
        <v>440</v>
      </c>
      <c r="F175" s="173" t="s">
        <v>441</v>
      </c>
      <c r="G175" s="174" t="s">
        <v>129</v>
      </c>
      <c r="H175" s="175">
        <v>60</v>
      </c>
      <c r="I175" s="176"/>
      <c r="J175" s="177">
        <f>ROUND(I175*H175,2)</f>
        <v>0</v>
      </c>
      <c r="K175" s="178"/>
      <c r="L175" s="31"/>
      <c r="M175" s="179" t="s">
        <v>1</v>
      </c>
      <c r="N175" s="180" t="s">
        <v>37</v>
      </c>
      <c r="O175" s="56"/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43" t="s">
        <v>122</v>
      </c>
      <c r="AT175" s="143" t="s">
        <v>160</v>
      </c>
      <c r="AU175" s="143" t="s">
        <v>82</v>
      </c>
      <c r="AY175" s="15" t="s">
        <v>121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5" t="s">
        <v>80</v>
      </c>
      <c r="BK175" s="144">
        <f>ROUND(I175*H175,2)</f>
        <v>0</v>
      </c>
      <c r="BL175" s="15" t="s">
        <v>122</v>
      </c>
      <c r="BM175" s="143" t="s">
        <v>442</v>
      </c>
    </row>
    <row r="176" spans="1:65" s="2" customFormat="1" ht="48.75">
      <c r="A176" s="30"/>
      <c r="B176" s="31"/>
      <c r="C176" s="30"/>
      <c r="D176" s="145" t="s">
        <v>124</v>
      </c>
      <c r="E176" s="30"/>
      <c r="F176" s="146" t="s">
        <v>443</v>
      </c>
      <c r="G176" s="30"/>
      <c r="H176" s="30"/>
      <c r="I176" s="147"/>
      <c r="J176" s="30"/>
      <c r="K176" s="30"/>
      <c r="L176" s="31"/>
      <c r="M176" s="148"/>
      <c r="N176" s="149"/>
      <c r="O176" s="56"/>
      <c r="P176" s="56"/>
      <c r="Q176" s="56"/>
      <c r="R176" s="56"/>
      <c r="S176" s="56"/>
      <c r="T176" s="57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5" t="s">
        <v>124</v>
      </c>
      <c r="AU176" s="15" t="s">
        <v>82</v>
      </c>
    </row>
    <row r="177" spans="1:65" s="2" customFormat="1" ht="14.45" customHeight="1">
      <c r="A177" s="30"/>
      <c r="B177" s="129"/>
      <c r="C177" s="171" t="s">
        <v>232</v>
      </c>
      <c r="D177" s="171" t="s">
        <v>160</v>
      </c>
      <c r="E177" s="172" t="s">
        <v>444</v>
      </c>
      <c r="F177" s="173" t="s">
        <v>445</v>
      </c>
      <c r="G177" s="174" t="s">
        <v>129</v>
      </c>
      <c r="H177" s="175">
        <v>10</v>
      </c>
      <c r="I177" s="176"/>
      <c r="J177" s="177">
        <f>ROUND(I177*H177,2)</f>
        <v>0</v>
      </c>
      <c r="K177" s="178"/>
      <c r="L177" s="31"/>
      <c r="M177" s="179" t="s">
        <v>1</v>
      </c>
      <c r="N177" s="180" t="s">
        <v>37</v>
      </c>
      <c r="O177" s="56"/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43" t="s">
        <v>122</v>
      </c>
      <c r="AT177" s="143" t="s">
        <v>160</v>
      </c>
      <c r="AU177" s="143" t="s">
        <v>82</v>
      </c>
      <c r="AY177" s="15" t="s">
        <v>121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5" t="s">
        <v>80</v>
      </c>
      <c r="BK177" s="144">
        <f>ROUND(I177*H177,2)</f>
        <v>0</v>
      </c>
      <c r="BL177" s="15" t="s">
        <v>122</v>
      </c>
      <c r="BM177" s="143" t="s">
        <v>446</v>
      </c>
    </row>
    <row r="178" spans="1:65" s="2" customFormat="1" ht="48.75">
      <c r="A178" s="30"/>
      <c r="B178" s="31"/>
      <c r="C178" s="30"/>
      <c r="D178" s="145" t="s">
        <v>124</v>
      </c>
      <c r="E178" s="30"/>
      <c r="F178" s="146" t="s">
        <v>447</v>
      </c>
      <c r="G178" s="30"/>
      <c r="H178" s="30"/>
      <c r="I178" s="147"/>
      <c r="J178" s="30"/>
      <c r="K178" s="30"/>
      <c r="L178" s="31"/>
      <c r="M178" s="148"/>
      <c r="N178" s="149"/>
      <c r="O178" s="56"/>
      <c r="P178" s="56"/>
      <c r="Q178" s="56"/>
      <c r="R178" s="56"/>
      <c r="S178" s="56"/>
      <c r="T178" s="57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5" t="s">
        <v>124</v>
      </c>
      <c r="AU178" s="15" t="s">
        <v>82</v>
      </c>
    </row>
    <row r="179" spans="1:65" s="12" customFormat="1">
      <c r="B179" s="150"/>
      <c r="D179" s="145" t="s">
        <v>125</v>
      </c>
      <c r="E179" s="151" t="s">
        <v>1</v>
      </c>
      <c r="F179" s="152" t="s">
        <v>448</v>
      </c>
      <c r="H179" s="153">
        <v>10</v>
      </c>
      <c r="I179" s="154"/>
      <c r="L179" s="150"/>
      <c r="M179" s="155"/>
      <c r="N179" s="156"/>
      <c r="O179" s="156"/>
      <c r="P179" s="156"/>
      <c r="Q179" s="156"/>
      <c r="R179" s="156"/>
      <c r="S179" s="156"/>
      <c r="T179" s="157"/>
      <c r="AT179" s="151" t="s">
        <v>125</v>
      </c>
      <c r="AU179" s="151" t="s">
        <v>82</v>
      </c>
      <c r="AV179" s="12" t="s">
        <v>82</v>
      </c>
      <c r="AW179" s="12" t="s">
        <v>29</v>
      </c>
      <c r="AX179" s="12" t="s">
        <v>80</v>
      </c>
      <c r="AY179" s="151" t="s">
        <v>121</v>
      </c>
    </row>
    <row r="180" spans="1:65" s="2" customFormat="1" ht="24.2" customHeight="1">
      <c r="A180" s="30"/>
      <c r="B180" s="129"/>
      <c r="C180" s="171" t="s">
        <v>237</v>
      </c>
      <c r="D180" s="171" t="s">
        <v>160</v>
      </c>
      <c r="E180" s="172" t="s">
        <v>449</v>
      </c>
      <c r="F180" s="173" t="s">
        <v>450</v>
      </c>
      <c r="G180" s="174" t="s">
        <v>163</v>
      </c>
      <c r="H180" s="175">
        <v>193.2</v>
      </c>
      <c r="I180" s="176"/>
      <c r="J180" s="177">
        <f>ROUND(I180*H180,2)</f>
        <v>0</v>
      </c>
      <c r="K180" s="178"/>
      <c r="L180" s="31"/>
      <c r="M180" s="179" t="s">
        <v>1</v>
      </c>
      <c r="N180" s="180" t="s">
        <v>37</v>
      </c>
      <c r="O180" s="56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43" t="s">
        <v>122</v>
      </c>
      <c r="AT180" s="143" t="s">
        <v>160</v>
      </c>
      <c r="AU180" s="143" t="s">
        <v>82</v>
      </c>
      <c r="AY180" s="15" t="s">
        <v>121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5" t="s">
        <v>80</v>
      </c>
      <c r="BK180" s="144">
        <f>ROUND(I180*H180,2)</f>
        <v>0</v>
      </c>
      <c r="BL180" s="15" t="s">
        <v>122</v>
      </c>
      <c r="BM180" s="143" t="s">
        <v>451</v>
      </c>
    </row>
    <row r="181" spans="1:65" s="2" customFormat="1" ht="39">
      <c r="A181" s="30"/>
      <c r="B181" s="31"/>
      <c r="C181" s="30"/>
      <c r="D181" s="145" t="s">
        <v>124</v>
      </c>
      <c r="E181" s="30"/>
      <c r="F181" s="146" t="s">
        <v>452</v>
      </c>
      <c r="G181" s="30"/>
      <c r="H181" s="30"/>
      <c r="I181" s="147"/>
      <c r="J181" s="30"/>
      <c r="K181" s="30"/>
      <c r="L181" s="31"/>
      <c r="M181" s="148"/>
      <c r="N181" s="149"/>
      <c r="O181" s="56"/>
      <c r="P181" s="56"/>
      <c r="Q181" s="56"/>
      <c r="R181" s="56"/>
      <c r="S181" s="56"/>
      <c r="T181" s="57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5" t="s">
        <v>124</v>
      </c>
      <c r="AU181" s="15" t="s">
        <v>82</v>
      </c>
    </row>
    <row r="182" spans="1:65" s="12" customFormat="1">
      <c r="B182" s="150"/>
      <c r="D182" s="145" t="s">
        <v>125</v>
      </c>
      <c r="E182" s="151" t="s">
        <v>1</v>
      </c>
      <c r="F182" s="152" t="s">
        <v>453</v>
      </c>
      <c r="H182" s="153">
        <v>193.2</v>
      </c>
      <c r="I182" s="154"/>
      <c r="L182" s="150"/>
      <c r="M182" s="155"/>
      <c r="N182" s="156"/>
      <c r="O182" s="156"/>
      <c r="P182" s="156"/>
      <c r="Q182" s="156"/>
      <c r="R182" s="156"/>
      <c r="S182" s="156"/>
      <c r="T182" s="157"/>
      <c r="AT182" s="151" t="s">
        <v>125</v>
      </c>
      <c r="AU182" s="151" t="s">
        <v>82</v>
      </c>
      <c r="AV182" s="12" t="s">
        <v>82</v>
      </c>
      <c r="AW182" s="12" t="s">
        <v>29</v>
      </c>
      <c r="AX182" s="12" t="s">
        <v>80</v>
      </c>
      <c r="AY182" s="151" t="s">
        <v>121</v>
      </c>
    </row>
    <row r="183" spans="1:65" s="2" customFormat="1" ht="14.45" customHeight="1">
      <c r="A183" s="30"/>
      <c r="B183" s="129"/>
      <c r="C183" s="171" t="s">
        <v>243</v>
      </c>
      <c r="D183" s="171" t="s">
        <v>160</v>
      </c>
      <c r="E183" s="172" t="s">
        <v>454</v>
      </c>
      <c r="F183" s="173" t="s">
        <v>455</v>
      </c>
      <c r="G183" s="174" t="s">
        <v>134</v>
      </c>
      <c r="H183" s="175">
        <v>46.125</v>
      </c>
      <c r="I183" s="176"/>
      <c r="J183" s="177">
        <f>ROUND(I183*H183,2)</f>
        <v>0</v>
      </c>
      <c r="K183" s="178"/>
      <c r="L183" s="31"/>
      <c r="M183" s="179" t="s">
        <v>1</v>
      </c>
      <c r="N183" s="180" t="s">
        <v>37</v>
      </c>
      <c r="O183" s="56"/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43" t="s">
        <v>122</v>
      </c>
      <c r="AT183" s="143" t="s">
        <v>160</v>
      </c>
      <c r="AU183" s="143" t="s">
        <v>82</v>
      </c>
      <c r="AY183" s="15" t="s">
        <v>121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5" t="s">
        <v>80</v>
      </c>
      <c r="BK183" s="144">
        <f>ROUND(I183*H183,2)</f>
        <v>0</v>
      </c>
      <c r="BL183" s="15" t="s">
        <v>122</v>
      </c>
      <c r="BM183" s="143" t="s">
        <v>456</v>
      </c>
    </row>
    <row r="184" spans="1:65" s="2" customFormat="1" ht="29.25">
      <c r="A184" s="30"/>
      <c r="B184" s="31"/>
      <c r="C184" s="30"/>
      <c r="D184" s="145" t="s">
        <v>124</v>
      </c>
      <c r="E184" s="30"/>
      <c r="F184" s="146" t="s">
        <v>457</v>
      </c>
      <c r="G184" s="30"/>
      <c r="H184" s="30"/>
      <c r="I184" s="147"/>
      <c r="J184" s="30"/>
      <c r="K184" s="30"/>
      <c r="L184" s="31"/>
      <c r="M184" s="148"/>
      <c r="N184" s="149"/>
      <c r="O184" s="56"/>
      <c r="P184" s="56"/>
      <c r="Q184" s="56"/>
      <c r="R184" s="56"/>
      <c r="S184" s="56"/>
      <c r="T184" s="57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5" t="s">
        <v>124</v>
      </c>
      <c r="AU184" s="15" t="s">
        <v>82</v>
      </c>
    </row>
    <row r="185" spans="1:65" s="12" customFormat="1">
      <c r="B185" s="150"/>
      <c r="D185" s="145" t="s">
        <v>125</v>
      </c>
      <c r="E185" s="151" t="s">
        <v>1</v>
      </c>
      <c r="F185" s="152" t="s">
        <v>458</v>
      </c>
      <c r="H185" s="153">
        <v>46.125</v>
      </c>
      <c r="I185" s="154"/>
      <c r="L185" s="150"/>
      <c r="M185" s="155"/>
      <c r="N185" s="156"/>
      <c r="O185" s="156"/>
      <c r="P185" s="156"/>
      <c r="Q185" s="156"/>
      <c r="R185" s="156"/>
      <c r="S185" s="156"/>
      <c r="T185" s="157"/>
      <c r="AT185" s="151" t="s">
        <v>125</v>
      </c>
      <c r="AU185" s="151" t="s">
        <v>82</v>
      </c>
      <c r="AV185" s="12" t="s">
        <v>82</v>
      </c>
      <c r="AW185" s="12" t="s">
        <v>29</v>
      </c>
      <c r="AX185" s="12" t="s">
        <v>80</v>
      </c>
      <c r="AY185" s="151" t="s">
        <v>121</v>
      </c>
    </row>
    <row r="186" spans="1:65" s="13" customFormat="1" ht="22.9" customHeight="1">
      <c r="B186" s="158"/>
      <c r="D186" s="159" t="s">
        <v>71</v>
      </c>
      <c r="E186" s="169" t="s">
        <v>159</v>
      </c>
      <c r="F186" s="169" t="s">
        <v>459</v>
      </c>
      <c r="I186" s="161"/>
      <c r="J186" s="170">
        <f>BK186</f>
        <v>0</v>
      </c>
      <c r="L186" s="158"/>
      <c r="M186" s="163"/>
      <c r="N186" s="164"/>
      <c r="O186" s="164"/>
      <c r="P186" s="165">
        <f>SUM(P187:P188)</f>
        <v>0</v>
      </c>
      <c r="Q186" s="164"/>
      <c r="R186" s="165">
        <f>SUM(R187:R188)</f>
        <v>109.28819999999999</v>
      </c>
      <c r="S186" s="164"/>
      <c r="T186" s="166">
        <f>SUM(T187:T188)</f>
        <v>0</v>
      </c>
      <c r="AR186" s="159" t="s">
        <v>80</v>
      </c>
      <c r="AT186" s="167" t="s">
        <v>71</v>
      </c>
      <c r="AU186" s="167" t="s">
        <v>80</v>
      </c>
      <c r="AY186" s="159" t="s">
        <v>121</v>
      </c>
      <c r="BK186" s="168">
        <f>SUM(BK187:BK188)</f>
        <v>0</v>
      </c>
    </row>
    <row r="187" spans="1:65" s="2" customFormat="1" ht="24.2" customHeight="1">
      <c r="A187" s="30"/>
      <c r="B187" s="129"/>
      <c r="C187" s="171" t="s">
        <v>249</v>
      </c>
      <c r="D187" s="171" t="s">
        <v>160</v>
      </c>
      <c r="E187" s="172" t="s">
        <v>460</v>
      </c>
      <c r="F187" s="173" t="s">
        <v>461</v>
      </c>
      <c r="G187" s="174" t="s">
        <v>129</v>
      </c>
      <c r="H187" s="175">
        <v>60</v>
      </c>
      <c r="I187" s="176"/>
      <c r="J187" s="177">
        <f>ROUND(I187*H187,2)</f>
        <v>0</v>
      </c>
      <c r="K187" s="178"/>
      <c r="L187" s="31"/>
      <c r="M187" s="179" t="s">
        <v>1</v>
      </c>
      <c r="N187" s="180" t="s">
        <v>37</v>
      </c>
      <c r="O187" s="56"/>
      <c r="P187" s="141">
        <f>O187*H187</f>
        <v>0</v>
      </c>
      <c r="Q187" s="141">
        <v>1.8214699999999999</v>
      </c>
      <c r="R187" s="141">
        <f>Q187*H187</f>
        <v>109.28819999999999</v>
      </c>
      <c r="S187" s="141">
        <v>0</v>
      </c>
      <c r="T187" s="142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43" t="s">
        <v>122</v>
      </c>
      <c r="AT187" s="143" t="s">
        <v>160</v>
      </c>
      <c r="AU187" s="143" t="s">
        <v>82</v>
      </c>
      <c r="AY187" s="15" t="s">
        <v>121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5" t="s">
        <v>80</v>
      </c>
      <c r="BK187" s="144">
        <f>ROUND(I187*H187,2)</f>
        <v>0</v>
      </c>
      <c r="BL187" s="15" t="s">
        <v>122</v>
      </c>
      <c r="BM187" s="143" t="s">
        <v>462</v>
      </c>
    </row>
    <row r="188" spans="1:65" s="2" customFormat="1" ht="146.25">
      <c r="A188" s="30"/>
      <c r="B188" s="31"/>
      <c r="C188" s="30"/>
      <c r="D188" s="145" t="s">
        <v>124</v>
      </c>
      <c r="E188" s="30"/>
      <c r="F188" s="146" t="s">
        <v>463</v>
      </c>
      <c r="G188" s="30"/>
      <c r="H188" s="30"/>
      <c r="I188" s="147"/>
      <c r="J188" s="30"/>
      <c r="K188" s="30"/>
      <c r="L188" s="31"/>
      <c r="M188" s="148"/>
      <c r="N188" s="149"/>
      <c r="O188" s="56"/>
      <c r="P188" s="56"/>
      <c r="Q188" s="56"/>
      <c r="R188" s="56"/>
      <c r="S188" s="56"/>
      <c r="T188" s="57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5" t="s">
        <v>124</v>
      </c>
      <c r="AU188" s="15" t="s">
        <v>82</v>
      </c>
    </row>
    <row r="189" spans="1:65" s="13" customFormat="1" ht="25.9" customHeight="1">
      <c r="B189" s="158"/>
      <c r="D189" s="159" t="s">
        <v>71</v>
      </c>
      <c r="E189" s="160" t="s">
        <v>327</v>
      </c>
      <c r="F189" s="160" t="s">
        <v>328</v>
      </c>
      <c r="I189" s="161"/>
      <c r="J189" s="162">
        <f>BK189</f>
        <v>0</v>
      </c>
      <c r="L189" s="158"/>
      <c r="M189" s="163"/>
      <c r="N189" s="164"/>
      <c r="O189" s="164"/>
      <c r="P189" s="165">
        <f>SUM(P190:P202)</f>
        <v>0</v>
      </c>
      <c r="Q189" s="164"/>
      <c r="R189" s="165">
        <f>SUM(R190:R202)</f>
        <v>0</v>
      </c>
      <c r="S189" s="164"/>
      <c r="T189" s="166">
        <f>SUM(T190:T202)</f>
        <v>0</v>
      </c>
      <c r="AR189" s="159" t="s">
        <v>122</v>
      </c>
      <c r="AT189" s="167" t="s">
        <v>71</v>
      </c>
      <c r="AU189" s="167" t="s">
        <v>72</v>
      </c>
      <c r="AY189" s="159" t="s">
        <v>121</v>
      </c>
      <c r="BK189" s="168">
        <f>SUM(BK190:BK202)</f>
        <v>0</v>
      </c>
    </row>
    <row r="190" spans="1:65" s="2" customFormat="1" ht="49.15" customHeight="1">
      <c r="A190" s="30"/>
      <c r="B190" s="129"/>
      <c r="C190" s="171" t="s">
        <v>255</v>
      </c>
      <c r="D190" s="171" t="s">
        <v>160</v>
      </c>
      <c r="E190" s="172" t="s">
        <v>464</v>
      </c>
      <c r="F190" s="173" t="s">
        <v>465</v>
      </c>
      <c r="G190" s="174" t="s">
        <v>119</v>
      </c>
      <c r="H190" s="175">
        <v>135.86000000000001</v>
      </c>
      <c r="I190" s="176"/>
      <c r="J190" s="177">
        <f>ROUND(I190*H190,2)</f>
        <v>0</v>
      </c>
      <c r="K190" s="178"/>
      <c r="L190" s="31"/>
      <c r="M190" s="179" t="s">
        <v>1</v>
      </c>
      <c r="N190" s="180" t="s">
        <v>37</v>
      </c>
      <c r="O190" s="56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43" t="s">
        <v>332</v>
      </c>
      <c r="AT190" s="143" t="s">
        <v>160</v>
      </c>
      <c r="AU190" s="143" t="s">
        <v>80</v>
      </c>
      <c r="AY190" s="15" t="s">
        <v>121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5" t="s">
        <v>80</v>
      </c>
      <c r="BK190" s="144">
        <f>ROUND(I190*H190,2)</f>
        <v>0</v>
      </c>
      <c r="BL190" s="15" t="s">
        <v>332</v>
      </c>
      <c r="BM190" s="143" t="s">
        <v>466</v>
      </c>
    </row>
    <row r="191" spans="1:65" s="2" customFormat="1" ht="136.5">
      <c r="A191" s="30"/>
      <c r="B191" s="31"/>
      <c r="C191" s="30"/>
      <c r="D191" s="145" t="s">
        <v>124</v>
      </c>
      <c r="E191" s="30"/>
      <c r="F191" s="146" t="s">
        <v>467</v>
      </c>
      <c r="G191" s="30"/>
      <c r="H191" s="30"/>
      <c r="I191" s="147"/>
      <c r="J191" s="30"/>
      <c r="K191" s="30"/>
      <c r="L191" s="31"/>
      <c r="M191" s="148"/>
      <c r="N191" s="149"/>
      <c r="O191" s="56"/>
      <c r="P191" s="56"/>
      <c r="Q191" s="56"/>
      <c r="R191" s="56"/>
      <c r="S191" s="56"/>
      <c r="T191" s="57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5" t="s">
        <v>124</v>
      </c>
      <c r="AU191" s="15" t="s">
        <v>80</v>
      </c>
    </row>
    <row r="192" spans="1:65" s="12" customFormat="1">
      <c r="B192" s="150"/>
      <c r="D192" s="145" t="s">
        <v>125</v>
      </c>
      <c r="E192" s="151" t="s">
        <v>1</v>
      </c>
      <c r="F192" s="152" t="s">
        <v>468</v>
      </c>
      <c r="H192" s="153">
        <v>135.86000000000001</v>
      </c>
      <c r="I192" s="154"/>
      <c r="L192" s="150"/>
      <c r="M192" s="155"/>
      <c r="N192" s="156"/>
      <c r="O192" s="156"/>
      <c r="P192" s="156"/>
      <c r="Q192" s="156"/>
      <c r="R192" s="156"/>
      <c r="S192" s="156"/>
      <c r="T192" s="157"/>
      <c r="AT192" s="151" t="s">
        <v>125</v>
      </c>
      <c r="AU192" s="151" t="s">
        <v>80</v>
      </c>
      <c r="AV192" s="12" t="s">
        <v>82</v>
      </c>
      <c r="AW192" s="12" t="s">
        <v>29</v>
      </c>
      <c r="AX192" s="12" t="s">
        <v>80</v>
      </c>
      <c r="AY192" s="151" t="s">
        <v>121</v>
      </c>
    </row>
    <row r="193" spans="1:65" s="2" customFormat="1" ht="62.65" customHeight="1">
      <c r="A193" s="30"/>
      <c r="B193" s="129"/>
      <c r="C193" s="171" t="s">
        <v>260</v>
      </c>
      <c r="D193" s="171" t="s">
        <v>160</v>
      </c>
      <c r="E193" s="172" t="s">
        <v>469</v>
      </c>
      <c r="F193" s="173" t="s">
        <v>470</v>
      </c>
      <c r="G193" s="174" t="s">
        <v>119</v>
      </c>
      <c r="H193" s="175">
        <v>26.335000000000001</v>
      </c>
      <c r="I193" s="176"/>
      <c r="J193" s="177">
        <f>ROUND(I193*H193,2)</f>
        <v>0</v>
      </c>
      <c r="K193" s="178"/>
      <c r="L193" s="31"/>
      <c r="M193" s="179" t="s">
        <v>1</v>
      </c>
      <c r="N193" s="180" t="s">
        <v>37</v>
      </c>
      <c r="O193" s="56"/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43" t="s">
        <v>332</v>
      </c>
      <c r="AT193" s="143" t="s">
        <v>160</v>
      </c>
      <c r="AU193" s="143" t="s">
        <v>80</v>
      </c>
      <c r="AY193" s="15" t="s">
        <v>121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5" t="s">
        <v>80</v>
      </c>
      <c r="BK193" s="144">
        <f>ROUND(I193*H193,2)</f>
        <v>0</v>
      </c>
      <c r="BL193" s="15" t="s">
        <v>332</v>
      </c>
      <c r="BM193" s="143" t="s">
        <v>471</v>
      </c>
    </row>
    <row r="194" spans="1:65" s="2" customFormat="1" ht="136.5">
      <c r="A194" s="30"/>
      <c r="B194" s="31"/>
      <c r="C194" s="30"/>
      <c r="D194" s="145" t="s">
        <v>124</v>
      </c>
      <c r="E194" s="30"/>
      <c r="F194" s="146" t="s">
        <v>472</v>
      </c>
      <c r="G194" s="30"/>
      <c r="H194" s="30"/>
      <c r="I194" s="147"/>
      <c r="J194" s="30"/>
      <c r="K194" s="30"/>
      <c r="L194" s="31"/>
      <c r="M194" s="148"/>
      <c r="N194" s="149"/>
      <c r="O194" s="56"/>
      <c r="P194" s="56"/>
      <c r="Q194" s="56"/>
      <c r="R194" s="56"/>
      <c r="S194" s="56"/>
      <c r="T194" s="57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5" t="s">
        <v>124</v>
      </c>
      <c r="AU194" s="15" t="s">
        <v>80</v>
      </c>
    </row>
    <row r="195" spans="1:65" s="12" customFormat="1">
      <c r="B195" s="150"/>
      <c r="D195" s="145" t="s">
        <v>125</v>
      </c>
      <c r="E195" s="151" t="s">
        <v>1</v>
      </c>
      <c r="F195" s="152" t="s">
        <v>473</v>
      </c>
      <c r="H195" s="153">
        <v>26.335000000000001</v>
      </c>
      <c r="I195" s="154"/>
      <c r="L195" s="150"/>
      <c r="M195" s="155"/>
      <c r="N195" s="156"/>
      <c r="O195" s="156"/>
      <c r="P195" s="156"/>
      <c r="Q195" s="156"/>
      <c r="R195" s="156"/>
      <c r="S195" s="156"/>
      <c r="T195" s="157"/>
      <c r="AT195" s="151" t="s">
        <v>125</v>
      </c>
      <c r="AU195" s="151" t="s">
        <v>80</v>
      </c>
      <c r="AV195" s="12" t="s">
        <v>82</v>
      </c>
      <c r="AW195" s="12" t="s">
        <v>29</v>
      </c>
      <c r="AX195" s="12" t="s">
        <v>80</v>
      </c>
      <c r="AY195" s="151" t="s">
        <v>121</v>
      </c>
    </row>
    <row r="196" spans="1:65" s="2" customFormat="1" ht="49.15" customHeight="1">
      <c r="A196" s="30"/>
      <c r="B196" s="129"/>
      <c r="C196" s="171" t="s">
        <v>265</v>
      </c>
      <c r="D196" s="171" t="s">
        <v>160</v>
      </c>
      <c r="E196" s="172" t="s">
        <v>474</v>
      </c>
      <c r="F196" s="173" t="s">
        <v>475</v>
      </c>
      <c r="G196" s="174" t="s">
        <v>119</v>
      </c>
      <c r="H196" s="175">
        <v>400</v>
      </c>
      <c r="I196" s="176"/>
      <c r="J196" s="177">
        <f>ROUND(I196*H196,2)</f>
        <v>0</v>
      </c>
      <c r="K196" s="178"/>
      <c r="L196" s="31"/>
      <c r="M196" s="179" t="s">
        <v>1</v>
      </c>
      <c r="N196" s="180" t="s">
        <v>37</v>
      </c>
      <c r="O196" s="56"/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43" t="s">
        <v>332</v>
      </c>
      <c r="AT196" s="143" t="s">
        <v>160</v>
      </c>
      <c r="AU196" s="143" t="s">
        <v>80</v>
      </c>
      <c r="AY196" s="15" t="s">
        <v>121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5" t="s">
        <v>80</v>
      </c>
      <c r="BK196" s="144">
        <f>ROUND(I196*H196,2)</f>
        <v>0</v>
      </c>
      <c r="BL196" s="15" t="s">
        <v>332</v>
      </c>
      <c r="BM196" s="143" t="s">
        <v>476</v>
      </c>
    </row>
    <row r="197" spans="1:65" s="2" customFormat="1" ht="126.75">
      <c r="A197" s="30"/>
      <c r="B197" s="31"/>
      <c r="C197" s="30"/>
      <c r="D197" s="145" t="s">
        <v>124</v>
      </c>
      <c r="E197" s="30"/>
      <c r="F197" s="146" t="s">
        <v>477</v>
      </c>
      <c r="G197" s="30"/>
      <c r="H197" s="30"/>
      <c r="I197" s="147"/>
      <c r="J197" s="30"/>
      <c r="K197" s="30"/>
      <c r="L197" s="31"/>
      <c r="M197" s="148"/>
      <c r="N197" s="149"/>
      <c r="O197" s="56"/>
      <c r="P197" s="56"/>
      <c r="Q197" s="56"/>
      <c r="R197" s="56"/>
      <c r="S197" s="56"/>
      <c r="T197" s="57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5" t="s">
        <v>124</v>
      </c>
      <c r="AU197" s="15" t="s">
        <v>80</v>
      </c>
    </row>
    <row r="198" spans="1:65" s="2" customFormat="1" ht="62.65" customHeight="1">
      <c r="A198" s="30"/>
      <c r="B198" s="129"/>
      <c r="C198" s="171" t="s">
        <v>271</v>
      </c>
      <c r="D198" s="171" t="s">
        <v>160</v>
      </c>
      <c r="E198" s="172" t="s">
        <v>478</v>
      </c>
      <c r="F198" s="173" t="s">
        <v>479</v>
      </c>
      <c r="G198" s="174" t="s">
        <v>119</v>
      </c>
      <c r="H198" s="175">
        <v>53.88</v>
      </c>
      <c r="I198" s="176"/>
      <c r="J198" s="177">
        <f>ROUND(I198*H198,2)</f>
        <v>0</v>
      </c>
      <c r="K198" s="178"/>
      <c r="L198" s="31"/>
      <c r="M198" s="179" t="s">
        <v>1</v>
      </c>
      <c r="N198" s="180" t="s">
        <v>37</v>
      </c>
      <c r="O198" s="56"/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43" t="s">
        <v>332</v>
      </c>
      <c r="AT198" s="143" t="s">
        <v>160</v>
      </c>
      <c r="AU198" s="143" t="s">
        <v>80</v>
      </c>
      <c r="AY198" s="15" t="s">
        <v>121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5" t="s">
        <v>80</v>
      </c>
      <c r="BK198" s="144">
        <f>ROUND(I198*H198,2)</f>
        <v>0</v>
      </c>
      <c r="BL198" s="15" t="s">
        <v>332</v>
      </c>
      <c r="BM198" s="143" t="s">
        <v>480</v>
      </c>
    </row>
    <row r="199" spans="1:65" s="2" customFormat="1" ht="136.5">
      <c r="A199" s="30"/>
      <c r="B199" s="31"/>
      <c r="C199" s="30"/>
      <c r="D199" s="145" t="s">
        <v>124</v>
      </c>
      <c r="E199" s="30"/>
      <c r="F199" s="146" t="s">
        <v>481</v>
      </c>
      <c r="G199" s="30"/>
      <c r="H199" s="30"/>
      <c r="I199" s="147"/>
      <c r="J199" s="30"/>
      <c r="K199" s="30"/>
      <c r="L199" s="31"/>
      <c r="M199" s="148"/>
      <c r="N199" s="149"/>
      <c r="O199" s="56"/>
      <c r="P199" s="56"/>
      <c r="Q199" s="56"/>
      <c r="R199" s="56"/>
      <c r="S199" s="56"/>
      <c r="T199" s="57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5" t="s">
        <v>124</v>
      </c>
      <c r="AU199" s="15" t="s">
        <v>80</v>
      </c>
    </row>
    <row r="200" spans="1:65" s="12" customFormat="1">
      <c r="B200" s="150"/>
      <c r="D200" s="145" t="s">
        <v>125</v>
      </c>
      <c r="E200" s="151" t="s">
        <v>1</v>
      </c>
      <c r="F200" s="152" t="s">
        <v>482</v>
      </c>
      <c r="H200" s="153">
        <v>53.88</v>
      </c>
      <c r="I200" s="154"/>
      <c r="L200" s="150"/>
      <c r="M200" s="155"/>
      <c r="N200" s="156"/>
      <c r="O200" s="156"/>
      <c r="P200" s="156"/>
      <c r="Q200" s="156"/>
      <c r="R200" s="156"/>
      <c r="S200" s="156"/>
      <c r="T200" s="157"/>
      <c r="AT200" s="151" t="s">
        <v>125</v>
      </c>
      <c r="AU200" s="151" t="s">
        <v>80</v>
      </c>
      <c r="AV200" s="12" t="s">
        <v>82</v>
      </c>
      <c r="AW200" s="12" t="s">
        <v>29</v>
      </c>
      <c r="AX200" s="12" t="s">
        <v>80</v>
      </c>
      <c r="AY200" s="151" t="s">
        <v>121</v>
      </c>
    </row>
    <row r="201" spans="1:65" s="2" customFormat="1" ht="14.45" customHeight="1">
      <c r="A201" s="30"/>
      <c r="B201" s="129"/>
      <c r="C201" s="171" t="s">
        <v>276</v>
      </c>
      <c r="D201" s="171" t="s">
        <v>160</v>
      </c>
      <c r="E201" s="172" t="s">
        <v>483</v>
      </c>
      <c r="F201" s="173" t="s">
        <v>484</v>
      </c>
      <c r="G201" s="174" t="s">
        <v>119</v>
      </c>
      <c r="H201" s="175">
        <v>400</v>
      </c>
      <c r="I201" s="176"/>
      <c r="J201" s="177">
        <f>ROUND(I201*H201,2)</f>
        <v>0</v>
      </c>
      <c r="K201" s="178"/>
      <c r="L201" s="31"/>
      <c r="M201" s="179" t="s">
        <v>1</v>
      </c>
      <c r="N201" s="180" t="s">
        <v>37</v>
      </c>
      <c r="O201" s="56"/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43" t="s">
        <v>332</v>
      </c>
      <c r="AT201" s="143" t="s">
        <v>160</v>
      </c>
      <c r="AU201" s="143" t="s">
        <v>80</v>
      </c>
      <c r="AY201" s="15" t="s">
        <v>121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5" t="s">
        <v>80</v>
      </c>
      <c r="BK201" s="144">
        <f>ROUND(I201*H201,2)</f>
        <v>0</v>
      </c>
      <c r="BL201" s="15" t="s">
        <v>332</v>
      </c>
      <c r="BM201" s="143" t="s">
        <v>485</v>
      </c>
    </row>
    <row r="202" spans="1:65" s="2" customFormat="1" ht="58.5">
      <c r="A202" s="30"/>
      <c r="B202" s="31"/>
      <c r="C202" s="30"/>
      <c r="D202" s="145" t="s">
        <v>124</v>
      </c>
      <c r="E202" s="30"/>
      <c r="F202" s="146" t="s">
        <v>486</v>
      </c>
      <c r="G202" s="30"/>
      <c r="H202" s="30"/>
      <c r="I202" s="147"/>
      <c r="J202" s="30"/>
      <c r="K202" s="30"/>
      <c r="L202" s="31"/>
      <c r="M202" s="181"/>
      <c r="N202" s="182"/>
      <c r="O202" s="183"/>
      <c r="P202" s="183"/>
      <c r="Q202" s="183"/>
      <c r="R202" s="183"/>
      <c r="S202" s="183"/>
      <c r="T202" s="184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5" t="s">
        <v>124</v>
      </c>
      <c r="AU202" s="15" t="s">
        <v>80</v>
      </c>
    </row>
    <row r="203" spans="1:65" s="2" customFormat="1" ht="6.95" customHeight="1">
      <c r="A203" s="30"/>
      <c r="B203" s="45"/>
      <c r="C203" s="46"/>
      <c r="D203" s="46"/>
      <c r="E203" s="46"/>
      <c r="F203" s="46"/>
      <c r="G203" s="46"/>
      <c r="H203" s="46"/>
      <c r="I203" s="46"/>
      <c r="J203" s="46"/>
      <c r="K203" s="46"/>
      <c r="L203" s="31"/>
      <c r="M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</row>
  </sheetData>
  <autoFilter ref="C120:K202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88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Olomouc Řepčín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487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ROUND(J117, 2)</f>
        <v>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ROUND((SUM(BE117:BE142)),  2)</f>
        <v>0</v>
      </c>
      <c r="G33" s="30"/>
      <c r="H33" s="30"/>
      <c r="I33" s="98">
        <v>0.21</v>
      </c>
      <c r="J33" s="97">
        <f>ROUND(((SUM(BE117:BE142))*I33),  2)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ROUND((SUM(BF117:BF142)),  2)</f>
        <v>0</v>
      </c>
      <c r="G34" s="30"/>
      <c r="H34" s="30"/>
      <c r="I34" s="98">
        <v>0.15</v>
      </c>
      <c r="J34" s="97">
        <f>ROUND(((SUM(BF117:BF142))*I34),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ROUND((SUM(BG117:BG142)),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ROUND((SUM(BH117:BH142)),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ROUND((SUM(BI117:BI142)),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0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Olomouc Řepčín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05 - VON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J117</f>
        <v>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9" customFormat="1" ht="24.95" customHeight="1">
      <c r="B97" s="110"/>
      <c r="D97" s="111" t="s">
        <v>488</v>
      </c>
      <c r="E97" s="112"/>
      <c r="F97" s="112"/>
      <c r="G97" s="112"/>
      <c r="H97" s="112"/>
      <c r="I97" s="112"/>
      <c r="J97" s="113">
        <f>J118</f>
        <v>0</v>
      </c>
      <c r="L97" s="110"/>
    </row>
    <row r="98" spans="1:31" s="2" customFormat="1" ht="21.75" customHeight="1">
      <c r="A98" s="30"/>
      <c r="B98" s="31"/>
      <c r="C98" s="30"/>
      <c r="D98" s="30"/>
      <c r="E98" s="30"/>
      <c r="F98" s="30"/>
      <c r="G98" s="30"/>
      <c r="H98" s="30"/>
      <c r="I98" s="30"/>
      <c r="J98" s="30"/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45"/>
      <c r="C99" s="46"/>
      <c r="D99" s="46"/>
      <c r="E99" s="46"/>
      <c r="F99" s="46"/>
      <c r="G99" s="46"/>
      <c r="H99" s="46"/>
      <c r="I99" s="46"/>
      <c r="J99" s="46"/>
      <c r="K99" s="46"/>
      <c r="L99" s="4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103</v>
      </c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0"/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6.5" customHeight="1">
      <c r="A107" s="30"/>
      <c r="B107" s="31"/>
      <c r="C107" s="30"/>
      <c r="D107" s="30"/>
      <c r="E107" s="229" t="str">
        <f>E7</f>
        <v>Oprava nástupišť v obvodu OŘ OLC - Olomouc Řepčín</v>
      </c>
      <c r="F107" s="230"/>
      <c r="G107" s="230"/>
      <c r="H107" s="2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93</v>
      </c>
      <c r="D108" s="30"/>
      <c r="E108" s="30"/>
      <c r="F108" s="30"/>
      <c r="G108" s="30"/>
      <c r="H108" s="30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0"/>
      <c r="D109" s="30"/>
      <c r="E109" s="219" t="str">
        <f>E9</f>
        <v>SO 05 - VON</v>
      </c>
      <c r="F109" s="228"/>
      <c r="G109" s="228"/>
      <c r="H109" s="228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0"/>
      <c r="E111" s="30"/>
      <c r="F111" s="23" t="str">
        <f>F12</f>
        <v xml:space="preserve"> </v>
      </c>
      <c r="G111" s="30"/>
      <c r="H111" s="30"/>
      <c r="I111" s="25" t="s">
        <v>22</v>
      </c>
      <c r="J111" s="53">
        <f>IF(J12="","",J12)</f>
        <v>0</v>
      </c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0"/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23</v>
      </c>
      <c r="D113" s="30"/>
      <c r="E113" s="30"/>
      <c r="F113" s="23" t="str">
        <f>E15</f>
        <v xml:space="preserve"> </v>
      </c>
      <c r="G113" s="30"/>
      <c r="H113" s="30"/>
      <c r="I113" s="25" t="s">
        <v>28</v>
      </c>
      <c r="J113" s="28" t="str">
        <f>E21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26</v>
      </c>
      <c r="D114" s="30"/>
      <c r="E114" s="30"/>
      <c r="F114" s="23" t="str">
        <f>IF(E18="","",E18)</f>
        <v>Vyplň údaj</v>
      </c>
      <c r="G114" s="30"/>
      <c r="H114" s="30"/>
      <c r="I114" s="25" t="s">
        <v>30</v>
      </c>
      <c r="J114" s="28" t="str">
        <f>E24</f>
        <v xml:space="preserve"> 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1" customFormat="1" ht="29.25" customHeight="1">
      <c r="A116" s="118"/>
      <c r="B116" s="119"/>
      <c r="C116" s="120" t="s">
        <v>104</v>
      </c>
      <c r="D116" s="121" t="s">
        <v>57</v>
      </c>
      <c r="E116" s="121" t="s">
        <v>53</v>
      </c>
      <c r="F116" s="121" t="s">
        <v>54</v>
      </c>
      <c r="G116" s="121" t="s">
        <v>105</v>
      </c>
      <c r="H116" s="121" t="s">
        <v>106</v>
      </c>
      <c r="I116" s="121" t="s">
        <v>107</v>
      </c>
      <c r="J116" s="122" t="s">
        <v>97</v>
      </c>
      <c r="K116" s="123" t="s">
        <v>108</v>
      </c>
      <c r="L116" s="124"/>
      <c r="M116" s="60" t="s">
        <v>1</v>
      </c>
      <c r="N116" s="61" t="s">
        <v>36</v>
      </c>
      <c r="O116" s="61" t="s">
        <v>109</v>
      </c>
      <c r="P116" s="61" t="s">
        <v>110</v>
      </c>
      <c r="Q116" s="61" t="s">
        <v>111</v>
      </c>
      <c r="R116" s="61" t="s">
        <v>112</v>
      </c>
      <c r="S116" s="61" t="s">
        <v>113</v>
      </c>
      <c r="T116" s="62" t="s">
        <v>114</v>
      </c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</row>
    <row r="117" spans="1:65" s="2" customFormat="1" ht="22.9" customHeight="1">
      <c r="A117" s="30"/>
      <c r="B117" s="31"/>
      <c r="C117" s="67" t="s">
        <v>115</v>
      </c>
      <c r="D117" s="30"/>
      <c r="E117" s="30"/>
      <c r="F117" s="30"/>
      <c r="G117" s="30"/>
      <c r="H117" s="30"/>
      <c r="I117" s="30"/>
      <c r="J117" s="125">
        <f>BK117</f>
        <v>0</v>
      </c>
      <c r="K117" s="30"/>
      <c r="L117" s="31"/>
      <c r="M117" s="63"/>
      <c r="N117" s="54"/>
      <c r="O117" s="64"/>
      <c r="P117" s="126">
        <f>P118</f>
        <v>0</v>
      </c>
      <c r="Q117" s="64"/>
      <c r="R117" s="126">
        <f>R118</f>
        <v>0</v>
      </c>
      <c r="S117" s="64"/>
      <c r="T117" s="127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5" t="s">
        <v>71</v>
      </c>
      <c r="AU117" s="15" t="s">
        <v>99</v>
      </c>
      <c r="BK117" s="128">
        <f>BK118</f>
        <v>0</v>
      </c>
    </row>
    <row r="118" spans="1:65" s="13" customFormat="1" ht="25.9" customHeight="1">
      <c r="B118" s="158"/>
      <c r="D118" s="159" t="s">
        <v>71</v>
      </c>
      <c r="E118" s="160" t="s">
        <v>489</v>
      </c>
      <c r="F118" s="160" t="s">
        <v>490</v>
      </c>
      <c r="I118" s="161"/>
      <c r="J118" s="162">
        <f>BK118</f>
        <v>0</v>
      </c>
      <c r="L118" s="158"/>
      <c r="M118" s="163"/>
      <c r="N118" s="164"/>
      <c r="O118" s="164"/>
      <c r="P118" s="165">
        <f>SUM(P119:P142)</f>
        <v>0</v>
      </c>
      <c r="Q118" s="164"/>
      <c r="R118" s="165">
        <f>SUM(R119:R142)</f>
        <v>0</v>
      </c>
      <c r="S118" s="164"/>
      <c r="T118" s="166">
        <f>SUM(T119:T142)</f>
        <v>0</v>
      </c>
      <c r="AR118" s="159" t="s">
        <v>140</v>
      </c>
      <c r="AT118" s="167" t="s">
        <v>71</v>
      </c>
      <c r="AU118" s="167" t="s">
        <v>72</v>
      </c>
      <c r="AY118" s="159" t="s">
        <v>121</v>
      </c>
      <c r="BK118" s="168">
        <f>SUM(BK119:BK142)</f>
        <v>0</v>
      </c>
    </row>
    <row r="119" spans="1:65" s="2" customFormat="1" ht="14.45" customHeight="1">
      <c r="A119" s="30"/>
      <c r="B119" s="129"/>
      <c r="C119" s="171" t="s">
        <v>80</v>
      </c>
      <c r="D119" s="171" t="s">
        <v>160</v>
      </c>
      <c r="E119" s="172" t="s">
        <v>491</v>
      </c>
      <c r="F119" s="173" t="s">
        <v>492</v>
      </c>
      <c r="G119" s="174" t="s">
        <v>493</v>
      </c>
      <c r="H119" s="185"/>
      <c r="I119" s="176"/>
      <c r="J119" s="177">
        <f>ROUND(I119*H119,2)</f>
        <v>0</v>
      </c>
      <c r="K119" s="178"/>
      <c r="L119" s="31"/>
      <c r="M119" s="179" t="s">
        <v>1</v>
      </c>
      <c r="N119" s="18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122</v>
      </c>
      <c r="AT119" s="143" t="s">
        <v>160</v>
      </c>
      <c r="AU119" s="143" t="s">
        <v>80</v>
      </c>
      <c r="AY119" s="15" t="s">
        <v>121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0</v>
      </c>
      <c r="BL119" s="15" t="s">
        <v>122</v>
      </c>
      <c r="BM119" s="143" t="s">
        <v>494</v>
      </c>
    </row>
    <row r="120" spans="1:65" s="2" customFormat="1">
      <c r="A120" s="30"/>
      <c r="B120" s="31"/>
      <c r="C120" s="30"/>
      <c r="D120" s="145" t="s">
        <v>124</v>
      </c>
      <c r="E120" s="30"/>
      <c r="F120" s="146" t="s">
        <v>492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124</v>
      </c>
      <c r="AU120" s="15" t="s">
        <v>80</v>
      </c>
    </row>
    <row r="121" spans="1:65" s="2" customFormat="1" ht="24.2" customHeight="1">
      <c r="A121" s="30"/>
      <c r="B121" s="129"/>
      <c r="C121" s="171" t="s">
        <v>82</v>
      </c>
      <c r="D121" s="171" t="s">
        <v>160</v>
      </c>
      <c r="E121" s="172" t="s">
        <v>495</v>
      </c>
      <c r="F121" s="173" t="s">
        <v>496</v>
      </c>
      <c r="G121" s="174" t="s">
        <v>143</v>
      </c>
      <c r="H121" s="175">
        <v>1</v>
      </c>
      <c r="I121" s="176"/>
      <c r="J121" s="177">
        <f>ROUND(I121*H121,2)</f>
        <v>0</v>
      </c>
      <c r="K121" s="178"/>
      <c r="L121" s="31"/>
      <c r="M121" s="179" t="s">
        <v>1</v>
      </c>
      <c r="N121" s="180" t="s">
        <v>37</v>
      </c>
      <c r="O121" s="56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43" t="s">
        <v>122</v>
      </c>
      <c r="AT121" s="143" t="s">
        <v>160</v>
      </c>
      <c r="AU121" s="143" t="s">
        <v>80</v>
      </c>
      <c r="AY121" s="15" t="s">
        <v>121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5" t="s">
        <v>80</v>
      </c>
      <c r="BK121" s="144">
        <f>ROUND(I121*H121,2)</f>
        <v>0</v>
      </c>
      <c r="BL121" s="15" t="s">
        <v>122</v>
      </c>
      <c r="BM121" s="143" t="s">
        <v>497</v>
      </c>
    </row>
    <row r="122" spans="1:65" s="2" customFormat="1" ht="48.75">
      <c r="A122" s="30"/>
      <c r="B122" s="31"/>
      <c r="C122" s="30"/>
      <c r="D122" s="145" t="s">
        <v>124</v>
      </c>
      <c r="E122" s="30"/>
      <c r="F122" s="146" t="s">
        <v>498</v>
      </c>
      <c r="G122" s="30"/>
      <c r="H122" s="30"/>
      <c r="I122" s="147"/>
      <c r="J122" s="30"/>
      <c r="K122" s="30"/>
      <c r="L122" s="31"/>
      <c r="M122" s="148"/>
      <c r="N122" s="149"/>
      <c r="O122" s="56"/>
      <c r="P122" s="56"/>
      <c r="Q122" s="56"/>
      <c r="R122" s="56"/>
      <c r="S122" s="56"/>
      <c r="T122" s="57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5" t="s">
        <v>124</v>
      </c>
      <c r="AU122" s="15" t="s">
        <v>80</v>
      </c>
    </row>
    <row r="123" spans="1:65" s="2" customFormat="1" ht="14.45" customHeight="1">
      <c r="A123" s="30"/>
      <c r="B123" s="129"/>
      <c r="C123" s="171" t="s">
        <v>131</v>
      </c>
      <c r="D123" s="171" t="s">
        <v>160</v>
      </c>
      <c r="E123" s="172" t="s">
        <v>499</v>
      </c>
      <c r="F123" s="173" t="s">
        <v>500</v>
      </c>
      <c r="G123" s="174" t="s">
        <v>493</v>
      </c>
      <c r="H123" s="185"/>
      <c r="I123" s="176"/>
      <c r="J123" s="177">
        <f>ROUND(I123*H123,2)</f>
        <v>0</v>
      </c>
      <c r="K123" s="178"/>
      <c r="L123" s="31"/>
      <c r="M123" s="179" t="s">
        <v>1</v>
      </c>
      <c r="N123" s="180" t="s">
        <v>37</v>
      </c>
      <c r="O123" s="56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43" t="s">
        <v>122</v>
      </c>
      <c r="AT123" s="143" t="s">
        <v>160</v>
      </c>
      <c r="AU123" s="143" t="s">
        <v>80</v>
      </c>
      <c r="AY123" s="15" t="s">
        <v>121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5" t="s">
        <v>80</v>
      </c>
      <c r="BK123" s="144">
        <f>ROUND(I123*H123,2)</f>
        <v>0</v>
      </c>
      <c r="BL123" s="15" t="s">
        <v>122</v>
      </c>
      <c r="BM123" s="143" t="s">
        <v>501</v>
      </c>
    </row>
    <row r="124" spans="1:65" s="2" customFormat="1">
      <c r="A124" s="30"/>
      <c r="B124" s="31"/>
      <c r="C124" s="30"/>
      <c r="D124" s="145" t="s">
        <v>124</v>
      </c>
      <c r="E124" s="30"/>
      <c r="F124" s="146" t="s">
        <v>500</v>
      </c>
      <c r="G124" s="30"/>
      <c r="H124" s="30"/>
      <c r="I124" s="147"/>
      <c r="J124" s="30"/>
      <c r="K124" s="30"/>
      <c r="L124" s="31"/>
      <c r="M124" s="148"/>
      <c r="N124" s="149"/>
      <c r="O124" s="56"/>
      <c r="P124" s="56"/>
      <c r="Q124" s="56"/>
      <c r="R124" s="56"/>
      <c r="S124" s="56"/>
      <c r="T124" s="57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T124" s="15" t="s">
        <v>124</v>
      </c>
      <c r="AU124" s="15" t="s">
        <v>80</v>
      </c>
    </row>
    <row r="125" spans="1:65" s="2" customFormat="1" ht="14.45" customHeight="1">
      <c r="A125" s="30"/>
      <c r="B125" s="129"/>
      <c r="C125" s="171" t="s">
        <v>122</v>
      </c>
      <c r="D125" s="171" t="s">
        <v>160</v>
      </c>
      <c r="E125" s="172" t="s">
        <v>502</v>
      </c>
      <c r="F125" s="173" t="s">
        <v>503</v>
      </c>
      <c r="G125" s="174" t="s">
        <v>493</v>
      </c>
      <c r="H125" s="185"/>
      <c r="I125" s="176"/>
      <c r="J125" s="177">
        <f>ROUND(I125*H125,2)</f>
        <v>0</v>
      </c>
      <c r="K125" s="178"/>
      <c r="L125" s="31"/>
      <c r="M125" s="179" t="s">
        <v>1</v>
      </c>
      <c r="N125" s="180" t="s">
        <v>37</v>
      </c>
      <c r="O125" s="56"/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43" t="s">
        <v>122</v>
      </c>
      <c r="AT125" s="143" t="s">
        <v>160</v>
      </c>
      <c r="AU125" s="143" t="s">
        <v>80</v>
      </c>
      <c r="AY125" s="15" t="s">
        <v>121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5" t="s">
        <v>80</v>
      </c>
      <c r="BK125" s="144">
        <f>ROUND(I125*H125,2)</f>
        <v>0</v>
      </c>
      <c r="BL125" s="15" t="s">
        <v>122</v>
      </c>
      <c r="BM125" s="143" t="s">
        <v>504</v>
      </c>
    </row>
    <row r="126" spans="1:65" s="2" customFormat="1">
      <c r="A126" s="30"/>
      <c r="B126" s="31"/>
      <c r="C126" s="30"/>
      <c r="D126" s="145" t="s">
        <v>124</v>
      </c>
      <c r="E126" s="30"/>
      <c r="F126" s="146" t="s">
        <v>503</v>
      </c>
      <c r="G126" s="30"/>
      <c r="H126" s="30"/>
      <c r="I126" s="147"/>
      <c r="J126" s="30"/>
      <c r="K126" s="30"/>
      <c r="L126" s="31"/>
      <c r="M126" s="148"/>
      <c r="N126" s="149"/>
      <c r="O126" s="56"/>
      <c r="P126" s="56"/>
      <c r="Q126" s="56"/>
      <c r="R126" s="56"/>
      <c r="S126" s="56"/>
      <c r="T126" s="57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5" t="s">
        <v>124</v>
      </c>
      <c r="AU126" s="15" t="s">
        <v>80</v>
      </c>
    </row>
    <row r="127" spans="1:65" s="2" customFormat="1" ht="24.2" customHeight="1">
      <c r="A127" s="30"/>
      <c r="B127" s="129"/>
      <c r="C127" s="171" t="s">
        <v>140</v>
      </c>
      <c r="D127" s="171" t="s">
        <v>160</v>
      </c>
      <c r="E127" s="172" t="s">
        <v>505</v>
      </c>
      <c r="F127" s="173" t="s">
        <v>506</v>
      </c>
      <c r="G127" s="174" t="s">
        <v>493</v>
      </c>
      <c r="H127" s="185"/>
      <c r="I127" s="176"/>
      <c r="J127" s="177">
        <f>ROUND(I127*H127,2)</f>
        <v>0</v>
      </c>
      <c r="K127" s="178"/>
      <c r="L127" s="31"/>
      <c r="M127" s="179" t="s">
        <v>1</v>
      </c>
      <c r="N127" s="180" t="s">
        <v>37</v>
      </c>
      <c r="O127" s="56"/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43" t="s">
        <v>122</v>
      </c>
      <c r="AT127" s="143" t="s">
        <v>160</v>
      </c>
      <c r="AU127" s="143" t="s">
        <v>80</v>
      </c>
      <c r="AY127" s="15" t="s">
        <v>121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5" t="s">
        <v>80</v>
      </c>
      <c r="BK127" s="144">
        <f>ROUND(I127*H127,2)</f>
        <v>0</v>
      </c>
      <c r="BL127" s="15" t="s">
        <v>122</v>
      </c>
      <c r="BM127" s="143" t="s">
        <v>507</v>
      </c>
    </row>
    <row r="128" spans="1:65" s="2" customFormat="1">
      <c r="A128" s="30"/>
      <c r="B128" s="31"/>
      <c r="C128" s="30"/>
      <c r="D128" s="145" t="s">
        <v>124</v>
      </c>
      <c r="E128" s="30"/>
      <c r="F128" s="146" t="s">
        <v>506</v>
      </c>
      <c r="G128" s="30"/>
      <c r="H128" s="30"/>
      <c r="I128" s="147"/>
      <c r="J128" s="30"/>
      <c r="K128" s="30"/>
      <c r="L128" s="31"/>
      <c r="M128" s="148"/>
      <c r="N128" s="149"/>
      <c r="O128" s="56"/>
      <c r="P128" s="56"/>
      <c r="Q128" s="56"/>
      <c r="R128" s="56"/>
      <c r="S128" s="56"/>
      <c r="T128" s="57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5" t="s">
        <v>124</v>
      </c>
      <c r="AU128" s="15" t="s">
        <v>80</v>
      </c>
    </row>
    <row r="129" spans="1:65" s="2" customFormat="1" ht="24.2" customHeight="1">
      <c r="A129" s="30"/>
      <c r="B129" s="129"/>
      <c r="C129" s="171" t="s">
        <v>145</v>
      </c>
      <c r="D129" s="171" t="s">
        <v>160</v>
      </c>
      <c r="E129" s="172" t="s">
        <v>508</v>
      </c>
      <c r="F129" s="173" t="s">
        <v>509</v>
      </c>
      <c r="G129" s="174" t="s">
        <v>182</v>
      </c>
      <c r="H129" s="175">
        <v>2.4</v>
      </c>
      <c r="I129" s="176"/>
      <c r="J129" s="177">
        <f>ROUND(I129*H129,2)</f>
        <v>0</v>
      </c>
      <c r="K129" s="178"/>
      <c r="L129" s="31"/>
      <c r="M129" s="179" t="s">
        <v>1</v>
      </c>
      <c r="N129" s="180" t="s">
        <v>37</v>
      </c>
      <c r="O129" s="56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43" t="s">
        <v>122</v>
      </c>
      <c r="AT129" s="143" t="s">
        <v>160</v>
      </c>
      <c r="AU129" s="143" t="s">
        <v>80</v>
      </c>
      <c r="AY129" s="15" t="s">
        <v>121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5" t="s">
        <v>80</v>
      </c>
      <c r="BK129" s="144">
        <f>ROUND(I129*H129,2)</f>
        <v>0</v>
      </c>
      <c r="BL129" s="15" t="s">
        <v>122</v>
      </c>
      <c r="BM129" s="143" t="s">
        <v>510</v>
      </c>
    </row>
    <row r="130" spans="1:65" s="2" customFormat="1" ht="68.25">
      <c r="A130" s="30"/>
      <c r="B130" s="31"/>
      <c r="C130" s="30"/>
      <c r="D130" s="145" t="s">
        <v>124</v>
      </c>
      <c r="E130" s="30"/>
      <c r="F130" s="146" t="s">
        <v>511</v>
      </c>
      <c r="G130" s="30"/>
      <c r="H130" s="30"/>
      <c r="I130" s="147"/>
      <c r="J130" s="30"/>
      <c r="K130" s="30"/>
      <c r="L130" s="31"/>
      <c r="M130" s="148"/>
      <c r="N130" s="149"/>
      <c r="O130" s="56"/>
      <c r="P130" s="56"/>
      <c r="Q130" s="56"/>
      <c r="R130" s="56"/>
      <c r="S130" s="56"/>
      <c r="T130" s="57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5" t="s">
        <v>124</v>
      </c>
      <c r="AU130" s="15" t="s">
        <v>80</v>
      </c>
    </row>
    <row r="131" spans="1:65" s="12" customFormat="1">
      <c r="B131" s="150"/>
      <c r="D131" s="145" t="s">
        <v>125</v>
      </c>
      <c r="E131" s="151" t="s">
        <v>1</v>
      </c>
      <c r="F131" s="152" t="s">
        <v>512</v>
      </c>
      <c r="H131" s="153">
        <v>2.4</v>
      </c>
      <c r="I131" s="154"/>
      <c r="L131" s="150"/>
      <c r="M131" s="155"/>
      <c r="N131" s="156"/>
      <c r="O131" s="156"/>
      <c r="P131" s="156"/>
      <c r="Q131" s="156"/>
      <c r="R131" s="156"/>
      <c r="S131" s="156"/>
      <c r="T131" s="157"/>
      <c r="AT131" s="151" t="s">
        <v>125</v>
      </c>
      <c r="AU131" s="151" t="s">
        <v>80</v>
      </c>
      <c r="AV131" s="12" t="s">
        <v>82</v>
      </c>
      <c r="AW131" s="12" t="s">
        <v>29</v>
      </c>
      <c r="AX131" s="12" t="s">
        <v>80</v>
      </c>
      <c r="AY131" s="151" t="s">
        <v>121</v>
      </c>
    </row>
    <row r="132" spans="1:65" s="2" customFormat="1" ht="24.2" customHeight="1">
      <c r="A132" s="30"/>
      <c r="B132" s="129"/>
      <c r="C132" s="171" t="s">
        <v>149</v>
      </c>
      <c r="D132" s="171" t="s">
        <v>160</v>
      </c>
      <c r="E132" s="172" t="s">
        <v>513</v>
      </c>
      <c r="F132" s="173" t="s">
        <v>514</v>
      </c>
      <c r="G132" s="174" t="s">
        <v>515</v>
      </c>
      <c r="H132" s="175">
        <v>3</v>
      </c>
      <c r="I132" s="176"/>
      <c r="J132" s="177">
        <f>ROUND(I132*H132,2)</f>
        <v>0</v>
      </c>
      <c r="K132" s="178"/>
      <c r="L132" s="31"/>
      <c r="M132" s="179" t="s">
        <v>1</v>
      </c>
      <c r="N132" s="180" t="s">
        <v>37</v>
      </c>
      <c r="O132" s="56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43" t="s">
        <v>122</v>
      </c>
      <c r="AT132" s="143" t="s">
        <v>160</v>
      </c>
      <c r="AU132" s="143" t="s">
        <v>80</v>
      </c>
      <c r="AY132" s="15" t="s">
        <v>121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5" t="s">
        <v>80</v>
      </c>
      <c r="BK132" s="144">
        <f>ROUND(I132*H132,2)</f>
        <v>0</v>
      </c>
      <c r="BL132" s="15" t="s">
        <v>122</v>
      </c>
      <c r="BM132" s="143" t="s">
        <v>516</v>
      </c>
    </row>
    <row r="133" spans="1:65" s="2" customFormat="1" ht="48.75">
      <c r="A133" s="30"/>
      <c r="B133" s="31"/>
      <c r="C133" s="30"/>
      <c r="D133" s="145" t="s">
        <v>124</v>
      </c>
      <c r="E133" s="30"/>
      <c r="F133" s="146" t="s">
        <v>517</v>
      </c>
      <c r="G133" s="30"/>
      <c r="H133" s="30"/>
      <c r="I133" s="147"/>
      <c r="J133" s="30"/>
      <c r="K133" s="30"/>
      <c r="L133" s="31"/>
      <c r="M133" s="148"/>
      <c r="N133" s="149"/>
      <c r="O133" s="56"/>
      <c r="P133" s="56"/>
      <c r="Q133" s="56"/>
      <c r="R133" s="56"/>
      <c r="S133" s="56"/>
      <c r="T133" s="57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5" t="s">
        <v>124</v>
      </c>
      <c r="AU133" s="15" t="s">
        <v>80</v>
      </c>
    </row>
    <row r="134" spans="1:65" s="2" customFormat="1" ht="14.45" customHeight="1">
      <c r="A134" s="30"/>
      <c r="B134" s="129"/>
      <c r="C134" s="171" t="s">
        <v>120</v>
      </c>
      <c r="D134" s="171" t="s">
        <v>160</v>
      </c>
      <c r="E134" s="172" t="s">
        <v>518</v>
      </c>
      <c r="F134" s="173" t="s">
        <v>519</v>
      </c>
      <c r="G134" s="174" t="s">
        <v>493</v>
      </c>
      <c r="H134" s="185"/>
      <c r="I134" s="176"/>
      <c r="J134" s="177">
        <f>ROUND(I134*H134,2)</f>
        <v>0</v>
      </c>
      <c r="K134" s="178"/>
      <c r="L134" s="31"/>
      <c r="M134" s="179" t="s">
        <v>1</v>
      </c>
      <c r="N134" s="180" t="s">
        <v>37</v>
      </c>
      <c r="O134" s="56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43" t="s">
        <v>122</v>
      </c>
      <c r="AT134" s="143" t="s">
        <v>160</v>
      </c>
      <c r="AU134" s="143" t="s">
        <v>80</v>
      </c>
      <c r="AY134" s="15" t="s">
        <v>121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5" t="s">
        <v>80</v>
      </c>
      <c r="BK134" s="144">
        <f>ROUND(I134*H134,2)</f>
        <v>0</v>
      </c>
      <c r="BL134" s="15" t="s">
        <v>122</v>
      </c>
      <c r="BM134" s="143" t="s">
        <v>520</v>
      </c>
    </row>
    <row r="135" spans="1:65" s="2" customFormat="1">
      <c r="A135" s="30"/>
      <c r="B135" s="31"/>
      <c r="C135" s="30"/>
      <c r="D135" s="145" t="s">
        <v>124</v>
      </c>
      <c r="E135" s="30"/>
      <c r="F135" s="146" t="s">
        <v>519</v>
      </c>
      <c r="G135" s="30"/>
      <c r="H135" s="30"/>
      <c r="I135" s="147"/>
      <c r="J135" s="30"/>
      <c r="K135" s="30"/>
      <c r="L135" s="31"/>
      <c r="M135" s="148"/>
      <c r="N135" s="149"/>
      <c r="O135" s="56"/>
      <c r="P135" s="56"/>
      <c r="Q135" s="56"/>
      <c r="R135" s="56"/>
      <c r="S135" s="56"/>
      <c r="T135" s="57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5" t="s">
        <v>124</v>
      </c>
      <c r="AU135" s="15" t="s">
        <v>80</v>
      </c>
    </row>
    <row r="136" spans="1:65" s="2" customFormat="1" ht="62.65" customHeight="1">
      <c r="A136" s="30"/>
      <c r="B136" s="129"/>
      <c r="C136" s="171" t="s">
        <v>159</v>
      </c>
      <c r="D136" s="171" t="s">
        <v>160</v>
      </c>
      <c r="E136" s="172" t="s">
        <v>521</v>
      </c>
      <c r="F136" s="173" t="s">
        <v>522</v>
      </c>
      <c r="G136" s="174" t="s">
        <v>493</v>
      </c>
      <c r="H136" s="185"/>
      <c r="I136" s="176"/>
      <c r="J136" s="177">
        <f>ROUND(I136*H136,2)</f>
        <v>0</v>
      </c>
      <c r="K136" s="178"/>
      <c r="L136" s="31"/>
      <c r="M136" s="179" t="s">
        <v>1</v>
      </c>
      <c r="N136" s="180" t="s">
        <v>37</v>
      </c>
      <c r="O136" s="56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43" t="s">
        <v>122</v>
      </c>
      <c r="AT136" s="143" t="s">
        <v>160</v>
      </c>
      <c r="AU136" s="143" t="s">
        <v>80</v>
      </c>
      <c r="AY136" s="15" t="s">
        <v>121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5" t="s">
        <v>80</v>
      </c>
      <c r="BK136" s="144">
        <f>ROUND(I136*H136,2)</f>
        <v>0</v>
      </c>
      <c r="BL136" s="15" t="s">
        <v>122</v>
      </c>
      <c r="BM136" s="143" t="s">
        <v>523</v>
      </c>
    </row>
    <row r="137" spans="1:65" s="2" customFormat="1" ht="39">
      <c r="A137" s="30"/>
      <c r="B137" s="31"/>
      <c r="C137" s="30"/>
      <c r="D137" s="145" t="s">
        <v>124</v>
      </c>
      <c r="E137" s="30"/>
      <c r="F137" s="146" t="s">
        <v>522</v>
      </c>
      <c r="G137" s="30"/>
      <c r="H137" s="30"/>
      <c r="I137" s="147"/>
      <c r="J137" s="30"/>
      <c r="K137" s="30"/>
      <c r="L137" s="31"/>
      <c r="M137" s="148"/>
      <c r="N137" s="149"/>
      <c r="O137" s="56"/>
      <c r="P137" s="56"/>
      <c r="Q137" s="56"/>
      <c r="R137" s="56"/>
      <c r="S137" s="56"/>
      <c r="T137" s="57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5" t="s">
        <v>124</v>
      </c>
      <c r="AU137" s="15" t="s">
        <v>80</v>
      </c>
    </row>
    <row r="138" spans="1:65" s="2" customFormat="1" ht="24.2" customHeight="1">
      <c r="A138" s="30"/>
      <c r="B138" s="129"/>
      <c r="C138" s="171" t="s">
        <v>167</v>
      </c>
      <c r="D138" s="171" t="s">
        <v>160</v>
      </c>
      <c r="E138" s="172" t="s">
        <v>524</v>
      </c>
      <c r="F138" s="173" t="s">
        <v>525</v>
      </c>
      <c r="G138" s="174" t="s">
        <v>129</v>
      </c>
      <c r="H138" s="175">
        <v>525</v>
      </c>
      <c r="I138" s="176"/>
      <c r="J138" s="177">
        <f>ROUND(I138*H138,2)</f>
        <v>0</v>
      </c>
      <c r="K138" s="178"/>
      <c r="L138" s="31"/>
      <c r="M138" s="179" t="s">
        <v>1</v>
      </c>
      <c r="N138" s="180" t="s">
        <v>37</v>
      </c>
      <c r="O138" s="56"/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43" t="s">
        <v>122</v>
      </c>
      <c r="AT138" s="143" t="s">
        <v>160</v>
      </c>
      <c r="AU138" s="143" t="s">
        <v>80</v>
      </c>
      <c r="AY138" s="15" t="s">
        <v>121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5" t="s">
        <v>80</v>
      </c>
      <c r="BK138" s="144">
        <f>ROUND(I138*H138,2)</f>
        <v>0</v>
      </c>
      <c r="BL138" s="15" t="s">
        <v>122</v>
      </c>
      <c r="BM138" s="143" t="s">
        <v>526</v>
      </c>
    </row>
    <row r="139" spans="1:65" s="2" customFormat="1" ht="58.5">
      <c r="A139" s="30"/>
      <c r="B139" s="31"/>
      <c r="C139" s="30"/>
      <c r="D139" s="145" t="s">
        <v>124</v>
      </c>
      <c r="E139" s="30"/>
      <c r="F139" s="146" t="s">
        <v>527</v>
      </c>
      <c r="G139" s="30"/>
      <c r="H139" s="30"/>
      <c r="I139" s="147"/>
      <c r="J139" s="30"/>
      <c r="K139" s="30"/>
      <c r="L139" s="31"/>
      <c r="M139" s="148"/>
      <c r="N139" s="149"/>
      <c r="O139" s="56"/>
      <c r="P139" s="56"/>
      <c r="Q139" s="56"/>
      <c r="R139" s="56"/>
      <c r="S139" s="56"/>
      <c r="T139" s="57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T139" s="15" t="s">
        <v>124</v>
      </c>
      <c r="AU139" s="15" t="s">
        <v>80</v>
      </c>
    </row>
    <row r="140" spans="1:65" s="2" customFormat="1" ht="37.9" customHeight="1">
      <c r="A140" s="30"/>
      <c r="B140" s="129"/>
      <c r="C140" s="171" t="s">
        <v>173</v>
      </c>
      <c r="D140" s="171" t="s">
        <v>160</v>
      </c>
      <c r="E140" s="172" t="s">
        <v>528</v>
      </c>
      <c r="F140" s="173" t="s">
        <v>529</v>
      </c>
      <c r="G140" s="174" t="s">
        <v>530</v>
      </c>
      <c r="H140" s="175">
        <v>240</v>
      </c>
      <c r="I140" s="176"/>
      <c r="J140" s="177">
        <f>ROUND(I140*H140,2)</f>
        <v>0</v>
      </c>
      <c r="K140" s="178"/>
      <c r="L140" s="31"/>
      <c r="M140" s="179" t="s">
        <v>1</v>
      </c>
      <c r="N140" s="180" t="s">
        <v>37</v>
      </c>
      <c r="O140" s="56"/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43" t="s">
        <v>122</v>
      </c>
      <c r="AT140" s="143" t="s">
        <v>160</v>
      </c>
      <c r="AU140" s="143" t="s">
        <v>80</v>
      </c>
      <c r="AY140" s="15" t="s">
        <v>121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5" t="s">
        <v>80</v>
      </c>
      <c r="BK140" s="144">
        <f>ROUND(I140*H140,2)</f>
        <v>0</v>
      </c>
      <c r="BL140" s="15" t="s">
        <v>122</v>
      </c>
      <c r="BM140" s="143" t="s">
        <v>531</v>
      </c>
    </row>
    <row r="141" spans="1:65" s="2" customFormat="1" ht="19.5">
      <c r="A141" s="30"/>
      <c r="B141" s="31"/>
      <c r="C141" s="30"/>
      <c r="D141" s="145" t="s">
        <v>124</v>
      </c>
      <c r="E141" s="30"/>
      <c r="F141" s="146" t="s">
        <v>529</v>
      </c>
      <c r="G141" s="30"/>
      <c r="H141" s="30"/>
      <c r="I141" s="147"/>
      <c r="J141" s="30"/>
      <c r="K141" s="30"/>
      <c r="L141" s="31"/>
      <c r="M141" s="148"/>
      <c r="N141" s="149"/>
      <c r="O141" s="56"/>
      <c r="P141" s="56"/>
      <c r="Q141" s="56"/>
      <c r="R141" s="56"/>
      <c r="S141" s="56"/>
      <c r="T141" s="57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5" t="s">
        <v>124</v>
      </c>
      <c r="AU141" s="15" t="s">
        <v>80</v>
      </c>
    </row>
    <row r="142" spans="1:65" s="12" customFormat="1">
      <c r="B142" s="150"/>
      <c r="D142" s="145" t="s">
        <v>125</v>
      </c>
      <c r="E142" s="151" t="s">
        <v>1</v>
      </c>
      <c r="F142" s="152" t="s">
        <v>532</v>
      </c>
      <c r="H142" s="153">
        <v>240</v>
      </c>
      <c r="I142" s="154"/>
      <c r="L142" s="150"/>
      <c r="M142" s="186"/>
      <c r="N142" s="187"/>
      <c r="O142" s="187"/>
      <c r="P142" s="187"/>
      <c r="Q142" s="187"/>
      <c r="R142" s="187"/>
      <c r="S142" s="187"/>
      <c r="T142" s="188"/>
      <c r="AT142" s="151" t="s">
        <v>125</v>
      </c>
      <c r="AU142" s="151" t="s">
        <v>80</v>
      </c>
      <c r="AV142" s="12" t="s">
        <v>82</v>
      </c>
      <c r="AW142" s="12" t="s">
        <v>29</v>
      </c>
      <c r="AX142" s="12" t="s">
        <v>80</v>
      </c>
      <c r="AY142" s="151" t="s">
        <v>121</v>
      </c>
    </row>
    <row r="143" spans="1:65" s="2" customFormat="1" ht="6.95" customHeight="1">
      <c r="A143" s="30"/>
      <c r="B143" s="45"/>
      <c r="C143" s="46"/>
      <c r="D143" s="46"/>
      <c r="E143" s="46"/>
      <c r="F143" s="46"/>
      <c r="G143" s="46"/>
      <c r="H143" s="46"/>
      <c r="I143" s="46"/>
      <c r="J143" s="46"/>
      <c r="K143" s="46"/>
      <c r="L143" s="31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2"/>
  <sheetViews>
    <sheetView showGridLines="0" workbookViewId="0">
      <selection activeCell="G113" sqref="G11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189" t="s">
        <v>5</v>
      </c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5" t="s">
        <v>91</v>
      </c>
    </row>
    <row r="3" spans="1:46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82</v>
      </c>
    </row>
    <row r="4" spans="1:46" s="1" customFormat="1" ht="24.95" customHeight="1">
      <c r="B4" s="18"/>
      <c r="D4" s="19" t="s">
        <v>92</v>
      </c>
      <c r="L4" s="18"/>
      <c r="M4" s="91" t="s">
        <v>10</v>
      </c>
      <c r="AT4" s="15" t="s">
        <v>3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25" t="s">
        <v>16</v>
      </c>
      <c r="L6" s="18"/>
    </row>
    <row r="7" spans="1:46" s="1" customFormat="1" ht="16.5" customHeight="1">
      <c r="B7" s="18"/>
      <c r="E7" s="229" t="str">
        <f>'Rekapitulace stavby'!K6</f>
        <v>Oprava nástupišť v obvodu OŘ OLC - Olomouc Řepčín</v>
      </c>
      <c r="F7" s="230"/>
      <c r="G7" s="230"/>
      <c r="H7" s="230"/>
      <c r="L7" s="18"/>
    </row>
    <row r="8" spans="1:46" s="2" customFormat="1" ht="12" customHeight="1">
      <c r="A8" s="30"/>
      <c r="B8" s="31"/>
      <c r="C8" s="30"/>
      <c r="D8" s="25" t="s">
        <v>93</v>
      </c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1"/>
      <c r="C9" s="30"/>
      <c r="D9" s="30"/>
      <c r="E9" s="219" t="s">
        <v>533</v>
      </c>
      <c r="F9" s="228"/>
      <c r="G9" s="228"/>
      <c r="H9" s="22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1"/>
      <c r="C11" s="30"/>
      <c r="D11" s="25" t="s">
        <v>18</v>
      </c>
      <c r="E11" s="30"/>
      <c r="F11" s="23" t="s">
        <v>1</v>
      </c>
      <c r="G11" s="30"/>
      <c r="H11" s="30"/>
      <c r="I11" s="25" t="s">
        <v>19</v>
      </c>
      <c r="J11" s="23" t="s">
        <v>1</v>
      </c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1"/>
      <c r="C12" s="30"/>
      <c r="D12" s="25" t="s">
        <v>20</v>
      </c>
      <c r="E12" s="30"/>
      <c r="F12" s="23" t="s">
        <v>21</v>
      </c>
      <c r="G12" s="30"/>
      <c r="H12" s="30"/>
      <c r="I12" s="25" t="s">
        <v>22</v>
      </c>
      <c r="J12" s="53">
        <f>'Rekapitulace stavby'!AN8</f>
        <v>0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5" t="s">
        <v>23</v>
      </c>
      <c r="E14" s="30"/>
      <c r="F14" s="30"/>
      <c r="G14" s="30"/>
      <c r="H14" s="30"/>
      <c r="I14" s="25" t="s">
        <v>24</v>
      </c>
      <c r="J14" s="23" t="str">
        <f>IF('Rekapitulace stavby'!AN10="","",'Rekapitulace stavby'!AN10)</f>
        <v/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1"/>
      <c r="C15" s="30"/>
      <c r="D15" s="30"/>
      <c r="E15" s="23" t="str">
        <f>IF('Rekapitulace stavby'!E11="","",'Rekapitulace stavby'!E11)</f>
        <v xml:space="preserve"> </v>
      </c>
      <c r="F15" s="30"/>
      <c r="G15" s="30"/>
      <c r="H15" s="30"/>
      <c r="I15" s="25" t="s">
        <v>25</v>
      </c>
      <c r="J15" s="23" t="str">
        <f>IF('Rekapitulace stavby'!AN11="","",'Rekapitulace stavby'!AN11)</f>
        <v/>
      </c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1"/>
      <c r="C17" s="30"/>
      <c r="D17" s="25" t="s">
        <v>26</v>
      </c>
      <c r="E17" s="30"/>
      <c r="F17" s="30"/>
      <c r="G17" s="30"/>
      <c r="H17" s="30"/>
      <c r="I17" s="25" t="s">
        <v>24</v>
      </c>
      <c r="J17" s="26" t="str">
        <f>'Rekapitulace stavby'!AN13</f>
        <v>Vyplň údaj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1"/>
      <c r="C18" s="30"/>
      <c r="D18" s="30"/>
      <c r="E18" s="231" t="str">
        <f>'Rekapitulace stavby'!E14</f>
        <v>Vyplň údaj</v>
      </c>
      <c r="F18" s="201"/>
      <c r="G18" s="201"/>
      <c r="H18" s="201"/>
      <c r="I18" s="25" t="s">
        <v>25</v>
      </c>
      <c r="J18" s="26" t="str">
        <f>'Rekapitulace stavby'!AN14</f>
        <v>Vyplň údaj</v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1"/>
      <c r="C20" s="30"/>
      <c r="D20" s="25" t="s">
        <v>28</v>
      </c>
      <c r="E20" s="30"/>
      <c r="F20" s="30"/>
      <c r="G20" s="30"/>
      <c r="H20" s="30"/>
      <c r="I20" s="25" t="s">
        <v>24</v>
      </c>
      <c r="J20" s="23" t="str">
        <f>IF('Rekapitulace stavby'!AN16="","",'Rekapitulace stavby'!AN16)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1"/>
      <c r="C21" s="30"/>
      <c r="D21" s="30"/>
      <c r="E21" s="23" t="str">
        <f>IF('Rekapitulace stavby'!E17="","",'Rekapitulace stavby'!E17)</f>
        <v xml:space="preserve"> </v>
      </c>
      <c r="F21" s="30"/>
      <c r="G21" s="30"/>
      <c r="H21" s="30"/>
      <c r="I21" s="25" t="s">
        <v>25</v>
      </c>
      <c r="J21" s="23" t="str">
        <f>IF('Rekapitulace stavby'!AN17="","",'Rekapitulace stavby'!AN17)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1"/>
      <c r="C23" s="30"/>
      <c r="D23" s="25" t="s">
        <v>30</v>
      </c>
      <c r="E23" s="30"/>
      <c r="F23" s="30"/>
      <c r="G23" s="30"/>
      <c r="H23" s="30"/>
      <c r="I23" s="25" t="s">
        <v>24</v>
      </c>
      <c r="J23" s="23" t="str">
        <f>IF('Rekapitulace stavby'!AN19="","",'Rekapitulace stavby'!AN19)</f>
        <v/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1"/>
      <c r="C24" s="30"/>
      <c r="D24" s="30"/>
      <c r="E24" s="23" t="str">
        <f>IF('Rekapitulace stavby'!E20="","",'Rekapitulace stavby'!E20)</f>
        <v xml:space="preserve"> </v>
      </c>
      <c r="F24" s="30"/>
      <c r="G24" s="30"/>
      <c r="H24" s="30"/>
      <c r="I24" s="25" t="s">
        <v>25</v>
      </c>
      <c r="J24" s="23" t="str">
        <f>IF('Rekapitulace stavby'!AN20="","",'Rekapitulace stavby'!AN20)</f>
        <v/>
      </c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1"/>
      <c r="C26" s="30"/>
      <c r="D26" s="25" t="s">
        <v>31</v>
      </c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92"/>
      <c r="B27" s="93"/>
      <c r="C27" s="92"/>
      <c r="D27" s="92"/>
      <c r="E27" s="205" t="s">
        <v>1</v>
      </c>
      <c r="F27" s="205"/>
      <c r="G27" s="205"/>
      <c r="H27" s="205"/>
      <c r="I27" s="92"/>
      <c r="J27" s="92"/>
      <c r="K27" s="92"/>
      <c r="L27" s="94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1"/>
      <c r="C30" s="30"/>
      <c r="D30" s="95" t="s">
        <v>32</v>
      </c>
      <c r="E30" s="30"/>
      <c r="F30" s="30"/>
      <c r="G30" s="30"/>
      <c r="H30" s="30"/>
      <c r="I30" s="30"/>
      <c r="J30" s="69">
        <f>ROUND(J116, 2)</f>
        <v>499840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30"/>
      <c r="F32" s="34" t="s">
        <v>34</v>
      </c>
      <c r="G32" s="30"/>
      <c r="H32" s="30"/>
      <c r="I32" s="34" t="s">
        <v>33</v>
      </c>
      <c r="J32" s="34" t="s">
        <v>35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1"/>
      <c r="C33" s="30"/>
      <c r="D33" s="96" t="s">
        <v>36</v>
      </c>
      <c r="E33" s="25" t="s">
        <v>37</v>
      </c>
      <c r="F33" s="97">
        <f>ROUND((SUM(BE116:BE131)),  2)</f>
        <v>499840</v>
      </c>
      <c r="G33" s="30"/>
      <c r="H33" s="30"/>
      <c r="I33" s="98">
        <v>0.21</v>
      </c>
      <c r="J33" s="97">
        <f>ROUND(((SUM(BE116:BE131))*I33),  2)</f>
        <v>104966.39999999999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25" t="s">
        <v>38</v>
      </c>
      <c r="F34" s="97">
        <f>ROUND((SUM(BF116:BF131)),  2)</f>
        <v>0</v>
      </c>
      <c r="G34" s="30"/>
      <c r="H34" s="30"/>
      <c r="I34" s="98">
        <v>0.15</v>
      </c>
      <c r="J34" s="97">
        <f>ROUND(((SUM(BF116:BF131))*I34),  2)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5" t="s">
        <v>39</v>
      </c>
      <c r="F35" s="97">
        <f>ROUND((SUM(BG116:BG131)),  2)</f>
        <v>0</v>
      </c>
      <c r="G35" s="30"/>
      <c r="H35" s="30"/>
      <c r="I35" s="98">
        <v>0.21</v>
      </c>
      <c r="J35" s="97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1"/>
      <c r="C36" s="30"/>
      <c r="D36" s="30"/>
      <c r="E36" s="25" t="s">
        <v>40</v>
      </c>
      <c r="F36" s="97">
        <f>ROUND((SUM(BH116:BH131)),  2)</f>
        <v>0</v>
      </c>
      <c r="G36" s="30"/>
      <c r="H36" s="30"/>
      <c r="I36" s="98">
        <v>0.15</v>
      </c>
      <c r="J36" s="97">
        <f>0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5" t="s">
        <v>41</v>
      </c>
      <c r="F37" s="97">
        <f>ROUND((SUM(BI116:BI131)),  2)</f>
        <v>0</v>
      </c>
      <c r="G37" s="30"/>
      <c r="H37" s="30"/>
      <c r="I37" s="98">
        <v>0</v>
      </c>
      <c r="J37" s="97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1"/>
      <c r="C39" s="99"/>
      <c r="D39" s="100" t="s">
        <v>42</v>
      </c>
      <c r="E39" s="58"/>
      <c r="F39" s="58"/>
      <c r="G39" s="101" t="s">
        <v>43</v>
      </c>
      <c r="H39" s="102" t="s">
        <v>44</v>
      </c>
      <c r="I39" s="58"/>
      <c r="J39" s="103">
        <f>SUM(J30:J37)</f>
        <v>604806.40000000002</v>
      </c>
      <c r="K39" s="104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8"/>
      <c r="L41" s="18"/>
    </row>
    <row r="42" spans="1:31" s="1" customFormat="1" ht="14.45" customHeight="1">
      <c r="B42" s="18"/>
      <c r="L42" s="18"/>
    </row>
    <row r="43" spans="1:31" s="1" customFormat="1" ht="14.45" customHeight="1">
      <c r="B43" s="18"/>
      <c r="L43" s="18"/>
    </row>
    <row r="44" spans="1:31" s="1" customFormat="1" ht="14.45" customHeight="1">
      <c r="B44" s="18"/>
      <c r="L44" s="18"/>
    </row>
    <row r="45" spans="1:31" s="1" customFormat="1" ht="14.45" customHeight="1">
      <c r="B45" s="18"/>
      <c r="L45" s="18"/>
    </row>
    <row r="46" spans="1:31" s="1" customFormat="1" ht="14.45" customHeight="1">
      <c r="B46" s="18"/>
      <c r="L46" s="18"/>
    </row>
    <row r="47" spans="1:31" s="1" customFormat="1" ht="14.45" customHeight="1">
      <c r="B47" s="18"/>
      <c r="L47" s="18"/>
    </row>
    <row r="48" spans="1:31" s="1" customFormat="1" ht="14.45" customHeight="1">
      <c r="B48" s="18"/>
      <c r="L48" s="18"/>
    </row>
    <row r="49" spans="1:31" s="1" customFormat="1" ht="14.45" customHeight="1">
      <c r="B49" s="18"/>
      <c r="L49" s="18"/>
    </row>
    <row r="50" spans="1:31" s="2" customFormat="1" ht="14.45" customHeight="1">
      <c r="B50" s="40"/>
      <c r="D50" s="41" t="s">
        <v>45</v>
      </c>
      <c r="E50" s="42"/>
      <c r="F50" s="42"/>
      <c r="G50" s="41" t="s">
        <v>46</v>
      </c>
      <c r="H50" s="42"/>
      <c r="I50" s="42"/>
      <c r="J50" s="42"/>
      <c r="K50" s="42"/>
      <c r="L50" s="40"/>
    </row>
    <row r="51" spans="1:31">
      <c r="B51" s="18"/>
      <c r="L51" s="18"/>
    </row>
    <row r="52" spans="1:31">
      <c r="B52" s="18"/>
      <c r="L52" s="18"/>
    </row>
    <row r="53" spans="1:31">
      <c r="B53" s="18"/>
      <c r="L53" s="18"/>
    </row>
    <row r="54" spans="1:31">
      <c r="B54" s="18"/>
      <c r="L54" s="18"/>
    </row>
    <row r="55" spans="1:31">
      <c r="B55" s="18"/>
      <c r="L55" s="18"/>
    </row>
    <row r="56" spans="1:31">
      <c r="B56" s="18"/>
      <c r="L56" s="18"/>
    </row>
    <row r="57" spans="1:31">
      <c r="B57" s="18"/>
      <c r="L57" s="18"/>
    </row>
    <row r="58" spans="1:31">
      <c r="B58" s="18"/>
      <c r="L58" s="18"/>
    </row>
    <row r="59" spans="1:31">
      <c r="B59" s="18"/>
      <c r="L59" s="18"/>
    </row>
    <row r="60" spans="1:31">
      <c r="B60" s="18"/>
      <c r="L60" s="18"/>
    </row>
    <row r="61" spans="1:31" s="2" customFormat="1" ht="12.75">
      <c r="A61" s="30"/>
      <c r="B61" s="31"/>
      <c r="C61" s="30"/>
      <c r="D61" s="43" t="s">
        <v>47</v>
      </c>
      <c r="E61" s="33"/>
      <c r="F61" s="105" t="s">
        <v>48</v>
      </c>
      <c r="G61" s="43" t="s">
        <v>47</v>
      </c>
      <c r="H61" s="33"/>
      <c r="I61" s="33"/>
      <c r="J61" s="106" t="s">
        <v>48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18"/>
      <c r="L62" s="18"/>
    </row>
    <row r="63" spans="1:31">
      <c r="B63" s="18"/>
      <c r="L63" s="18"/>
    </row>
    <row r="64" spans="1:31">
      <c r="B64" s="18"/>
      <c r="L64" s="18"/>
    </row>
    <row r="65" spans="1:31" s="2" customFormat="1" ht="12.75">
      <c r="A65" s="30"/>
      <c r="B65" s="31"/>
      <c r="C65" s="30"/>
      <c r="D65" s="41" t="s">
        <v>49</v>
      </c>
      <c r="E65" s="44"/>
      <c r="F65" s="44"/>
      <c r="G65" s="41" t="s">
        <v>50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18"/>
      <c r="L66" s="18"/>
    </row>
    <row r="67" spans="1:31">
      <c r="B67" s="18"/>
      <c r="L67" s="18"/>
    </row>
    <row r="68" spans="1:31">
      <c r="B68" s="18"/>
      <c r="L68" s="18"/>
    </row>
    <row r="69" spans="1:31">
      <c r="B69" s="18"/>
      <c r="L69" s="18"/>
    </row>
    <row r="70" spans="1:31">
      <c r="B70" s="18"/>
      <c r="L70" s="18"/>
    </row>
    <row r="71" spans="1:31">
      <c r="B71" s="18"/>
      <c r="L71" s="18"/>
    </row>
    <row r="72" spans="1:31">
      <c r="B72" s="18"/>
      <c r="L72" s="18"/>
    </row>
    <row r="73" spans="1:31">
      <c r="B73" s="18"/>
      <c r="L73" s="18"/>
    </row>
    <row r="74" spans="1:31">
      <c r="B74" s="18"/>
      <c r="L74" s="18"/>
    </row>
    <row r="75" spans="1:31">
      <c r="B75" s="18"/>
      <c r="L75" s="18"/>
    </row>
    <row r="76" spans="1:31" s="2" customFormat="1" ht="12.75">
      <c r="A76" s="30"/>
      <c r="B76" s="31"/>
      <c r="C76" s="30"/>
      <c r="D76" s="43" t="s">
        <v>47</v>
      </c>
      <c r="E76" s="33"/>
      <c r="F76" s="105" t="s">
        <v>48</v>
      </c>
      <c r="G76" s="43" t="s">
        <v>47</v>
      </c>
      <c r="H76" s="33"/>
      <c r="I76" s="33"/>
      <c r="J76" s="106" t="s">
        <v>48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29" t="str">
        <f>E7</f>
        <v>Oprava nástupišť v obvodu OŘ OLC - Olomouc Řepčín</v>
      </c>
      <c r="F85" s="230"/>
      <c r="G85" s="230"/>
      <c r="H85" s="23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93</v>
      </c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0"/>
      <c r="D87" s="30"/>
      <c r="E87" s="219" t="str">
        <f>E9</f>
        <v>SO 06 - Materiál dodávaný SŽ</v>
      </c>
      <c r="F87" s="228"/>
      <c r="G87" s="228"/>
      <c r="H87" s="22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0"/>
      <c r="E89" s="30"/>
      <c r="F89" s="23" t="str">
        <f>F12</f>
        <v xml:space="preserve"> </v>
      </c>
      <c r="G89" s="30"/>
      <c r="H89" s="30"/>
      <c r="I89" s="25" t="s">
        <v>22</v>
      </c>
      <c r="J89" s="53">
        <f>IF(J12="","",J12)</f>
        <v>0</v>
      </c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23</v>
      </c>
      <c r="D91" s="30"/>
      <c r="E91" s="30"/>
      <c r="F91" s="23" t="str">
        <f>E15</f>
        <v xml:space="preserve"> </v>
      </c>
      <c r="G91" s="30"/>
      <c r="H91" s="30"/>
      <c r="I91" s="25" t="s">
        <v>28</v>
      </c>
      <c r="J91" s="28" t="str">
        <f>E21</f>
        <v xml:space="preserve"> 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26</v>
      </c>
      <c r="D92" s="30"/>
      <c r="E92" s="30"/>
      <c r="F92" s="23" t="str">
        <f>IF(E18="","",E18)</f>
        <v>Vyplň údaj</v>
      </c>
      <c r="G92" s="30"/>
      <c r="H92" s="30"/>
      <c r="I92" s="25" t="s">
        <v>30</v>
      </c>
      <c r="J92" s="28" t="str">
        <f>E24</f>
        <v xml:space="preserve"> </v>
      </c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07" t="s">
        <v>96</v>
      </c>
      <c r="D94" s="99"/>
      <c r="E94" s="99"/>
      <c r="F94" s="99"/>
      <c r="G94" s="99"/>
      <c r="H94" s="99"/>
      <c r="I94" s="99"/>
      <c r="J94" s="108" t="s">
        <v>97</v>
      </c>
      <c r="K94" s="99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09" t="s">
        <v>98</v>
      </c>
      <c r="D96" s="30"/>
      <c r="E96" s="30"/>
      <c r="F96" s="30"/>
      <c r="G96" s="30"/>
      <c r="H96" s="30"/>
      <c r="I96" s="30"/>
      <c r="J96" s="69">
        <f>J116</f>
        <v>499840</v>
      </c>
      <c r="K96" s="30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5" t="s">
        <v>99</v>
      </c>
    </row>
    <row r="97" spans="1:31" s="2" customFormat="1" ht="21.7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31" s="2" customFormat="1" ht="6.95" customHeight="1">
      <c r="A98" s="30"/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102" spans="1:31" s="2" customFormat="1" ht="6.95" customHeight="1">
      <c r="A102" s="30"/>
      <c r="B102" s="47"/>
      <c r="C102" s="48"/>
      <c r="D102" s="48"/>
      <c r="E102" s="48"/>
      <c r="F102" s="48"/>
      <c r="G102" s="48"/>
      <c r="H102" s="48"/>
      <c r="I102" s="48"/>
      <c r="J102" s="48"/>
      <c r="K102" s="48"/>
      <c r="L102" s="4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3" spans="1:31" s="2" customFormat="1" ht="24.95" customHeight="1">
      <c r="A103" s="30"/>
      <c r="B103" s="31"/>
      <c r="C103" s="19" t="s">
        <v>103</v>
      </c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31"/>
      <c r="C104" s="30"/>
      <c r="D104" s="30"/>
      <c r="E104" s="30"/>
      <c r="F104" s="30"/>
      <c r="G104" s="30"/>
      <c r="H104" s="30"/>
      <c r="I104" s="30"/>
      <c r="J104" s="30"/>
      <c r="K104" s="30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12" customHeight="1">
      <c r="A105" s="30"/>
      <c r="B105" s="31"/>
      <c r="C105" s="25" t="s">
        <v>16</v>
      </c>
      <c r="D105" s="30"/>
      <c r="E105" s="30"/>
      <c r="F105" s="30"/>
      <c r="G105" s="30"/>
      <c r="H105" s="30"/>
      <c r="I105" s="30"/>
      <c r="J105" s="30"/>
      <c r="K105" s="30"/>
      <c r="L105" s="4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6.5" customHeight="1">
      <c r="A106" s="30"/>
      <c r="B106" s="31"/>
      <c r="C106" s="30"/>
      <c r="D106" s="30"/>
      <c r="E106" s="229" t="str">
        <f>E7</f>
        <v>Oprava nástupišť v obvodu OŘ OLC - Olomouc Řepčín</v>
      </c>
      <c r="F106" s="230"/>
      <c r="G106" s="230"/>
      <c r="H106" s="2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12" customHeight="1">
      <c r="A107" s="30"/>
      <c r="B107" s="31"/>
      <c r="C107" s="25" t="s">
        <v>93</v>
      </c>
      <c r="D107" s="30"/>
      <c r="E107" s="30"/>
      <c r="F107" s="30"/>
      <c r="G107" s="30"/>
      <c r="H107" s="30"/>
      <c r="I107" s="30"/>
      <c r="J107" s="30"/>
      <c r="K107" s="30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6.5" customHeight="1">
      <c r="A108" s="30"/>
      <c r="B108" s="31"/>
      <c r="C108" s="30"/>
      <c r="D108" s="30"/>
      <c r="E108" s="219" t="str">
        <f>E9</f>
        <v>SO 06 - Materiál dodávaný SŽ</v>
      </c>
      <c r="F108" s="228"/>
      <c r="G108" s="228"/>
      <c r="H108" s="228"/>
      <c r="I108" s="30"/>
      <c r="J108" s="30"/>
      <c r="K108" s="30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6.9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12" customHeight="1">
      <c r="A110" s="30"/>
      <c r="B110" s="31"/>
      <c r="C110" s="25" t="s">
        <v>20</v>
      </c>
      <c r="D110" s="30"/>
      <c r="E110" s="30"/>
      <c r="F110" s="23" t="str">
        <f>F12</f>
        <v xml:space="preserve"> </v>
      </c>
      <c r="G110" s="30"/>
      <c r="H110" s="30"/>
      <c r="I110" s="25" t="s">
        <v>22</v>
      </c>
      <c r="J110" s="53">
        <f>IF(J12="","",J12)</f>
        <v>0</v>
      </c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5.2" customHeight="1">
      <c r="A112" s="30"/>
      <c r="B112" s="31"/>
      <c r="C112" s="25" t="s">
        <v>23</v>
      </c>
      <c r="D112" s="30"/>
      <c r="E112" s="30"/>
      <c r="F112" s="23" t="str">
        <f>E15</f>
        <v xml:space="preserve"> </v>
      </c>
      <c r="G112" s="30"/>
      <c r="H112" s="30"/>
      <c r="I112" s="25" t="s">
        <v>28</v>
      </c>
      <c r="J112" s="28" t="str">
        <f>E21</f>
        <v xml:space="preserve"> </v>
      </c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26</v>
      </c>
      <c r="D113" s="30"/>
      <c r="E113" s="30"/>
      <c r="F113" s="23" t="str">
        <f>IF(E18="","",E18)</f>
        <v>Vyplň údaj</v>
      </c>
      <c r="G113" s="30"/>
      <c r="H113" s="30"/>
      <c r="I113" s="25" t="s">
        <v>30</v>
      </c>
      <c r="J113" s="28" t="str">
        <f>E24</f>
        <v xml:space="preserve"> </v>
      </c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0.35" customHeight="1">
      <c r="A114" s="30"/>
      <c r="B114" s="31"/>
      <c r="C114" s="30"/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11" customFormat="1" ht="29.25" customHeight="1">
      <c r="A115" s="118"/>
      <c r="B115" s="119"/>
      <c r="C115" s="120" t="s">
        <v>104</v>
      </c>
      <c r="D115" s="121" t="s">
        <v>57</v>
      </c>
      <c r="E115" s="121" t="s">
        <v>53</v>
      </c>
      <c r="F115" s="121" t="s">
        <v>54</v>
      </c>
      <c r="G115" s="121" t="s">
        <v>105</v>
      </c>
      <c r="H115" s="121" t="s">
        <v>106</v>
      </c>
      <c r="I115" s="121" t="s">
        <v>107</v>
      </c>
      <c r="J115" s="122" t="s">
        <v>97</v>
      </c>
      <c r="K115" s="123" t="s">
        <v>108</v>
      </c>
      <c r="L115" s="124"/>
      <c r="M115" s="60" t="s">
        <v>1</v>
      </c>
      <c r="N115" s="61" t="s">
        <v>36</v>
      </c>
      <c r="O115" s="61" t="s">
        <v>109</v>
      </c>
      <c r="P115" s="61" t="s">
        <v>110</v>
      </c>
      <c r="Q115" s="61" t="s">
        <v>111</v>
      </c>
      <c r="R115" s="61" t="s">
        <v>112</v>
      </c>
      <c r="S115" s="61" t="s">
        <v>113</v>
      </c>
      <c r="T115" s="62" t="s">
        <v>114</v>
      </c>
      <c r="U115" s="118"/>
      <c r="V115" s="118"/>
      <c r="W115" s="118"/>
      <c r="X115" s="118"/>
      <c r="Y115" s="118"/>
      <c r="Z115" s="118"/>
      <c r="AA115" s="118"/>
      <c r="AB115" s="118"/>
      <c r="AC115" s="118"/>
      <c r="AD115" s="118"/>
      <c r="AE115" s="118"/>
    </row>
    <row r="116" spans="1:65" s="2" customFormat="1" ht="22.9" customHeight="1">
      <c r="A116" s="30"/>
      <c r="B116" s="31"/>
      <c r="C116" s="67" t="s">
        <v>115</v>
      </c>
      <c r="D116" s="30"/>
      <c r="E116" s="30"/>
      <c r="F116" s="30"/>
      <c r="G116" s="30"/>
      <c r="H116" s="30"/>
      <c r="I116" s="30"/>
      <c r="J116" s="125">
        <f>BK116</f>
        <v>499840</v>
      </c>
      <c r="K116" s="30"/>
      <c r="L116" s="31"/>
      <c r="M116" s="63"/>
      <c r="N116" s="54"/>
      <c r="O116" s="64"/>
      <c r="P116" s="126">
        <f>SUM(P117:P131)</f>
        <v>0</v>
      </c>
      <c r="Q116" s="64"/>
      <c r="R116" s="126">
        <f>SUM(R117:R131)</f>
        <v>2.8480000000000008</v>
      </c>
      <c r="S116" s="64"/>
      <c r="T116" s="127">
        <f>SUM(T117:T131)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5" t="s">
        <v>71</v>
      </c>
      <c r="AU116" s="15" t="s">
        <v>99</v>
      </c>
      <c r="BK116" s="128">
        <f>SUM(BK117:BK131)</f>
        <v>499840</v>
      </c>
    </row>
    <row r="117" spans="1:65" s="2" customFormat="1" ht="14.45" customHeight="1">
      <c r="A117" s="30"/>
      <c r="B117" s="129"/>
      <c r="C117" s="130" t="s">
        <v>80</v>
      </c>
      <c r="D117" s="130" t="s">
        <v>116</v>
      </c>
      <c r="E117" s="131" t="s">
        <v>534</v>
      </c>
      <c r="F117" s="132" t="s">
        <v>535</v>
      </c>
      <c r="G117" s="133" t="s">
        <v>143</v>
      </c>
      <c r="H117" s="134">
        <v>800</v>
      </c>
      <c r="I117" s="135">
        <v>80</v>
      </c>
      <c r="J117" s="136">
        <f>ROUND(I117*H117,2)</f>
        <v>64000</v>
      </c>
      <c r="K117" s="137"/>
      <c r="L117" s="138"/>
      <c r="M117" s="139" t="s">
        <v>1</v>
      </c>
      <c r="N117" s="140" t="s">
        <v>37</v>
      </c>
      <c r="O117" s="56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43" t="s">
        <v>120</v>
      </c>
      <c r="AT117" s="143" t="s">
        <v>116</v>
      </c>
      <c r="AU117" s="143" t="s">
        <v>72</v>
      </c>
      <c r="AY117" s="15" t="s">
        <v>121</v>
      </c>
      <c r="BE117" s="144">
        <f>IF(N117="základní",J117,0)</f>
        <v>64000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5" t="s">
        <v>80</v>
      </c>
      <c r="BK117" s="144">
        <f>ROUND(I117*H117,2)</f>
        <v>64000</v>
      </c>
      <c r="BL117" s="15" t="s">
        <v>122</v>
      </c>
      <c r="BM117" s="143" t="s">
        <v>536</v>
      </c>
    </row>
    <row r="118" spans="1:65" s="2" customFormat="1">
      <c r="A118" s="30"/>
      <c r="B118" s="31"/>
      <c r="C118" s="30"/>
      <c r="D118" s="145" t="s">
        <v>124</v>
      </c>
      <c r="E118" s="30"/>
      <c r="F118" s="146" t="s">
        <v>535</v>
      </c>
      <c r="G118" s="30"/>
      <c r="H118" s="30"/>
      <c r="I118" s="147"/>
      <c r="J118" s="30"/>
      <c r="K118" s="30"/>
      <c r="L118" s="31"/>
      <c r="M118" s="148"/>
      <c r="N118" s="149"/>
      <c r="O118" s="56"/>
      <c r="P118" s="56"/>
      <c r="Q118" s="56"/>
      <c r="R118" s="56"/>
      <c r="S118" s="56"/>
      <c r="T118" s="57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5" t="s">
        <v>124</v>
      </c>
      <c r="AU118" s="15" t="s">
        <v>72</v>
      </c>
    </row>
    <row r="119" spans="1:65" s="2" customFormat="1" ht="14.45" customHeight="1">
      <c r="A119" s="30"/>
      <c r="B119" s="129"/>
      <c r="C119" s="130" t="s">
        <v>82</v>
      </c>
      <c r="D119" s="130" t="s">
        <v>116</v>
      </c>
      <c r="E119" s="131" t="s">
        <v>537</v>
      </c>
      <c r="F119" s="132" t="s">
        <v>538</v>
      </c>
      <c r="G119" s="133" t="s">
        <v>129</v>
      </c>
      <c r="H119" s="134">
        <v>1120</v>
      </c>
      <c r="I119" s="135">
        <v>110</v>
      </c>
      <c r="J119" s="136">
        <f>ROUND(I119*H119,2)</f>
        <v>123200</v>
      </c>
      <c r="K119" s="137"/>
      <c r="L119" s="138"/>
      <c r="M119" s="139" t="s">
        <v>1</v>
      </c>
      <c r="N119" s="140" t="s">
        <v>37</v>
      </c>
      <c r="O119" s="56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43" t="s">
        <v>120</v>
      </c>
      <c r="AT119" s="143" t="s">
        <v>116</v>
      </c>
      <c r="AU119" s="143" t="s">
        <v>72</v>
      </c>
      <c r="AY119" s="15" t="s">
        <v>121</v>
      </c>
      <c r="BE119" s="144">
        <f>IF(N119="základní",J119,0)</f>
        <v>123200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5" t="s">
        <v>80</v>
      </c>
      <c r="BK119" s="144">
        <f>ROUND(I119*H119,2)</f>
        <v>123200</v>
      </c>
      <c r="BL119" s="15" t="s">
        <v>122</v>
      </c>
      <c r="BM119" s="143" t="s">
        <v>539</v>
      </c>
    </row>
    <row r="120" spans="1:65" s="2" customFormat="1">
      <c r="A120" s="30"/>
      <c r="B120" s="31"/>
      <c r="C120" s="30"/>
      <c r="D120" s="145" t="s">
        <v>124</v>
      </c>
      <c r="E120" s="30"/>
      <c r="F120" s="146" t="s">
        <v>538</v>
      </c>
      <c r="G120" s="30"/>
      <c r="H120" s="30"/>
      <c r="I120" s="147"/>
      <c r="J120" s="30"/>
      <c r="K120" s="30"/>
      <c r="L120" s="31"/>
      <c r="M120" s="148"/>
      <c r="N120" s="149"/>
      <c r="O120" s="56"/>
      <c r="P120" s="56"/>
      <c r="Q120" s="56"/>
      <c r="R120" s="56"/>
      <c r="S120" s="56"/>
      <c r="T120" s="57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5" t="s">
        <v>124</v>
      </c>
      <c r="AU120" s="15" t="s">
        <v>72</v>
      </c>
    </row>
    <row r="121" spans="1:65" s="12" customFormat="1">
      <c r="B121" s="150"/>
      <c r="D121" s="145" t="s">
        <v>125</v>
      </c>
      <c r="E121" s="151" t="s">
        <v>1</v>
      </c>
      <c r="F121" s="152" t="s">
        <v>540</v>
      </c>
      <c r="H121" s="153">
        <v>1120</v>
      </c>
      <c r="I121" s="154"/>
      <c r="L121" s="150"/>
      <c r="M121" s="155"/>
      <c r="N121" s="156"/>
      <c r="O121" s="156"/>
      <c r="P121" s="156"/>
      <c r="Q121" s="156"/>
      <c r="R121" s="156"/>
      <c r="S121" s="156"/>
      <c r="T121" s="157"/>
      <c r="AT121" s="151" t="s">
        <v>125</v>
      </c>
      <c r="AU121" s="151" t="s">
        <v>72</v>
      </c>
      <c r="AV121" s="12" t="s">
        <v>82</v>
      </c>
      <c r="AW121" s="12" t="s">
        <v>29</v>
      </c>
      <c r="AX121" s="12" t="s">
        <v>80</v>
      </c>
      <c r="AY121" s="151" t="s">
        <v>121</v>
      </c>
    </row>
    <row r="122" spans="1:65" s="2" customFormat="1" ht="14.45" customHeight="1">
      <c r="A122" s="30"/>
      <c r="B122" s="129"/>
      <c r="C122" s="130" t="s">
        <v>131</v>
      </c>
      <c r="D122" s="130" t="s">
        <v>116</v>
      </c>
      <c r="E122" s="131" t="s">
        <v>541</v>
      </c>
      <c r="F122" s="132" t="s">
        <v>542</v>
      </c>
      <c r="G122" s="133" t="s">
        <v>143</v>
      </c>
      <c r="H122" s="134">
        <v>3200</v>
      </c>
      <c r="I122" s="135">
        <v>30.1</v>
      </c>
      <c r="J122" s="136">
        <f>ROUND(I122*H122,2)</f>
        <v>96320</v>
      </c>
      <c r="K122" s="137"/>
      <c r="L122" s="138"/>
      <c r="M122" s="139" t="s">
        <v>1</v>
      </c>
      <c r="N122" s="140" t="s">
        <v>37</v>
      </c>
      <c r="O122" s="56"/>
      <c r="P122" s="141">
        <f>O122*H122</f>
        <v>0</v>
      </c>
      <c r="Q122" s="141">
        <v>6.9999999999999994E-5</v>
      </c>
      <c r="R122" s="141">
        <f>Q122*H122</f>
        <v>0.22399999999999998</v>
      </c>
      <c r="S122" s="141">
        <v>0</v>
      </c>
      <c r="T122" s="142">
        <f>S122*H122</f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43" t="s">
        <v>120</v>
      </c>
      <c r="AT122" s="143" t="s">
        <v>116</v>
      </c>
      <c r="AU122" s="143" t="s">
        <v>72</v>
      </c>
      <c r="AY122" s="15" t="s">
        <v>121</v>
      </c>
      <c r="BE122" s="144">
        <f>IF(N122="základní",J122,0)</f>
        <v>96320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5" t="s">
        <v>80</v>
      </c>
      <c r="BK122" s="144">
        <f>ROUND(I122*H122,2)</f>
        <v>96320</v>
      </c>
      <c r="BL122" s="15" t="s">
        <v>122</v>
      </c>
      <c r="BM122" s="143" t="s">
        <v>543</v>
      </c>
    </row>
    <row r="123" spans="1:65" s="2" customFormat="1">
      <c r="A123" s="30"/>
      <c r="B123" s="31"/>
      <c r="C123" s="30"/>
      <c r="D123" s="145" t="s">
        <v>124</v>
      </c>
      <c r="E123" s="30"/>
      <c r="F123" s="146" t="s">
        <v>542</v>
      </c>
      <c r="G123" s="30"/>
      <c r="H123" s="30"/>
      <c r="I123" s="147"/>
      <c r="J123" s="30"/>
      <c r="K123" s="30"/>
      <c r="L123" s="31"/>
      <c r="M123" s="148"/>
      <c r="N123" s="149"/>
      <c r="O123" s="56"/>
      <c r="P123" s="56"/>
      <c r="Q123" s="56"/>
      <c r="R123" s="56"/>
      <c r="S123" s="56"/>
      <c r="T123" s="57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T123" s="15" t="s">
        <v>124</v>
      </c>
      <c r="AU123" s="15" t="s">
        <v>72</v>
      </c>
    </row>
    <row r="124" spans="1:65" s="2" customFormat="1" ht="14.45" customHeight="1">
      <c r="A124" s="30"/>
      <c r="B124" s="129"/>
      <c r="C124" s="130" t="s">
        <v>122</v>
      </c>
      <c r="D124" s="130" t="s">
        <v>116</v>
      </c>
      <c r="E124" s="131" t="s">
        <v>544</v>
      </c>
      <c r="F124" s="132" t="s">
        <v>545</v>
      </c>
      <c r="G124" s="133" t="s">
        <v>143</v>
      </c>
      <c r="H124" s="134">
        <v>3200</v>
      </c>
      <c r="I124" s="135">
        <v>30.3</v>
      </c>
      <c r="J124" s="136">
        <f>ROUND(I124*H124,2)</f>
        <v>96960</v>
      </c>
      <c r="K124" s="137"/>
      <c r="L124" s="138"/>
      <c r="M124" s="139" t="s">
        <v>1</v>
      </c>
      <c r="N124" s="140" t="s">
        <v>37</v>
      </c>
      <c r="O124" s="56"/>
      <c r="P124" s="141">
        <f>O124*H124</f>
        <v>0</v>
      </c>
      <c r="Q124" s="141">
        <v>4.8999999999999998E-4</v>
      </c>
      <c r="R124" s="141">
        <f>Q124*H124</f>
        <v>1.5680000000000001</v>
      </c>
      <c r="S124" s="141">
        <v>0</v>
      </c>
      <c r="T124" s="142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43" t="s">
        <v>120</v>
      </c>
      <c r="AT124" s="143" t="s">
        <v>116</v>
      </c>
      <c r="AU124" s="143" t="s">
        <v>72</v>
      </c>
      <c r="AY124" s="15" t="s">
        <v>121</v>
      </c>
      <c r="BE124" s="144">
        <f>IF(N124="základní",J124,0)</f>
        <v>96960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5" t="s">
        <v>80</v>
      </c>
      <c r="BK124" s="144">
        <f>ROUND(I124*H124,2)</f>
        <v>96960</v>
      </c>
      <c r="BL124" s="15" t="s">
        <v>122</v>
      </c>
      <c r="BM124" s="143" t="s">
        <v>546</v>
      </c>
    </row>
    <row r="125" spans="1:65" s="2" customFormat="1">
      <c r="A125" s="30"/>
      <c r="B125" s="31"/>
      <c r="C125" s="30"/>
      <c r="D125" s="145" t="s">
        <v>124</v>
      </c>
      <c r="E125" s="30"/>
      <c r="F125" s="146" t="s">
        <v>545</v>
      </c>
      <c r="G125" s="30"/>
      <c r="H125" s="30"/>
      <c r="I125" s="147"/>
      <c r="J125" s="30"/>
      <c r="K125" s="30"/>
      <c r="L125" s="31"/>
      <c r="M125" s="148"/>
      <c r="N125" s="149"/>
      <c r="O125" s="56"/>
      <c r="P125" s="56"/>
      <c r="Q125" s="56"/>
      <c r="R125" s="56"/>
      <c r="S125" s="56"/>
      <c r="T125" s="57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5" t="s">
        <v>124</v>
      </c>
      <c r="AU125" s="15" t="s">
        <v>72</v>
      </c>
    </row>
    <row r="126" spans="1:65" s="2" customFormat="1" ht="14.45" customHeight="1">
      <c r="A126" s="30"/>
      <c r="B126" s="129"/>
      <c r="C126" s="130" t="s">
        <v>140</v>
      </c>
      <c r="D126" s="130" t="s">
        <v>116</v>
      </c>
      <c r="E126" s="131" t="s">
        <v>547</v>
      </c>
      <c r="F126" s="132" t="s">
        <v>548</v>
      </c>
      <c r="G126" s="133" t="s">
        <v>143</v>
      </c>
      <c r="H126" s="134">
        <v>3200</v>
      </c>
      <c r="I126" s="135">
        <v>8.8000000000000007</v>
      </c>
      <c r="J126" s="136">
        <f>ROUND(I126*H126,2)</f>
        <v>28160</v>
      </c>
      <c r="K126" s="137"/>
      <c r="L126" s="138"/>
      <c r="M126" s="139" t="s">
        <v>1</v>
      </c>
      <c r="N126" s="140" t="s">
        <v>37</v>
      </c>
      <c r="O126" s="56"/>
      <c r="P126" s="141">
        <f>O126*H126</f>
        <v>0</v>
      </c>
      <c r="Q126" s="141">
        <v>1.4999999999999999E-4</v>
      </c>
      <c r="R126" s="141">
        <f>Q126*H126</f>
        <v>0.48</v>
      </c>
      <c r="S126" s="141">
        <v>0</v>
      </c>
      <c r="T126" s="142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43" t="s">
        <v>120</v>
      </c>
      <c r="AT126" s="143" t="s">
        <v>116</v>
      </c>
      <c r="AU126" s="143" t="s">
        <v>72</v>
      </c>
      <c r="AY126" s="15" t="s">
        <v>121</v>
      </c>
      <c r="BE126" s="144">
        <f>IF(N126="základní",J126,0)</f>
        <v>28160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5" t="s">
        <v>80</v>
      </c>
      <c r="BK126" s="144">
        <f>ROUND(I126*H126,2)</f>
        <v>28160</v>
      </c>
      <c r="BL126" s="15" t="s">
        <v>122</v>
      </c>
      <c r="BM126" s="143" t="s">
        <v>549</v>
      </c>
    </row>
    <row r="127" spans="1:65" s="2" customFormat="1">
      <c r="A127" s="30"/>
      <c r="B127" s="31"/>
      <c r="C127" s="30"/>
      <c r="D127" s="145" t="s">
        <v>124</v>
      </c>
      <c r="E127" s="30"/>
      <c r="F127" s="146" t="s">
        <v>548</v>
      </c>
      <c r="G127" s="30"/>
      <c r="H127" s="30"/>
      <c r="I127" s="147"/>
      <c r="J127" s="30"/>
      <c r="K127" s="30"/>
      <c r="L127" s="31"/>
      <c r="M127" s="148"/>
      <c r="N127" s="149"/>
      <c r="O127" s="56"/>
      <c r="P127" s="56"/>
      <c r="Q127" s="56"/>
      <c r="R127" s="56"/>
      <c r="S127" s="56"/>
      <c r="T127" s="57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5" t="s">
        <v>124</v>
      </c>
      <c r="AU127" s="15" t="s">
        <v>72</v>
      </c>
    </row>
    <row r="128" spans="1:65" s="2" customFormat="1" ht="14.45" customHeight="1">
      <c r="A128" s="30"/>
      <c r="B128" s="129"/>
      <c r="C128" s="130" t="s">
        <v>145</v>
      </c>
      <c r="D128" s="130" t="s">
        <v>116</v>
      </c>
      <c r="E128" s="131" t="s">
        <v>550</v>
      </c>
      <c r="F128" s="132" t="s">
        <v>551</v>
      </c>
      <c r="G128" s="133" t="s">
        <v>143</v>
      </c>
      <c r="H128" s="134">
        <v>1600</v>
      </c>
      <c r="I128" s="135">
        <v>38</v>
      </c>
      <c r="J128" s="136">
        <f>ROUND(I128*H128,2)</f>
        <v>60800</v>
      </c>
      <c r="K128" s="137"/>
      <c r="L128" s="138"/>
      <c r="M128" s="139" t="s">
        <v>1</v>
      </c>
      <c r="N128" s="140" t="s">
        <v>37</v>
      </c>
      <c r="O128" s="56"/>
      <c r="P128" s="141">
        <f>O128*H128</f>
        <v>0</v>
      </c>
      <c r="Q128" s="141">
        <v>1.8000000000000001E-4</v>
      </c>
      <c r="R128" s="141">
        <f>Q128*H128</f>
        <v>0.28800000000000003</v>
      </c>
      <c r="S128" s="141">
        <v>0</v>
      </c>
      <c r="T128" s="142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43" t="s">
        <v>120</v>
      </c>
      <c r="AT128" s="143" t="s">
        <v>116</v>
      </c>
      <c r="AU128" s="143" t="s">
        <v>72</v>
      </c>
      <c r="AY128" s="15" t="s">
        <v>121</v>
      </c>
      <c r="BE128" s="144">
        <f>IF(N128="základní",J128,0)</f>
        <v>60800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5" t="s">
        <v>80</v>
      </c>
      <c r="BK128" s="144">
        <f>ROUND(I128*H128,2)</f>
        <v>60800</v>
      </c>
      <c r="BL128" s="15" t="s">
        <v>122</v>
      </c>
      <c r="BM128" s="143" t="s">
        <v>552</v>
      </c>
    </row>
    <row r="129" spans="1:65" s="2" customFormat="1">
      <c r="A129" s="30"/>
      <c r="B129" s="31"/>
      <c r="C129" s="30"/>
      <c r="D129" s="145" t="s">
        <v>124</v>
      </c>
      <c r="E129" s="30"/>
      <c r="F129" s="146" t="s">
        <v>551</v>
      </c>
      <c r="G129" s="30"/>
      <c r="H129" s="30"/>
      <c r="I129" s="147"/>
      <c r="J129" s="30"/>
      <c r="K129" s="30"/>
      <c r="L129" s="31"/>
      <c r="M129" s="148"/>
      <c r="N129" s="149"/>
      <c r="O129" s="56"/>
      <c r="P129" s="56"/>
      <c r="Q129" s="56"/>
      <c r="R129" s="56"/>
      <c r="S129" s="56"/>
      <c r="T129" s="57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5" t="s">
        <v>124</v>
      </c>
      <c r="AU129" s="15" t="s">
        <v>72</v>
      </c>
    </row>
    <row r="130" spans="1:65" s="2" customFormat="1" ht="14.45" customHeight="1">
      <c r="A130" s="30"/>
      <c r="B130" s="129"/>
      <c r="C130" s="130" t="s">
        <v>149</v>
      </c>
      <c r="D130" s="130" t="s">
        <v>116</v>
      </c>
      <c r="E130" s="131" t="s">
        <v>553</v>
      </c>
      <c r="F130" s="132" t="s">
        <v>554</v>
      </c>
      <c r="G130" s="133" t="s">
        <v>143</v>
      </c>
      <c r="H130" s="134">
        <v>3200</v>
      </c>
      <c r="I130" s="135">
        <v>9.5</v>
      </c>
      <c r="J130" s="136">
        <f>ROUND(I130*H130,2)</f>
        <v>30400</v>
      </c>
      <c r="K130" s="137"/>
      <c r="L130" s="138"/>
      <c r="M130" s="139" t="s">
        <v>1</v>
      </c>
      <c r="N130" s="140" t="s">
        <v>37</v>
      </c>
      <c r="O130" s="56"/>
      <c r="P130" s="141">
        <f>O130*H130</f>
        <v>0</v>
      </c>
      <c r="Q130" s="141">
        <v>9.0000000000000006E-5</v>
      </c>
      <c r="R130" s="141">
        <f>Q130*H130</f>
        <v>0.28800000000000003</v>
      </c>
      <c r="S130" s="141">
        <v>0</v>
      </c>
      <c r="T130" s="142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43" t="s">
        <v>120</v>
      </c>
      <c r="AT130" s="143" t="s">
        <v>116</v>
      </c>
      <c r="AU130" s="143" t="s">
        <v>72</v>
      </c>
      <c r="AY130" s="15" t="s">
        <v>121</v>
      </c>
      <c r="BE130" s="144">
        <f>IF(N130="základní",J130,0)</f>
        <v>30400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5" t="s">
        <v>80</v>
      </c>
      <c r="BK130" s="144">
        <f>ROUND(I130*H130,2)</f>
        <v>30400</v>
      </c>
      <c r="BL130" s="15" t="s">
        <v>122</v>
      </c>
      <c r="BM130" s="143" t="s">
        <v>555</v>
      </c>
    </row>
    <row r="131" spans="1:65" s="2" customFormat="1">
      <c r="A131" s="30"/>
      <c r="B131" s="31"/>
      <c r="C131" s="30"/>
      <c r="D131" s="145" t="s">
        <v>124</v>
      </c>
      <c r="E131" s="30"/>
      <c r="F131" s="146" t="s">
        <v>554</v>
      </c>
      <c r="G131" s="30"/>
      <c r="H131" s="30"/>
      <c r="I131" s="147"/>
      <c r="J131" s="30"/>
      <c r="K131" s="30"/>
      <c r="L131" s="31"/>
      <c r="M131" s="181"/>
      <c r="N131" s="182"/>
      <c r="O131" s="183"/>
      <c r="P131" s="183"/>
      <c r="Q131" s="183"/>
      <c r="R131" s="183"/>
      <c r="S131" s="183"/>
      <c r="T131" s="184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5" t="s">
        <v>124</v>
      </c>
      <c r="AU131" s="15" t="s">
        <v>72</v>
      </c>
    </row>
    <row r="132" spans="1:65" s="2" customFormat="1" ht="6.95" customHeight="1">
      <c r="A132" s="30"/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31"/>
      <c r="M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</sheetData>
  <autoFilter ref="C115:K131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železniční svršek</vt:lpstr>
      <vt:lpstr>SO 03 - nástupiště</vt:lpstr>
      <vt:lpstr>SO 05 - VON</vt:lpstr>
      <vt:lpstr>SO 06 - Materiál dodávaný SŽ</vt:lpstr>
      <vt:lpstr>'Rekapitulace stavby'!Názvy_tisku</vt:lpstr>
      <vt:lpstr>'SO 01 - železniční svršek'!Názvy_tisku</vt:lpstr>
      <vt:lpstr>'SO 03 - nástupiště'!Názvy_tisku</vt:lpstr>
      <vt:lpstr>'SO 05 - VON'!Názvy_tisku</vt:lpstr>
      <vt:lpstr>'SO 06 - Materiál dodávaný SŽ'!Názvy_tisku</vt:lpstr>
      <vt:lpstr>'Rekapitulace stavby'!Oblast_tisku</vt:lpstr>
      <vt:lpstr>'SO 01 - železniční svršek'!Oblast_tisku</vt:lpstr>
      <vt:lpstr>'SO 03 - nástupiště'!Oblast_tisku</vt:lpstr>
      <vt:lpstr>'SO 05 - VON'!Oblast_tisku</vt:lpstr>
      <vt:lpstr>'SO 06 - Materiál dodávaný SŽ'!Oblast_tisku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Oulehla Zdeněk, Ing., ml.</dc:creator>
  <cp:lastModifiedBy>Duda Vlastimil, Ing.</cp:lastModifiedBy>
  <dcterms:created xsi:type="dcterms:W3CDTF">2020-08-24T12:07:17Z</dcterms:created>
  <dcterms:modified xsi:type="dcterms:W3CDTF">2020-08-28T11:10:01Z</dcterms:modified>
</cp:coreProperties>
</file>