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65420196 - Rekonstrukce k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'65420196 - Rekonstrukce k...'!$C$129:$K$235</definedName>
    <definedName name="_xlnm.Print_Area" localSheetId="1">'65420196 - Rekonstrukce k...'!$C$4:$J$76,'65420196 - Rekonstrukce k...'!$C$82:$J$111,'65420196 - Rekonstrukce k...'!$C$117:$K$235</definedName>
    <definedName name="_xlnm.Print_Titles" localSheetId="1">'65420196 - Rekonstrukce k...'!$129:$129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35"/>
  <c r="BH235"/>
  <c r="BF235"/>
  <c r="BE235"/>
  <c r="T235"/>
  <c r="T234"/>
  <c r="R235"/>
  <c r="R234"/>
  <c r="P235"/>
  <c r="P234"/>
  <c r="BI233"/>
  <c r="BH233"/>
  <c r="BF233"/>
  <c r="BE233"/>
  <c r="T233"/>
  <c r="R233"/>
  <c r="P233"/>
  <c r="BI232"/>
  <c r="BH232"/>
  <c r="BF232"/>
  <c r="BE232"/>
  <c r="T232"/>
  <c r="R232"/>
  <c r="P232"/>
  <c r="BI230"/>
  <c r="BH230"/>
  <c r="BF230"/>
  <c r="BE230"/>
  <c r="T230"/>
  <c r="T229"/>
  <c r="R230"/>
  <c r="R229"/>
  <c r="P230"/>
  <c r="P229"/>
  <c r="BI228"/>
  <c r="BH228"/>
  <c r="BF228"/>
  <c r="BE228"/>
  <c r="T228"/>
  <c r="T227"/>
  <c r="R228"/>
  <c r="R227"/>
  <c r="P228"/>
  <c r="P227"/>
  <c r="BI225"/>
  <c r="BH225"/>
  <c r="BF225"/>
  <c r="BE225"/>
  <c r="T225"/>
  <c r="T224"/>
  <c r="T223"/>
  <c r="R225"/>
  <c r="R224"/>
  <c r="R223"/>
  <c r="P225"/>
  <c r="P224"/>
  <c r="P223"/>
  <c r="BI222"/>
  <c r="BH222"/>
  <c r="BF222"/>
  <c r="BE222"/>
  <c r="T222"/>
  <c r="R222"/>
  <c r="P222"/>
  <c r="BI221"/>
  <c r="BH221"/>
  <c r="BF221"/>
  <c r="BE221"/>
  <c r="T221"/>
  <c r="R221"/>
  <c r="P221"/>
  <c r="BI220"/>
  <c r="BH220"/>
  <c r="BF220"/>
  <c r="BE220"/>
  <c r="T220"/>
  <c r="R220"/>
  <c r="P220"/>
  <c r="BI219"/>
  <c r="BH219"/>
  <c r="BF219"/>
  <c r="BE219"/>
  <c r="T219"/>
  <c r="R219"/>
  <c r="P219"/>
  <c r="BI218"/>
  <c r="BH218"/>
  <c r="BF218"/>
  <c r="BE218"/>
  <c r="T218"/>
  <c r="R218"/>
  <c r="P218"/>
  <c r="BI217"/>
  <c r="BH217"/>
  <c r="BF217"/>
  <c r="BE217"/>
  <c r="T217"/>
  <c r="R217"/>
  <c r="P217"/>
  <c r="BI216"/>
  <c r="BH216"/>
  <c r="BF216"/>
  <c r="BE216"/>
  <c r="T216"/>
  <c r="R216"/>
  <c r="P216"/>
  <c r="BI215"/>
  <c r="BH215"/>
  <c r="BF215"/>
  <c r="BE215"/>
  <c r="T215"/>
  <c r="R215"/>
  <c r="P215"/>
  <c r="BI214"/>
  <c r="BH214"/>
  <c r="BF214"/>
  <c r="BE214"/>
  <c r="T214"/>
  <c r="R214"/>
  <c r="P214"/>
  <c r="BI213"/>
  <c r="BH213"/>
  <c r="BF213"/>
  <c r="BE213"/>
  <c r="T213"/>
  <c r="R213"/>
  <c r="P213"/>
  <c r="BI212"/>
  <c r="BH212"/>
  <c r="BF212"/>
  <c r="BE212"/>
  <c r="T212"/>
  <c r="R212"/>
  <c r="P212"/>
  <c r="BI209"/>
  <c r="BH209"/>
  <c r="BF209"/>
  <c r="BE209"/>
  <c r="T209"/>
  <c r="R209"/>
  <c r="P209"/>
  <c r="BI207"/>
  <c r="BH207"/>
  <c r="BF207"/>
  <c r="BE207"/>
  <c r="T207"/>
  <c r="R207"/>
  <c r="P207"/>
  <c r="BI205"/>
  <c r="BH205"/>
  <c r="BF205"/>
  <c r="BE205"/>
  <c r="T205"/>
  <c r="R205"/>
  <c r="P205"/>
  <c r="BI203"/>
  <c r="BH203"/>
  <c r="BF203"/>
  <c r="BE203"/>
  <c r="T203"/>
  <c r="R203"/>
  <c r="P203"/>
  <c r="BI201"/>
  <c r="BH201"/>
  <c r="BF201"/>
  <c r="BE201"/>
  <c r="T201"/>
  <c r="R201"/>
  <c r="P201"/>
  <c r="BI199"/>
  <c r="BH199"/>
  <c r="BF199"/>
  <c r="BE199"/>
  <c r="T199"/>
  <c r="R199"/>
  <c r="P199"/>
  <c r="BI197"/>
  <c r="BH197"/>
  <c r="BF197"/>
  <c r="BE197"/>
  <c r="T197"/>
  <c r="R197"/>
  <c r="P197"/>
  <c r="BI195"/>
  <c r="BH195"/>
  <c r="BF195"/>
  <c r="BE195"/>
  <c r="T195"/>
  <c r="R195"/>
  <c r="P195"/>
  <c r="BI193"/>
  <c r="BH193"/>
  <c r="BF193"/>
  <c r="BE193"/>
  <c r="T193"/>
  <c r="R193"/>
  <c r="P193"/>
  <c r="BI191"/>
  <c r="BH191"/>
  <c r="BF191"/>
  <c r="BE191"/>
  <c r="T191"/>
  <c r="R191"/>
  <c r="P191"/>
  <c r="BI190"/>
  <c r="BH190"/>
  <c r="BF190"/>
  <c r="BE190"/>
  <c r="T190"/>
  <c r="R190"/>
  <c r="P190"/>
  <c r="BI187"/>
  <c r="BH187"/>
  <c r="BF187"/>
  <c r="BE187"/>
  <c r="T187"/>
  <c r="R187"/>
  <c r="P187"/>
  <c r="BI186"/>
  <c r="BH186"/>
  <c r="BF186"/>
  <c r="BE186"/>
  <c r="T186"/>
  <c r="R186"/>
  <c r="P186"/>
  <c r="BI184"/>
  <c r="BH184"/>
  <c r="BF184"/>
  <c r="BE184"/>
  <c r="T184"/>
  <c r="R184"/>
  <c r="P184"/>
  <c r="BI183"/>
  <c r="BH183"/>
  <c r="BF183"/>
  <c r="BE183"/>
  <c r="T183"/>
  <c r="R183"/>
  <c r="P183"/>
  <c r="BI181"/>
  <c r="BH181"/>
  <c r="BF181"/>
  <c r="BE181"/>
  <c r="T181"/>
  <c r="R181"/>
  <c r="P181"/>
  <c r="BI180"/>
  <c r="BH180"/>
  <c r="BF180"/>
  <c r="BE180"/>
  <c r="T180"/>
  <c r="R180"/>
  <c r="P180"/>
  <c r="BI179"/>
  <c r="BH179"/>
  <c r="BF179"/>
  <c r="BE179"/>
  <c r="T179"/>
  <c r="R179"/>
  <c r="P179"/>
  <c r="BI178"/>
  <c r="BH178"/>
  <c r="BF178"/>
  <c r="BE178"/>
  <c r="T178"/>
  <c r="R178"/>
  <c r="P178"/>
  <c r="BI177"/>
  <c r="BH177"/>
  <c r="BF177"/>
  <c r="BE177"/>
  <c r="T177"/>
  <c r="R177"/>
  <c r="P177"/>
  <c r="BI175"/>
  <c r="BH175"/>
  <c r="BF175"/>
  <c r="BE175"/>
  <c r="T175"/>
  <c r="R175"/>
  <c r="P175"/>
  <c r="BI174"/>
  <c r="BH174"/>
  <c r="BF174"/>
  <c r="BE174"/>
  <c r="T174"/>
  <c r="R174"/>
  <c r="P174"/>
  <c r="BI171"/>
  <c r="BH171"/>
  <c r="BF171"/>
  <c r="BE171"/>
  <c r="T171"/>
  <c r="R171"/>
  <c r="P171"/>
  <c r="BI168"/>
  <c r="BH168"/>
  <c r="BF168"/>
  <c r="BE168"/>
  <c r="T168"/>
  <c r="R168"/>
  <c r="P168"/>
  <c r="BI167"/>
  <c r="BH167"/>
  <c r="BF167"/>
  <c r="BE167"/>
  <c r="T167"/>
  <c r="R167"/>
  <c r="P167"/>
  <c r="BI166"/>
  <c r="BH166"/>
  <c r="BF166"/>
  <c r="BE166"/>
  <c r="T166"/>
  <c r="R166"/>
  <c r="P166"/>
  <c r="BI165"/>
  <c r="BH165"/>
  <c r="BF165"/>
  <c r="BE165"/>
  <c r="T165"/>
  <c r="R165"/>
  <c r="P165"/>
  <c r="BI164"/>
  <c r="BH164"/>
  <c r="BF164"/>
  <c r="BE164"/>
  <c r="T164"/>
  <c r="R164"/>
  <c r="P164"/>
  <c r="BI163"/>
  <c r="BH163"/>
  <c r="BF163"/>
  <c r="BE163"/>
  <c r="T163"/>
  <c r="R163"/>
  <c r="P163"/>
  <c r="BI162"/>
  <c r="BH162"/>
  <c r="BF162"/>
  <c r="BE162"/>
  <c r="T162"/>
  <c r="R162"/>
  <c r="P162"/>
  <c r="BI161"/>
  <c r="BH161"/>
  <c r="BF161"/>
  <c r="BE161"/>
  <c r="T161"/>
  <c r="R161"/>
  <c r="P161"/>
  <c r="BI160"/>
  <c r="BH160"/>
  <c r="BF160"/>
  <c r="BE160"/>
  <c r="T160"/>
  <c r="R160"/>
  <c r="P160"/>
  <c r="BI159"/>
  <c r="BH159"/>
  <c r="BF159"/>
  <c r="BE159"/>
  <c r="T159"/>
  <c r="R159"/>
  <c r="P159"/>
  <c r="BI158"/>
  <c r="BH158"/>
  <c r="BF158"/>
  <c r="BE158"/>
  <c r="T158"/>
  <c r="R158"/>
  <c r="P158"/>
  <c r="BI157"/>
  <c r="BH157"/>
  <c r="BF157"/>
  <c r="BE157"/>
  <c r="T157"/>
  <c r="R157"/>
  <c r="P157"/>
  <c r="BI155"/>
  <c r="BH155"/>
  <c r="BF155"/>
  <c r="BE155"/>
  <c r="T155"/>
  <c r="R155"/>
  <c r="P155"/>
  <c r="BI154"/>
  <c r="BH154"/>
  <c r="BF154"/>
  <c r="BE154"/>
  <c r="T154"/>
  <c r="R154"/>
  <c r="P154"/>
  <c r="BI153"/>
  <c r="BH153"/>
  <c r="BF153"/>
  <c r="BE153"/>
  <c r="T153"/>
  <c r="R153"/>
  <c r="P153"/>
  <c r="BI152"/>
  <c r="BH152"/>
  <c r="BF152"/>
  <c r="BE152"/>
  <c r="T152"/>
  <c r="R152"/>
  <c r="P152"/>
  <c r="BI151"/>
  <c r="BH151"/>
  <c r="BF151"/>
  <c r="BE151"/>
  <c r="T151"/>
  <c r="R151"/>
  <c r="P151"/>
  <c r="BI150"/>
  <c r="BH150"/>
  <c r="BF150"/>
  <c r="BE150"/>
  <c r="T150"/>
  <c r="R150"/>
  <c r="P150"/>
  <c r="BI149"/>
  <c r="BH149"/>
  <c r="BF149"/>
  <c r="BE149"/>
  <c r="T149"/>
  <c r="R149"/>
  <c r="P149"/>
  <c r="BI148"/>
  <c r="BH148"/>
  <c r="BF148"/>
  <c r="BE148"/>
  <c r="T148"/>
  <c r="R148"/>
  <c r="P148"/>
  <c r="BI147"/>
  <c r="BH147"/>
  <c r="BF147"/>
  <c r="BE147"/>
  <c r="T147"/>
  <c r="R147"/>
  <c r="P147"/>
  <c r="BI146"/>
  <c r="BH146"/>
  <c r="BF146"/>
  <c r="BE146"/>
  <c r="T146"/>
  <c r="R146"/>
  <c r="P146"/>
  <c r="BI144"/>
  <c r="BH144"/>
  <c r="BF144"/>
  <c r="BE144"/>
  <c r="T144"/>
  <c r="R144"/>
  <c r="P144"/>
  <c r="BI143"/>
  <c r="BH143"/>
  <c r="BF143"/>
  <c r="BE143"/>
  <c r="T143"/>
  <c r="R143"/>
  <c r="P143"/>
  <c r="BI142"/>
  <c r="BH142"/>
  <c r="BF142"/>
  <c r="BE142"/>
  <c r="T142"/>
  <c r="R142"/>
  <c r="P142"/>
  <c r="BI141"/>
  <c r="BH141"/>
  <c r="BF141"/>
  <c r="BE141"/>
  <c r="T141"/>
  <c r="R141"/>
  <c r="P141"/>
  <c r="BI140"/>
  <c r="BH140"/>
  <c r="BF140"/>
  <c r="BE140"/>
  <c r="T140"/>
  <c r="R140"/>
  <c r="P140"/>
  <c r="BI139"/>
  <c r="BH139"/>
  <c r="BF139"/>
  <c r="BE139"/>
  <c r="T139"/>
  <c r="R139"/>
  <c r="P139"/>
  <c r="BI138"/>
  <c r="BH138"/>
  <c r="BF138"/>
  <c r="BE138"/>
  <c r="T138"/>
  <c r="R138"/>
  <c r="P138"/>
  <c r="BI137"/>
  <c r="BH137"/>
  <c r="BF137"/>
  <c r="BE137"/>
  <c r="T137"/>
  <c r="R137"/>
  <c r="P137"/>
  <c r="BI136"/>
  <c r="BH136"/>
  <c r="BF136"/>
  <c r="BE136"/>
  <c r="T136"/>
  <c r="R136"/>
  <c r="P136"/>
  <c r="BI135"/>
  <c r="BH135"/>
  <c r="BF135"/>
  <c r="BE135"/>
  <c r="T135"/>
  <c r="R135"/>
  <c r="P135"/>
  <c r="BI133"/>
  <c r="BH133"/>
  <c r="BF133"/>
  <c r="BE133"/>
  <c r="T133"/>
  <c r="T132"/>
  <c r="R133"/>
  <c r="R132"/>
  <c r="P133"/>
  <c r="P132"/>
  <c r="J127"/>
  <c r="J126"/>
  <c r="F126"/>
  <c r="F124"/>
  <c r="E122"/>
  <c r="J92"/>
  <c r="J91"/>
  <c r="F91"/>
  <c r="F89"/>
  <c r="E87"/>
  <c r="J18"/>
  <c r="E18"/>
  <c r="F127"/>
  <c r="J17"/>
  <c r="J12"/>
  <c r="J89"/>
  <c r="E7"/>
  <c r="E120"/>
  <c i="1" r="L90"/>
  <c r="AM90"/>
  <c r="AM89"/>
  <c r="L89"/>
  <c r="AM87"/>
  <c r="L87"/>
  <c r="L85"/>
  <c r="L84"/>
  <c i="2" r="BK235"/>
  <c r="J235"/>
  <c r="BK233"/>
  <c r="BK232"/>
  <c r="BK230"/>
  <c r="J228"/>
  <c r="BK225"/>
  <c r="J222"/>
  <c r="J221"/>
  <c r="J220"/>
  <c r="J219"/>
  <c r="J218"/>
  <c r="J217"/>
  <c r="J216"/>
  <c r="J214"/>
  <c r="BK213"/>
  <c r="J203"/>
  <c r="BK201"/>
  <c r="J197"/>
  <c r="J195"/>
  <c r="J193"/>
  <c r="BK190"/>
  <c r="BK187"/>
  <c r="J184"/>
  <c r="BK180"/>
  <c r="BK175"/>
  <c r="BK174"/>
  <c r="J167"/>
  <c r="BK166"/>
  <c r="J165"/>
  <c r="BK162"/>
  <c r="BK161"/>
  <c r="BK159"/>
  <c r="J158"/>
  <c r="BK157"/>
  <c r="BK154"/>
  <c r="BK149"/>
  <c r="BK148"/>
  <c r="J144"/>
  <c r="BK142"/>
  <c r="J136"/>
  <c r="J233"/>
  <c r="J232"/>
  <c r="J230"/>
  <c r="BK228"/>
  <c r="J225"/>
  <c r="BK222"/>
  <c r="BK221"/>
  <c r="BK220"/>
  <c r="BK219"/>
  <c r="BK218"/>
  <c r="BK217"/>
  <c r="BK216"/>
  <c r="J215"/>
  <c r="BK214"/>
  <c r="BK212"/>
  <c r="J207"/>
  <c r="J205"/>
  <c r="BK199"/>
  <c r="BK195"/>
  <c r="BK191"/>
  <c r="J187"/>
  <c r="BK181"/>
  <c r="J178"/>
  <c r="BK171"/>
  <c r="BK167"/>
  <c r="J164"/>
  <c r="BK163"/>
  <c r="J159"/>
  <c r="BK158"/>
  <c r="J155"/>
  <c r="J154"/>
  <c r="J153"/>
  <c r="J152"/>
  <c r="BK151"/>
  <c r="J149"/>
  <c r="BK146"/>
  <c r="BK143"/>
  <c r="BK141"/>
  <c r="J138"/>
  <c r="J137"/>
  <c r="BK135"/>
  <c r="J133"/>
  <c r="BK215"/>
  <c r="J213"/>
  <c r="J212"/>
  <c r="J209"/>
  <c r="BK207"/>
  <c r="BK205"/>
  <c r="J199"/>
  <c r="BK193"/>
  <c r="J190"/>
  <c r="J186"/>
  <c r="BK183"/>
  <c r="J181"/>
  <c r="J180"/>
  <c r="J179"/>
  <c r="J177"/>
  <c r="J175"/>
  <c r="J174"/>
  <c r="J171"/>
  <c r="BK168"/>
  <c r="J166"/>
  <c r="BK164"/>
  <c r="J163"/>
  <c r="J160"/>
  <c r="BK153"/>
  <c r="J151"/>
  <c r="BK150"/>
  <c r="J148"/>
  <c r="BK147"/>
  <c r="J140"/>
  <c r="BK139"/>
  <c r="J135"/>
  <c r="BK133"/>
  <c i="1" r="AS94"/>
  <c i="2" r="BK209"/>
  <c r="BK203"/>
  <c r="J201"/>
  <c r="BK197"/>
  <c r="J191"/>
  <c r="BK186"/>
  <c r="BK184"/>
  <c r="J183"/>
  <c r="BK179"/>
  <c r="BK178"/>
  <c r="BK177"/>
  <c r="J168"/>
  <c r="BK165"/>
  <c r="J162"/>
  <c r="J161"/>
  <c r="BK160"/>
  <c r="J157"/>
  <c r="BK155"/>
  <c r="BK152"/>
  <c r="J150"/>
  <c r="J147"/>
  <c r="J146"/>
  <c r="BK144"/>
  <c r="J143"/>
  <c r="J142"/>
  <c r="J141"/>
  <c r="BK140"/>
  <c r="J139"/>
  <c r="BK138"/>
  <c r="BK137"/>
  <c r="BK136"/>
  <c l="1" r="R134"/>
  <c r="R131"/>
  <c r="BK145"/>
  <c r="J145"/>
  <c r="J100"/>
  <c r="P145"/>
  <c r="BK156"/>
  <c r="J156"/>
  <c r="J101"/>
  <c r="R156"/>
  <c r="BK176"/>
  <c r="J176"/>
  <c r="J102"/>
  <c r="R176"/>
  <c r="BK211"/>
  <c r="J211"/>
  <c r="J103"/>
  <c r="R211"/>
  <c r="BK134"/>
  <c r="J134"/>
  <c r="J99"/>
  <c r="P134"/>
  <c r="P131"/>
  <c r="T134"/>
  <c r="T131"/>
  <c r="T130"/>
  <c r="R145"/>
  <c r="T145"/>
  <c r="P156"/>
  <c r="T156"/>
  <c r="P176"/>
  <c r="T176"/>
  <c r="P211"/>
  <c r="T211"/>
  <c r="BK231"/>
  <c r="J231"/>
  <c r="J109"/>
  <c r="P231"/>
  <c r="P226"/>
  <c r="R231"/>
  <c r="R226"/>
  <c r="T231"/>
  <c r="T226"/>
  <c r="E85"/>
  <c r="BG135"/>
  <c r="BG140"/>
  <c r="BG142"/>
  <c r="BG143"/>
  <c r="BG146"/>
  <c r="BG151"/>
  <c r="BG152"/>
  <c r="BG153"/>
  <c r="BG154"/>
  <c r="BG159"/>
  <c r="BG161"/>
  <c r="BG164"/>
  <c r="BG171"/>
  <c r="BG177"/>
  <c r="BG178"/>
  <c r="BG184"/>
  <c r="BG195"/>
  <c r="BG201"/>
  <c r="F92"/>
  <c r="J124"/>
  <c r="BG133"/>
  <c r="BG137"/>
  <c r="BG138"/>
  <c r="BG149"/>
  <c r="BG150"/>
  <c r="BG162"/>
  <c r="BG163"/>
  <c r="BG167"/>
  <c r="BG175"/>
  <c r="BG180"/>
  <c r="BG181"/>
  <c r="BG187"/>
  <c r="BG191"/>
  <c r="BG199"/>
  <c r="BG203"/>
  <c r="BG205"/>
  <c r="BG207"/>
  <c r="BG209"/>
  <c r="BG213"/>
  <c r="BG215"/>
  <c r="BG217"/>
  <c r="BG136"/>
  <c r="BG157"/>
  <c r="BG158"/>
  <c r="BG166"/>
  <c r="BG168"/>
  <c r="BG190"/>
  <c r="BG197"/>
  <c r="BG214"/>
  <c r="BG220"/>
  <c r="BG225"/>
  <c r="BG228"/>
  <c r="BG230"/>
  <c r="BK224"/>
  <c r="J224"/>
  <c r="J105"/>
  <c r="BG139"/>
  <c r="BG141"/>
  <c r="BG144"/>
  <c r="BG147"/>
  <c r="BG148"/>
  <c r="BG155"/>
  <c r="BG160"/>
  <c r="BG165"/>
  <c r="BG174"/>
  <c r="BG179"/>
  <c r="BG183"/>
  <c r="BG186"/>
  <c r="BG193"/>
  <c r="BG212"/>
  <c r="BG216"/>
  <c r="BG218"/>
  <c r="BG219"/>
  <c r="BG221"/>
  <c r="BG222"/>
  <c r="BG232"/>
  <c r="BG233"/>
  <c r="BG235"/>
  <c r="BK132"/>
  <c r="BK131"/>
  <c r="BK227"/>
  <c r="J227"/>
  <c r="J107"/>
  <c r="BK229"/>
  <c r="J229"/>
  <c r="J108"/>
  <c r="BK234"/>
  <c r="J234"/>
  <c r="J110"/>
  <c r="J33"/>
  <c i="1" r="AV95"/>
  <c i="2" r="F33"/>
  <c i="1" r="AZ95"/>
  <c r="AZ94"/>
  <c r="AV94"/>
  <c r="AK29"/>
  <c i="2" r="J34"/>
  <c i="1" r="AW95"/>
  <c i="2" r="F34"/>
  <c i="1" r="BA95"/>
  <c r="BA94"/>
  <c r="W30"/>
  <c i="2" r="F36"/>
  <c i="1" r="BC95"/>
  <c r="BC94"/>
  <c r="AY94"/>
  <c i="2" r="F37"/>
  <c i="1" r="BD95"/>
  <c r="BD94"/>
  <c r="W33"/>
  <c i="2" l="1" r="R130"/>
  <c r="P130"/>
  <c i="1" r="AU95"/>
  <c i="2" r="J131"/>
  <c r="J97"/>
  <c r="J132"/>
  <c r="J98"/>
  <c r="BK223"/>
  <c r="J223"/>
  <c r="J104"/>
  <c r="BK226"/>
  <c r="J226"/>
  <c r="J106"/>
  <c i="1" r="AU94"/>
  <c r="AW94"/>
  <c r="AK30"/>
  <c r="W32"/>
  <c r="AT95"/>
  <c r="W29"/>
  <c i="2" r="F35"/>
  <c i="1" r="BB95"/>
  <c r="BB94"/>
  <c r="AX94"/>
  <c i="2" l="1" r="BK130"/>
  <c r="J130"/>
  <c r="J96"/>
  <c i="1" r="AT94"/>
  <c r="W31"/>
  <c i="2" l="1" r="J30"/>
  <c i="1" r="AG95"/>
  <c r="AG94"/>
  <c r="AK26"/>
  <c r="AK35"/>
  <c l="1" r="AN95"/>
  <c i="2" r="J39"/>
  <c i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<sst xmlns="http://schemas.openxmlformats.org/spreadsheetml/2006/main">
  <si>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</si>
  <si>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</si>
  <si>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</si>
  <si>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</si>
  <si>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</si>
  <si>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{4ee2064d-8c9d-493f-8d24-b1500d4f89fc}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</si>
  <si>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</si>
  <si>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</si>
  <si>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</si>
  <si>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</si>
  <si>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</si>
  <si>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</si>
  <si>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</si>
  <si>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</si>
  <si>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65420196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</si>
  <si>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</si>
  <si>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</si>
  <si>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kotelny včetně rozvodů a úpravy elektroinstalace na TO Č. Krumlov</t>
  </si>
  <si>
    <t>KSO:</t>
  </si>
  <si>
    <t>CC-CZ:</t>
  </si>
  <si>
    <t>Místo:</t>
  </si>
  <si>
    <t xml:space="preserve"> </t>
  </si>
  <si>
    <t>Datum:</t>
  </si>
  <si>
    <t>28. 8. 2020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</si>
  <si>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</si>
  <si>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</si>
  <si>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</si>
  <si>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</si>
  <si>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</si>
  <si>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</si>
  <si>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</si>
  <si>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</si>
  <si>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</si>
  <si>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</si>
  <si>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</si>
  <si>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</si>
  <si>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</si>
  <si>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</si>
  <si>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</si>
  <si>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</si>
  <si>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</si>
  <si>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</si>
  <si>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</si>
  <si>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</si>
  <si>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</si>
  <si>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</si>
  <si>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</si>
  <si>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</si>
  <si>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</si>
  <si>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</si>
  <si>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</si>
  <si>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</si>
  <si>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</si>
  <si>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</si>
  <si>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</si>
  <si>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</si>
  <si>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</si>
  <si>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</si>
  <si>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</si>
  <si>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</si>
  <si>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</si>
  <si>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</si>
  <si>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</si>
  <si>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</si>
  <si>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</si>
  <si>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</si>
  <si>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</si>
  <si>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</si>
  <si>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</si>
  <si>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</si>
  <si>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</si>
  <si>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</si>
  <si>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</si>
  <si>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</si>
  <si>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</si>
  <si>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</si>
  <si>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</si>
  <si>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</si>
  <si>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</si>
  <si>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</si>
  <si>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{a0b005d1-1a41-4b5c-bf60-b2fa844a6279}</t>
  </si>
  <si>
    <t>2</t>
  </si>
  <si>
    <t>KRYCÍ LIST SOUPISU PRACÍ</t>
  </si>
  <si>
    <t>Objekt:</t>
  </si>
  <si>
    <t>65420196 - Rekonstrukce kotelny včetně rozvodů a úpravy elektroinstalace na TO Č. Krumlov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</si>
  <si>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</si>
  <si>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</si>
  <si>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</si>
  <si>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</si>
  <si>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</si>
  <si>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</si>
  <si>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731 - Ústřední vytápění - kotelny</t>
  </si>
  <si>
    <t xml:space="preserve">    732 - Ústřední vytápění - strojovny</t>
  </si>
  <si>
    <t xml:space="preserve">    D1 - Strojovna</t>
  </si>
  <si>
    <t xml:space="preserve">    733 - Ústřední vytápění - rozvodné potrubí</t>
  </si>
  <si>
    <t xml:space="preserve">    735 - Ústřední vytápění - otopná tělesa</t>
  </si>
  <si>
    <t>734 - Ústřední vytápění - armatury</t>
  </si>
  <si>
    <t>M - Práce a dodávky M</t>
  </si>
  <si>
    <t xml:space="preserve">    36-M - Montáž prov.,měř. a regul. zařízení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</si>
  <si>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</si>
  <si>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</si>
  <si>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</si>
  <si>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</si>
  <si>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</si>
  <si>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</si>
  <si>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</si>
  <si>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</si>
  <si>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</si>
  <si>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</si>
  <si>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</si>
  <si>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</si>
  <si>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</si>
  <si>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</si>
  <si>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</si>
  <si>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</si>
  <si>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</si>
  <si>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</si>
  <si>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</si>
  <si>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</si>
  <si>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</si>
  <si>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731</t>
  </si>
  <si>
    <t>Ústřední vytápění - kotelny</t>
  </si>
  <si>
    <t>K</t>
  </si>
  <si>
    <t>731100804</t>
  </si>
  <si>
    <t xml:space="preserve">Demontáž kotlů litinových  článkových počet čl./hmotnost kotle (t) 6 čl./0,245 t</t>
  </si>
  <si>
    <t>kus</t>
  </si>
  <si>
    <t>CS ÚRS 2020 02</t>
  </si>
  <si>
    <t>16</t>
  </si>
  <si>
    <t>4</t>
  </si>
  <si>
    <t>-1942399989</t>
  </si>
  <si>
    <t>732</t>
  </si>
  <si>
    <t>Ústřední vytápění - strojovny</t>
  </si>
  <si>
    <t>732110812</t>
  </si>
  <si>
    <t xml:space="preserve">Demontáž těles rozdělovačů a sběračů  přes 100 do DN 200</t>
  </si>
  <si>
    <t>m</t>
  </si>
  <si>
    <t>-1414678817</t>
  </si>
  <si>
    <t>3</t>
  </si>
  <si>
    <t>732211823</t>
  </si>
  <si>
    <t xml:space="preserve">Demontáž ohříváků zásobníkových  ležatých o obsahu přes 4000 do 6300 l</t>
  </si>
  <si>
    <t>-1234195706</t>
  </si>
  <si>
    <t>732214813</t>
  </si>
  <si>
    <t xml:space="preserve">Demontáž ohříváků zásobníkových  vypuštění vody z ohříváků o obsahu do 630 l</t>
  </si>
  <si>
    <t>-588030332</t>
  </si>
  <si>
    <t>5</t>
  </si>
  <si>
    <t>732320813</t>
  </si>
  <si>
    <t xml:space="preserve">Demontáž nádrží beztlakých nebo tlakových  odpojení od rozvodů potrubí nádrže o obsahu přes 100 do 200 l</t>
  </si>
  <si>
    <t>859285199</t>
  </si>
  <si>
    <t>6</t>
  </si>
  <si>
    <t>732420812</t>
  </si>
  <si>
    <t xml:space="preserve">Demontáž čerpadel  oběhových spirálních (do potrubí) DN 40</t>
  </si>
  <si>
    <t>204815830</t>
  </si>
  <si>
    <t>7</t>
  </si>
  <si>
    <t>732522130</t>
  </si>
  <si>
    <t>Venkovní jednotka tepelného čerpadla výkon 23,0 kW</t>
  </si>
  <si>
    <t>ks</t>
  </si>
  <si>
    <t>668121432</t>
  </si>
  <si>
    <t>8</t>
  </si>
  <si>
    <t>732211116</t>
  </si>
  <si>
    <t>Nepřímotopné zásobníkové ohřívače TUV stacionární s jedním teplosměnným výměníkem PN 0,6 MPa/1,0 MPa, t = 80°C/110°C objem zásobníku / v.pl. m2 výměníku 300 l / 1,50 m2</t>
  </si>
  <si>
    <t>soubor</t>
  </si>
  <si>
    <t>-978139948</t>
  </si>
  <si>
    <t>9</t>
  </si>
  <si>
    <t>732331615</t>
  </si>
  <si>
    <t>Nádoby expanzní tlakové pro topné a chladicí soustavy s membránou bez pojistného ventilu se závitovým připojením PN 0,6 o objemu 35 l</t>
  </si>
  <si>
    <t>-1102440565</t>
  </si>
  <si>
    <t>10</t>
  </si>
  <si>
    <t>732421222.R01</t>
  </si>
  <si>
    <t>Čerpadlo teplovodní mokroběžné závitové cirkulační DN 32 výtlak do 4,0 m průtok 2,96 m3/h pro TUV</t>
  </si>
  <si>
    <t>286137203</t>
  </si>
  <si>
    <t>11</t>
  </si>
  <si>
    <t>735001.R01</t>
  </si>
  <si>
    <t>Sada pro připojení teplovzdušných jednotek s regulátorem oběmového průtoku</t>
  </si>
  <si>
    <t>-2041141224</t>
  </si>
  <si>
    <t>D1</t>
  </si>
  <si>
    <t>Strojovna</t>
  </si>
  <si>
    <t>12</t>
  </si>
  <si>
    <t>732001501.R01</t>
  </si>
  <si>
    <t>Konzole stojanová, obyčejná</t>
  </si>
  <si>
    <t>-2101763610</t>
  </si>
  <si>
    <t>13</t>
  </si>
  <si>
    <t>732532002.R01</t>
  </si>
  <si>
    <t>Vnitřní jednotka tepelného čerpadla</t>
  </si>
  <si>
    <t>-929459759</t>
  </si>
  <si>
    <t>14</t>
  </si>
  <si>
    <t>732532005.R01</t>
  </si>
  <si>
    <t>Kaskádní řídící jednotka pro kaskádu dvou tepelných čerpadel s prostorovým termostatem</t>
  </si>
  <si>
    <t>813007028</t>
  </si>
  <si>
    <t>732542002.R01</t>
  </si>
  <si>
    <t>Vedení měděného potrubí chladiva, chladivo R410A, tepelná izolace, kominikace</t>
  </si>
  <si>
    <t>-67519334</t>
  </si>
  <si>
    <t>732535001.R01</t>
  </si>
  <si>
    <t>Chránička pro chladivové potrubí</t>
  </si>
  <si>
    <t>-52874342</t>
  </si>
  <si>
    <t>17</t>
  </si>
  <si>
    <t>732005006.R01</t>
  </si>
  <si>
    <t>Instalace venkovní/vnitřní jednotky, propojení, vyvakuování a napuštění systému chladivem</t>
  </si>
  <si>
    <t>-159830768</t>
  </si>
  <si>
    <t>18</t>
  </si>
  <si>
    <t>73500250001.R01</t>
  </si>
  <si>
    <t>Elektrické propojení, materiál vč. Práce</t>
  </si>
  <si>
    <t>-2047398496</t>
  </si>
  <si>
    <t>19</t>
  </si>
  <si>
    <t>7350025005.R01</t>
  </si>
  <si>
    <t>Nastavení, odzkoušení a uvedení do provozu</t>
  </si>
  <si>
    <t>-906855003</t>
  </si>
  <si>
    <t>20</t>
  </si>
  <si>
    <t>735005008.R01</t>
  </si>
  <si>
    <t>Teplovzdušná jednotka o výkonu min. 10,9 kW</t>
  </si>
  <si>
    <t>-116747658</t>
  </si>
  <si>
    <t>7355008001.R01</t>
  </si>
  <si>
    <t>Konzole</t>
  </si>
  <si>
    <t>-1480776089</t>
  </si>
  <si>
    <t>733</t>
  </si>
  <si>
    <t>Ústřední vytápění - rozvodné potrubí</t>
  </si>
  <si>
    <t>22</t>
  </si>
  <si>
    <t>733110803</t>
  </si>
  <si>
    <t xml:space="preserve">Demontáž potrubí z trubek ocelových závitových  DN do 15</t>
  </si>
  <si>
    <t>-1916940646</t>
  </si>
  <si>
    <t>23</t>
  </si>
  <si>
    <t>733110806</t>
  </si>
  <si>
    <t xml:space="preserve">Demontáž potrubí z trubek ocelových závitových  DN přes 15 do 32</t>
  </si>
  <si>
    <t>992380178</t>
  </si>
  <si>
    <t>24</t>
  </si>
  <si>
    <t>733110808</t>
  </si>
  <si>
    <t xml:space="preserve">Demontáž potrubí z trubek ocelových závitových  DN přes 32 do 50</t>
  </si>
  <si>
    <t>1727048707</t>
  </si>
  <si>
    <t>25</t>
  </si>
  <si>
    <t>733110810</t>
  </si>
  <si>
    <t xml:space="preserve">Demontáž potrubí z trubek ocelových závitových  DN přes 50 do 80</t>
  </si>
  <si>
    <t>-1312023446</t>
  </si>
  <si>
    <t>26</t>
  </si>
  <si>
    <t>733122203</t>
  </si>
  <si>
    <t>Potrubí z trubek ocelových hladkých spojovaných lisováním z uhlíkové oceli DN 15</t>
  </si>
  <si>
    <t>-585410353</t>
  </si>
  <si>
    <t>27</t>
  </si>
  <si>
    <t>733122204</t>
  </si>
  <si>
    <t>Potrubí z trubek ocelových hladkých spojovaných lisováním z uhlíkové oceli DN 20</t>
  </si>
  <si>
    <t>235032409</t>
  </si>
  <si>
    <t>28</t>
  </si>
  <si>
    <t>733122205</t>
  </si>
  <si>
    <t>Potrubí z trubek ocelových hladkých spojovaných lisováním z uhlíkové oceli DN 25</t>
  </si>
  <si>
    <t>1481866794</t>
  </si>
  <si>
    <t>29</t>
  </si>
  <si>
    <t>733122206</t>
  </si>
  <si>
    <t>Potrubí z trubek ocelových hladkých spojovaných lisováním z uhlíkové oceli DN 32</t>
  </si>
  <si>
    <t>1660246123</t>
  </si>
  <si>
    <t>30</t>
  </si>
  <si>
    <t>733122207</t>
  </si>
  <si>
    <t>Potrubí z trubek ocelových hladkých spojovaných lisováním z uhlíkové oceli DN 40</t>
  </si>
  <si>
    <t>-2079755691</t>
  </si>
  <si>
    <t>31</t>
  </si>
  <si>
    <t>733122208</t>
  </si>
  <si>
    <t>Potrubí z trubek ocelových hladkých spojovaných lisováním z uhlíkové oceli DN 50</t>
  </si>
  <si>
    <t>-1610097234</t>
  </si>
  <si>
    <t>32</t>
  </si>
  <si>
    <t>733131107</t>
  </si>
  <si>
    <t>Kompenzátory pro ocelové potrubí pryžové PN 16 do 100°C závitové se šroubením G 2</t>
  </si>
  <si>
    <t>-533793868</t>
  </si>
  <si>
    <t>33</t>
  </si>
  <si>
    <t>733811231</t>
  </si>
  <si>
    <t>Ochrana potrubí termoizolačními trubicemi z pěnového polyetylenu PE přilepenými v příčných a podélných spojích, tloušťky izolace přes 9 do 13 mm, vnitřního průměru izolace DN do 22 mm</t>
  </si>
  <si>
    <t>-1929974503</t>
  </si>
  <si>
    <t>VV</t>
  </si>
  <si>
    <t>70+35+85</t>
  </si>
  <si>
    <t>Součet</t>
  </si>
  <si>
    <t>34</t>
  </si>
  <si>
    <t>733811232</t>
  </si>
  <si>
    <t>Ochrana potrubí termoizolačními trubicemi z pěnového polyetylenu PE přilepenými v příčných a podélných spojích, tloušťky izolace přes 9 do 13 mm, vnitřního průměru izolace DN přes 22 do 45 mm</t>
  </si>
  <si>
    <t>455599427</t>
  </si>
  <si>
    <t>35+25</t>
  </si>
  <si>
    <t>35</t>
  </si>
  <si>
    <t>733811233</t>
  </si>
  <si>
    <t>Ochrana potrubí termoizolačními trubicemi z pěnového polyetylenu PE přilepenými v příčných a podélných spojích, tloušťky izolace přes 9 do 13 mm, vnitřního průměru izolace DN přes 45 do 63 mm</t>
  </si>
  <si>
    <t>-1863040100</t>
  </si>
  <si>
    <t>36</t>
  </si>
  <si>
    <t>Pol28</t>
  </si>
  <si>
    <t>Doplňkový a spojovací materiál</t>
  </si>
  <si>
    <t>-2086006616</t>
  </si>
  <si>
    <t>735</t>
  </si>
  <si>
    <t>Ústřední vytápění - otopná tělesa</t>
  </si>
  <si>
    <t>48</t>
  </si>
  <si>
    <t>735151811</t>
  </si>
  <si>
    <t xml:space="preserve">Demontáž otopných těles panelových  jednořadých stavební délky do 1500 mm</t>
  </si>
  <si>
    <t>1534840180</t>
  </si>
  <si>
    <t>49</t>
  </si>
  <si>
    <t>735151812</t>
  </si>
  <si>
    <t xml:space="preserve">Demontáž otopných těles panelových  jednořadých stavební délky přes 1500 do 2820 mm</t>
  </si>
  <si>
    <t>-1440069187</t>
  </si>
  <si>
    <t>50</t>
  </si>
  <si>
    <t>735151822</t>
  </si>
  <si>
    <t xml:space="preserve">Demontáž otopných těles panelových  dvouřadých stavební délky přes 1500 do 2820 mm</t>
  </si>
  <si>
    <t>-1307152933</t>
  </si>
  <si>
    <t>51</t>
  </si>
  <si>
    <t>735151832</t>
  </si>
  <si>
    <t xml:space="preserve">Demontáž otopných těles panelových  třířadých stavební délky přes 1500 do 2820 mm</t>
  </si>
  <si>
    <t>100372904</t>
  </si>
  <si>
    <t>81</t>
  </si>
  <si>
    <t>735152272</t>
  </si>
  <si>
    <t>Otopná tělesa panelová VK jednodesková PN 1,0 MPa, T do 110°C s jednou přídavnou přestupní plochou výšky tělesa 600 mm stavební délky / výkonu 500 mm / 501 W</t>
  </si>
  <si>
    <t>23390839</t>
  </si>
  <si>
    <t>52</t>
  </si>
  <si>
    <t>735152596</t>
  </si>
  <si>
    <t>Otopná tělesa panelová VK dvoudesková PN 1,0 MPa, T do 110°C se dvěma přídavnými přestupními plochami výšky tělesa 900 mm stavební délky / výkonu 900 mm / 2082 W</t>
  </si>
  <si>
    <t>29781267</t>
  </si>
  <si>
    <t>82</t>
  </si>
  <si>
    <t>735152699.KRD</t>
  </si>
  <si>
    <t>Otopné těleso panelové VK třídeskové 3 přídavné přestupní plochy KORADO Radik VK typ 33 výška/délka 900/1200 mm výkon 3994 W</t>
  </si>
  <si>
    <t>1810345967</t>
  </si>
  <si>
    <t>53</t>
  </si>
  <si>
    <t>735211812</t>
  </si>
  <si>
    <t xml:space="preserve">Demontáž registrů z ocelových trubek žebrových  Ø 76/3/156 stavební délky do 3 m, o počtu pramenů registru 2</t>
  </si>
  <si>
    <t>1475817976</t>
  </si>
  <si>
    <t>54</t>
  </si>
  <si>
    <t>735494811</t>
  </si>
  <si>
    <t xml:space="preserve">Vypuštění vody z otopných soustav  bez kotlů, ohříváků, zásobníků a nádrží</t>
  </si>
  <si>
    <t>m2</t>
  </si>
  <si>
    <t>-646757766</t>
  </si>
  <si>
    <t>1,5*0,7*1+2,82*0,7*1+2,82*0,7*2*2+2,82*0,7*2*6</t>
  </si>
  <si>
    <t>55</t>
  </si>
  <si>
    <t>735890802</t>
  </si>
  <si>
    <t xml:space="preserve">Vnitrostaveništní přemístění vybouraných (demontovaných) hmot otopných těles  vodorovně do 100 m v objektech výšky přes 6 do 12 m</t>
  </si>
  <si>
    <t>t</t>
  </si>
  <si>
    <t>-315554629</t>
  </si>
  <si>
    <t>56</t>
  </si>
  <si>
    <t>735152.01</t>
  </si>
  <si>
    <t xml:space="preserve">Otopné těleso 10 VK  700/1200 (White RAL 9016)</t>
  </si>
  <si>
    <t>1207627238</t>
  </si>
  <si>
    <t>58</t>
  </si>
  <si>
    <t>735152.02</t>
  </si>
  <si>
    <t xml:space="preserve">Otopné těleso 21 VK  700/2000 (White RAL 9016)</t>
  </si>
  <si>
    <t>936398896</t>
  </si>
  <si>
    <t>59</t>
  </si>
  <si>
    <t>735152.03</t>
  </si>
  <si>
    <t xml:space="preserve">Otopné těleso 22 VK  700/1200 (White RAL 9016)</t>
  </si>
  <si>
    <t>281007167</t>
  </si>
  <si>
    <t>60</t>
  </si>
  <si>
    <t>735152.04</t>
  </si>
  <si>
    <t xml:space="preserve">Otiopné těleso 22 VK  700/1400 (White RAL 9016)</t>
  </si>
  <si>
    <t>1429087033</t>
  </si>
  <si>
    <t>61</t>
  </si>
  <si>
    <t>735152.05</t>
  </si>
  <si>
    <t xml:space="preserve">Otopné těleso 22 VK  700/1800 (White RAL 9016)</t>
  </si>
  <si>
    <t>-366850276</t>
  </si>
  <si>
    <t>62</t>
  </si>
  <si>
    <t>752152.06</t>
  </si>
  <si>
    <t xml:space="preserve">Otopné těleso 22 VK  700/2000 (White RAL 9016)</t>
  </si>
  <si>
    <t>-638988960</t>
  </si>
  <si>
    <t>63</t>
  </si>
  <si>
    <t>735152.07</t>
  </si>
  <si>
    <t xml:space="preserve">Otopné těleso 33 VK  700/1400 (White RAL 9016)</t>
  </si>
  <si>
    <t>1808733061</t>
  </si>
  <si>
    <t>64</t>
  </si>
  <si>
    <t>735152.08</t>
  </si>
  <si>
    <t xml:space="preserve">Otopné těleso 33 VK  700/1600 (White RAL 9016)</t>
  </si>
  <si>
    <t>2051367904</t>
  </si>
  <si>
    <t>65</t>
  </si>
  <si>
    <t>735152.09</t>
  </si>
  <si>
    <t xml:space="preserve">Otopné těleso 33 VK  700/1800 (White RAL 9016)</t>
  </si>
  <si>
    <t>1138155827</t>
  </si>
  <si>
    <t>66</t>
  </si>
  <si>
    <t>735152.10</t>
  </si>
  <si>
    <t xml:space="preserve">Otopné těleso 33 VK  700/2000 (White RAL 9016)</t>
  </si>
  <si>
    <t>-1545379915</t>
  </si>
  <si>
    <t>734</t>
  </si>
  <si>
    <t>Ústřední vytápění - armatury</t>
  </si>
  <si>
    <t>68</t>
  </si>
  <si>
    <t>734111411</t>
  </si>
  <si>
    <t xml:space="preserve">Ventily uzavírací přírubové  přímé ovládané ručně PN 16 do 300°C (V 30 111 616) DN 15</t>
  </si>
  <si>
    <t>-426275743</t>
  </si>
  <si>
    <t>69</t>
  </si>
  <si>
    <t>734200823</t>
  </si>
  <si>
    <t xml:space="preserve">Demontáž armatur závitových  se dvěma závity přes 1 do G 6/4</t>
  </si>
  <si>
    <t>1551757699</t>
  </si>
  <si>
    <t>70</t>
  </si>
  <si>
    <t>734211120</t>
  </si>
  <si>
    <t>Ventily odvzdušňovací závitové automatické PN 14 do 120°C G 1/2</t>
  </si>
  <si>
    <t>-606455628</t>
  </si>
  <si>
    <t>71</t>
  </si>
  <si>
    <t>734221682</t>
  </si>
  <si>
    <t>Ventily regulační závitové hlavice termostatické, pro ovládání ventilů PN 10 do 110°C kapalinové otopných těles VK</t>
  </si>
  <si>
    <t>427476284</t>
  </si>
  <si>
    <t>72</t>
  </si>
  <si>
    <t>734242415</t>
  </si>
  <si>
    <t>Ventily zpětné závitové PN 16 do 110°C přímé G 5/4</t>
  </si>
  <si>
    <t>873136724</t>
  </si>
  <si>
    <t>73</t>
  </si>
  <si>
    <t>734261406</t>
  </si>
  <si>
    <t>Šroubení připojovací armatury radiátorů VK PN 10 do 110°C, regulační uzavíratelné přímé G 1/2 x 18</t>
  </si>
  <si>
    <t>-1593340066</t>
  </si>
  <si>
    <t>74</t>
  </si>
  <si>
    <t>734290822</t>
  </si>
  <si>
    <t xml:space="preserve">Demontáž armatur směšovacích  přivařovacích čtyřcestných DN 25</t>
  </si>
  <si>
    <t>-1919974354</t>
  </si>
  <si>
    <t>75</t>
  </si>
  <si>
    <t>734291123</t>
  </si>
  <si>
    <t>Ostatní armatury kohouty plnicí a vypouštěcí PN 10 do 90°C G 1/2</t>
  </si>
  <si>
    <t>1187707361</t>
  </si>
  <si>
    <t>76</t>
  </si>
  <si>
    <t>734291242</t>
  </si>
  <si>
    <t>Ostatní armatury filtry závitové PN 16 do 130°C přímé s vnitřními závity G 1/2</t>
  </si>
  <si>
    <t>-384979358</t>
  </si>
  <si>
    <t>77</t>
  </si>
  <si>
    <t>734292716</t>
  </si>
  <si>
    <t>Ostatní armatury kulové kohouty PN 42 do 185°C přímé vnitřní závit G 1 1/4</t>
  </si>
  <si>
    <t>-972213368</t>
  </si>
  <si>
    <t>78</t>
  </si>
  <si>
    <t>734292718</t>
  </si>
  <si>
    <t>Ostatní armatury kulové kohouty PN 42 do 185°C přímé vnitřní závit G 2</t>
  </si>
  <si>
    <t>1409087456</t>
  </si>
  <si>
    <t>M</t>
  </si>
  <si>
    <t>Práce a dodávky M</t>
  </si>
  <si>
    <t>36-M</t>
  </si>
  <si>
    <t>Montáž prov.,měř. a regul. zařízení</t>
  </si>
  <si>
    <t>79</t>
  </si>
  <si>
    <t>36001.R01</t>
  </si>
  <si>
    <t>Měření a regulace systému</t>
  </si>
  <si>
    <t>366286756</t>
  </si>
  <si>
    <t>VRN</t>
  </si>
  <si>
    <t>Vedlejší rozpočtové náklady</t>
  </si>
  <si>
    <t>VRN1</t>
  </si>
  <si>
    <t>Průzkumné, geodetické a projektové práce</t>
  </si>
  <si>
    <t>86</t>
  </si>
  <si>
    <t>013254000</t>
  </si>
  <si>
    <t>Dokumentace skutečného provedení stavby</t>
  </si>
  <si>
    <t>Kč</t>
  </si>
  <si>
    <t>1024</t>
  </si>
  <si>
    <t>407267120</t>
  </si>
  <si>
    <t>VRN3</t>
  </si>
  <si>
    <t>Zařízení staveniště</t>
  </si>
  <si>
    <t>84</t>
  </si>
  <si>
    <t>030001000</t>
  </si>
  <si>
    <t>-846068468</t>
  </si>
  <si>
    <t>VRN4</t>
  </si>
  <si>
    <t>Inženýrská činnost</t>
  </si>
  <si>
    <t>89</t>
  </si>
  <si>
    <t>043194000</t>
  </si>
  <si>
    <t>Ostatní zkoušky</t>
  </si>
  <si>
    <t>-1475776453</t>
  </si>
  <si>
    <t>87</t>
  </si>
  <si>
    <t>045203000</t>
  </si>
  <si>
    <t>Kompletační činnost</t>
  </si>
  <si>
    <t>-1656225304</t>
  </si>
  <si>
    <t>VRN9</t>
  </si>
  <si>
    <t>Ostatní náklady</t>
  </si>
  <si>
    <t>83</t>
  </si>
  <si>
    <t>092103001</t>
  </si>
  <si>
    <t>Náklady na zkušební provoz</t>
  </si>
  <si>
    <t>-66989070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</si>
</sst>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30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hidden="1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hidden="1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s="3" customFormat="1" ht="14.4" customHeight="1">
      <c r="A31" s="3"/>
      <c r="B31" s="45"/>
      <c r="C31" s="46"/>
      <c r="D31" s="51" t="s">
        <v>37</v>
      </c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4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4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4" t="s">
        <v>48</v>
      </c>
      <c r="AI60" s="41"/>
      <c r="AJ60" s="41"/>
      <c r="AK60" s="41"/>
      <c r="AL60" s="41"/>
      <c r="AM60" s="64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4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4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4" t="s">
        <v>48</v>
      </c>
      <c r="AI75" s="41"/>
      <c r="AJ75" s="41"/>
      <c r="AK75" s="41"/>
      <c r="AL75" s="41"/>
      <c r="AM75" s="64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3"/>
      <c r="BE77" s="37"/>
    </row>
    <row r="81" s="2" customFormat="1" ht="6.96" customHeight="1">
      <c r="A81" s="37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70"/>
      <c r="C84" s="31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65420196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Rekonstrukce kotelny včetně rozvodů a úpravy elektroinstalace na TO Č. Krumlov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8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9" t="str">
        <f>IF(AN8= "","",AN8)</f>
        <v>28. 8. 2020</v>
      </c>
      <c r="AN87" s="79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1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80" t="str">
        <f>IF(E17="","",E17)</f>
        <v xml:space="preserve"> </v>
      </c>
      <c r="AN89" s="71"/>
      <c r="AO89" s="71"/>
      <c r="AP89" s="71"/>
      <c r="AQ89" s="39"/>
      <c r="AR89" s="43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1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80" t="str">
        <f>IF(E20="","",E20)</f>
        <v xml:space="preserve"> </v>
      </c>
      <c r="AN90" s="71"/>
      <c r="AO90" s="71"/>
      <c r="AP90" s="71"/>
      <c r="AQ90" s="39"/>
      <c r="AR90" s="43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7"/>
    </row>
    <row r="92" s="2" customFormat="1" ht="29.28" customHeight="1">
      <c r="A92" s="37"/>
      <c r="B92" s="38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3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7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37.5" customHeight="1">
      <c r="A95" s="119" t="s">
        <v>77</v>
      </c>
      <c r="B95" s="120"/>
      <c r="C95" s="121"/>
      <c r="D95" s="122" t="s">
        <v>14</v>
      </c>
      <c r="E95" s="122"/>
      <c r="F95" s="122"/>
      <c r="G95" s="122"/>
      <c r="H95" s="122"/>
      <c r="I95" s="123"/>
      <c r="J95" s="122" t="s">
        <v>17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'65420196 - Rekonstrukce k...'!J30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78</v>
      </c>
      <c r="AR95" s="126"/>
      <c r="AS95" s="127">
        <v>0</v>
      </c>
      <c r="AT95" s="128">
        <f>ROUND(SUM(AV95:AW95),2)</f>
        <v>0</v>
      </c>
      <c r="AU95" s="129">
        <f>'65420196 - Rekonstrukce k...'!P130</f>
        <v>0</v>
      </c>
      <c r="AV95" s="128">
        <f>'65420196 - Rekonstrukce k...'!J33</f>
        <v>0</v>
      </c>
      <c r="AW95" s="128">
        <f>'65420196 - Rekonstrukce k...'!J34</f>
        <v>0</v>
      </c>
      <c r="AX95" s="128">
        <f>'65420196 - Rekonstrukce k...'!J35</f>
        <v>0</v>
      </c>
      <c r="AY95" s="128">
        <f>'65420196 - Rekonstrukce k...'!J36</f>
        <v>0</v>
      </c>
      <c r="AZ95" s="128">
        <f>'65420196 - Rekonstrukce k...'!F33</f>
        <v>0</v>
      </c>
      <c r="BA95" s="128">
        <f>'65420196 - Rekonstrukce k...'!F34</f>
        <v>0</v>
      </c>
      <c r="BB95" s="128">
        <f>'65420196 - Rekonstrukce k...'!F35</f>
        <v>0</v>
      </c>
      <c r="BC95" s="128">
        <f>'65420196 - Rekonstrukce k...'!F36</f>
        <v>0</v>
      </c>
      <c r="BD95" s="130">
        <f>'65420196 - Rekonstrukce k...'!F37</f>
        <v>0</v>
      </c>
      <c r="BE95" s="7"/>
      <c r="BT95" s="131" t="s">
        <v>79</v>
      </c>
      <c r="BV95" s="131" t="s">
        <v>75</v>
      </c>
      <c r="BW95" s="131" t="s">
        <v>80</v>
      </c>
      <c r="BX95" s="131" t="s">
        <v>5</v>
      </c>
      <c r="CL95" s="131" t="s">
        <v>1</v>
      </c>
      <c r="CM95" s="131" t="s">
        <v>81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vDtxYMdNZLuDmdXlmn5zyYVOCdd0xcwCVgfQVQ3jWzaV/X8wrOjktXri3qttqB+Nt3h5diz7KCdh7SBP5ox86w==" hashValue="53TqWMurqASqpypkZmpC9EstEru7zCKMAhNBiu1784ZS2NBo/nkig3LmU2MPu63n7X2ZH6gBBkor1z0+k4PL2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65420196 - Rekonstrukce k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80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9"/>
      <c r="AT3" s="16" t="s">
        <v>81</v>
      </c>
    </row>
    <row r="4" s="1" customFormat="1" ht="24.96" customHeight="1">
      <c r="B4" s="19"/>
      <c r="D4" s="134" t="s">
        <v>82</v>
      </c>
      <c r="L4" s="19"/>
      <c r="M4" s="135" t="s">
        <v>10</v>
      </c>
      <c r="AT4" s="16" t="s">
        <v>30</v>
      </c>
    </row>
    <row r="5" s="1" customFormat="1" ht="6.96" customHeight="1">
      <c r="B5" s="19"/>
      <c r="L5" s="19"/>
    </row>
    <row r="6" s="1" customFormat="1" ht="12" customHeight="1">
      <c r="B6" s="19"/>
      <c r="D6" s="136" t="s">
        <v>16</v>
      </c>
      <c r="L6" s="19"/>
    </row>
    <row r="7" s="1" customFormat="1" ht="23.25" customHeight="1">
      <c r="B7" s="19"/>
      <c r="E7" s="137" t="str">
        <f>'Rekapitulace stavby'!K6</f>
        <v>Rekonstrukce kotelny včetně rozvodů a úpravy elektroinstalace na TO Č. Krumlov</v>
      </c>
      <c r="F7" s="136"/>
      <c r="G7" s="136"/>
      <c r="H7" s="136"/>
      <c r="L7" s="19"/>
    </row>
    <row r="8" s="2" customFormat="1" ht="12" customHeight="1">
      <c r="A8" s="37"/>
      <c r="B8" s="43"/>
      <c r="C8" s="37"/>
      <c r="D8" s="136" t="s">
        <v>83</v>
      </c>
      <c r="E8" s="37"/>
      <c r="F8" s="37"/>
      <c r="G8" s="37"/>
      <c r="H8" s="37"/>
      <c r="I8" s="37"/>
      <c r="J8" s="37"/>
      <c r="K8" s="37"/>
      <c r="L8" s="6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24.75" customHeight="1">
      <c r="A9" s="37"/>
      <c r="B9" s="43"/>
      <c r="C9" s="37"/>
      <c r="D9" s="37"/>
      <c r="E9" s="138" t="s">
        <v>84</v>
      </c>
      <c r="F9" s="37"/>
      <c r="G9" s="37"/>
      <c r="H9" s="37"/>
      <c r="I9" s="37"/>
      <c r="J9" s="37"/>
      <c r="K9" s="37"/>
      <c r="L9" s="6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6" t="s">
        <v>18</v>
      </c>
      <c r="E11" s="37"/>
      <c r="F11" s="139" t="s">
        <v>1</v>
      </c>
      <c r="G11" s="37"/>
      <c r="H11" s="37"/>
      <c r="I11" s="136" t="s">
        <v>19</v>
      </c>
      <c r="J11" s="139" t="s">
        <v>1</v>
      </c>
      <c r="K11" s="37"/>
      <c r="L11" s="6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6" t="s">
        <v>20</v>
      </c>
      <c r="E12" s="37"/>
      <c r="F12" s="139" t="s">
        <v>21</v>
      </c>
      <c r="G12" s="37"/>
      <c r="H12" s="37"/>
      <c r="I12" s="136" t="s">
        <v>22</v>
      </c>
      <c r="J12" s="140" t="str">
        <f>'Rekapitulace stavby'!AN8</f>
        <v>28. 8. 2020</v>
      </c>
      <c r="K12" s="37"/>
      <c r="L12" s="6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6" t="s">
        <v>24</v>
      </c>
      <c r="E14" s="37"/>
      <c r="F14" s="37"/>
      <c r="G14" s="37"/>
      <c r="H14" s="37"/>
      <c r="I14" s="136" t="s">
        <v>25</v>
      </c>
      <c r="J14" s="139" t="s">
        <v>1</v>
      </c>
      <c r="K14" s="37"/>
      <c r="L14" s="6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9" t="s">
        <v>21</v>
      </c>
      <c r="F15" s="37"/>
      <c r="G15" s="37"/>
      <c r="H15" s="37"/>
      <c r="I15" s="136" t="s">
        <v>26</v>
      </c>
      <c r="J15" s="139" t="s">
        <v>1</v>
      </c>
      <c r="K15" s="37"/>
      <c r="L15" s="6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6" t="s">
        <v>27</v>
      </c>
      <c r="E17" s="37"/>
      <c r="F17" s="37"/>
      <c r="G17" s="37"/>
      <c r="H17" s="37"/>
      <c r="I17" s="136" t="s">
        <v>25</v>
      </c>
      <c r="J17" s="32" t="str">
        <f>'Rekapitulace stavby'!AN13</f>
        <v>Vyplň údaj</v>
      </c>
      <c r="K17" s="37"/>
      <c r="L17" s="6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9"/>
      <c r="G18" s="139"/>
      <c r="H18" s="139"/>
      <c r="I18" s="136" t="s">
        <v>26</v>
      </c>
      <c r="J18" s="32" t="str">
        <f>'Rekapitulace stavby'!AN14</f>
        <v>Vyplň údaj</v>
      </c>
      <c r="K18" s="37"/>
      <c r="L18" s="6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6" t="s">
        <v>29</v>
      </c>
      <c r="E20" s="37"/>
      <c r="F20" s="37"/>
      <c r="G20" s="37"/>
      <c r="H20" s="37"/>
      <c r="I20" s="136" t="s">
        <v>25</v>
      </c>
      <c r="J20" s="139" t="s">
        <v>1</v>
      </c>
      <c r="K20" s="37"/>
      <c r="L20" s="6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9" t="s">
        <v>21</v>
      </c>
      <c r="F21" s="37"/>
      <c r="G21" s="37"/>
      <c r="H21" s="37"/>
      <c r="I21" s="136" t="s">
        <v>26</v>
      </c>
      <c r="J21" s="139" t="s">
        <v>1</v>
      </c>
      <c r="K21" s="37"/>
      <c r="L21" s="6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6" t="s">
        <v>31</v>
      </c>
      <c r="E23" s="37"/>
      <c r="F23" s="37"/>
      <c r="G23" s="37"/>
      <c r="H23" s="37"/>
      <c r="I23" s="136" t="s">
        <v>25</v>
      </c>
      <c r="J23" s="139" t="s">
        <v>1</v>
      </c>
      <c r="K23" s="37"/>
      <c r="L23" s="6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9" t="s">
        <v>21</v>
      </c>
      <c r="F24" s="37"/>
      <c r="G24" s="37"/>
      <c r="H24" s="37"/>
      <c r="I24" s="136" t="s">
        <v>26</v>
      </c>
      <c r="J24" s="139" t="s">
        <v>1</v>
      </c>
      <c r="K24" s="37"/>
      <c r="L24" s="6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6" t="s">
        <v>32</v>
      </c>
      <c r="E26" s="37"/>
      <c r="F26" s="37"/>
      <c r="G26" s="37"/>
      <c r="H26" s="37"/>
      <c r="I26" s="37"/>
      <c r="J26" s="37"/>
      <c r="K26" s="37"/>
      <c r="L26" s="6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5"/>
      <c r="E29" s="145"/>
      <c r="F29" s="145"/>
      <c r="G29" s="145"/>
      <c r="H29" s="145"/>
      <c r="I29" s="145"/>
      <c r="J29" s="145"/>
      <c r="K29" s="145"/>
      <c r="L29" s="6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6" t="s">
        <v>33</v>
      </c>
      <c r="E30" s="37"/>
      <c r="F30" s="37"/>
      <c r="G30" s="37"/>
      <c r="H30" s="37"/>
      <c r="I30" s="37"/>
      <c r="J30" s="147">
        <f>ROUND(J130, 2)</f>
        <v>0</v>
      </c>
      <c r="K30" s="37"/>
      <c r="L30" s="6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5"/>
      <c r="E31" s="145"/>
      <c r="F31" s="145"/>
      <c r="G31" s="145"/>
      <c r="H31" s="145"/>
      <c r="I31" s="145"/>
      <c r="J31" s="145"/>
      <c r="K31" s="145"/>
      <c r="L31" s="6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8" t="s">
        <v>35</v>
      </c>
      <c r="G32" s="37"/>
      <c r="H32" s="37"/>
      <c r="I32" s="148" t="s">
        <v>34</v>
      </c>
      <c r="J32" s="148" t="s">
        <v>36</v>
      </c>
      <c r="K32" s="37"/>
      <c r="L32" s="6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49" t="s">
        <v>37</v>
      </c>
      <c r="E33" s="136" t="s">
        <v>38</v>
      </c>
      <c r="F33" s="150">
        <f>ROUND((SUM(BE130:BE235)),  2)</f>
        <v>0</v>
      </c>
      <c r="G33" s="37"/>
      <c r="H33" s="37"/>
      <c r="I33" s="151">
        <v>0.20999999999999999</v>
      </c>
      <c r="J33" s="150">
        <f>ROUND(((SUM(BE130:BE235))*I33),  2)</f>
        <v>0</v>
      </c>
      <c r="K33" s="37"/>
      <c r="L33" s="6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6" t="s">
        <v>39</v>
      </c>
      <c r="F34" s="150">
        <f>ROUND((SUM(BF130:BF235)),  2)</f>
        <v>0</v>
      </c>
      <c r="G34" s="37"/>
      <c r="H34" s="37"/>
      <c r="I34" s="151">
        <v>0.14999999999999999</v>
      </c>
      <c r="J34" s="150">
        <f>ROUND(((SUM(BF130:BF235))*I34),  2)</f>
        <v>0</v>
      </c>
      <c r="K34" s="37"/>
      <c r="L34" s="6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36" t="s">
        <v>37</v>
      </c>
      <c r="E35" s="136" t="s">
        <v>40</v>
      </c>
      <c r="F35" s="150">
        <f>ROUND((SUM(BG130:BG235)),  2)</f>
        <v>0</v>
      </c>
      <c r="G35" s="37"/>
      <c r="H35" s="37"/>
      <c r="I35" s="151">
        <v>0.20999999999999999</v>
      </c>
      <c r="J35" s="150">
        <f>0</f>
        <v>0</v>
      </c>
      <c r="K35" s="37"/>
      <c r="L35" s="6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6" t="s">
        <v>41</v>
      </c>
      <c r="F36" s="150">
        <f>ROUND((SUM(BH130:BH235)),  2)</f>
        <v>0</v>
      </c>
      <c r="G36" s="37"/>
      <c r="H36" s="37"/>
      <c r="I36" s="151">
        <v>0.14999999999999999</v>
      </c>
      <c r="J36" s="150">
        <f>0</f>
        <v>0</v>
      </c>
      <c r="K36" s="37"/>
      <c r="L36" s="6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6" t="s">
        <v>42</v>
      </c>
      <c r="F37" s="150">
        <f>ROUND((SUM(BI130:BI235)),  2)</f>
        <v>0</v>
      </c>
      <c r="G37" s="37"/>
      <c r="H37" s="37"/>
      <c r="I37" s="151">
        <v>0</v>
      </c>
      <c r="J37" s="150">
        <f>0</f>
        <v>0</v>
      </c>
      <c r="K37" s="37"/>
      <c r="L37" s="6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6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3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63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6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6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6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85</v>
      </c>
      <c r="D82" s="39"/>
      <c r="E82" s="39"/>
      <c r="F82" s="39"/>
      <c r="G82" s="39"/>
      <c r="H82" s="39"/>
      <c r="I82" s="39"/>
      <c r="J82" s="39"/>
      <c r="K82" s="39"/>
      <c r="L82" s="6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3.25" customHeight="1">
      <c r="A85" s="37"/>
      <c r="B85" s="38"/>
      <c r="C85" s="39"/>
      <c r="D85" s="39"/>
      <c r="E85" s="170" t="str">
        <f>E7</f>
        <v>Rekonstrukce kotelny včetně rozvodů a úpravy elektroinstalace na TO Č. Krumlov</v>
      </c>
      <c r="F85" s="31"/>
      <c r="G85" s="31"/>
      <c r="H85" s="31"/>
      <c r="I85" s="39"/>
      <c r="J85" s="39"/>
      <c r="K85" s="39"/>
      <c r="L85" s="6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83</v>
      </c>
      <c r="D86" s="39"/>
      <c r="E86" s="39"/>
      <c r="F86" s="39"/>
      <c r="G86" s="39"/>
      <c r="H86" s="39"/>
      <c r="I86" s="39"/>
      <c r="J86" s="39"/>
      <c r="K86" s="39"/>
      <c r="L86" s="6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24.75" customHeight="1">
      <c r="A87" s="37"/>
      <c r="B87" s="38"/>
      <c r="C87" s="39"/>
      <c r="D87" s="39"/>
      <c r="E87" s="76" t="str">
        <f>E9</f>
        <v>65420196 - Rekonstrukce kotelny včetně rozvodů a úpravy elektroinstalace na TO Č. Krumlov</v>
      </c>
      <c r="F87" s="39"/>
      <c r="G87" s="39"/>
      <c r="H87" s="39"/>
      <c r="I87" s="39"/>
      <c r="J87" s="39"/>
      <c r="K87" s="39"/>
      <c r="L87" s="6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9" t="str">
        <f>IF(J12="","",J12)</f>
        <v>28. 8. 2020</v>
      </c>
      <c r="K89" s="39"/>
      <c r="L89" s="6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3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3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3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3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1" t="s">
        <v>86</v>
      </c>
      <c r="D94" s="172"/>
      <c r="E94" s="172"/>
      <c r="F94" s="172"/>
      <c r="G94" s="172"/>
      <c r="H94" s="172"/>
      <c r="I94" s="172"/>
      <c r="J94" s="173" t="s">
        <v>87</v>
      </c>
      <c r="K94" s="172"/>
      <c r="L94" s="63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3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4" t="s">
        <v>88</v>
      </c>
      <c r="D96" s="39"/>
      <c r="E96" s="39"/>
      <c r="F96" s="39"/>
      <c r="G96" s="39"/>
      <c r="H96" s="39"/>
      <c r="I96" s="39"/>
      <c r="J96" s="110">
        <f>J130</f>
        <v>0</v>
      </c>
      <c r="K96" s="39"/>
      <c r="L96" s="63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89</v>
      </c>
    </row>
    <row r="97" s="9" customFormat="1" ht="24.96" customHeight="1">
      <c r="A97" s="9"/>
      <c r="B97" s="175"/>
      <c r="C97" s="176"/>
      <c r="D97" s="177" t="s">
        <v>90</v>
      </c>
      <c r="E97" s="178"/>
      <c r="F97" s="178"/>
      <c r="G97" s="178"/>
      <c r="H97" s="178"/>
      <c r="I97" s="178"/>
      <c r="J97" s="179">
        <f>J131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91</v>
      </c>
      <c r="E98" s="184"/>
      <c r="F98" s="184"/>
      <c r="G98" s="184"/>
      <c r="H98" s="184"/>
      <c r="I98" s="184"/>
      <c r="J98" s="185">
        <f>J132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92</v>
      </c>
      <c r="E99" s="184"/>
      <c r="F99" s="184"/>
      <c r="G99" s="184"/>
      <c r="H99" s="184"/>
      <c r="I99" s="184"/>
      <c r="J99" s="185">
        <f>J134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93</v>
      </c>
      <c r="E100" s="184"/>
      <c r="F100" s="184"/>
      <c r="G100" s="184"/>
      <c r="H100" s="184"/>
      <c r="I100" s="184"/>
      <c r="J100" s="185">
        <f>J145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94</v>
      </c>
      <c r="E101" s="184"/>
      <c r="F101" s="184"/>
      <c r="G101" s="184"/>
      <c r="H101" s="184"/>
      <c r="I101" s="184"/>
      <c r="J101" s="185">
        <f>J156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95</v>
      </c>
      <c r="E102" s="184"/>
      <c r="F102" s="184"/>
      <c r="G102" s="184"/>
      <c r="H102" s="184"/>
      <c r="I102" s="184"/>
      <c r="J102" s="185">
        <f>J176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5"/>
      <c r="C103" s="176"/>
      <c r="D103" s="177" t="s">
        <v>96</v>
      </c>
      <c r="E103" s="178"/>
      <c r="F103" s="178"/>
      <c r="G103" s="178"/>
      <c r="H103" s="178"/>
      <c r="I103" s="178"/>
      <c r="J103" s="179">
        <f>J211</f>
        <v>0</v>
      </c>
      <c r="K103" s="176"/>
      <c r="L103" s="18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75"/>
      <c r="C104" s="176"/>
      <c r="D104" s="177" t="s">
        <v>97</v>
      </c>
      <c r="E104" s="178"/>
      <c r="F104" s="178"/>
      <c r="G104" s="178"/>
      <c r="H104" s="178"/>
      <c r="I104" s="178"/>
      <c r="J104" s="179">
        <f>J223</f>
        <v>0</v>
      </c>
      <c r="K104" s="176"/>
      <c r="L104" s="18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1"/>
      <c r="C105" s="182"/>
      <c r="D105" s="183" t="s">
        <v>98</v>
      </c>
      <c r="E105" s="184"/>
      <c r="F105" s="184"/>
      <c r="G105" s="184"/>
      <c r="H105" s="184"/>
      <c r="I105" s="184"/>
      <c r="J105" s="185">
        <f>J224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5"/>
      <c r="C106" s="176"/>
      <c r="D106" s="177" t="s">
        <v>99</v>
      </c>
      <c r="E106" s="178"/>
      <c r="F106" s="178"/>
      <c r="G106" s="178"/>
      <c r="H106" s="178"/>
      <c r="I106" s="178"/>
      <c r="J106" s="179">
        <f>J226</f>
        <v>0</v>
      </c>
      <c r="K106" s="176"/>
      <c r="L106" s="180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1"/>
      <c r="C107" s="182"/>
      <c r="D107" s="183" t="s">
        <v>100</v>
      </c>
      <c r="E107" s="184"/>
      <c r="F107" s="184"/>
      <c r="G107" s="184"/>
      <c r="H107" s="184"/>
      <c r="I107" s="184"/>
      <c r="J107" s="185">
        <f>J227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101</v>
      </c>
      <c r="E108" s="184"/>
      <c r="F108" s="184"/>
      <c r="G108" s="184"/>
      <c r="H108" s="184"/>
      <c r="I108" s="184"/>
      <c r="J108" s="185">
        <f>J229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102</v>
      </c>
      <c r="E109" s="184"/>
      <c r="F109" s="184"/>
      <c r="G109" s="184"/>
      <c r="H109" s="184"/>
      <c r="I109" s="184"/>
      <c r="J109" s="185">
        <f>J231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103</v>
      </c>
      <c r="E110" s="184"/>
      <c r="F110" s="184"/>
      <c r="G110" s="184"/>
      <c r="H110" s="184"/>
      <c r="I110" s="184"/>
      <c r="J110" s="185">
        <f>J234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3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3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6" s="2" customFormat="1" ht="6.96" customHeight="1">
      <c r="A116" s="37"/>
      <c r="B116" s="68"/>
      <c r="C116" s="69"/>
      <c r="D116" s="69"/>
      <c r="E116" s="69"/>
      <c r="F116" s="69"/>
      <c r="G116" s="69"/>
      <c r="H116" s="69"/>
      <c r="I116" s="69"/>
      <c r="J116" s="69"/>
      <c r="K116" s="69"/>
      <c r="L116" s="63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4.96" customHeight="1">
      <c r="A117" s="37"/>
      <c r="B117" s="38"/>
      <c r="C117" s="22" t="s">
        <v>104</v>
      </c>
      <c r="D117" s="39"/>
      <c r="E117" s="39"/>
      <c r="F117" s="39"/>
      <c r="G117" s="39"/>
      <c r="H117" s="39"/>
      <c r="I117" s="39"/>
      <c r="J117" s="39"/>
      <c r="K117" s="39"/>
      <c r="L117" s="63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3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16</v>
      </c>
      <c r="D119" s="39"/>
      <c r="E119" s="39"/>
      <c r="F119" s="39"/>
      <c r="G119" s="39"/>
      <c r="H119" s="39"/>
      <c r="I119" s="39"/>
      <c r="J119" s="39"/>
      <c r="K119" s="39"/>
      <c r="L119" s="63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23.25" customHeight="1">
      <c r="A120" s="37"/>
      <c r="B120" s="38"/>
      <c r="C120" s="39"/>
      <c r="D120" s="39"/>
      <c r="E120" s="170" t="str">
        <f>E7</f>
        <v>Rekonstrukce kotelny včetně rozvodů a úpravy elektroinstalace na TO Č. Krumlov</v>
      </c>
      <c r="F120" s="31"/>
      <c r="G120" s="31"/>
      <c r="H120" s="31"/>
      <c r="I120" s="39"/>
      <c r="J120" s="39"/>
      <c r="K120" s="39"/>
      <c r="L120" s="63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83</v>
      </c>
      <c r="D121" s="39"/>
      <c r="E121" s="39"/>
      <c r="F121" s="39"/>
      <c r="G121" s="39"/>
      <c r="H121" s="39"/>
      <c r="I121" s="39"/>
      <c r="J121" s="39"/>
      <c r="K121" s="39"/>
      <c r="L121" s="63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24.75" customHeight="1">
      <c r="A122" s="37"/>
      <c r="B122" s="38"/>
      <c r="C122" s="39"/>
      <c r="D122" s="39"/>
      <c r="E122" s="76" t="str">
        <f>E9</f>
        <v>65420196 - Rekonstrukce kotelny včetně rozvodů a úpravy elektroinstalace na TO Č. Krumlov</v>
      </c>
      <c r="F122" s="39"/>
      <c r="G122" s="39"/>
      <c r="H122" s="39"/>
      <c r="I122" s="39"/>
      <c r="J122" s="39"/>
      <c r="K122" s="39"/>
      <c r="L122" s="63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3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20</v>
      </c>
      <c r="D124" s="39"/>
      <c r="E124" s="39"/>
      <c r="F124" s="26" t="str">
        <f>F12</f>
        <v xml:space="preserve"> </v>
      </c>
      <c r="G124" s="39"/>
      <c r="H124" s="39"/>
      <c r="I124" s="31" t="s">
        <v>22</v>
      </c>
      <c r="J124" s="79" t="str">
        <f>IF(J12="","",J12)</f>
        <v>28. 8. 2020</v>
      </c>
      <c r="K124" s="39"/>
      <c r="L124" s="63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3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24</v>
      </c>
      <c r="D126" s="39"/>
      <c r="E126" s="39"/>
      <c r="F126" s="26" t="str">
        <f>E15</f>
        <v xml:space="preserve"> </v>
      </c>
      <c r="G126" s="39"/>
      <c r="H126" s="39"/>
      <c r="I126" s="31" t="s">
        <v>29</v>
      </c>
      <c r="J126" s="35" t="str">
        <f>E21</f>
        <v xml:space="preserve"> </v>
      </c>
      <c r="K126" s="39"/>
      <c r="L126" s="63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27</v>
      </c>
      <c r="D127" s="39"/>
      <c r="E127" s="39"/>
      <c r="F127" s="26" t="str">
        <f>IF(E18="","",E18)</f>
        <v>Vyplň údaj</v>
      </c>
      <c r="G127" s="39"/>
      <c r="H127" s="39"/>
      <c r="I127" s="31" t="s">
        <v>31</v>
      </c>
      <c r="J127" s="35" t="str">
        <f>E24</f>
        <v xml:space="preserve"> </v>
      </c>
      <c r="K127" s="39"/>
      <c r="L127" s="63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0.32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63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11" customFormat="1" ht="29.28" customHeight="1">
      <c r="A129" s="187"/>
      <c r="B129" s="188"/>
      <c r="C129" s="189" t="s">
        <v>105</v>
      </c>
      <c r="D129" s="190" t="s">
        <v>58</v>
      </c>
      <c r="E129" s="190" t="s">
        <v>54</v>
      </c>
      <c r="F129" s="190" t="s">
        <v>55</v>
      </c>
      <c r="G129" s="190" t="s">
        <v>106</v>
      </c>
      <c r="H129" s="190" t="s">
        <v>107</v>
      </c>
      <c r="I129" s="190" t="s">
        <v>108</v>
      </c>
      <c r="J129" s="190" t="s">
        <v>87</v>
      </c>
      <c r="K129" s="191" t="s">
        <v>109</v>
      </c>
      <c r="L129" s="192"/>
      <c r="M129" s="100" t="s">
        <v>1</v>
      </c>
      <c r="N129" s="101" t="s">
        <v>37</v>
      </c>
      <c r="O129" s="101" t="s">
        <v>110</v>
      </c>
      <c r="P129" s="101" t="s">
        <v>111</v>
      </c>
      <c r="Q129" s="101" t="s">
        <v>112</v>
      </c>
      <c r="R129" s="101" t="s">
        <v>113</v>
      </c>
      <c r="S129" s="101" t="s">
        <v>114</v>
      </c>
      <c r="T129" s="102" t="s">
        <v>115</v>
      </c>
      <c r="U129" s="187"/>
      <c r="V129" s="187"/>
      <c r="W129" s="187"/>
      <c r="X129" s="187"/>
      <c r="Y129" s="187"/>
      <c r="Z129" s="187"/>
      <c r="AA129" s="187"/>
      <c r="AB129" s="187"/>
      <c r="AC129" s="187"/>
      <c r="AD129" s="187"/>
      <c r="AE129" s="187"/>
    </row>
    <row r="130" s="2" customFormat="1" ht="22.8" customHeight="1">
      <c r="A130" s="37"/>
      <c r="B130" s="38"/>
      <c r="C130" s="107" t="s">
        <v>116</v>
      </c>
      <c r="D130" s="39"/>
      <c r="E130" s="39"/>
      <c r="F130" s="39"/>
      <c r="G130" s="39"/>
      <c r="H130" s="39"/>
      <c r="I130" s="39"/>
      <c r="J130" s="193">
        <f>BK130</f>
        <v>0</v>
      </c>
      <c r="K130" s="39"/>
      <c r="L130" s="43"/>
      <c r="M130" s="103"/>
      <c r="N130" s="194"/>
      <c r="O130" s="104"/>
      <c r="P130" s="195">
        <f>P131+P211+P223+P226</f>
        <v>0</v>
      </c>
      <c r="Q130" s="104"/>
      <c r="R130" s="195">
        <f>R131+R211+R223+R226</f>
        <v>0.88724215890000002</v>
      </c>
      <c r="S130" s="104"/>
      <c r="T130" s="196">
        <f>T131+T211+T223+T226</f>
        <v>3.89107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72</v>
      </c>
      <c r="AU130" s="16" t="s">
        <v>89</v>
      </c>
      <c r="BK130" s="197">
        <f>BK131+BK211+BK223+BK226</f>
        <v>0</v>
      </c>
    </row>
    <row r="131" s="12" customFormat="1" ht="25.92" customHeight="1">
      <c r="A131" s="12"/>
      <c r="B131" s="198"/>
      <c r="C131" s="199"/>
      <c r="D131" s="200" t="s">
        <v>72</v>
      </c>
      <c r="E131" s="201" t="s">
        <v>117</v>
      </c>
      <c r="F131" s="201" t="s">
        <v>118</v>
      </c>
      <c r="G131" s="199"/>
      <c r="H131" s="199"/>
      <c r="I131" s="202"/>
      <c r="J131" s="203">
        <f>BK131</f>
        <v>0</v>
      </c>
      <c r="K131" s="199"/>
      <c r="L131" s="204"/>
      <c r="M131" s="205"/>
      <c r="N131" s="206"/>
      <c r="O131" s="206"/>
      <c r="P131" s="207">
        <f>P132+P134+P145+P156+P176</f>
        <v>0</v>
      </c>
      <c r="Q131" s="206"/>
      <c r="R131" s="207">
        <f>R132+R134+R145+R156+R176</f>
        <v>0.84119107270000004</v>
      </c>
      <c r="S131" s="206"/>
      <c r="T131" s="208">
        <f>T132+T134+T145+T156+T176</f>
        <v>3.8420900000000002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9" t="s">
        <v>81</v>
      </c>
      <c r="AT131" s="210" t="s">
        <v>72</v>
      </c>
      <c r="AU131" s="210" t="s">
        <v>73</v>
      </c>
      <c r="AY131" s="209" t="s">
        <v>119</v>
      </c>
      <c r="BK131" s="211">
        <f>BK132+BK134+BK145+BK156+BK176</f>
        <v>0</v>
      </c>
    </row>
    <row r="132" s="12" customFormat="1" ht="22.8" customHeight="1">
      <c r="A132" s="12"/>
      <c r="B132" s="198"/>
      <c r="C132" s="199"/>
      <c r="D132" s="200" t="s">
        <v>72</v>
      </c>
      <c r="E132" s="212" t="s">
        <v>120</v>
      </c>
      <c r="F132" s="212" t="s">
        <v>121</v>
      </c>
      <c r="G132" s="199"/>
      <c r="H132" s="199"/>
      <c r="I132" s="202"/>
      <c r="J132" s="213">
        <f>BK132</f>
        <v>0</v>
      </c>
      <c r="K132" s="199"/>
      <c r="L132" s="204"/>
      <c r="M132" s="205"/>
      <c r="N132" s="206"/>
      <c r="O132" s="206"/>
      <c r="P132" s="207">
        <f>P133</f>
        <v>0</v>
      </c>
      <c r="Q132" s="206"/>
      <c r="R132" s="207">
        <f>R133</f>
        <v>8.8679999999999998E-05</v>
      </c>
      <c r="S132" s="206"/>
      <c r="T132" s="208">
        <f>T133</f>
        <v>0.245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9" t="s">
        <v>81</v>
      </c>
      <c r="AT132" s="210" t="s">
        <v>72</v>
      </c>
      <c r="AU132" s="210" t="s">
        <v>79</v>
      </c>
      <c r="AY132" s="209" t="s">
        <v>119</v>
      </c>
      <c r="BK132" s="211">
        <f>BK133</f>
        <v>0</v>
      </c>
    </row>
    <row r="133" s="2" customFormat="1" ht="24.15" customHeight="1">
      <c r="A133" s="37"/>
      <c r="B133" s="38"/>
      <c r="C133" s="214" t="s">
        <v>79</v>
      </c>
      <c r="D133" s="214" t="s">
        <v>122</v>
      </c>
      <c r="E133" s="215" t="s">
        <v>123</v>
      </c>
      <c r="F133" s="216" t="s">
        <v>124</v>
      </c>
      <c r="G133" s="217" t="s">
        <v>125</v>
      </c>
      <c r="H133" s="218">
        <v>1</v>
      </c>
      <c r="I133" s="219"/>
      <c r="J133" s="220">
        <f>ROUND(I133*H133,2)</f>
        <v>0</v>
      </c>
      <c r="K133" s="216" t="s">
        <v>126</v>
      </c>
      <c r="L133" s="43"/>
      <c r="M133" s="221" t="s">
        <v>1</v>
      </c>
      <c r="N133" s="222" t="s">
        <v>40</v>
      </c>
      <c r="O133" s="91"/>
      <c r="P133" s="223">
        <f>O133*H133</f>
        <v>0</v>
      </c>
      <c r="Q133" s="223">
        <v>8.8679999999999998E-05</v>
      </c>
      <c r="R133" s="223">
        <f>Q133*H133</f>
        <v>8.8679999999999998E-05</v>
      </c>
      <c r="S133" s="223">
        <v>0.245</v>
      </c>
      <c r="T133" s="224">
        <f>S133*H133</f>
        <v>0.245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5" t="s">
        <v>127</v>
      </c>
      <c r="AT133" s="225" t="s">
        <v>122</v>
      </c>
      <c r="AU133" s="225" t="s">
        <v>81</v>
      </c>
      <c r="AY133" s="16" t="s">
        <v>119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6" t="s">
        <v>128</v>
      </c>
      <c r="BK133" s="226">
        <f>ROUND(I133*H133,2)</f>
        <v>0</v>
      </c>
      <c r="BL133" s="16" t="s">
        <v>127</v>
      </c>
      <c r="BM133" s="225" t="s">
        <v>129</v>
      </c>
    </row>
    <row r="134" s="12" customFormat="1" ht="22.8" customHeight="1">
      <c r="A134" s="12"/>
      <c r="B134" s="198"/>
      <c r="C134" s="199"/>
      <c r="D134" s="200" t="s">
        <v>72</v>
      </c>
      <c r="E134" s="212" t="s">
        <v>130</v>
      </c>
      <c r="F134" s="212" t="s">
        <v>131</v>
      </c>
      <c r="G134" s="199"/>
      <c r="H134" s="199"/>
      <c r="I134" s="202"/>
      <c r="J134" s="213">
        <f>BK134</f>
        <v>0</v>
      </c>
      <c r="K134" s="199"/>
      <c r="L134" s="204"/>
      <c r="M134" s="205"/>
      <c r="N134" s="206"/>
      <c r="O134" s="206"/>
      <c r="P134" s="207">
        <f>SUM(P135:P144)</f>
        <v>0</v>
      </c>
      <c r="Q134" s="206"/>
      <c r="R134" s="207">
        <f>SUM(R135:R144)</f>
        <v>0.13093924170000001</v>
      </c>
      <c r="S134" s="206"/>
      <c r="T134" s="208">
        <f>SUM(T135:T144)</f>
        <v>1.95716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9" t="s">
        <v>81</v>
      </c>
      <c r="AT134" s="210" t="s">
        <v>72</v>
      </c>
      <c r="AU134" s="210" t="s">
        <v>79</v>
      </c>
      <c r="AY134" s="209" t="s">
        <v>119</v>
      </c>
      <c r="BK134" s="211">
        <f>SUM(BK135:BK144)</f>
        <v>0</v>
      </c>
    </row>
    <row r="135" s="2" customFormat="1" ht="24.15" customHeight="1">
      <c r="A135" s="37"/>
      <c r="B135" s="38"/>
      <c r="C135" s="214" t="s">
        <v>81</v>
      </c>
      <c r="D135" s="214" t="s">
        <v>122</v>
      </c>
      <c r="E135" s="215" t="s">
        <v>132</v>
      </c>
      <c r="F135" s="216" t="s">
        <v>133</v>
      </c>
      <c r="G135" s="217" t="s">
        <v>134</v>
      </c>
      <c r="H135" s="218">
        <v>2</v>
      </c>
      <c r="I135" s="219"/>
      <c r="J135" s="220">
        <f>ROUND(I135*H135,2)</f>
        <v>0</v>
      </c>
      <c r="K135" s="216" t="s">
        <v>126</v>
      </c>
      <c r="L135" s="43"/>
      <c r="M135" s="221" t="s">
        <v>1</v>
      </c>
      <c r="N135" s="222" t="s">
        <v>40</v>
      </c>
      <c r="O135" s="91"/>
      <c r="P135" s="223">
        <f>O135*H135</f>
        <v>0</v>
      </c>
      <c r="Q135" s="223">
        <v>0</v>
      </c>
      <c r="R135" s="223">
        <f>Q135*H135</f>
        <v>0</v>
      </c>
      <c r="S135" s="223">
        <v>0.093579999999999997</v>
      </c>
      <c r="T135" s="224">
        <f>S135*H135</f>
        <v>0.18715999999999999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5" t="s">
        <v>127</v>
      </c>
      <c r="AT135" s="225" t="s">
        <v>122</v>
      </c>
      <c r="AU135" s="225" t="s">
        <v>81</v>
      </c>
      <c r="AY135" s="16" t="s">
        <v>119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6" t="s">
        <v>128</v>
      </c>
      <c r="BK135" s="226">
        <f>ROUND(I135*H135,2)</f>
        <v>0</v>
      </c>
      <c r="BL135" s="16" t="s">
        <v>127</v>
      </c>
      <c r="BM135" s="225" t="s">
        <v>135</v>
      </c>
    </row>
    <row r="136" s="2" customFormat="1" ht="24.15" customHeight="1">
      <c r="A136" s="37"/>
      <c r="B136" s="38"/>
      <c r="C136" s="214" t="s">
        <v>136</v>
      </c>
      <c r="D136" s="214" t="s">
        <v>122</v>
      </c>
      <c r="E136" s="215" t="s">
        <v>137</v>
      </c>
      <c r="F136" s="216" t="s">
        <v>138</v>
      </c>
      <c r="G136" s="217" t="s">
        <v>125</v>
      </c>
      <c r="H136" s="218">
        <v>1</v>
      </c>
      <c r="I136" s="219"/>
      <c r="J136" s="220">
        <f>ROUND(I136*H136,2)</f>
        <v>0</v>
      </c>
      <c r="K136" s="216" t="s">
        <v>126</v>
      </c>
      <c r="L136" s="43"/>
      <c r="M136" s="221" t="s">
        <v>1</v>
      </c>
      <c r="N136" s="222" t="s">
        <v>40</v>
      </c>
      <c r="O136" s="91"/>
      <c r="P136" s="223">
        <f>O136*H136</f>
        <v>0</v>
      </c>
      <c r="Q136" s="223">
        <v>0</v>
      </c>
      <c r="R136" s="223">
        <f>Q136*H136</f>
        <v>0</v>
      </c>
      <c r="S136" s="223">
        <v>1.7058</v>
      </c>
      <c r="T136" s="224">
        <f>S136*H136</f>
        <v>1.7058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5" t="s">
        <v>127</v>
      </c>
      <c r="AT136" s="225" t="s">
        <v>122</v>
      </c>
      <c r="AU136" s="225" t="s">
        <v>81</v>
      </c>
      <c r="AY136" s="16" t="s">
        <v>119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6" t="s">
        <v>128</v>
      </c>
      <c r="BK136" s="226">
        <f>ROUND(I136*H136,2)</f>
        <v>0</v>
      </c>
      <c r="BL136" s="16" t="s">
        <v>127</v>
      </c>
      <c r="BM136" s="225" t="s">
        <v>139</v>
      </c>
    </row>
    <row r="137" s="2" customFormat="1" ht="24.15" customHeight="1">
      <c r="A137" s="37"/>
      <c r="B137" s="38"/>
      <c r="C137" s="214" t="s">
        <v>128</v>
      </c>
      <c r="D137" s="214" t="s">
        <v>122</v>
      </c>
      <c r="E137" s="215" t="s">
        <v>140</v>
      </c>
      <c r="F137" s="216" t="s">
        <v>141</v>
      </c>
      <c r="G137" s="217" t="s">
        <v>125</v>
      </c>
      <c r="H137" s="218">
        <v>1</v>
      </c>
      <c r="I137" s="219"/>
      <c r="J137" s="220">
        <f>ROUND(I137*H137,2)</f>
        <v>0</v>
      </c>
      <c r="K137" s="216" t="s">
        <v>126</v>
      </c>
      <c r="L137" s="43"/>
      <c r="M137" s="221" t="s">
        <v>1</v>
      </c>
      <c r="N137" s="222" t="s">
        <v>40</v>
      </c>
      <c r="O137" s="91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5" t="s">
        <v>127</v>
      </c>
      <c r="AT137" s="225" t="s">
        <v>122</v>
      </c>
      <c r="AU137" s="225" t="s">
        <v>81</v>
      </c>
      <c r="AY137" s="16" t="s">
        <v>119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6" t="s">
        <v>128</v>
      </c>
      <c r="BK137" s="226">
        <f>ROUND(I137*H137,2)</f>
        <v>0</v>
      </c>
      <c r="BL137" s="16" t="s">
        <v>127</v>
      </c>
      <c r="BM137" s="225" t="s">
        <v>142</v>
      </c>
    </row>
    <row r="138" s="2" customFormat="1" ht="24.15" customHeight="1">
      <c r="A138" s="37"/>
      <c r="B138" s="38"/>
      <c r="C138" s="214" t="s">
        <v>143</v>
      </c>
      <c r="D138" s="214" t="s">
        <v>122</v>
      </c>
      <c r="E138" s="215" t="s">
        <v>144</v>
      </c>
      <c r="F138" s="216" t="s">
        <v>145</v>
      </c>
      <c r="G138" s="217" t="s">
        <v>125</v>
      </c>
      <c r="H138" s="218">
        <v>1</v>
      </c>
      <c r="I138" s="219"/>
      <c r="J138" s="220">
        <f>ROUND(I138*H138,2)</f>
        <v>0</v>
      </c>
      <c r="K138" s="216" t="s">
        <v>126</v>
      </c>
      <c r="L138" s="43"/>
      <c r="M138" s="221" t="s">
        <v>1</v>
      </c>
      <c r="N138" s="222" t="s">
        <v>40</v>
      </c>
      <c r="O138" s="91"/>
      <c r="P138" s="223">
        <f>O138*H138</f>
        <v>0</v>
      </c>
      <c r="Q138" s="223">
        <v>0</v>
      </c>
      <c r="R138" s="223">
        <f>Q138*H138</f>
        <v>0</v>
      </c>
      <c r="S138" s="223">
        <v>0.022200000000000001</v>
      </c>
      <c r="T138" s="224">
        <f>S138*H138</f>
        <v>0.022200000000000001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5" t="s">
        <v>127</v>
      </c>
      <c r="AT138" s="225" t="s">
        <v>122</v>
      </c>
      <c r="AU138" s="225" t="s">
        <v>81</v>
      </c>
      <c r="AY138" s="16" t="s">
        <v>119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6" t="s">
        <v>128</v>
      </c>
      <c r="BK138" s="226">
        <f>ROUND(I138*H138,2)</f>
        <v>0</v>
      </c>
      <c r="BL138" s="16" t="s">
        <v>127</v>
      </c>
      <c r="BM138" s="225" t="s">
        <v>146</v>
      </c>
    </row>
    <row r="139" s="2" customFormat="1" ht="24.15" customHeight="1">
      <c r="A139" s="37"/>
      <c r="B139" s="38"/>
      <c r="C139" s="214" t="s">
        <v>147</v>
      </c>
      <c r="D139" s="214" t="s">
        <v>122</v>
      </c>
      <c r="E139" s="215" t="s">
        <v>148</v>
      </c>
      <c r="F139" s="216" t="s">
        <v>149</v>
      </c>
      <c r="G139" s="217" t="s">
        <v>125</v>
      </c>
      <c r="H139" s="218">
        <v>2</v>
      </c>
      <c r="I139" s="219"/>
      <c r="J139" s="220">
        <f>ROUND(I139*H139,2)</f>
        <v>0</v>
      </c>
      <c r="K139" s="216" t="s">
        <v>126</v>
      </c>
      <c r="L139" s="43"/>
      <c r="M139" s="221" t="s">
        <v>1</v>
      </c>
      <c r="N139" s="222" t="s">
        <v>40</v>
      </c>
      <c r="O139" s="91"/>
      <c r="P139" s="223">
        <f>O139*H139</f>
        <v>0</v>
      </c>
      <c r="Q139" s="223">
        <v>7.2999999999999999E-05</v>
      </c>
      <c r="R139" s="223">
        <f>Q139*H139</f>
        <v>0.000146</v>
      </c>
      <c r="S139" s="223">
        <v>0.021000000000000001</v>
      </c>
      <c r="T139" s="224">
        <f>S139*H139</f>
        <v>0.042000000000000003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5" t="s">
        <v>127</v>
      </c>
      <c r="AT139" s="225" t="s">
        <v>122</v>
      </c>
      <c r="AU139" s="225" t="s">
        <v>81</v>
      </c>
      <c r="AY139" s="16" t="s">
        <v>119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6" t="s">
        <v>128</v>
      </c>
      <c r="BK139" s="226">
        <f>ROUND(I139*H139,2)</f>
        <v>0</v>
      </c>
      <c r="BL139" s="16" t="s">
        <v>127</v>
      </c>
      <c r="BM139" s="225" t="s">
        <v>150</v>
      </c>
    </row>
    <row r="140" s="2" customFormat="1" ht="14.4" customHeight="1">
      <c r="A140" s="37"/>
      <c r="B140" s="38"/>
      <c r="C140" s="214" t="s">
        <v>151</v>
      </c>
      <c r="D140" s="214" t="s">
        <v>122</v>
      </c>
      <c r="E140" s="215" t="s">
        <v>152</v>
      </c>
      <c r="F140" s="216" t="s">
        <v>153</v>
      </c>
      <c r="G140" s="217" t="s">
        <v>154</v>
      </c>
      <c r="H140" s="218">
        <v>2</v>
      </c>
      <c r="I140" s="219"/>
      <c r="J140" s="220">
        <f>ROUND(I140*H140,2)</f>
        <v>0</v>
      </c>
      <c r="K140" s="216" t="s">
        <v>1</v>
      </c>
      <c r="L140" s="43"/>
      <c r="M140" s="221" t="s">
        <v>1</v>
      </c>
      <c r="N140" s="222" t="s">
        <v>40</v>
      </c>
      <c r="O140" s="91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5" t="s">
        <v>127</v>
      </c>
      <c r="AT140" s="225" t="s">
        <v>122</v>
      </c>
      <c r="AU140" s="225" t="s">
        <v>81</v>
      </c>
      <c r="AY140" s="16" t="s">
        <v>119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6" t="s">
        <v>128</v>
      </c>
      <c r="BK140" s="226">
        <f>ROUND(I140*H140,2)</f>
        <v>0</v>
      </c>
      <c r="BL140" s="16" t="s">
        <v>127</v>
      </c>
      <c r="BM140" s="225" t="s">
        <v>155</v>
      </c>
    </row>
    <row r="141" s="2" customFormat="1" ht="49.05" customHeight="1">
      <c r="A141" s="37"/>
      <c r="B141" s="38"/>
      <c r="C141" s="214" t="s">
        <v>156</v>
      </c>
      <c r="D141" s="214" t="s">
        <v>122</v>
      </c>
      <c r="E141" s="215" t="s">
        <v>157</v>
      </c>
      <c r="F141" s="216" t="s">
        <v>158</v>
      </c>
      <c r="G141" s="217" t="s">
        <v>159</v>
      </c>
      <c r="H141" s="218">
        <v>1</v>
      </c>
      <c r="I141" s="219"/>
      <c r="J141" s="220">
        <f>ROUND(I141*H141,2)</f>
        <v>0</v>
      </c>
      <c r="K141" s="216" t="s">
        <v>126</v>
      </c>
      <c r="L141" s="43"/>
      <c r="M141" s="221" t="s">
        <v>1</v>
      </c>
      <c r="N141" s="222" t="s">
        <v>40</v>
      </c>
      <c r="O141" s="91"/>
      <c r="P141" s="223">
        <f>O141*H141</f>
        <v>0</v>
      </c>
      <c r="Q141" s="223">
        <v>0.12532447720000001</v>
      </c>
      <c r="R141" s="223">
        <f>Q141*H141</f>
        <v>0.12532447720000001</v>
      </c>
      <c r="S141" s="223">
        <v>0</v>
      </c>
      <c r="T141" s="22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5" t="s">
        <v>127</v>
      </c>
      <c r="AT141" s="225" t="s">
        <v>122</v>
      </c>
      <c r="AU141" s="225" t="s">
        <v>81</v>
      </c>
      <c r="AY141" s="16" t="s">
        <v>119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6" t="s">
        <v>128</v>
      </c>
      <c r="BK141" s="226">
        <f>ROUND(I141*H141,2)</f>
        <v>0</v>
      </c>
      <c r="BL141" s="16" t="s">
        <v>127</v>
      </c>
      <c r="BM141" s="225" t="s">
        <v>160</v>
      </c>
    </row>
    <row r="142" s="2" customFormat="1" ht="37.8" customHeight="1">
      <c r="A142" s="37"/>
      <c r="B142" s="38"/>
      <c r="C142" s="214" t="s">
        <v>161</v>
      </c>
      <c r="D142" s="214" t="s">
        <v>122</v>
      </c>
      <c r="E142" s="215" t="s">
        <v>162</v>
      </c>
      <c r="F142" s="216" t="s">
        <v>163</v>
      </c>
      <c r="G142" s="217" t="s">
        <v>159</v>
      </c>
      <c r="H142" s="218">
        <v>1</v>
      </c>
      <c r="I142" s="219"/>
      <c r="J142" s="220">
        <f>ROUND(I142*H142,2)</f>
        <v>0</v>
      </c>
      <c r="K142" s="216" t="s">
        <v>126</v>
      </c>
      <c r="L142" s="43"/>
      <c r="M142" s="221" t="s">
        <v>1</v>
      </c>
      <c r="N142" s="222" t="s">
        <v>40</v>
      </c>
      <c r="O142" s="91"/>
      <c r="P142" s="223">
        <f>O142*H142</f>
        <v>0</v>
      </c>
      <c r="Q142" s="223">
        <v>0.0054687644999999998</v>
      </c>
      <c r="R142" s="223">
        <f>Q142*H142</f>
        <v>0.0054687644999999998</v>
      </c>
      <c r="S142" s="223">
        <v>0</v>
      </c>
      <c r="T142" s="224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5" t="s">
        <v>127</v>
      </c>
      <c r="AT142" s="225" t="s">
        <v>122</v>
      </c>
      <c r="AU142" s="225" t="s">
        <v>81</v>
      </c>
      <c r="AY142" s="16" t="s">
        <v>119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6" t="s">
        <v>128</v>
      </c>
      <c r="BK142" s="226">
        <f>ROUND(I142*H142,2)</f>
        <v>0</v>
      </c>
      <c r="BL142" s="16" t="s">
        <v>127</v>
      </c>
      <c r="BM142" s="225" t="s">
        <v>164</v>
      </c>
    </row>
    <row r="143" s="2" customFormat="1" ht="24.15" customHeight="1">
      <c r="A143" s="37"/>
      <c r="B143" s="38"/>
      <c r="C143" s="214" t="s">
        <v>165</v>
      </c>
      <c r="D143" s="214" t="s">
        <v>122</v>
      </c>
      <c r="E143" s="215" t="s">
        <v>166</v>
      </c>
      <c r="F143" s="216" t="s">
        <v>167</v>
      </c>
      <c r="G143" s="217" t="s">
        <v>159</v>
      </c>
      <c r="H143" s="218">
        <v>1</v>
      </c>
      <c r="I143" s="219"/>
      <c r="J143" s="220">
        <f>ROUND(I143*H143,2)</f>
        <v>0</v>
      </c>
      <c r="K143" s="216" t="s">
        <v>1</v>
      </c>
      <c r="L143" s="43"/>
      <c r="M143" s="221" t="s">
        <v>1</v>
      </c>
      <c r="N143" s="222" t="s">
        <v>40</v>
      </c>
      <c r="O143" s="91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5" t="s">
        <v>127</v>
      </c>
      <c r="AT143" s="225" t="s">
        <v>122</v>
      </c>
      <c r="AU143" s="225" t="s">
        <v>81</v>
      </c>
      <c r="AY143" s="16" t="s">
        <v>119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6" t="s">
        <v>128</v>
      </c>
      <c r="BK143" s="226">
        <f>ROUND(I143*H143,2)</f>
        <v>0</v>
      </c>
      <c r="BL143" s="16" t="s">
        <v>127</v>
      </c>
      <c r="BM143" s="225" t="s">
        <v>168</v>
      </c>
    </row>
    <row r="144" s="2" customFormat="1" ht="24.15" customHeight="1">
      <c r="A144" s="37"/>
      <c r="B144" s="38"/>
      <c r="C144" s="214" t="s">
        <v>169</v>
      </c>
      <c r="D144" s="214" t="s">
        <v>122</v>
      </c>
      <c r="E144" s="215" t="s">
        <v>170</v>
      </c>
      <c r="F144" s="216" t="s">
        <v>171</v>
      </c>
      <c r="G144" s="217" t="s">
        <v>154</v>
      </c>
      <c r="H144" s="218">
        <v>1</v>
      </c>
      <c r="I144" s="219"/>
      <c r="J144" s="220">
        <f>ROUND(I144*H144,2)</f>
        <v>0</v>
      </c>
      <c r="K144" s="216" t="s">
        <v>1</v>
      </c>
      <c r="L144" s="43"/>
      <c r="M144" s="221" t="s">
        <v>1</v>
      </c>
      <c r="N144" s="222" t="s">
        <v>40</v>
      </c>
      <c r="O144" s="91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5" t="s">
        <v>127</v>
      </c>
      <c r="AT144" s="225" t="s">
        <v>122</v>
      </c>
      <c r="AU144" s="225" t="s">
        <v>81</v>
      </c>
      <c r="AY144" s="16" t="s">
        <v>119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6" t="s">
        <v>128</v>
      </c>
      <c r="BK144" s="226">
        <f>ROUND(I144*H144,2)</f>
        <v>0</v>
      </c>
      <c r="BL144" s="16" t="s">
        <v>127</v>
      </c>
      <c r="BM144" s="225" t="s">
        <v>172</v>
      </c>
    </row>
    <row r="145" s="12" customFormat="1" ht="22.8" customHeight="1">
      <c r="A145" s="12"/>
      <c r="B145" s="198"/>
      <c r="C145" s="199"/>
      <c r="D145" s="200" t="s">
        <v>72</v>
      </c>
      <c r="E145" s="212" t="s">
        <v>173</v>
      </c>
      <c r="F145" s="212" t="s">
        <v>174</v>
      </c>
      <c r="G145" s="199"/>
      <c r="H145" s="199"/>
      <c r="I145" s="202"/>
      <c r="J145" s="213">
        <f>BK145</f>
        <v>0</v>
      </c>
      <c r="K145" s="199"/>
      <c r="L145" s="204"/>
      <c r="M145" s="205"/>
      <c r="N145" s="206"/>
      <c r="O145" s="206"/>
      <c r="P145" s="207">
        <f>SUM(P146:P155)</f>
        <v>0</v>
      </c>
      <c r="Q145" s="206"/>
      <c r="R145" s="207">
        <f>SUM(R146:R155)</f>
        <v>0</v>
      </c>
      <c r="S145" s="206"/>
      <c r="T145" s="208">
        <f>SUM(T146:T155)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9" t="s">
        <v>79</v>
      </c>
      <c r="AT145" s="210" t="s">
        <v>72</v>
      </c>
      <c r="AU145" s="210" t="s">
        <v>79</v>
      </c>
      <c r="AY145" s="209" t="s">
        <v>119</v>
      </c>
      <c r="BK145" s="211">
        <f>SUM(BK146:BK155)</f>
        <v>0</v>
      </c>
    </row>
    <row r="146" s="2" customFormat="1" ht="14.4" customHeight="1">
      <c r="A146" s="37"/>
      <c r="B146" s="38"/>
      <c r="C146" s="214" t="s">
        <v>175</v>
      </c>
      <c r="D146" s="214" t="s">
        <v>122</v>
      </c>
      <c r="E146" s="215" t="s">
        <v>176</v>
      </c>
      <c r="F146" s="216" t="s">
        <v>177</v>
      </c>
      <c r="G146" s="217" t="s">
        <v>125</v>
      </c>
      <c r="H146" s="218">
        <v>2</v>
      </c>
      <c r="I146" s="219"/>
      <c r="J146" s="220">
        <f>ROUND(I146*H146,2)</f>
        <v>0</v>
      </c>
      <c r="K146" s="216" t="s">
        <v>1</v>
      </c>
      <c r="L146" s="43"/>
      <c r="M146" s="221" t="s">
        <v>1</v>
      </c>
      <c r="N146" s="222" t="s">
        <v>40</v>
      </c>
      <c r="O146" s="91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5" t="s">
        <v>128</v>
      </c>
      <c r="AT146" s="225" t="s">
        <v>122</v>
      </c>
      <c r="AU146" s="225" t="s">
        <v>81</v>
      </c>
      <c r="AY146" s="16" t="s">
        <v>119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6" t="s">
        <v>128</v>
      </c>
      <c r="BK146" s="226">
        <f>ROUND(I146*H146,2)</f>
        <v>0</v>
      </c>
      <c r="BL146" s="16" t="s">
        <v>128</v>
      </c>
      <c r="BM146" s="225" t="s">
        <v>178</v>
      </c>
    </row>
    <row r="147" s="2" customFormat="1" ht="14.4" customHeight="1">
      <c r="A147" s="37"/>
      <c r="B147" s="38"/>
      <c r="C147" s="214" t="s">
        <v>179</v>
      </c>
      <c r="D147" s="214" t="s">
        <v>122</v>
      </c>
      <c r="E147" s="215" t="s">
        <v>180</v>
      </c>
      <c r="F147" s="216" t="s">
        <v>181</v>
      </c>
      <c r="G147" s="217" t="s">
        <v>125</v>
      </c>
      <c r="H147" s="218">
        <v>2</v>
      </c>
      <c r="I147" s="219"/>
      <c r="J147" s="220">
        <f>ROUND(I147*H147,2)</f>
        <v>0</v>
      </c>
      <c r="K147" s="216" t="s">
        <v>1</v>
      </c>
      <c r="L147" s="43"/>
      <c r="M147" s="221" t="s">
        <v>1</v>
      </c>
      <c r="N147" s="222" t="s">
        <v>40</v>
      </c>
      <c r="O147" s="91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5" t="s">
        <v>128</v>
      </c>
      <c r="AT147" s="225" t="s">
        <v>122</v>
      </c>
      <c r="AU147" s="225" t="s">
        <v>81</v>
      </c>
      <c r="AY147" s="16" t="s">
        <v>119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6" t="s">
        <v>128</v>
      </c>
      <c r="BK147" s="226">
        <f>ROUND(I147*H147,2)</f>
        <v>0</v>
      </c>
      <c r="BL147" s="16" t="s">
        <v>128</v>
      </c>
      <c r="BM147" s="225" t="s">
        <v>182</v>
      </c>
    </row>
    <row r="148" s="2" customFormat="1" ht="24.15" customHeight="1">
      <c r="A148" s="37"/>
      <c r="B148" s="38"/>
      <c r="C148" s="214" t="s">
        <v>183</v>
      </c>
      <c r="D148" s="214" t="s">
        <v>122</v>
      </c>
      <c r="E148" s="215" t="s">
        <v>184</v>
      </c>
      <c r="F148" s="216" t="s">
        <v>185</v>
      </c>
      <c r="G148" s="217" t="s">
        <v>159</v>
      </c>
      <c r="H148" s="218">
        <v>1</v>
      </c>
      <c r="I148" s="219"/>
      <c r="J148" s="220">
        <f>ROUND(I148*H148,2)</f>
        <v>0</v>
      </c>
      <c r="K148" s="216" t="s">
        <v>1</v>
      </c>
      <c r="L148" s="43"/>
      <c r="M148" s="221" t="s">
        <v>1</v>
      </c>
      <c r="N148" s="222" t="s">
        <v>40</v>
      </c>
      <c r="O148" s="91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5" t="s">
        <v>128</v>
      </c>
      <c r="AT148" s="225" t="s">
        <v>122</v>
      </c>
      <c r="AU148" s="225" t="s">
        <v>81</v>
      </c>
      <c r="AY148" s="16" t="s">
        <v>119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6" t="s">
        <v>128</v>
      </c>
      <c r="BK148" s="226">
        <f>ROUND(I148*H148,2)</f>
        <v>0</v>
      </c>
      <c r="BL148" s="16" t="s">
        <v>128</v>
      </c>
      <c r="BM148" s="225" t="s">
        <v>186</v>
      </c>
    </row>
    <row r="149" s="2" customFormat="1" ht="24.15" customHeight="1">
      <c r="A149" s="37"/>
      <c r="B149" s="38"/>
      <c r="C149" s="214" t="s">
        <v>8</v>
      </c>
      <c r="D149" s="214" t="s">
        <v>122</v>
      </c>
      <c r="E149" s="215" t="s">
        <v>187</v>
      </c>
      <c r="F149" s="216" t="s">
        <v>188</v>
      </c>
      <c r="G149" s="217" t="s">
        <v>134</v>
      </c>
      <c r="H149" s="218">
        <v>40</v>
      </c>
      <c r="I149" s="219"/>
      <c r="J149" s="220">
        <f>ROUND(I149*H149,2)</f>
        <v>0</v>
      </c>
      <c r="K149" s="216" t="s">
        <v>1</v>
      </c>
      <c r="L149" s="43"/>
      <c r="M149" s="221" t="s">
        <v>1</v>
      </c>
      <c r="N149" s="222" t="s">
        <v>40</v>
      </c>
      <c r="O149" s="91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5" t="s">
        <v>128</v>
      </c>
      <c r="AT149" s="225" t="s">
        <v>122</v>
      </c>
      <c r="AU149" s="225" t="s">
        <v>81</v>
      </c>
      <c r="AY149" s="16" t="s">
        <v>119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6" t="s">
        <v>128</v>
      </c>
      <c r="BK149" s="226">
        <f>ROUND(I149*H149,2)</f>
        <v>0</v>
      </c>
      <c r="BL149" s="16" t="s">
        <v>128</v>
      </c>
      <c r="BM149" s="225" t="s">
        <v>189</v>
      </c>
    </row>
    <row r="150" s="2" customFormat="1" ht="14.4" customHeight="1">
      <c r="A150" s="37"/>
      <c r="B150" s="38"/>
      <c r="C150" s="214" t="s">
        <v>127</v>
      </c>
      <c r="D150" s="214" t="s">
        <v>122</v>
      </c>
      <c r="E150" s="215" t="s">
        <v>190</v>
      </c>
      <c r="F150" s="216" t="s">
        <v>191</v>
      </c>
      <c r="G150" s="217" t="s">
        <v>134</v>
      </c>
      <c r="H150" s="218">
        <v>40</v>
      </c>
      <c r="I150" s="219"/>
      <c r="J150" s="220">
        <f>ROUND(I150*H150,2)</f>
        <v>0</v>
      </c>
      <c r="K150" s="216" t="s">
        <v>1</v>
      </c>
      <c r="L150" s="43"/>
      <c r="M150" s="221" t="s">
        <v>1</v>
      </c>
      <c r="N150" s="222" t="s">
        <v>40</v>
      </c>
      <c r="O150" s="91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5" t="s">
        <v>128</v>
      </c>
      <c r="AT150" s="225" t="s">
        <v>122</v>
      </c>
      <c r="AU150" s="225" t="s">
        <v>81</v>
      </c>
      <c r="AY150" s="16" t="s">
        <v>119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6" t="s">
        <v>128</v>
      </c>
      <c r="BK150" s="226">
        <f>ROUND(I150*H150,2)</f>
        <v>0</v>
      </c>
      <c r="BL150" s="16" t="s">
        <v>128</v>
      </c>
      <c r="BM150" s="225" t="s">
        <v>192</v>
      </c>
    </row>
    <row r="151" s="2" customFormat="1" ht="24.15" customHeight="1">
      <c r="A151" s="37"/>
      <c r="B151" s="38"/>
      <c r="C151" s="214" t="s">
        <v>193</v>
      </c>
      <c r="D151" s="214" t="s">
        <v>122</v>
      </c>
      <c r="E151" s="215" t="s">
        <v>194</v>
      </c>
      <c r="F151" s="216" t="s">
        <v>195</v>
      </c>
      <c r="G151" s="217" t="s">
        <v>159</v>
      </c>
      <c r="H151" s="218">
        <v>1</v>
      </c>
      <c r="I151" s="219"/>
      <c r="J151" s="220">
        <f>ROUND(I151*H151,2)</f>
        <v>0</v>
      </c>
      <c r="K151" s="216" t="s">
        <v>1</v>
      </c>
      <c r="L151" s="43"/>
      <c r="M151" s="221" t="s">
        <v>1</v>
      </c>
      <c r="N151" s="222" t="s">
        <v>40</v>
      </c>
      <c r="O151" s="91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5" t="s">
        <v>128</v>
      </c>
      <c r="AT151" s="225" t="s">
        <v>122</v>
      </c>
      <c r="AU151" s="225" t="s">
        <v>81</v>
      </c>
      <c r="AY151" s="16" t="s">
        <v>119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6" t="s">
        <v>128</v>
      </c>
      <c r="BK151" s="226">
        <f>ROUND(I151*H151,2)</f>
        <v>0</v>
      </c>
      <c r="BL151" s="16" t="s">
        <v>128</v>
      </c>
      <c r="BM151" s="225" t="s">
        <v>196</v>
      </c>
    </row>
    <row r="152" s="2" customFormat="1" ht="24.15" customHeight="1">
      <c r="A152" s="37"/>
      <c r="B152" s="38"/>
      <c r="C152" s="214" t="s">
        <v>197</v>
      </c>
      <c r="D152" s="214" t="s">
        <v>122</v>
      </c>
      <c r="E152" s="215" t="s">
        <v>198</v>
      </c>
      <c r="F152" s="216" t="s">
        <v>199</v>
      </c>
      <c r="G152" s="217" t="s">
        <v>159</v>
      </c>
      <c r="H152" s="218">
        <v>1</v>
      </c>
      <c r="I152" s="219"/>
      <c r="J152" s="220">
        <f>ROUND(I152*H152,2)</f>
        <v>0</v>
      </c>
      <c r="K152" s="216" t="s">
        <v>1</v>
      </c>
      <c r="L152" s="43"/>
      <c r="M152" s="221" t="s">
        <v>1</v>
      </c>
      <c r="N152" s="222" t="s">
        <v>40</v>
      </c>
      <c r="O152" s="91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5" t="s">
        <v>128</v>
      </c>
      <c r="AT152" s="225" t="s">
        <v>122</v>
      </c>
      <c r="AU152" s="225" t="s">
        <v>81</v>
      </c>
      <c r="AY152" s="16" t="s">
        <v>119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6" t="s">
        <v>128</v>
      </c>
      <c r="BK152" s="226">
        <f>ROUND(I152*H152,2)</f>
        <v>0</v>
      </c>
      <c r="BL152" s="16" t="s">
        <v>128</v>
      </c>
      <c r="BM152" s="225" t="s">
        <v>200</v>
      </c>
    </row>
    <row r="153" s="2" customFormat="1" ht="14.4" customHeight="1">
      <c r="A153" s="37"/>
      <c r="B153" s="38"/>
      <c r="C153" s="214" t="s">
        <v>201</v>
      </c>
      <c r="D153" s="214" t="s">
        <v>122</v>
      </c>
      <c r="E153" s="215" t="s">
        <v>202</v>
      </c>
      <c r="F153" s="216" t="s">
        <v>203</v>
      </c>
      <c r="G153" s="217" t="s">
        <v>159</v>
      </c>
      <c r="H153" s="218">
        <v>1</v>
      </c>
      <c r="I153" s="219"/>
      <c r="J153" s="220">
        <f>ROUND(I153*H153,2)</f>
        <v>0</v>
      </c>
      <c r="K153" s="216" t="s">
        <v>1</v>
      </c>
      <c r="L153" s="43"/>
      <c r="M153" s="221" t="s">
        <v>1</v>
      </c>
      <c r="N153" s="222" t="s">
        <v>40</v>
      </c>
      <c r="O153" s="91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5" t="s">
        <v>128</v>
      </c>
      <c r="AT153" s="225" t="s">
        <v>122</v>
      </c>
      <c r="AU153" s="225" t="s">
        <v>81</v>
      </c>
      <c r="AY153" s="16" t="s">
        <v>119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6" t="s">
        <v>128</v>
      </c>
      <c r="BK153" s="226">
        <f>ROUND(I153*H153,2)</f>
        <v>0</v>
      </c>
      <c r="BL153" s="16" t="s">
        <v>128</v>
      </c>
      <c r="BM153" s="225" t="s">
        <v>204</v>
      </c>
    </row>
    <row r="154" s="2" customFormat="1" ht="14.4" customHeight="1">
      <c r="A154" s="37"/>
      <c r="B154" s="38"/>
      <c r="C154" s="214" t="s">
        <v>205</v>
      </c>
      <c r="D154" s="214" t="s">
        <v>122</v>
      </c>
      <c r="E154" s="215" t="s">
        <v>206</v>
      </c>
      <c r="F154" s="216" t="s">
        <v>207</v>
      </c>
      <c r="G154" s="217" t="s">
        <v>125</v>
      </c>
      <c r="H154" s="218">
        <v>1</v>
      </c>
      <c r="I154" s="219"/>
      <c r="J154" s="220">
        <f>ROUND(I154*H154,2)</f>
        <v>0</v>
      </c>
      <c r="K154" s="216" t="s">
        <v>1</v>
      </c>
      <c r="L154" s="43"/>
      <c r="M154" s="221" t="s">
        <v>1</v>
      </c>
      <c r="N154" s="222" t="s">
        <v>40</v>
      </c>
      <c r="O154" s="91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5" t="s">
        <v>128</v>
      </c>
      <c r="AT154" s="225" t="s">
        <v>122</v>
      </c>
      <c r="AU154" s="225" t="s">
        <v>81</v>
      </c>
      <c r="AY154" s="16" t="s">
        <v>119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6" t="s">
        <v>128</v>
      </c>
      <c r="BK154" s="226">
        <f>ROUND(I154*H154,2)</f>
        <v>0</v>
      </c>
      <c r="BL154" s="16" t="s">
        <v>128</v>
      </c>
      <c r="BM154" s="225" t="s">
        <v>208</v>
      </c>
    </row>
    <row r="155" s="2" customFormat="1" ht="14.4" customHeight="1">
      <c r="A155" s="37"/>
      <c r="B155" s="38"/>
      <c r="C155" s="214" t="s">
        <v>7</v>
      </c>
      <c r="D155" s="214" t="s">
        <v>122</v>
      </c>
      <c r="E155" s="215" t="s">
        <v>209</v>
      </c>
      <c r="F155" s="216" t="s">
        <v>210</v>
      </c>
      <c r="G155" s="217" t="s">
        <v>125</v>
      </c>
      <c r="H155" s="218">
        <v>1</v>
      </c>
      <c r="I155" s="219"/>
      <c r="J155" s="220">
        <f>ROUND(I155*H155,2)</f>
        <v>0</v>
      </c>
      <c r="K155" s="216" t="s">
        <v>1</v>
      </c>
      <c r="L155" s="43"/>
      <c r="M155" s="221" t="s">
        <v>1</v>
      </c>
      <c r="N155" s="222" t="s">
        <v>40</v>
      </c>
      <c r="O155" s="91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5" t="s">
        <v>128</v>
      </c>
      <c r="AT155" s="225" t="s">
        <v>122</v>
      </c>
      <c r="AU155" s="225" t="s">
        <v>81</v>
      </c>
      <c r="AY155" s="16" t="s">
        <v>119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6" t="s">
        <v>128</v>
      </c>
      <c r="BK155" s="226">
        <f>ROUND(I155*H155,2)</f>
        <v>0</v>
      </c>
      <c r="BL155" s="16" t="s">
        <v>128</v>
      </c>
      <c r="BM155" s="225" t="s">
        <v>211</v>
      </c>
    </row>
    <row r="156" s="12" customFormat="1" ht="22.8" customHeight="1">
      <c r="A156" s="12"/>
      <c r="B156" s="198"/>
      <c r="C156" s="199"/>
      <c r="D156" s="200" t="s">
        <v>72</v>
      </c>
      <c r="E156" s="212" t="s">
        <v>212</v>
      </c>
      <c r="F156" s="212" t="s">
        <v>213</v>
      </c>
      <c r="G156" s="199"/>
      <c r="H156" s="199"/>
      <c r="I156" s="202"/>
      <c r="J156" s="213">
        <f>BK156</f>
        <v>0</v>
      </c>
      <c r="K156" s="199"/>
      <c r="L156" s="204"/>
      <c r="M156" s="205"/>
      <c r="N156" s="206"/>
      <c r="O156" s="206"/>
      <c r="P156" s="207">
        <f>SUM(P157:P175)</f>
        <v>0</v>
      </c>
      <c r="Q156" s="206"/>
      <c r="R156" s="207">
        <f>SUM(R157:R175)</f>
        <v>0.35173915100000008</v>
      </c>
      <c r="S156" s="206"/>
      <c r="T156" s="208">
        <f>SUM(T157:T175)</f>
        <v>0.68199999999999994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9" t="s">
        <v>81</v>
      </c>
      <c r="AT156" s="210" t="s">
        <v>72</v>
      </c>
      <c r="AU156" s="210" t="s">
        <v>79</v>
      </c>
      <c r="AY156" s="209" t="s">
        <v>119</v>
      </c>
      <c r="BK156" s="211">
        <f>SUM(BK157:BK175)</f>
        <v>0</v>
      </c>
    </row>
    <row r="157" s="2" customFormat="1" ht="24.15" customHeight="1">
      <c r="A157" s="37"/>
      <c r="B157" s="38"/>
      <c r="C157" s="214" t="s">
        <v>214</v>
      </c>
      <c r="D157" s="214" t="s">
        <v>122</v>
      </c>
      <c r="E157" s="215" t="s">
        <v>215</v>
      </c>
      <c r="F157" s="216" t="s">
        <v>216</v>
      </c>
      <c r="G157" s="217" t="s">
        <v>134</v>
      </c>
      <c r="H157" s="218">
        <v>20</v>
      </c>
      <c r="I157" s="219"/>
      <c r="J157" s="220">
        <f>ROUND(I157*H157,2)</f>
        <v>0</v>
      </c>
      <c r="K157" s="216" t="s">
        <v>126</v>
      </c>
      <c r="L157" s="43"/>
      <c r="M157" s="221" t="s">
        <v>1</v>
      </c>
      <c r="N157" s="222" t="s">
        <v>40</v>
      </c>
      <c r="O157" s="91"/>
      <c r="P157" s="223">
        <f>O157*H157</f>
        <v>0</v>
      </c>
      <c r="Q157" s="223">
        <v>1.52E-05</v>
      </c>
      <c r="R157" s="223">
        <f>Q157*H157</f>
        <v>0.00030400000000000002</v>
      </c>
      <c r="S157" s="223">
        <v>0.001</v>
      </c>
      <c r="T157" s="224">
        <f>S157*H157</f>
        <v>0.02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5" t="s">
        <v>127</v>
      </c>
      <c r="AT157" s="225" t="s">
        <v>122</v>
      </c>
      <c r="AU157" s="225" t="s">
        <v>81</v>
      </c>
      <c r="AY157" s="16" t="s">
        <v>119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6" t="s">
        <v>128</v>
      </c>
      <c r="BK157" s="226">
        <f>ROUND(I157*H157,2)</f>
        <v>0</v>
      </c>
      <c r="BL157" s="16" t="s">
        <v>127</v>
      </c>
      <c r="BM157" s="225" t="s">
        <v>217</v>
      </c>
    </row>
    <row r="158" s="2" customFormat="1" ht="24.15" customHeight="1">
      <c r="A158" s="37"/>
      <c r="B158" s="38"/>
      <c r="C158" s="214" t="s">
        <v>218</v>
      </c>
      <c r="D158" s="214" t="s">
        <v>122</v>
      </c>
      <c r="E158" s="215" t="s">
        <v>219</v>
      </c>
      <c r="F158" s="216" t="s">
        <v>220</v>
      </c>
      <c r="G158" s="217" t="s">
        <v>134</v>
      </c>
      <c r="H158" s="218">
        <v>120</v>
      </c>
      <c r="I158" s="219"/>
      <c r="J158" s="220">
        <f>ROUND(I158*H158,2)</f>
        <v>0</v>
      </c>
      <c r="K158" s="216" t="s">
        <v>126</v>
      </c>
      <c r="L158" s="43"/>
      <c r="M158" s="221" t="s">
        <v>1</v>
      </c>
      <c r="N158" s="222" t="s">
        <v>40</v>
      </c>
      <c r="O158" s="91"/>
      <c r="P158" s="223">
        <f>O158*H158</f>
        <v>0</v>
      </c>
      <c r="Q158" s="223">
        <v>1.995E-05</v>
      </c>
      <c r="R158" s="223">
        <f>Q158*H158</f>
        <v>0.0023939999999999999</v>
      </c>
      <c r="S158" s="223">
        <v>0.0032000000000000002</v>
      </c>
      <c r="T158" s="224">
        <f>S158*H158</f>
        <v>0.38400000000000001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5" t="s">
        <v>127</v>
      </c>
      <c r="AT158" s="225" t="s">
        <v>122</v>
      </c>
      <c r="AU158" s="225" t="s">
        <v>81</v>
      </c>
      <c r="AY158" s="16" t="s">
        <v>119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6" t="s">
        <v>128</v>
      </c>
      <c r="BK158" s="226">
        <f>ROUND(I158*H158,2)</f>
        <v>0</v>
      </c>
      <c r="BL158" s="16" t="s">
        <v>127</v>
      </c>
      <c r="BM158" s="225" t="s">
        <v>221</v>
      </c>
    </row>
    <row r="159" s="2" customFormat="1" ht="24.15" customHeight="1">
      <c r="A159" s="37"/>
      <c r="B159" s="38"/>
      <c r="C159" s="214" t="s">
        <v>222</v>
      </c>
      <c r="D159" s="214" t="s">
        <v>122</v>
      </c>
      <c r="E159" s="215" t="s">
        <v>223</v>
      </c>
      <c r="F159" s="216" t="s">
        <v>224</v>
      </c>
      <c r="G159" s="217" t="s">
        <v>134</v>
      </c>
      <c r="H159" s="218">
        <v>20</v>
      </c>
      <c r="I159" s="219"/>
      <c r="J159" s="220">
        <f>ROUND(I159*H159,2)</f>
        <v>0</v>
      </c>
      <c r="K159" s="216" t="s">
        <v>126</v>
      </c>
      <c r="L159" s="43"/>
      <c r="M159" s="221" t="s">
        <v>1</v>
      </c>
      <c r="N159" s="222" t="s">
        <v>40</v>
      </c>
      <c r="O159" s="91"/>
      <c r="P159" s="223">
        <f>O159*H159</f>
        <v>0</v>
      </c>
      <c r="Q159" s="223">
        <v>5.0000000000000002E-05</v>
      </c>
      <c r="R159" s="223">
        <f>Q159*H159</f>
        <v>0.001</v>
      </c>
      <c r="S159" s="223">
        <v>0.0053200000000000001</v>
      </c>
      <c r="T159" s="224">
        <f>S159*H159</f>
        <v>0.1064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5" t="s">
        <v>127</v>
      </c>
      <c r="AT159" s="225" t="s">
        <v>122</v>
      </c>
      <c r="AU159" s="225" t="s">
        <v>81</v>
      </c>
      <c r="AY159" s="16" t="s">
        <v>119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6" t="s">
        <v>128</v>
      </c>
      <c r="BK159" s="226">
        <f>ROUND(I159*H159,2)</f>
        <v>0</v>
      </c>
      <c r="BL159" s="16" t="s">
        <v>127</v>
      </c>
      <c r="BM159" s="225" t="s">
        <v>225</v>
      </c>
    </row>
    <row r="160" s="2" customFormat="1" ht="24.15" customHeight="1">
      <c r="A160" s="37"/>
      <c r="B160" s="38"/>
      <c r="C160" s="214" t="s">
        <v>226</v>
      </c>
      <c r="D160" s="214" t="s">
        <v>122</v>
      </c>
      <c r="E160" s="215" t="s">
        <v>227</v>
      </c>
      <c r="F160" s="216" t="s">
        <v>228</v>
      </c>
      <c r="G160" s="217" t="s">
        <v>134</v>
      </c>
      <c r="H160" s="218">
        <v>20</v>
      </c>
      <c r="I160" s="219"/>
      <c r="J160" s="220">
        <f>ROUND(I160*H160,2)</f>
        <v>0</v>
      </c>
      <c r="K160" s="216" t="s">
        <v>126</v>
      </c>
      <c r="L160" s="43"/>
      <c r="M160" s="221" t="s">
        <v>1</v>
      </c>
      <c r="N160" s="222" t="s">
        <v>40</v>
      </c>
      <c r="O160" s="91"/>
      <c r="P160" s="223">
        <f>O160*H160</f>
        <v>0</v>
      </c>
      <c r="Q160" s="223">
        <v>8.8800000000000004E-05</v>
      </c>
      <c r="R160" s="223">
        <f>Q160*H160</f>
        <v>0.001776</v>
      </c>
      <c r="S160" s="223">
        <v>0.0085800000000000008</v>
      </c>
      <c r="T160" s="224">
        <f>S160*H160</f>
        <v>0.17160000000000003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5" t="s">
        <v>127</v>
      </c>
      <c r="AT160" s="225" t="s">
        <v>122</v>
      </c>
      <c r="AU160" s="225" t="s">
        <v>81</v>
      </c>
      <c r="AY160" s="16" t="s">
        <v>119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6" t="s">
        <v>128</v>
      </c>
      <c r="BK160" s="226">
        <f>ROUND(I160*H160,2)</f>
        <v>0</v>
      </c>
      <c r="BL160" s="16" t="s">
        <v>127</v>
      </c>
      <c r="BM160" s="225" t="s">
        <v>229</v>
      </c>
    </row>
    <row r="161" s="2" customFormat="1" ht="24.15" customHeight="1">
      <c r="A161" s="37"/>
      <c r="B161" s="38"/>
      <c r="C161" s="214" t="s">
        <v>230</v>
      </c>
      <c r="D161" s="214" t="s">
        <v>122</v>
      </c>
      <c r="E161" s="215" t="s">
        <v>231</v>
      </c>
      <c r="F161" s="216" t="s">
        <v>232</v>
      </c>
      <c r="G161" s="217" t="s">
        <v>134</v>
      </c>
      <c r="H161" s="218">
        <v>70</v>
      </c>
      <c r="I161" s="219"/>
      <c r="J161" s="220">
        <f>ROUND(I161*H161,2)</f>
        <v>0</v>
      </c>
      <c r="K161" s="216" t="s">
        <v>126</v>
      </c>
      <c r="L161" s="43"/>
      <c r="M161" s="221" t="s">
        <v>1</v>
      </c>
      <c r="N161" s="222" t="s">
        <v>40</v>
      </c>
      <c r="O161" s="91"/>
      <c r="P161" s="223">
        <f>O161*H161</f>
        <v>0</v>
      </c>
      <c r="Q161" s="223">
        <v>0.00061054000000000002</v>
      </c>
      <c r="R161" s="223">
        <f>Q161*H161</f>
        <v>0.042737799999999999</v>
      </c>
      <c r="S161" s="223">
        <v>0</v>
      </c>
      <c r="T161" s="224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5" t="s">
        <v>127</v>
      </c>
      <c r="AT161" s="225" t="s">
        <v>122</v>
      </c>
      <c r="AU161" s="225" t="s">
        <v>81</v>
      </c>
      <c r="AY161" s="16" t="s">
        <v>119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6" t="s">
        <v>128</v>
      </c>
      <c r="BK161" s="226">
        <f>ROUND(I161*H161,2)</f>
        <v>0</v>
      </c>
      <c r="BL161" s="16" t="s">
        <v>127</v>
      </c>
      <c r="BM161" s="225" t="s">
        <v>233</v>
      </c>
    </row>
    <row r="162" s="2" customFormat="1" ht="24.15" customHeight="1">
      <c r="A162" s="37"/>
      <c r="B162" s="38"/>
      <c r="C162" s="214" t="s">
        <v>234</v>
      </c>
      <c r="D162" s="214" t="s">
        <v>122</v>
      </c>
      <c r="E162" s="215" t="s">
        <v>235</v>
      </c>
      <c r="F162" s="216" t="s">
        <v>236</v>
      </c>
      <c r="G162" s="217" t="s">
        <v>134</v>
      </c>
      <c r="H162" s="218">
        <v>35</v>
      </c>
      <c r="I162" s="219"/>
      <c r="J162" s="220">
        <f>ROUND(I162*H162,2)</f>
        <v>0</v>
      </c>
      <c r="K162" s="216" t="s">
        <v>126</v>
      </c>
      <c r="L162" s="43"/>
      <c r="M162" s="221" t="s">
        <v>1</v>
      </c>
      <c r="N162" s="222" t="s">
        <v>40</v>
      </c>
      <c r="O162" s="91"/>
      <c r="P162" s="223">
        <f>O162*H162</f>
        <v>0</v>
      </c>
      <c r="Q162" s="223">
        <v>0.00091536999999999999</v>
      </c>
      <c r="R162" s="223">
        <f>Q162*H162</f>
        <v>0.032037950000000003</v>
      </c>
      <c r="S162" s="223">
        <v>0</v>
      </c>
      <c r="T162" s="224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5" t="s">
        <v>127</v>
      </c>
      <c r="AT162" s="225" t="s">
        <v>122</v>
      </c>
      <c r="AU162" s="225" t="s">
        <v>81</v>
      </c>
      <c r="AY162" s="16" t="s">
        <v>119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6" t="s">
        <v>128</v>
      </c>
      <c r="BK162" s="226">
        <f>ROUND(I162*H162,2)</f>
        <v>0</v>
      </c>
      <c r="BL162" s="16" t="s">
        <v>127</v>
      </c>
      <c r="BM162" s="225" t="s">
        <v>237</v>
      </c>
    </row>
    <row r="163" s="2" customFormat="1" ht="24.15" customHeight="1">
      <c r="A163" s="37"/>
      <c r="B163" s="38"/>
      <c r="C163" s="214" t="s">
        <v>238</v>
      </c>
      <c r="D163" s="214" t="s">
        <v>122</v>
      </c>
      <c r="E163" s="215" t="s">
        <v>239</v>
      </c>
      <c r="F163" s="216" t="s">
        <v>240</v>
      </c>
      <c r="G163" s="217" t="s">
        <v>134</v>
      </c>
      <c r="H163" s="218">
        <v>85</v>
      </c>
      <c r="I163" s="219"/>
      <c r="J163" s="220">
        <f>ROUND(I163*H163,2)</f>
        <v>0</v>
      </c>
      <c r="K163" s="216" t="s">
        <v>126</v>
      </c>
      <c r="L163" s="43"/>
      <c r="M163" s="221" t="s">
        <v>1</v>
      </c>
      <c r="N163" s="222" t="s">
        <v>40</v>
      </c>
      <c r="O163" s="91"/>
      <c r="P163" s="223">
        <f>O163*H163</f>
        <v>0</v>
      </c>
      <c r="Q163" s="223">
        <v>0.0011899</v>
      </c>
      <c r="R163" s="223">
        <f>Q163*H163</f>
        <v>0.10114150000000001</v>
      </c>
      <c r="S163" s="223">
        <v>0</v>
      </c>
      <c r="T163" s="224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5" t="s">
        <v>127</v>
      </c>
      <c r="AT163" s="225" t="s">
        <v>122</v>
      </c>
      <c r="AU163" s="225" t="s">
        <v>81</v>
      </c>
      <c r="AY163" s="16" t="s">
        <v>119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6" t="s">
        <v>128</v>
      </c>
      <c r="BK163" s="226">
        <f>ROUND(I163*H163,2)</f>
        <v>0</v>
      </c>
      <c r="BL163" s="16" t="s">
        <v>127</v>
      </c>
      <c r="BM163" s="225" t="s">
        <v>241</v>
      </c>
    </row>
    <row r="164" s="2" customFormat="1" ht="24.15" customHeight="1">
      <c r="A164" s="37"/>
      <c r="B164" s="38"/>
      <c r="C164" s="214" t="s">
        <v>242</v>
      </c>
      <c r="D164" s="214" t="s">
        <v>122</v>
      </c>
      <c r="E164" s="215" t="s">
        <v>243</v>
      </c>
      <c r="F164" s="216" t="s">
        <v>244</v>
      </c>
      <c r="G164" s="217" t="s">
        <v>134</v>
      </c>
      <c r="H164" s="218">
        <v>35</v>
      </c>
      <c r="I164" s="219"/>
      <c r="J164" s="220">
        <f>ROUND(I164*H164,2)</f>
        <v>0</v>
      </c>
      <c r="K164" s="216" t="s">
        <v>126</v>
      </c>
      <c r="L164" s="43"/>
      <c r="M164" s="221" t="s">
        <v>1</v>
      </c>
      <c r="N164" s="222" t="s">
        <v>40</v>
      </c>
      <c r="O164" s="91"/>
      <c r="P164" s="223">
        <f>O164*H164</f>
        <v>0</v>
      </c>
      <c r="Q164" s="223">
        <v>0.00150187</v>
      </c>
      <c r="R164" s="223">
        <f>Q164*H164</f>
        <v>0.05256545</v>
      </c>
      <c r="S164" s="223">
        <v>0</v>
      </c>
      <c r="T164" s="224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5" t="s">
        <v>127</v>
      </c>
      <c r="AT164" s="225" t="s">
        <v>122</v>
      </c>
      <c r="AU164" s="225" t="s">
        <v>81</v>
      </c>
      <c r="AY164" s="16" t="s">
        <v>119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6" t="s">
        <v>128</v>
      </c>
      <c r="BK164" s="226">
        <f>ROUND(I164*H164,2)</f>
        <v>0</v>
      </c>
      <c r="BL164" s="16" t="s">
        <v>127</v>
      </c>
      <c r="BM164" s="225" t="s">
        <v>245</v>
      </c>
    </row>
    <row r="165" s="2" customFormat="1" ht="24.15" customHeight="1">
      <c r="A165" s="37"/>
      <c r="B165" s="38"/>
      <c r="C165" s="214" t="s">
        <v>246</v>
      </c>
      <c r="D165" s="214" t="s">
        <v>122</v>
      </c>
      <c r="E165" s="215" t="s">
        <v>247</v>
      </c>
      <c r="F165" s="216" t="s">
        <v>248</v>
      </c>
      <c r="G165" s="217" t="s">
        <v>134</v>
      </c>
      <c r="H165" s="218">
        <v>25</v>
      </c>
      <c r="I165" s="219"/>
      <c r="J165" s="220">
        <f>ROUND(I165*H165,2)</f>
        <v>0</v>
      </c>
      <c r="K165" s="216" t="s">
        <v>126</v>
      </c>
      <c r="L165" s="43"/>
      <c r="M165" s="221" t="s">
        <v>1</v>
      </c>
      <c r="N165" s="222" t="s">
        <v>40</v>
      </c>
      <c r="O165" s="91"/>
      <c r="P165" s="223">
        <f>O165*H165</f>
        <v>0</v>
      </c>
      <c r="Q165" s="223">
        <v>0.0019433300000000001</v>
      </c>
      <c r="R165" s="223">
        <f>Q165*H165</f>
        <v>0.048583250000000001</v>
      </c>
      <c r="S165" s="223">
        <v>0</v>
      </c>
      <c r="T165" s="224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5" t="s">
        <v>127</v>
      </c>
      <c r="AT165" s="225" t="s">
        <v>122</v>
      </c>
      <c r="AU165" s="225" t="s">
        <v>81</v>
      </c>
      <c r="AY165" s="16" t="s">
        <v>119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6" t="s">
        <v>128</v>
      </c>
      <c r="BK165" s="226">
        <f>ROUND(I165*H165,2)</f>
        <v>0</v>
      </c>
      <c r="BL165" s="16" t="s">
        <v>127</v>
      </c>
      <c r="BM165" s="225" t="s">
        <v>249</v>
      </c>
    </row>
    <row r="166" s="2" customFormat="1" ht="24.15" customHeight="1">
      <c r="A166" s="37"/>
      <c r="B166" s="38"/>
      <c r="C166" s="214" t="s">
        <v>250</v>
      </c>
      <c r="D166" s="214" t="s">
        <v>122</v>
      </c>
      <c r="E166" s="215" t="s">
        <v>251</v>
      </c>
      <c r="F166" s="216" t="s">
        <v>252</v>
      </c>
      <c r="G166" s="217" t="s">
        <v>134</v>
      </c>
      <c r="H166" s="218">
        <v>15</v>
      </c>
      <c r="I166" s="219"/>
      <c r="J166" s="220">
        <f>ROUND(I166*H166,2)</f>
        <v>0</v>
      </c>
      <c r="K166" s="216" t="s">
        <v>126</v>
      </c>
      <c r="L166" s="43"/>
      <c r="M166" s="221" t="s">
        <v>1</v>
      </c>
      <c r="N166" s="222" t="s">
        <v>40</v>
      </c>
      <c r="O166" s="91"/>
      <c r="P166" s="223">
        <f>O166*H166</f>
        <v>0</v>
      </c>
      <c r="Q166" s="223">
        <v>0.0026216999999999998</v>
      </c>
      <c r="R166" s="223">
        <f>Q166*H166</f>
        <v>0.039325499999999999</v>
      </c>
      <c r="S166" s="223">
        <v>0</v>
      </c>
      <c r="T166" s="224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5" t="s">
        <v>127</v>
      </c>
      <c r="AT166" s="225" t="s">
        <v>122</v>
      </c>
      <c r="AU166" s="225" t="s">
        <v>81</v>
      </c>
      <c r="AY166" s="16" t="s">
        <v>119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6" t="s">
        <v>128</v>
      </c>
      <c r="BK166" s="226">
        <f>ROUND(I166*H166,2)</f>
        <v>0</v>
      </c>
      <c r="BL166" s="16" t="s">
        <v>127</v>
      </c>
      <c r="BM166" s="225" t="s">
        <v>253</v>
      </c>
    </row>
    <row r="167" s="2" customFormat="1" ht="24.15" customHeight="1">
      <c r="A167" s="37"/>
      <c r="B167" s="38"/>
      <c r="C167" s="214" t="s">
        <v>254</v>
      </c>
      <c r="D167" s="214" t="s">
        <v>122</v>
      </c>
      <c r="E167" s="215" t="s">
        <v>255</v>
      </c>
      <c r="F167" s="216" t="s">
        <v>256</v>
      </c>
      <c r="G167" s="217" t="s">
        <v>125</v>
      </c>
      <c r="H167" s="218">
        <v>2</v>
      </c>
      <c r="I167" s="219"/>
      <c r="J167" s="220">
        <f>ROUND(I167*H167,2)</f>
        <v>0</v>
      </c>
      <c r="K167" s="216" t="s">
        <v>126</v>
      </c>
      <c r="L167" s="43"/>
      <c r="M167" s="221" t="s">
        <v>1</v>
      </c>
      <c r="N167" s="222" t="s">
        <v>40</v>
      </c>
      <c r="O167" s="91"/>
      <c r="P167" s="223">
        <f>O167*H167</f>
        <v>0</v>
      </c>
      <c r="Q167" s="223">
        <v>0.0042167254999999999</v>
      </c>
      <c r="R167" s="223">
        <f>Q167*H167</f>
        <v>0.0084334509999999998</v>
      </c>
      <c r="S167" s="223">
        <v>0</v>
      </c>
      <c r="T167" s="224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5" t="s">
        <v>127</v>
      </c>
      <c r="AT167" s="225" t="s">
        <v>122</v>
      </c>
      <c r="AU167" s="225" t="s">
        <v>81</v>
      </c>
      <c r="AY167" s="16" t="s">
        <v>119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6" t="s">
        <v>128</v>
      </c>
      <c r="BK167" s="226">
        <f>ROUND(I167*H167,2)</f>
        <v>0</v>
      </c>
      <c r="BL167" s="16" t="s">
        <v>127</v>
      </c>
      <c r="BM167" s="225" t="s">
        <v>257</v>
      </c>
    </row>
    <row r="168" s="2" customFormat="1" ht="49.05" customHeight="1">
      <c r="A168" s="37"/>
      <c r="B168" s="38"/>
      <c r="C168" s="214" t="s">
        <v>258</v>
      </c>
      <c r="D168" s="214" t="s">
        <v>122</v>
      </c>
      <c r="E168" s="215" t="s">
        <v>259</v>
      </c>
      <c r="F168" s="216" t="s">
        <v>260</v>
      </c>
      <c r="G168" s="217" t="s">
        <v>134</v>
      </c>
      <c r="H168" s="218">
        <v>190</v>
      </c>
      <c r="I168" s="219"/>
      <c r="J168" s="220">
        <f>ROUND(I168*H168,2)</f>
        <v>0</v>
      </c>
      <c r="K168" s="216" t="s">
        <v>126</v>
      </c>
      <c r="L168" s="43"/>
      <c r="M168" s="221" t="s">
        <v>1</v>
      </c>
      <c r="N168" s="222" t="s">
        <v>40</v>
      </c>
      <c r="O168" s="91"/>
      <c r="P168" s="223">
        <f>O168*H168</f>
        <v>0</v>
      </c>
      <c r="Q168" s="223">
        <v>7.3860000000000001E-05</v>
      </c>
      <c r="R168" s="223">
        <f>Q168*H168</f>
        <v>0.0140334</v>
      </c>
      <c r="S168" s="223">
        <v>0</v>
      </c>
      <c r="T168" s="224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5" t="s">
        <v>127</v>
      </c>
      <c r="AT168" s="225" t="s">
        <v>122</v>
      </c>
      <c r="AU168" s="225" t="s">
        <v>81</v>
      </c>
      <c r="AY168" s="16" t="s">
        <v>119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6" t="s">
        <v>128</v>
      </c>
      <c r="BK168" s="226">
        <f>ROUND(I168*H168,2)</f>
        <v>0</v>
      </c>
      <c r="BL168" s="16" t="s">
        <v>127</v>
      </c>
      <c r="BM168" s="225" t="s">
        <v>261</v>
      </c>
    </row>
    <row r="169" s="13" customFormat="1">
      <c r="A169" s="13"/>
      <c r="B169" s="227"/>
      <c r="C169" s="228"/>
      <c r="D169" s="229" t="s">
        <v>262</v>
      </c>
      <c r="E169" s="230" t="s">
        <v>1</v>
      </c>
      <c r="F169" s="231" t="s">
        <v>263</v>
      </c>
      <c r="G169" s="228"/>
      <c r="H169" s="232">
        <v>190</v>
      </c>
      <c r="I169" s="233"/>
      <c r="J169" s="228"/>
      <c r="K169" s="228"/>
      <c r="L169" s="234"/>
      <c r="M169" s="235"/>
      <c r="N169" s="236"/>
      <c r="O169" s="236"/>
      <c r="P169" s="236"/>
      <c r="Q169" s="236"/>
      <c r="R169" s="236"/>
      <c r="S169" s="236"/>
      <c r="T169" s="23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8" t="s">
        <v>262</v>
      </c>
      <c r="AU169" s="238" t="s">
        <v>81</v>
      </c>
      <c r="AV169" s="13" t="s">
        <v>81</v>
      </c>
      <c r="AW169" s="13" t="s">
        <v>30</v>
      </c>
      <c r="AX169" s="13" t="s">
        <v>73</v>
      </c>
      <c r="AY169" s="238" t="s">
        <v>119</v>
      </c>
    </row>
    <row r="170" s="14" customFormat="1">
      <c r="A170" s="14"/>
      <c r="B170" s="239"/>
      <c r="C170" s="240"/>
      <c r="D170" s="229" t="s">
        <v>262</v>
      </c>
      <c r="E170" s="241" t="s">
        <v>1</v>
      </c>
      <c r="F170" s="242" t="s">
        <v>264</v>
      </c>
      <c r="G170" s="240"/>
      <c r="H170" s="243">
        <v>190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9" t="s">
        <v>262</v>
      </c>
      <c r="AU170" s="249" t="s">
        <v>81</v>
      </c>
      <c r="AV170" s="14" t="s">
        <v>128</v>
      </c>
      <c r="AW170" s="14" t="s">
        <v>30</v>
      </c>
      <c r="AX170" s="14" t="s">
        <v>79</v>
      </c>
      <c r="AY170" s="249" t="s">
        <v>119</v>
      </c>
    </row>
    <row r="171" s="2" customFormat="1" ht="49.05" customHeight="1">
      <c r="A171" s="37"/>
      <c r="B171" s="38"/>
      <c r="C171" s="214" t="s">
        <v>265</v>
      </c>
      <c r="D171" s="214" t="s">
        <v>122</v>
      </c>
      <c r="E171" s="215" t="s">
        <v>266</v>
      </c>
      <c r="F171" s="216" t="s">
        <v>267</v>
      </c>
      <c r="G171" s="217" t="s">
        <v>134</v>
      </c>
      <c r="H171" s="218">
        <v>60</v>
      </c>
      <c r="I171" s="219"/>
      <c r="J171" s="220">
        <f>ROUND(I171*H171,2)</f>
        <v>0</v>
      </c>
      <c r="K171" s="216" t="s">
        <v>126</v>
      </c>
      <c r="L171" s="43"/>
      <c r="M171" s="221" t="s">
        <v>1</v>
      </c>
      <c r="N171" s="222" t="s">
        <v>40</v>
      </c>
      <c r="O171" s="91"/>
      <c r="P171" s="223">
        <f>O171*H171</f>
        <v>0</v>
      </c>
      <c r="Q171" s="223">
        <v>9.4640000000000002E-05</v>
      </c>
      <c r="R171" s="223">
        <f>Q171*H171</f>
        <v>0.0056784000000000001</v>
      </c>
      <c r="S171" s="223">
        <v>0</v>
      </c>
      <c r="T171" s="224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5" t="s">
        <v>127</v>
      </c>
      <c r="AT171" s="225" t="s">
        <v>122</v>
      </c>
      <c r="AU171" s="225" t="s">
        <v>81</v>
      </c>
      <c r="AY171" s="16" t="s">
        <v>119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6" t="s">
        <v>128</v>
      </c>
      <c r="BK171" s="226">
        <f>ROUND(I171*H171,2)</f>
        <v>0</v>
      </c>
      <c r="BL171" s="16" t="s">
        <v>127</v>
      </c>
      <c r="BM171" s="225" t="s">
        <v>268</v>
      </c>
    </row>
    <row r="172" s="13" customFormat="1">
      <c r="A172" s="13"/>
      <c r="B172" s="227"/>
      <c r="C172" s="228"/>
      <c r="D172" s="229" t="s">
        <v>262</v>
      </c>
      <c r="E172" s="230" t="s">
        <v>1</v>
      </c>
      <c r="F172" s="231" t="s">
        <v>269</v>
      </c>
      <c r="G172" s="228"/>
      <c r="H172" s="232">
        <v>60</v>
      </c>
      <c r="I172" s="233"/>
      <c r="J172" s="228"/>
      <c r="K172" s="228"/>
      <c r="L172" s="234"/>
      <c r="M172" s="235"/>
      <c r="N172" s="236"/>
      <c r="O172" s="236"/>
      <c r="P172" s="236"/>
      <c r="Q172" s="236"/>
      <c r="R172" s="236"/>
      <c r="S172" s="236"/>
      <c r="T172" s="23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8" t="s">
        <v>262</v>
      </c>
      <c r="AU172" s="238" t="s">
        <v>81</v>
      </c>
      <c r="AV172" s="13" t="s">
        <v>81</v>
      </c>
      <c r="AW172" s="13" t="s">
        <v>30</v>
      </c>
      <c r="AX172" s="13" t="s">
        <v>73</v>
      </c>
      <c r="AY172" s="238" t="s">
        <v>119</v>
      </c>
    </row>
    <row r="173" s="14" customFormat="1">
      <c r="A173" s="14"/>
      <c r="B173" s="239"/>
      <c r="C173" s="240"/>
      <c r="D173" s="229" t="s">
        <v>262</v>
      </c>
      <c r="E173" s="241" t="s">
        <v>1</v>
      </c>
      <c r="F173" s="242" t="s">
        <v>264</v>
      </c>
      <c r="G173" s="240"/>
      <c r="H173" s="243">
        <v>60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9" t="s">
        <v>262</v>
      </c>
      <c r="AU173" s="249" t="s">
        <v>81</v>
      </c>
      <c r="AV173" s="14" t="s">
        <v>128</v>
      </c>
      <c r="AW173" s="14" t="s">
        <v>30</v>
      </c>
      <c r="AX173" s="14" t="s">
        <v>79</v>
      </c>
      <c r="AY173" s="249" t="s">
        <v>119</v>
      </c>
    </row>
    <row r="174" s="2" customFormat="1" ht="49.05" customHeight="1">
      <c r="A174" s="37"/>
      <c r="B174" s="38"/>
      <c r="C174" s="214" t="s">
        <v>270</v>
      </c>
      <c r="D174" s="214" t="s">
        <v>122</v>
      </c>
      <c r="E174" s="215" t="s">
        <v>271</v>
      </c>
      <c r="F174" s="216" t="s">
        <v>272</v>
      </c>
      <c r="G174" s="217" t="s">
        <v>134</v>
      </c>
      <c r="H174" s="218">
        <v>15</v>
      </c>
      <c r="I174" s="219"/>
      <c r="J174" s="220">
        <f>ROUND(I174*H174,2)</f>
        <v>0</v>
      </c>
      <c r="K174" s="216" t="s">
        <v>126</v>
      </c>
      <c r="L174" s="43"/>
      <c r="M174" s="221" t="s">
        <v>1</v>
      </c>
      <c r="N174" s="222" t="s">
        <v>40</v>
      </c>
      <c r="O174" s="91"/>
      <c r="P174" s="223">
        <f>O174*H174</f>
        <v>0</v>
      </c>
      <c r="Q174" s="223">
        <v>0.00011523000000000001</v>
      </c>
      <c r="R174" s="223">
        <f>Q174*H174</f>
        <v>0.0017284500000000001</v>
      </c>
      <c r="S174" s="223">
        <v>0</v>
      </c>
      <c r="T174" s="224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5" t="s">
        <v>127</v>
      </c>
      <c r="AT174" s="225" t="s">
        <v>122</v>
      </c>
      <c r="AU174" s="225" t="s">
        <v>81</v>
      </c>
      <c r="AY174" s="16" t="s">
        <v>119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6" t="s">
        <v>128</v>
      </c>
      <c r="BK174" s="226">
        <f>ROUND(I174*H174,2)</f>
        <v>0</v>
      </c>
      <c r="BL174" s="16" t="s">
        <v>127</v>
      </c>
      <c r="BM174" s="225" t="s">
        <v>273</v>
      </c>
    </row>
    <row r="175" s="2" customFormat="1" ht="14.4" customHeight="1">
      <c r="A175" s="37"/>
      <c r="B175" s="38"/>
      <c r="C175" s="214" t="s">
        <v>274</v>
      </c>
      <c r="D175" s="214" t="s">
        <v>122</v>
      </c>
      <c r="E175" s="215" t="s">
        <v>275</v>
      </c>
      <c r="F175" s="216" t="s">
        <v>276</v>
      </c>
      <c r="G175" s="217" t="s">
        <v>159</v>
      </c>
      <c r="H175" s="218">
        <v>1</v>
      </c>
      <c r="I175" s="219"/>
      <c r="J175" s="220">
        <f>ROUND(I175*H175,2)</f>
        <v>0</v>
      </c>
      <c r="K175" s="216" t="s">
        <v>1</v>
      </c>
      <c r="L175" s="43"/>
      <c r="M175" s="221" t="s">
        <v>1</v>
      </c>
      <c r="N175" s="222" t="s">
        <v>40</v>
      </c>
      <c r="O175" s="91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5" t="s">
        <v>127</v>
      </c>
      <c r="AT175" s="225" t="s">
        <v>122</v>
      </c>
      <c r="AU175" s="225" t="s">
        <v>81</v>
      </c>
      <c r="AY175" s="16" t="s">
        <v>119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6" t="s">
        <v>128</v>
      </c>
      <c r="BK175" s="226">
        <f>ROUND(I175*H175,2)</f>
        <v>0</v>
      </c>
      <c r="BL175" s="16" t="s">
        <v>127</v>
      </c>
      <c r="BM175" s="225" t="s">
        <v>277</v>
      </c>
    </row>
    <row r="176" s="12" customFormat="1" ht="22.8" customHeight="1">
      <c r="A176" s="12"/>
      <c r="B176" s="198"/>
      <c r="C176" s="199"/>
      <c r="D176" s="200" t="s">
        <v>72</v>
      </c>
      <c r="E176" s="212" t="s">
        <v>278</v>
      </c>
      <c r="F176" s="212" t="s">
        <v>279</v>
      </c>
      <c r="G176" s="199"/>
      <c r="H176" s="199"/>
      <c r="I176" s="202"/>
      <c r="J176" s="213">
        <f>BK176</f>
        <v>0</v>
      </c>
      <c r="K176" s="199"/>
      <c r="L176" s="204"/>
      <c r="M176" s="205"/>
      <c r="N176" s="206"/>
      <c r="O176" s="206"/>
      <c r="P176" s="207">
        <f>SUM(P177:P210)</f>
        <v>0</v>
      </c>
      <c r="Q176" s="206"/>
      <c r="R176" s="207">
        <f>SUM(R177:R210)</f>
        <v>0.35842400000000002</v>
      </c>
      <c r="S176" s="206"/>
      <c r="T176" s="208">
        <f>SUM(T177:T210)</f>
        <v>0.95793000000000006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9" t="s">
        <v>81</v>
      </c>
      <c r="AT176" s="210" t="s">
        <v>72</v>
      </c>
      <c r="AU176" s="210" t="s">
        <v>79</v>
      </c>
      <c r="AY176" s="209" t="s">
        <v>119</v>
      </c>
      <c r="BK176" s="211">
        <f>SUM(BK177:BK210)</f>
        <v>0</v>
      </c>
    </row>
    <row r="177" s="2" customFormat="1" ht="24.15" customHeight="1">
      <c r="A177" s="37"/>
      <c r="B177" s="38"/>
      <c r="C177" s="214" t="s">
        <v>280</v>
      </c>
      <c r="D177" s="214" t="s">
        <v>122</v>
      </c>
      <c r="E177" s="215" t="s">
        <v>281</v>
      </c>
      <c r="F177" s="216" t="s">
        <v>282</v>
      </c>
      <c r="G177" s="217" t="s">
        <v>125</v>
      </c>
      <c r="H177" s="218">
        <v>1</v>
      </c>
      <c r="I177" s="219"/>
      <c r="J177" s="220">
        <f>ROUND(I177*H177,2)</f>
        <v>0</v>
      </c>
      <c r="K177" s="216" t="s">
        <v>126</v>
      </c>
      <c r="L177" s="43"/>
      <c r="M177" s="221" t="s">
        <v>1</v>
      </c>
      <c r="N177" s="222" t="s">
        <v>40</v>
      </c>
      <c r="O177" s="91"/>
      <c r="P177" s="223">
        <f>O177*H177</f>
        <v>0</v>
      </c>
      <c r="Q177" s="223">
        <v>4.8000000000000001E-05</v>
      </c>
      <c r="R177" s="223">
        <f>Q177*H177</f>
        <v>4.8000000000000001E-05</v>
      </c>
      <c r="S177" s="223">
        <v>0.01235</v>
      </c>
      <c r="T177" s="224">
        <f>S177*H177</f>
        <v>0.01235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5" t="s">
        <v>127</v>
      </c>
      <c r="AT177" s="225" t="s">
        <v>122</v>
      </c>
      <c r="AU177" s="225" t="s">
        <v>81</v>
      </c>
      <c r="AY177" s="16" t="s">
        <v>119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6" t="s">
        <v>128</v>
      </c>
      <c r="BK177" s="226">
        <f>ROUND(I177*H177,2)</f>
        <v>0</v>
      </c>
      <c r="BL177" s="16" t="s">
        <v>127</v>
      </c>
      <c r="BM177" s="225" t="s">
        <v>283</v>
      </c>
    </row>
    <row r="178" s="2" customFormat="1" ht="24.15" customHeight="1">
      <c r="A178" s="37"/>
      <c r="B178" s="38"/>
      <c r="C178" s="214" t="s">
        <v>284</v>
      </c>
      <c r="D178" s="214" t="s">
        <v>122</v>
      </c>
      <c r="E178" s="215" t="s">
        <v>285</v>
      </c>
      <c r="F178" s="216" t="s">
        <v>286</v>
      </c>
      <c r="G178" s="217" t="s">
        <v>125</v>
      </c>
      <c r="H178" s="218">
        <v>1</v>
      </c>
      <c r="I178" s="219"/>
      <c r="J178" s="220">
        <f>ROUND(I178*H178,2)</f>
        <v>0</v>
      </c>
      <c r="K178" s="216" t="s">
        <v>126</v>
      </c>
      <c r="L178" s="43"/>
      <c r="M178" s="221" t="s">
        <v>1</v>
      </c>
      <c r="N178" s="222" t="s">
        <v>40</v>
      </c>
      <c r="O178" s="91"/>
      <c r="P178" s="223">
        <f>O178*H178</f>
        <v>0</v>
      </c>
      <c r="Q178" s="223">
        <v>4.8000000000000001E-05</v>
      </c>
      <c r="R178" s="223">
        <f>Q178*H178</f>
        <v>4.8000000000000001E-05</v>
      </c>
      <c r="S178" s="223">
        <v>0.023259999999999999</v>
      </c>
      <c r="T178" s="224">
        <f>S178*H178</f>
        <v>0.023259999999999999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5" t="s">
        <v>127</v>
      </c>
      <c r="AT178" s="225" t="s">
        <v>122</v>
      </c>
      <c r="AU178" s="225" t="s">
        <v>81</v>
      </c>
      <c r="AY178" s="16" t="s">
        <v>119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6" t="s">
        <v>128</v>
      </c>
      <c r="BK178" s="226">
        <f>ROUND(I178*H178,2)</f>
        <v>0</v>
      </c>
      <c r="BL178" s="16" t="s">
        <v>127</v>
      </c>
      <c r="BM178" s="225" t="s">
        <v>287</v>
      </c>
    </row>
    <row r="179" s="2" customFormat="1" ht="24.15" customHeight="1">
      <c r="A179" s="37"/>
      <c r="B179" s="38"/>
      <c r="C179" s="214" t="s">
        <v>288</v>
      </c>
      <c r="D179" s="214" t="s">
        <v>122</v>
      </c>
      <c r="E179" s="215" t="s">
        <v>289</v>
      </c>
      <c r="F179" s="216" t="s">
        <v>290</v>
      </c>
      <c r="G179" s="217" t="s">
        <v>125</v>
      </c>
      <c r="H179" s="218">
        <v>2</v>
      </c>
      <c r="I179" s="219"/>
      <c r="J179" s="220">
        <f>ROUND(I179*H179,2)</f>
        <v>0</v>
      </c>
      <c r="K179" s="216" t="s">
        <v>126</v>
      </c>
      <c r="L179" s="43"/>
      <c r="M179" s="221" t="s">
        <v>1</v>
      </c>
      <c r="N179" s="222" t="s">
        <v>40</v>
      </c>
      <c r="O179" s="91"/>
      <c r="P179" s="223">
        <f>O179*H179</f>
        <v>0</v>
      </c>
      <c r="Q179" s="223">
        <v>7.6000000000000004E-05</v>
      </c>
      <c r="R179" s="223">
        <f>Q179*H179</f>
        <v>0.00015200000000000001</v>
      </c>
      <c r="S179" s="223">
        <v>0.04675</v>
      </c>
      <c r="T179" s="224">
        <f>S179*H179</f>
        <v>0.0935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5" t="s">
        <v>127</v>
      </c>
      <c r="AT179" s="225" t="s">
        <v>122</v>
      </c>
      <c r="AU179" s="225" t="s">
        <v>81</v>
      </c>
      <c r="AY179" s="16" t="s">
        <v>119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6" t="s">
        <v>128</v>
      </c>
      <c r="BK179" s="226">
        <f>ROUND(I179*H179,2)</f>
        <v>0</v>
      </c>
      <c r="BL179" s="16" t="s">
        <v>127</v>
      </c>
      <c r="BM179" s="225" t="s">
        <v>291</v>
      </c>
    </row>
    <row r="180" s="2" customFormat="1" ht="24.15" customHeight="1">
      <c r="A180" s="37"/>
      <c r="B180" s="38"/>
      <c r="C180" s="214" t="s">
        <v>292</v>
      </c>
      <c r="D180" s="214" t="s">
        <v>122</v>
      </c>
      <c r="E180" s="215" t="s">
        <v>293</v>
      </c>
      <c r="F180" s="216" t="s">
        <v>294</v>
      </c>
      <c r="G180" s="217" t="s">
        <v>125</v>
      </c>
      <c r="H180" s="218">
        <v>6</v>
      </c>
      <c r="I180" s="219"/>
      <c r="J180" s="220">
        <f>ROUND(I180*H180,2)</f>
        <v>0</v>
      </c>
      <c r="K180" s="216" t="s">
        <v>126</v>
      </c>
      <c r="L180" s="43"/>
      <c r="M180" s="221" t="s">
        <v>1</v>
      </c>
      <c r="N180" s="222" t="s">
        <v>40</v>
      </c>
      <c r="O180" s="91"/>
      <c r="P180" s="223">
        <f>O180*H180</f>
        <v>0</v>
      </c>
      <c r="Q180" s="223">
        <v>0.00010000000000000001</v>
      </c>
      <c r="R180" s="223">
        <f>Q180*H180</f>
        <v>0.00060000000000000006</v>
      </c>
      <c r="S180" s="223">
        <v>0.070029999999999995</v>
      </c>
      <c r="T180" s="224">
        <f>S180*H180</f>
        <v>0.42018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5" t="s">
        <v>127</v>
      </c>
      <c r="AT180" s="225" t="s">
        <v>122</v>
      </c>
      <c r="AU180" s="225" t="s">
        <v>81</v>
      </c>
      <c r="AY180" s="16" t="s">
        <v>119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6" t="s">
        <v>128</v>
      </c>
      <c r="BK180" s="226">
        <f>ROUND(I180*H180,2)</f>
        <v>0</v>
      </c>
      <c r="BL180" s="16" t="s">
        <v>127</v>
      </c>
      <c r="BM180" s="225" t="s">
        <v>295</v>
      </c>
    </row>
    <row r="181" s="2" customFormat="1" ht="49.05" customHeight="1">
      <c r="A181" s="37"/>
      <c r="B181" s="38"/>
      <c r="C181" s="214" t="s">
        <v>296</v>
      </c>
      <c r="D181" s="214" t="s">
        <v>122</v>
      </c>
      <c r="E181" s="215" t="s">
        <v>297</v>
      </c>
      <c r="F181" s="216" t="s">
        <v>298</v>
      </c>
      <c r="G181" s="217" t="s">
        <v>125</v>
      </c>
      <c r="H181" s="218">
        <v>1</v>
      </c>
      <c r="I181" s="219"/>
      <c r="J181" s="220">
        <f>ROUND(I181*H181,2)</f>
        <v>0</v>
      </c>
      <c r="K181" s="216" t="s">
        <v>126</v>
      </c>
      <c r="L181" s="43"/>
      <c r="M181" s="221" t="s">
        <v>1</v>
      </c>
      <c r="N181" s="222" t="s">
        <v>40</v>
      </c>
      <c r="O181" s="91"/>
      <c r="P181" s="223">
        <f>O181*H181</f>
        <v>0</v>
      </c>
      <c r="Q181" s="223">
        <v>0.012449999999999999</v>
      </c>
      <c r="R181" s="223">
        <f>Q181*H181</f>
        <v>0.012449999999999999</v>
      </c>
      <c r="S181" s="223">
        <v>0</v>
      </c>
      <c r="T181" s="224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5" t="s">
        <v>127</v>
      </c>
      <c r="AT181" s="225" t="s">
        <v>122</v>
      </c>
      <c r="AU181" s="225" t="s">
        <v>81</v>
      </c>
      <c r="AY181" s="16" t="s">
        <v>119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6" t="s">
        <v>128</v>
      </c>
      <c r="BK181" s="226">
        <f>ROUND(I181*H181,2)</f>
        <v>0</v>
      </c>
      <c r="BL181" s="16" t="s">
        <v>127</v>
      </c>
      <c r="BM181" s="225" t="s">
        <v>299</v>
      </c>
    </row>
    <row r="182" s="13" customFormat="1">
      <c r="A182" s="13"/>
      <c r="B182" s="227"/>
      <c r="C182" s="228"/>
      <c r="D182" s="229" t="s">
        <v>262</v>
      </c>
      <c r="E182" s="230" t="s">
        <v>1</v>
      </c>
      <c r="F182" s="231" t="s">
        <v>79</v>
      </c>
      <c r="G182" s="228"/>
      <c r="H182" s="232">
        <v>1</v>
      </c>
      <c r="I182" s="233"/>
      <c r="J182" s="228"/>
      <c r="K182" s="228"/>
      <c r="L182" s="234"/>
      <c r="M182" s="235"/>
      <c r="N182" s="236"/>
      <c r="O182" s="236"/>
      <c r="P182" s="236"/>
      <c r="Q182" s="236"/>
      <c r="R182" s="236"/>
      <c r="S182" s="236"/>
      <c r="T182" s="23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8" t="s">
        <v>262</v>
      </c>
      <c r="AU182" s="238" t="s">
        <v>81</v>
      </c>
      <c r="AV182" s="13" t="s">
        <v>81</v>
      </c>
      <c r="AW182" s="13" t="s">
        <v>30</v>
      </c>
      <c r="AX182" s="13" t="s">
        <v>79</v>
      </c>
      <c r="AY182" s="238" t="s">
        <v>119</v>
      </c>
    </row>
    <row r="183" s="2" customFormat="1" ht="49.05" customHeight="1">
      <c r="A183" s="37"/>
      <c r="B183" s="38"/>
      <c r="C183" s="214" t="s">
        <v>300</v>
      </c>
      <c r="D183" s="214" t="s">
        <v>122</v>
      </c>
      <c r="E183" s="215" t="s">
        <v>301</v>
      </c>
      <c r="F183" s="216" t="s">
        <v>302</v>
      </c>
      <c r="G183" s="217" t="s">
        <v>125</v>
      </c>
      <c r="H183" s="218">
        <v>1</v>
      </c>
      <c r="I183" s="219"/>
      <c r="J183" s="220">
        <f>ROUND(I183*H183,2)</f>
        <v>0</v>
      </c>
      <c r="K183" s="216" t="s">
        <v>126</v>
      </c>
      <c r="L183" s="43"/>
      <c r="M183" s="221" t="s">
        <v>1</v>
      </c>
      <c r="N183" s="222" t="s">
        <v>40</v>
      </c>
      <c r="O183" s="91"/>
      <c r="P183" s="223">
        <f>O183*H183</f>
        <v>0</v>
      </c>
      <c r="Q183" s="223">
        <v>0.050709999999999998</v>
      </c>
      <c r="R183" s="223">
        <f>Q183*H183</f>
        <v>0.050709999999999998</v>
      </c>
      <c r="S183" s="223">
        <v>0</v>
      </c>
      <c r="T183" s="224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5" t="s">
        <v>127</v>
      </c>
      <c r="AT183" s="225" t="s">
        <v>122</v>
      </c>
      <c r="AU183" s="225" t="s">
        <v>81</v>
      </c>
      <c r="AY183" s="16" t="s">
        <v>119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6" t="s">
        <v>128</v>
      </c>
      <c r="BK183" s="226">
        <f>ROUND(I183*H183,2)</f>
        <v>0</v>
      </c>
      <c r="BL183" s="16" t="s">
        <v>127</v>
      </c>
      <c r="BM183" s="225" t="s">
        <v>303</v>
      </c>
    </row>
    <row r="184" s="2" customFormat="1" ht="37.8" customHeight="1">
      <c r="A184" s="37"/>
      <c r="B184" s="38"/>
      <c r="C184" s="214" t="s">
        <v>304</v>
      </c>
      <c r="D184" s="214" t="s">
        <v>122</v>
      </c>
      <c r="E184" s="215" t="s">
        <v>305</v>
      </c>
      <c r="F184" s="216" t="s">
        <v>306</v>
      </c>
      <c r="G184" s="217" t="s">
        <v>125</v>
      </c>
      <c r="H184" s="218">
        <v>3</v>
      </c>
      <c r="I184" s="219"/>
      <c r="J184" s="220">
        <f>ROUND(I184*H184,2)</f>
        <v>0</v>
      </c>
      <c r="K184" s="216" t="s">
        <v>1</v>
      </c>
      <c r="L184" s="43"/>
      <c r="M184" s="221" t="s">
        <v>1</v>
      </c>
      <c r="N184" s="222" t="s">
        <v>40</v>
      </c>
      <c r="O184" s="91"/>
      <c r="P184" s="223">
        <f>O184*H184</f>
        <v>0</v>
      </c>
      <c r="Q184" s="223">
        <v>0.097600000000000006</v>
      </c>
      <c r="R184" s="223">
        <f>Q184*H184</f>
        <v>0.2928</v>
      </c>
      <c r="S184" s="223">
        <v>0</v>
      </c>
      <c r="T184" s="224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5" t="s">
        <v>127</v>
      </c>
      <c r="AT184" s="225" t="s">
        <v>122</v>
      </c>
      <c r="AU184" s="225" t="s">
        <v>81</v>
      </c>
      <c r="AY184" s="16" t="s">
        <v>119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6" t="s">
        <v>128</v>
      </c>
      <c r="BK184" s="226">
        <f>ROUND(I184*H184,2)</f>
        <v>0</v>
      </c>
      <c r="BL184" s="16" t="s">
        <v>127</v>
      </c>
      <c r="BM184" s="225" t="s">
        <v>307</v>
      </c>
    </row>
    <row r="185" s="13" customFormat="1">
      <c r="A185" s="13"/>
      <c r="B185" s="227"/>
      <c r="C185" s="228"/>
      <c r="D185" s="229" t="s">
        <v>262</v>
      </c>
      <c r="E185" s="230" t="s">
        <v>1</v>
      </c>
      <c r="F185" s="231" t="s">
        <v>136</v>
      </c>
      <c r="G185" s="228"/>
      <c r="H185" s="232">
        <v>3</v>
      </c>
      <c r="I185" s="233"/>
      <c r="J185" s="228"/>
      <c r="K185" s="228"/>
      <c r="L185" s="234"/>
      <c r="M185" s="235"/>
      <c r="N185" s="236"/>
      <c r="O185" s="236"/>
      <c r="P185" s="236"/>
      <c r="Q185" s="236"/>
      <c r="R185" s="236"/>
      <c r="S185" s="236"/>
      <c r="T185" s="23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8" t="s">
        <v>262</v>
      </c>
      <c r="AU185" s="238" t="s">
        <v>81</v>
      </c>
      <c r="AV185" s="13" t="s">
        <v>81</v>
      </c>
      <c r="AW185" s="13" t="s">
        <v>30</v>
      </c>
      <c r="AX185" s="13" t="s">
        <v>79</v>
      </c>
      <c r="AY185" s="238" t="s">
        <v>119</v>
      </c>
    </row>
    <row r="186" s="2" customFormat="1" ht="37.8" customHeight="1">
      <c r="A186" s="37"/>
      <c r="B186" s="38"/>
      <c r="C186" s="214" t="s">
        <v>308</v>
      </c>
      <c r="D186" s="214" t="s">
        <v>122</v>
      </c>
      <c r="E186" s="215" t="s">
        <v>309</v>
      </c>
      <c r="F186" s="216" t="s">
        <v>310</v>
      </c>
      <c r="G186" s="217" t="s">
        <v>125</v>
      </c>
      <c r="H186" s="218">
        <v>8</v>
      </c>
      <c r="I186" s="219"/>
      <c r="J186" s="220">
        <f>ROUND(I186*H186,2)</f>
        <v>0</v>
      </c>
      <c r="K186" s="216" t="s">
        <v>126</v>
      </c>
      <c r="L186" s="43"/>
      <c r="M186" s="221" t="s">
        <v>1</v>
      </c>
      <c r="N186" s="222" t="s">
        <v>40</v>
      </c>
      <c r="O186" s="91"/>
      <c r="P186" s="223">
        <f>O186*H186</f>
        <v>0</v>
      </c>
      <c r="Q186" s="223">
        <v>0.000202</v>
      </c>
      <c r="R186" s="223">
        <f>Q186*H186</f>
        <v>0.001616</v>
      </c>
      <c r="S186" s="223">
        <v>0.05108</v>
      </c>
      <c r="T186" s="224">
        <f>S186*H186</f>
        <v>0.40864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5" t="s">
        <v>127</v>
      </c>
      <c r="AT186" s="225" t="s">
        <v>122</v>
      </c>
      <c r="AU186" s="225" t="s">
        <v>81</v>
      </c>
      <c r="AY186" s="16" t="s">
        <v>119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6" t="s">
        <v>128</v>
      </c>
      <c r="BK186" s="226">
        <f>ROUND(I186*H186,2)</f>
        <v>0</v>
      </c>
      <c r="BL186" s="16" t="s">
        <v>127</v>
      </c>
      <c r="BM186" s="225" t="s">
        <v>311</v>
      </c>
    </row>
    <row r="187" s="2" customFormat="1" ht="24.15" customHeight="1">
      <c r="A187" s="37"/>
      <c r="B187" s="38"/>
      <c r="C187" s="214" t="s">
        <v>312</v>
      </c>
      <c r="D187" s="214" t="s">
        <v>122</v>
      </c>
      <c r="E187" s="215" t="s">
        <v>313</v>
      </c>
      <c r="F187" s="216" t="s">
        <v>314</v>
      </c>
      <c r="G187" s="217" t="s">
        <v>315</v>
      </c>
      <c r="H187" s="218">
        <v>34.607999999999997</v>
      </c>
      <c r="I187" s="219"/>
      <c r="J187" s="220">
        <f>ROUND(I187*H187,2)</f>
        <v>0</v>
      </c>
      <c r="K187" s="216" t="s">
        <v>126</v>
      </c>
      <c r="L187" s="43"/>
      <c r="M187" s="221" t="s">
        <v>1</v>
      </c>
      <c r="N187" s="222" t="s">
        <v>40</v>
      </c>
      <c r="O187" s="91"/>
      <c r="P187" s="223">
        <f>O187*H187</f>
        <v>0</v>
      </c>
      <c r="Q187" s="223">
        <v>0</v>
      </c>
      <c r="R187" s="223">
        <f>Q187*H187</f>
        <v>0</v>
      </c>
      <c r="S187" s="223">
        <v>0</v>
      </c>
      <c r="T187" s="224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5" t="s">
        <v>127</v>
      </c>
      <c r="AT187" s="225" t="s">
        <v>122</v>
      </c>
      <c r="AU187" s="225" t="s">
        <v>81</v>
      </c>
      <c r="AY187" s="16" t="s">
        <v>119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6" t="s">
        <v>128</v>
      </c>
      <c r="BK187" s="226">
        <f>ROUND(I187*H187,2)</f>
        <v>0</v>
      </c>
      <c r="BL187" s="16" t="s">
        <v>127</v>
      </c>
      <c r="BM187" s="225" t="s">
        <v>316</v>
      </c>
    </row>
    <row r="188" s="13" customFormat="1">
      <c r="A188" s="13"/>
      <c r="B188" s="227"/>
      <c r="C188" s="228"/>
      <c r="D188" s="229" t="s">
        <v>262</v>
      </c>
      <c r="E188" s="230" t="s">
        <v>1</v>
      </c>
      <c r="F188" s="231" t="s">
        <v>317</v>
      </c>
      <c r="G188" s="228"/>
      <c r="H188" s="232">
        <v>34.607999999999997</v>
      </c>
      <c r="I188" s="233"/>
      <c r="J188" s="228"/>
      <c r="K188" s="228"/>
      <c r="L188" s="234"/>
      <c r="M188" s="235"/>
      <c r="N188" s="236"/>
      <c r="O188" s="236"/>
      <c r="P188" s="236"/>
      <c r="Q188" s="236"/>
      <c r="R188" s="236"/>
      <c r="S188" s="236"/>
      <c r="T188" s="23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8" t="s">
        <v>262</v>
      </c>
      <c r="AU188" s="238" t="s">
        <v>81</v>
      </c>
      <c r="AV188" s="13" t="s">
        <v>81</v>
      </c>
      <c r="AW188" s="13" t="s">
        <v>30</v>
      </c>
      <c r="AX188" s="13" t="s">
        <v>73</v>
      </c>
      <c r="AY188" s="238" t="s">
        <v>119</v>
      </c>
    </row>
    <row r="189" s="14" customFormat="1">
      <c r="A189" s="14"/>
      <c r="B189" s="239"/>
      <c r="C189" s="240"/>
      <c r="D189" s="229" t="s">
        <v>262</v>
      </c>
      <c r="E189" s="241" t="s">
        <v>1</v>
      </c>
      <c r="F189" s="242" t="s">
        <v>264</v>
      </c>
      <c r="G189" s="240"/>
      <c r="H189" s="243">
        <v>34.607999999999997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9" t="s">
        <v>262</v>
      </c>
      <c r="AU189" s="249" t="s">
        <v>81</v>
      </c>
      <c r="AV189" s="14" t="s">
        <v>128</v>
      </c>
      <c r="AW189" s="14" t="s">
        <v>30</v>
      </c>
      <c r="AX189" s="14" t="s">
        <v>79</v>
      </c>
      <c r="AY189" s="249" t="s">
        <v>119</v>
      </c>
    </row>
    <row r="190" s="2" customFormat="1" ht="37.8" customHeight="1">
      <c r="A190" s="37"/>
      <c r="B190" s="38"/>
      <c r="C190" s="214" t="s">
        <v>318</v>
      </c>
      <c r="D190" s="214" t="s">
        <v>122</v>
      </c>
      <c r="E190" s="215" t="s">
        <v>319</v>
      </c>
      <c r="F190" s="216" t="s">
        <v>320</v>
      </c>
      <c r="G190" s="217" t="s">
        <v>321</v>
      </c>
      <c r="H190" s="218">
        <v>0.95799999999999996</v>
      </c>
      <c r="I190" s="219"/>
      <c r="J190" s="220">
        <f>ROUND(I190*H190,2)</f>
        <v>0</v>
      </c>
      <c r="K190" s="216" t="s">
        <v>126</v>
      </c>
      <c r="L190" s="43"/>
      <c r="M190" s="221" t="s">
        <v>1</v>
      </c>
      <c r="N190" s="222" t="s">
        <v>40</v>
      </c>
      <c r="O190" s="91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5" t="s">
        <v>127</v>
      </c>
      <c r="AT190" s="225" t="s">
        <v>122</v>
      </c>
      <c r="AU190" s="225" t="s">
        <v>81</v>
      </c>
      <c r="AY190" s="16" t="s">
        <v>119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6" t="s">
        <v>128</v>
      </c>
      <c r="BK190" s="226">
        <f>ROUND(I190*H190,2)</f>
        <v>0</v>
      </c>
      <c r="BL190" s="16" t="s">
        <v>127</v>
      </c>
      <c r="BM190" s="225" t="s">
        <v>322</v>
      </c>
    </row>
    <row r="191" s="2" customFormat="1" ht="14.4" customHeight="1">
      <c r="A191" s="37"/>
      <c r="B191" s="38"/>
      <c r="C191" s="214" t="s">
        <v>323</v>
      </c>
      <c r="D191" s="214" t="s">
        <v>122</v>
      </c>
      <c r="E191" s="215" t="s">
        <v>324</v>
      </c>
      <c r="F191" s="216" t="s">
        <v>325</v>
      </c>
      <c r="G191" s="217" t="s">
        <v>125</v>
      </c>
      <c r="H191" s="218">
        <v>1</v>
      </c>
      <c r="I191" s="219"/>
      <c r="J191" s="220">
        <f>ROUND(I191*H191,2)</f>
        <v>0</v>
      </c>
      <c r="K191" s="216" t="s">
        <v>1</v>
      </c>
      <c r="L191" s="43"/>
      <c r="M191" s="221" t="s">
        <v>1</v>
      </c>
      <c r="N191" s="222" t="s">
        <v>40</v>
      </c>
      <c r="O191" s="91"/>
      <c r="P191" s="223">
        <f>O191*H191</f>
        <v>0</v>
      </c>
      <c r="Q191" s="223">
        <v>0</v>
      </c>
      <c r="R191" s="223">
        <f>Q191*H191</f>
        <v>0</v>
      </c>
      <c r="S191" s="223">
        <v>0</v>
      </c>
      <c r="T191" s="224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5" t="s">
        <v>127</v>
      </c>
      <c r="AT191" s="225" t="s">
        <v>122</v>
      </c>
      <c r="AU191" s="225" t="s">
        <v>81</v>
      </c>
      <c r="AY191" s="16" t="s">
        <v>119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6" t="s">
        <v>128</v>
      </c>
      <c r="BK191" s="226">
        <f>ROUND(I191*H191,2)</f>
        <v>0</v>
      </c>
      <c r="BL191" s="16" t="s">
        <v>127</v>
      </c>
      <c r="BM191" s="225" t="s">
        <v>326</v>
      </c>
    </row>
    <row r="192" s="13" customFormat="1">
      <c r="A192" s="13"/>
      <c r="B192" s="227"/>
      <c r="C192" s="228"/>
      <c r="D192" s="229" t="s">
        <v>262</v>
      </c>
      <c r="E192" s="230" t="s">
        <v>1</v>
      </c>
      <c r="F192" s="231" t="s">
        <v>79</v>
      </c>
      <c r="G192" s="228"/>
      <c r="H192" s="232">
        <v>1</v>
      </c>
      <c r="I192" s="233"/>
      <c r="J192" s="228"/>
      <c r="K192" s="228"/>
      <c r="L192" s="234"/>
      <c r="M192" s="235"/>
      <c r="N192" s="236"/>
      <c r="O192" s="236"/>
      <c r="P192" s="236"/>
      <c r="Q192" s="236"/>
      <c r="R192" s="236"/>
      <c r="S192" s="236"/>
      <c r="T192" s="23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8" t="s">
        <v>262</v>
      </c>
      <c r="AU192" s="238" t="s">
        <v>81</v>
      </c>
      <c r="AV192" s="13" t="s">
        <v>81</v>
      </c>
      <c r="AW192" s="13" t="s">
        <v>30</v>
      </c>
      <c r="AX192" s="13" t="s">
        <v>79</v>
      </c>
      <c r="AY192" s="238" t="s">
        <v>119</v>
      </c>
    </row>
    <row r="193" s="2" customFormat="1" ht="14.4" customHeight="1">
      <c r="A193" s="37"/>
      <c r="B193" s="38"/>
      <c r="C193" s="214" t="s">
        <v>327</v>
      </c>
      <c r="D193" s="214" t="s">
        <v>122</v>
      </c>
      <c r="E193" s="215" t="s">
        <v>328</v>
      </c>
      <c r="F193" s="216" t="s">
        <v>329</v>
      </c>
      <c r="G193" s="217" t="s">
        <v>125</v>
      </c>
      <c r="H193" s="218">
        <v>2</v>
      </c>
      <c r="I193" s="219"/>
      <c r="J193" s="220">
        <f>ROUND(I193*H193,2)</f>
        <v>0</v>
      </c>
      <c r="K193" s="216" t="s">
        <v>1</v>
      </c>
      <c r="L193" s="43"/>
      <c r="M193" s="221" t="s">
        <v>1</v>
      </c>
      <c r="N193" s="222" t="s">
        <v>40</v>
      </c>
      <c r="O193" s="91"/>
      <c r="P193" s="223">
        <f>O193*H193</f>
        <v>0</v>
      </c>
      <c r="Q193" s="223">
        <v>0</v>
      </c>
      <c r="R193" s="223">
        <f>Q193*H193</f>
        <v>0</v>
      </c>
      <c r="S193" s="223">
        <v>0</v>
      </c>
      <c r="T193" s="224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5" t="s">
        <v>127</v>
      </c>
      <c r="AT193" s="225" t="s">
        <v>122</v>
      </c>
      <c r="AU193" s="225" t="s">
        <v>81</v>
      </c>
      <c r="AY193" s="16" t="s">
        <v>119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6" t="s">
        <v>128</v>
      </c>
      <c r="BK193" s="226">
        <f>ROUND(I193*H193,2)</f>
        <v>0</v>
      </c>
      <c r="BL193" s="16" t="s">
        <v>127</v>
      </c>
      <c r="BM193" s="225" t="s">
        <v>330</v>
      </c>
    </row>
    <row r="194" s="13" customFormat="1">
      <c r="A194" s="13"/>
      <c r="B194" s="227"/>
      <c r="C194" s="228"/>
      <c r="D194" s="229" t="s">
        <v>262</v>
      </c>
      <c r="E194" s="230" t="s">
        <v>1</v>
      </c>
      <c r="F194" s="231" t="s">
        <v>81</v>
      </c>
      <c r="G194" s="228"/>
      <c r="H194" s="232">
        <v>2</v>
      </c>
      <c r="I194" s="233"/>
      <c r="J194" s="228"/>
      <c r="K194" s="228"/>
      <c r="L194" s="234"/>
      <c r="M194" s="235"/>
      <c r="N194" s="236"/>
      <c r="O194" s="236"/>
      <c r="P194" s="236"/>
      <c r="Q194" s="236"/>
      <c r="R194" s="236"/>
      <c r="S194" s="236"/>
      <c r="T194" s="23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8" t="s">
        <v>262</v>
      </c>
      <c r="AU194" s="238" t="s">
        <v>81</v>
      </c>
      <c r="AV194" s="13" t="s">
        <v>81</v>
      </c>
      <c r="AW194" s="13" t="s">
        <v>30</v>
      </c>
      <c r="AX194" s="13" t="s">
        <v>79</v>
      </c>
      <c r="AY194" s="238" t="s">
        <v>119</v>
      </c>
    </row>
    <row r="195" s="2" customFormat="1" ht="14.4" customHeight="1">
      <c r="A195" s="37"/>
      <c r="B195" s="38"/>
      <c r="C195" s="214" t="s">
        <v>331</v>
      </c>
      <c r="D195" s="214" t="s">
        <v>122</v>
      </c>
      <c r="E195" s="215" t="s">
        <v>332</v>
      </c>
      <c r="F195" s="216" t="s">
        <v>333</v>
      </c>
      <c r="G195" s="217" t="s">
        <v>125</v>
      </c>
      <c r="H195" s="218">
        <v>1</v>
      </c>
      <c r="I195" s="219"/>
      <c r="J195" s="220">
        <f>ROUND(I195*H195,2)</f>
        <v>0</v>
      </c>
      <c r="K195" s="216" t="s">
        <v>1</v>
      </c>
      <c r="L195" s="43"/>
      <c r="M195" s="221" t="s">
        <v>1</v>
      </c>
      <c r="N195" s="222" t="s">
        <v>40</v>
      </c>
      <c r="O195" s="91"/>
      <c r="P195" s="223">
        <f>O195*H195</f>
        <v>0</v>
      </c>
      <c r="Q195" s="223">
        <v>0</v>
      </c>
      <c r="R195" s="223">
        <f>Q195*H195</f>
        <v>0</v>
      </c>
      <c r="S195" s="223">
        <v>0</v>
      </c>
      <c r="T195" s="224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5" t="s">
        <v>127</v>
      </c>
      <c r="AT195" s="225" t="s">
        <v>122</v>
      </c>
      <c r="AU195" s="225" t="s">
        <v>81</v>
      </c>
      <c r="AY195" s="16" t="s">
        <v>119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6" t="s">
        <v>128</v>
      </c>
      <c r="BK195" s="226">
        <f>ROUND(I195*H195,2)</f>
        <v>0</v>
      </c>
      <c r="BL195" s="16" t="s">
        <v>127</v>
      </c>
      <c r="BM195" s="225" t="s">
        <v>334</v>
      </c>
    </row>
    <row r="196" s="13" customFormat="1">
      <c r="A196" s="13"/>
      <c r="B196" s="227"/>
      <c r="C196" s="228"/>
      <c r="D196" s="229" t="s">
        <v>262</v>
      </c>
      <c r="E196" s="230" t="s">
        <v>1</v>
      </c>
      <c r="F196" s="231" t="s">
        <v>79</v>
      </c>
      <c r="G196" s="228"/>
      <c r="H196" s="232">
        <v>1</v>
      </c>
      <c r="I196" s="233"/>
      <c r="J196" s="228"/>
      <c r="K196" s="228"/>
      <c r="L196" s="234"/>
      <c r="M196" s="235"/>
      <c r="N196" s="236"/>
      <c r="O196" s="236"/>
      <c r="P196" s="236"/>
      <c r="Q196" s="236"/>
      <c r="R196" s="236"/>
      <c r="S196" s="236"/>
      <c r="T196" s="23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8" t="s">
        <v>262</v>
      </c>
      <c r="AU196" s="238" t="s">
        <v>81</v>
      </c>
      <c r="AV196" s="13" t="s">
        <v>81</v>
      </c>
      <c r="AW196" s="13" t="s">
        <v>30</v>
      </c>
      <c r="AX196" s="13" t="s">
        <v>79</v>
      </c>
      <c r="AY196" s="238" t="s">
        <v>119</v>
      </c>
    </row>
    <row r="197" s="2" customFormat="1" ht="14.4" customHeight="1">
      <c r="A197" s="37"/>
      <c r="B197" s="38"/>
      <c r="C197" s="214" t="s">
        <v>335</v>
      </c>
      <c r="D197" s="214" t="s">
        <v>122</v>
      </c>
      <c r="E197" s="215" t="s">
        <v>336</v>
      </c>
      <c r="F197" s="216" t="s">
        <v>337</v>
      </c>
      <c r="G197" s="217" t="s">
        <v>125</v>
      </c>
      <c r="H197" s="218">
        <v>1</v>
      </c>
      <c r="I197" s="219"/>
      <c r="J197" s="220">
        <f>ROUND(I197*H197,2)</f>
        <v>0</v>
      </c>
      <c r="K197" s="216" t="s">
        <v>1</v>
      </c>
      <c r="L197" s="43"/>
      <c r="M197" s="221" t="s">
        <v>1</v>
      </c>
      <c r="N197" s="222" t="s">
        <v>40</v>
      </c>
      <c r="O197" s="91"/>
      <c r="P197" s="223">
        <f>O197*H197</f>
        <v>0</v>
      </c>
      <c r="Q197" s="223">
        <v>0</v>
      </c>
      <c r="R197" s="223">
        <f>Q197*H197</f>
        <v>0</v>
      </c>
      <c r="S197" s="223">
        <v>0</v>
      </c>
      <c r="T197" s="224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5" t="s">
        <v>127</v>
      </c>
      <c r="AT197" s="225" t="s">
        <v>122</v>
      </c>
      <c r="AU197" s="225" t="s">
        <v>81</v>
      </c>
      <c r="AY197" s="16" t="s">
        <v>119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6" t="s">
        <v>128</v>
      </c>
      <c r="BK197" s="226">
        <f>ROUND(I197*H197,2)</f>
        <v>0</v>
      </c>
      <c r="BL197" s="16" t="s">
        <v>127</v>
      </c>
      <c r="BM197" s="225" t="s">
        <v>338</v>
      </c>
    </row>
    <row r="198" s="13" customFormat="1">
      <c r="A198" s="13"/>
      <c r="B198" s="227"/>
      <c r="C198" s="228"/>
      <c r="D198" s="229" t="s">
        <v>262</v>
      </c>
      <c r="E198" s="230" t="s">
        <v>1</v>
      </c>
      <c r="F198" s="231" t="s">
        <v>79</v>
      </c>
      <c r="G198" s="228"/>
      <c r="H198" s="232">
        <v>1</v>
      </c>
      <c r="I198" s="233"/>
      <c r="J198" s="228"/>
      <c r="K198" s="228"/>
      <c r="L198" s="234"/>
      <c r="M198" s="235"/>
      <c r="N198" s="236"/>
      <c r="O198" s="236"/>
      <c r="P198" s="236"/>
      <c r="Q198" s="236"/>
      <c r="R198" s="236"/>
      <c r="S198" s="236"/>
      <c r="T198" s="23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8" t="s">
        <v>262</v>
      </c>
      <c r="AU198" s="238" t="s">
        <v>81</v>
      </c>
      <c r="AV198" s="13" t="s">
        <v>81</v>
      </c>
      <c r="AW198" s="13" t="s">
        <v>30</v>
      </c>
      <c r="AX198" s="13" t="s">
        <v>79</v>
      </c>
      <c r="AY198" s="238" t="s">
        <v>119</v>
      </c>
    </row>
    <row r="199" s="2" customFormat="1" ht="14.4" customHeight="1">
      <c r="A199" s="37"/>
      <c r="B199" s="38"/>
      <c r="C199" s="214" t="s">
        <v>339</v>
      </c>
      <c r="D199" s="214" t="s">
        <v>122</v>
      </c>
      <c r="E199" s="215" t="s">
        <v>340</v>
      </c>
      <c r="F199" s="216" t="s">
        <v>341</v>
      </c>
      <c r="G199" s="217" t="s">
        <v>125</v>
      </c>
      <c r="H199" s="218">
        <v>1</v>
      </c>
      <c r="I199" s="219"/>
      <c r="J199" s="220">
        <f>ROUND(I199*H199,2)</f>
        <v>0</v>
      </c>
      <c r="K199" s="216" t="s">
        <v>1</v>
      </c>
      <c r="L199" s="43"/>
      <c r="M199" s="221" t="s">
        <v>1</v>
      </c>
      <c r="N199" s="222" t="s">
        <v>40</v>
      </c>
      <c r="O199" s="91"/>
      <c r="P199" s="223">
        <f>O199*H199</f>
        <v>0</v>
      </c>
      <c r="Q199" s="223">
        <v>0</v>
      </c>
      <c r="R199" s="223">
        <f>Q199*H199</f>
        <v>0</v>
      </c>
      <c r="S199" s="223">
        <v>0</v>
      </c>
      <c r="T199" s="224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5" t="s">
        <v>127</v>
      </c>
      <c r="AT199" s="225" t="s">
        <v>122</v>
      </c>
      <c r="AU199" s="225" t="s">
        <v>81</v>
      </c>
      <c r="AY199" s="16" t="s">
        <v>119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6" t="s">
        <v>128</v>
      </c>
      <c r="BK199" s="226">
        <f>ROUND(I199*H199,2)</f>
        <v>0</v>
      </c>
      <c r="BL199" s="16" t="s">
        <v>127</v>
      </c>
      <c r="BM199" s="225" t="s">
        <v>342</v>
      </c>
    </row>
    <row r="200" s="13" customFormat="1">
      <c r="A200" s="13"/>
      <c r="B200" s="227"/>
      <c r="C200" s="228"/>
      <c r="D200" s="229" t="s">
        <v>262</v>
      </c>
      <c r="E200" s="230" t="s">
        <v>1</v>
      </c>
      <c r="F200" s="231" t="s">
        <v>79</v>
      </c>
      <c r="G200" s="228"/>
      <c r="H200" s="232">
        <v>1</v>
      </c>
      <c r="I200" s="233"/>
      <c r="J200" s="228"/>
      <c r="K200" s="228"/>
      <c r="L200" s="234"/>
      <c r="M200" s="235"/>
      <c r="N200" s="236"/>
      <c r="O200" s="236"/>
      <c r="P200" s="236"/>
      <c r="Q200" s="236"/>
      <c r="R200" s="236"/>
      <c r="S200" s="236"/>
      <c r="T200" s="23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8" t="s">
        <v>262</v>
      </c>
      <c r="AU200" s="238" t="s">
        <v>81</v>
      </c>
      <c r="AV200" s="13" t="s">
        <v>81</v>
      </c>
      <c r="AW200" s="13" t="s">
        <v>30</v>
      </c>
      <c r="AX200" s="13" t="s">
        <v>79</v>
      </c>
      <c r="AY200" s="238" t="s">
        <v>119</v>
      </c>
    </row>
    <row r="201" s="2" customFormat="1" ht="14.4" customHeight="1">
      <c r="A201" s="37"/>
      <c r="B201" s="38"/>
      <c r="C201" s="214" t="s">
        <v>343</v>
      </c>
      <c r="D201" s="214" t="s">
        <v>122</v>
      </c>
      <c r="E201" s="215" t="s">
        <v>344</v>
      </c>
      <c r="F201" s="216" t="s">
        <v>345</v>
      </c>
      <c r="G201" s="217" t="s">
        <v>125</v>
      </c>
      <c r="H201" s="218">
        <v>2</v>
      </c>
      <c r="I201" s="219"/>
      <c r="J201" s="220">
        <f>ROUND(I201*H201,2)</f>
        <v>0</v>
      </c>
      <c r="K201" s="216" t="s">
        <v>1</v>
      </c>
      <c r="L201" s="43"/>
      <c r="M201" s="221" t="s">
        <v>1</v>
      </c>
      <c r="N201" s="222" t="s">
        <v>40</v>
      </c>
      <c r="O201" s="91"/>
      <c r="P201" s="223">
        <f>O201*H201</f>
        <v>0</v>
      </c>
      <c r="Q201" s="223">
        <v>0</v>
      </c>
      <c r="R201" s="223">
        <f>Q201*H201</f>
        <v>0</v>
      </c>
      <c r="S201" s="223">
        <v>0</v>
      </c>
      <c r="T201" s="224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5" t="s">
        <v>127</v>
      </c>
      <c r="AT201" s="225" t="s">
        <v>122</v>
      </c>
      <c r="AU201" s="225" t="s">
        <v>81</v>
      </c>
      <c r="AY201" s="16" t="s">
        <v>119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6" t="s">
        <v>128</v>
      </c>
      <c r="BK201" s="226">
        <f>ROUND(I201*H201,2)</f>
        <v>0</v>
      </c>
      <c r="BL201" s="16" t="s">
        <v>127</v>
      </c>
      <c r="BM201" s="225" t="s">
        <v>346</v>
      </c>
    </row>
    <row r="202" s="13" customFormat="1">
      <c r="A202" s="13"/>
      <c r="B202" s="227"/>
      <c r="C202" s="228"/>
      <c r="D202" s="229" t="s">
        <v>262</v>
      </c>
      <c r="E202" s="230" t="s">
        <v>1</v>
      </c>
      <c r="F202" s="231" t="s">
        <v>81</v>
      </c>
      <c r="G202" s="228"/>
      <c r="H202" s="232">
        <v>2</v>
      </c>
      <c r="I202" s="233"/>
      <c r="J202" s="228"/>
      <c r="K202" s="228"/>
      <c r="L202" s="234"/>
      <c r="M202" s="235"/>
      <c r="N202" s="236"/>
      <c r="O202" s="236"/>
      <c r="P202" s="236"/>
      <c r="Q202" s="236"/>
      <c r="R202" s="236"/>
      <c r="S202" s="236"/>
      <c r="T202" s="23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8" t="s">
        <v>262</v>
      </c>
      <c r="AU202" s="238" t="s">
        <v>81</v>
      </c>
      <c r="AV202" s="13" t="s">
        <v>81</v>
      </c>
      <c r="AW202" s="13" t="s">
        <v>30</v>
      </c>
      <c r="AX202" s="13" t="s">
        <v>79</v>
      </c>
      <c r="AY202" s="238" t="s">
        <v>119</v>
      </c>
    </row>
    <row r="203" s="2" customFormat="1" ht="14.4" customHeight="1">
      <c r="A203" s="37"/>
      <c r="B203" s="38"/>
      <c r="C203" s="214" t="s">
        <v>347</v>
      </c>
      <c r="D203" s="214" t="s">
        <v>122</v>
      </c>
      <c r="E203" s="215" t="s">
        <v>348</v>
      </c>
      <c r="F203" s="216" t="s">
        <v>349</v>
      </c>
      <c r="G203" s="217" t="s">
        <v>125</v>
      </c>
      <c r="H203" s="218">
        <v>3</v>
      </c>
      <c r="I203" s="219"/>
      <c r="J203" s="220">
        <f>ROUND(I203*H203,2)</f>
        <v>0</v>
      </c>
      <c r="K203" s="216" t="s">
        <v>1</v>
      </c>
      <c r="L203" s="43"/>
      <c r="M203" s="221" t="s">
        <v>1</v>
      </c>
      <c r="N203" s="222" t="s">
        <v>40</v>
      </c>
      <c r="O203" s="91"/>
      <c r="P203" s="223">
        <f>O203*H203</f>
        <v>0</v>
      </c>
      <c r="Q203" s="223">
        <v>0</v>
      </c>
      <c r="R203" s="223">
        <f>Q203*H203</f>
        <v>0</v>
      </c>
      <c r="S203" s="223">
        <v>0</v>
      </c>
      <c r="T203" s="224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5" t="s">
        <v>127</v>
      </c>
      <c r="AT203" s="225" t="s">
        <v>122</v>
      </c>
      <c r="AU203" s="225" t="s">
        <v>81</v>
      </c>
      <c r="AY203" s="16" t="s">
        <v>119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6" t="s">
        <v>128</v>
      </c>
      <c r="BK203" s="226">
        <f>ROUND(I203*H203,2)</f>
        <v>0</v>
      </c>
      <c r="BL203" s="16" t="s">
        <v>127</v>
      </c>
      <c r="BM203" s="225" t="s">
        <v>350</v>
      </c>
    </row>
    <row r="204" s="13" customFormat="1">
      <c r="A204" s="13"/>
      <c r="B204" s="227"/>
      <c r="C204" s="228"/>
      <c r="D204" s="229" t="s">
        <v>262</v>
      </c>
      <c r="E204" s="230" t="s">
        <v>1</v>
      </c>
      <c r="F204" s="231" t="s">
        <v>136</v>
      </c>
      <c r="G204" s="228"/>
      <c r="H204" s="232">
        <v>3</v>
      </c>
      <c r="I204" s="233"/>
      <c r="J204" s="228"/>
      <c r="K204" s="228"/>
      <c r="L204" s="234"/>
      <c r="M204" s="235"/>
      <c r="N204" s="236"/>
      <c r="O204" s="236"/>
      <c r="P204" s="236"/>
      <c r="Q204" s="236"/>
      <c r="R204" s="236"/>
      <c r="S204" s="236"/>
      <c r="T204" s="23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8" t="s">
        <v>262</v>
      </c>
      <c r="AU204" s="238" t="s">
        <v>81</v>
      </c>
      <c r="AV204" s="13" t="s">
        <v>81</v>
      </c>
      <c r="AW204" s="13" t="s">
        <v>30</v>
      </c>
      <c r="AX204" s="13" t="s">
        <v>79</v>
      </c>
      <c r="AY204" s="238" t="s">
        <v>119</v>
      </c>
    </row>
    <row r="205" s="2" customFormat="1" ht="14.4" customHeight="1">
      <c r="A205" s="37"/>
      <c r="B205" s="38"/>
      <c r="C205" s="214" t="s">
        <v>351</v>
      </c>
      <c r="D205" s="214" t="s">
        <v>122</v>
      </c>
      <c r="E205" s="215" t="s">
        <v>352</v>
      </c>
      <c r="F205" s="216" t="s">
        <v>353</v>
      </c>
      <c r="G205" s="217" t="s">
        <v>125</v>
      </c>
      <c r="H205" s="218">
        <v>2</v>
      </c>
      <c r="I205" s="219"/>
      <c r="J205" s="220">
        <f>ROUND(I205*H205,2)</f>
        <v>0</v>
      </c>
      <c r="K205" s="216" t="s">
        <v>1</v>
      </c>
      <c r="L205" s="43"/>
      <c r="M205" s="221" t="s">
        <v>1</v>
      </c>
      <c r="N205" s="222" t="s">
        <v>40</v>
      </c>
      <c r="O205" s="91"/>
      <c r="P205" s="223">
        <f>O205*H205</f>
        <v>0</v>
      </c>
      <c r="Q205" s="223">
        <v>0</v>
      </c>
      <c r="R205" s="223">
        <f>Q205*H205</f>
        <v>0</v>
      </c>
      <c r="S205" s="223">
        <v>0</v>
      </c>
      <c r="T205" s="224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5" t="s">
        <v>127</v>
      </c>
      <c r="AT205" s="225" t="s">
        <v>122</v>
      </c>
      <c r="AU205" s="225" t="s">
        <v>81</v>
      </c>
      <c r="AY205" s="16" t="s">
        <v>119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6" t="s">
        <v>128</v>
      </c>
      <c r="BK205" s="226">
        <f>ROUND(I205*H205,2)</f>
        <v>0</v>
      </c>
      <c r="BL205" s="16" t="s">
        <v>127</v>
      </c>
      <c r="BM205" s="225" t="s">
        <v>354</v>
      </c>
    </row>
    <row r="206" s="13" customFormat="1">
      <c r="A206" s="13"/>
      <c r="B206" s="227"/>
      <c r="C206" s="228"/>
      <c r="D206" s="229" t="s">
        <v>262</v>
      </c>
      <c r="E206" s="230" t="s">
        <v>1</v>
      </c>
      <c r="F206" s="231" t="s">
        <v>81</v>
      </c>
      <c r="G206" s="228"/>
      <c r="H206" s="232">
        <v>2</v>
      </c>
      <c r="I206" s="233"/>
      <c r="J206" s="228"/>
      <c r="K206" s="228"/>
      <c r="L206" s="234"/>
      <c r="M206" s="235"/>
      <c r="N206" s="236"/>
      <c r="O206" s="236"/>
      <c r="P206" s="236"/>
      <c r="Q206" s="236"/>
      <c r="R206" s="236"/>
      <c r="S206" s="236"/>
      <c r="T206" s="23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8" t="s">
        <v>262</v>
      </c>
      <c r="AU206" s="238" t="s">
        <v>81</v>
      </c>
      <c r="AV206" s="13" t="s">
        <v>81</v>
      </c>
      <c r="AW206" s="13" t="s">
        <v>30</v>
      </c>
      <c r="AX206" s="13" t="s">
        <v>79</v>
      </c>
      <c r="AY206" s="238" t="s">
        <v>119</v>
      </c>
    </row>
    <row r="207" s="2" customFormat="1" ht="14.4" customHeight="1">
      <c r="A207" s="37"/>
      <c r="B207" s="38"/>
      <c r="C207" s="214" t="s">
        <v>355</v>
      </c>
      <c r="D207" s="214" t="s">
        <v>122</v>
      </c>
      <c r="E207" s="215" t="s">
        <v>356</v>
      </c>
      <c r="F207" s="216" t="s">
        <v>357</v>
      </c>
      <c r="G207" s="217" t="s">
        <v>125</v>
      </c>
      <c r="H207" s="218">
        <v>1</v>
      </c>
      <c r="I207" s="219"/>
      <c r="J207" s="220">
        <f>ROUND(I207*H207,2)</f>
        <v>0</v>
      </c>
      <c r="K207" s="216" t="s">
        <v>1</v>
      </c>
      <c r="L207" s="43"/>
      <c r="M207" s="221" t="s">
        <v>1</v>
      </c>
      <c r="N207" s="222" t="s">
        <v>40</v>
      </c>
      <c r="O207" s="91"/>
      <c r="P207" s="223">
        <f>O207*H207</f>
        <v>0</v>
      </c>
      <c r="Q207" s="223">
        <v>0</v>
      </c>
      <c r="R207" s="223">
        <f>Q207*H207</f>
        <v>0</v>
      </c>
      <c r="S207" s="223">
        <v>0</v>
      </c>
      <c r="T207" s="224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5" t="s">
        <v>127</v>
      </c>
      <c r="AT207" s="225" t="s">
        <v>122</v>
      </c>
      <c r="AU207" s="225" t="s">
        <v>81</v>
      </c>
      <c r="AY207" s="16" t="s">
        <v>119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6" t="s">
        <v>128</v>
      </c>
      <c r="BK207" s="226">
        <f>ROUND(I207*H207,2)</f>
        <v>0</v>
      </c>
      <c r="BL207" s="16" t="s">
        <v>127</v>
      </c>
      <c r="BM207" s="225" t="s">
        <v>358</v>
      </c>
    </row>
    <row r="208" s="13" customFormat="1">
      <c r="A208" s="13"/>
      <c r="B208" s="227"/>
      <c r="C208" s="228"/>
      <c r="D208" s="229" t="s">
        <v>262</v>
      </c>
      <c r="E208" s="230" t="s">
        <v>1</v>
      </c>
      <c r="F208" s="231" t="s">
        <v>79</v>
      </c>
      <c r="G208" s="228"/>
      <c r="H208" s="232">
        <v>1</v>
      </c>
      <c r="I208" s="233"/>
      <c r="J208" s="228"/>
      <c r="K208" s="228"/>
      <c r="L208" s="234"/>
      <c r="M208" s="235"/>
      <c r="N208" s="236"/>
      <c r="O208" s="236"/>
      <c r="P208" s="236"/>
      <c r="Q208" s="236"/>
      <c r="R208" s="236"/>
      <c r="S208" s="236"/>
      <c r="T208" s="23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8" t="s">
        <v>262</v>
      </c>
      <c r="AU208" s="238" t="s">
        <v>81</v>
      </c>
      <c r="AV208" s="13" t="s">
        <v>81</v>
      </c>
      <c r="AW208" s="13" t="s">
        <v>30</v>
      </c>
      <c r="AX208" s="13" t="s">
        <v>79</v>
      </c>
      <c r="AY208" s="238" t="s">
        <v>119</v>
      </c>
    </row>
    <row r="209" s="2" customFormat="1" ht="14.4" customHeight="1">
      <c r="A209" s="37"/>
      <c r="B209" s="38"/>
      <c r="C209" s="214" t="s">
        <v>359</v>
      </c>
      <c r="D209" s="214" t="s">
        <v>122</v>
      </c>
      <c r="E209" s="215" t="s">
        <v>360</v>
      </c>
      <c r="F209" s="216" t="s">
        <v>361</v>
      </c>
      <c r="G209" s="217" t="s">
        <v>125</v>
      </c>
      <c r="H209" s="218">
        <v>2</v>
      </c>
      <c r="I209" s="219"/>
      <c r="J209" s="220">
        <f>ROUND(I209*H209,2)</f>
        <v>0</v>
      </c>
      <c r="K209" s="216" t="s">
        <v>1</v>
      </c>
      <c r="L209" s="43"/>
      <c r="M209" s="221" t="s">
        <v>1</v>
      </c>
      <c r="N209" s="222" t="s">
        <v>40</v>
      </c>
      <c r="O209" s="91"/>
      <c r="P209" s="223">
        <f>O209*H209</f>
        <v>0</v>
      </c>
      <c r="Q209" s="223">
        <v>0</v>
      </c>
      <c r="R209" s="223">
        <f>Q209*H209</f>
        <v>0</v>
      </c>
      <c r="S209" s="223">
        <v>0</v>
      </c>
      <c r="T209" s="224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5" t="s">
        <v>127</v>
      </c>
      <c r="AT209" s="225" t="s">
        <v>122</v>
      </c>
      <c r="AU209" s="225" t="s">
        <v>81</v>
      </c>
      <c r="AY209" s="16" t="s">
        <v>119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6" t="s">
        <v>128</v>
      </c>
      <c r="BK209" s="226">
        <f>ROUND(I209*H209,2)</f>
        <v>0</v>
      </c>
      <c r="BL209" s="16" t="s">
        <v>127</v>
      </c>
      <c r="BM209" s="225" t="s">
        <v>362</v>
      </c>
    </row>
    <row r="210" s="13" customFormat="1">
      <c r="A210" s="13"/>
      <c r="B210" s="227"/>
      <c r="C210" s="228"/>
      <c r="D210" s="229" t="s">
        <v>262</v>
      </c>
      <c r="E210" s="230" t="s">
        <v>1</v>
      </c>
      <c r="F210" s="231" t="s">
        <v>81</v>
      </c>
      <c r="G210" s="228"/>
      <c r="H210" s="232">
        <v>2</v>
      </c>
      <c r="I210" s="233"/>
      <c r="J210" s="228"/>
      <c r="K210" s="228"/>
      <c r="L210" s="234"/>
      <c r="M210" s="235"/>
      <c r="N210" s="236"/>
      <c r="O210" s="236"/>
      <c r="P210" s="236"/>
      <c r="Q210" s="236"/>
      <c r="R210" s="236"/>
      <c r="S210" s="236"/>
      <c r="T210" s="23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8" t="s">
        <v>262</v>
      </c>
      <c r="AU210" s="238" t="s">
        <v>81</v>
      </c>
      <c r="AV210" s="13" t="s">
        <v>81</v>
      </c>
      <c r="AW210" s="13" t="s">
        <v>30</v>
      </c>
      <c r="AX210" s="13" t="s">
        <v>79</v>
      </c>
      <c r="AY210" s="238" t="s">
        <v>119</v>
      </c>
    </row>
    <row r="211" s="12" customFormat="1" ht="25.92" customHeight="1">
      <c r="A211" s="12"/>
      <c r="B211" s="198"/>
      <c r="C211" s="199"/>
      <c r="D211" s="200" t="s">
        <v>72</v>
      </c>
      <c r="E211" s="201" t="s">
        <v>363</v>
      </c>
      <c r="F211" s="201" t="s">
        <v>364</v>
      </c>
      <c r="G211" s="199"/>
      <c r="H211" s="199"/>
      <c r="I211" s="202"/>
      <c r="J211" s="203">
        <f>BK211</f>
        <v>0</v>
      </c>
      <c r="K211" s="199"/>
      <c r="L211" s="204"/>
      <c r="M211" s="205"/>
      <c r="N211" s="206"/>
      <c r="O211" s="206"/>
      <c r="P211" s="207">
        <f>SUM(P212:P222)</f>
        <v>0</v>
      </c>
      <c r="Q211" s="206"/>
      <c r="R211" s="207">
        <f>SUM(R212:R222)</f>
        <v>0.046051086200000001</v>
      </c>
      <c r="S211" s="206"/>
      <c r="T211" s="208">
        <f>SUM(T212:T222)</f>
        <v>0.048980000000000003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09" t="s">
        <v>81</v>
      </c>
      <c r="AT211" s="210" t="s">
        <v>72</v>
      </c>
      <c r="AU211" s="210" t="s">
        <v>73</v>
      </c>
      <c r="AY211" s="209" t="s">
        <v>119</v>
      </c>
      <c r="BK211" s="211">
        <f>SUM(BK212:BK222)</f>
        <v>0</v>
      </c>
    </row>
    <row r="212" s="2" customFormat="1" ht="24.15" customHeight="1">
      <c r="A212" s="37"/>
      <c r="B212" s="38"/>
      <c r="C212" s="214" t="s">
        <v>365</v>
      </c>
      <c r="D212" s="214" t="s">
        <v>122</v>
      </c>
      <c r="E212" s="215" t="s">
        <v>366</v>
      </c>
      <c r="F212" s="216" t="s">
        <v>367</v>
      </c>
      <c r="G212" s="217" t="s">
        <v>159</v>
      </c>
      <c r="H212" s="218">
        <v>1</v>
      </c>
      <c r="I212" s="219"/>
      <c r="J212" s="220">
        <f>ROUND(I212*H212,2)</f>
        <v>0</v>
      </c>
      <c r="K212" s="216" t="s">
        <v>126</v>
      </c>
      <c r="L212" s="43"/>
      <c r="M212" s="221" t="s">
        <v>1</v>
      </c>
      <c r="N212" s="222" t="s">
        <v>40</v>
      </c>
      <c r="O212" s="91"/>
      <c r="P212" s="223">
        <f>O212*H212</f>
        <v>0</v>
      </c>
      <c r="Q212" s="223">
        <v>0.0061710805000000004</v>
      </c>
      <c r="R212" s="223">
        <f>Q212*H212</f>
        <v>0.0061710805000000004</v>
      </c>
      <c r="S212" s="223">
        <v>0</v>
      </c>
      <c r="T212" s="224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5" t="s">
        <v>127</v>
      </c>
      <c r="AT212" s="225" t="s">
        <v>122</v>
      </c>
      <c r="AU212" s="225" t="s">
        <v>79</v>
      </c>
      <c r="AY212" s="16" t="s">
        <v>119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6" t="s">
        <v>128</v>
      </c>
      <c r="BK212" s="226">
        <f>ROUND(I212*H212,2)</f>
        <v>0</v>
      </c>
      <c r="BL212" s="16" t="s">
        <v>127</v>
      </c>
      <c r="BM212" s="225" t="s">
        <v>368</v>
      </c>
    </row>
    <row r="213" s="2" customFormat="1" ht="24.15" customHeight="1">
      <c r="A213" s="37"/>
      <c r="B213" s="38"/>
      <c r="C213" s="214" t="s">
        <v>369</v>
      </c>
      <c r="D213" s="214" t="s">
        <v>122</v>
      </c>
      <c r="E213" s="215" t="s">
        <v>370</v>
      </c>
      <c r="F213" s="216" t="s">
        <v>371</v>
      </c>
      <c r="G213" s="217" t="s">
        <v>125</v>
      </c>
      <c r="H213" s="218">
        <v>21</v>
      </c>
      <c r="I213" s="219"/>
      <c r="J213" s="220">
        <f>ROUND(I213*H213,2)</f>
        <v>0</v>
      </c>
      <c r="K213" s="216" t="s">
        <v>126</v>
      </c>
      <c r="L213" s="43"/>
      <c r="M213" s="221" t="s">
        <v>1</v>
      </c>
      <c r="N213" s="222" t="s">
        <v>40</v>
      </c>
      <c r="O213" s="91"/>
      <c r="P213" s="223">
        <f>O213*H213</f>
        <v>0</v>
      </c>
      <c r="Q213" s="223">
        <v>0.00017100000000000001</v>
      </c>
      <c r="R213" s="223">
        <f>Q213*H213</f>
        <v>0.003591</v>
      </c>
      <c r="S213" s="223">
        <v>0.0022000000000000001</v>
      </c>
      <c r="T213" s="224">
        <f>S213*H213</f>
        <v>0.046200000000000005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5" t="s">
        <v>127</v>
      </c>
      <c r="AT213" s="225" t="s">
        <v>122</v>
      </c>
      <c r="AU213" s="225" t="s">
        <v>79</v>
      </c>
      <c r="AY213" s="16" t="s">
        <v>119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6" t="s">
        <v>128</v>
      </c>
      <c r="BK213" s="226">
        <f>ROUND(I213*H213,2)</f>
        <v>0</v>
      </c>
      <c r="BL213" s="16" t="s">
        <v>127</v>
      </c>
      <c r="BM213" s="225" t="s">
        <v>372</v>
      </c>
    </row>
    <row r="214" s="2" customFormat="1" ht="24.15" customHeight="1">
      <c r="A214" s="37"/>
      <c r="B214" s="38"/>
      <c r="C214" s="214" t="s">
        <v>373</v>
      </c>
      <c r="D214" s="214" t="s">
        <v>122</v>
      </c>
      <c r="E214" s="215" t="s">
        <v>374</v>
      </c>
      <c r="F214" s="216" t="s">
        <v>375</v>
      </c>
      <c r="G214" s="217" t="s">
        <v>125</v>
      </c>
      <c r="H214" s="218">
        <v>4</v>
      </c>
      <c r="I214" s="219"/>
      <c r="J214" s="220">
        <f>ROUND(I214*H214,2)</f>
        <v>0</v>
      </c>
      <c r="K214" s="216" t="s">
        <v>126</v>
      </c>
      <c r="L214" s="43"/>
      <c r="M214" s="221" t="s">
        <v>1</v>
      </c>
      <c r="N214" s="222" t="s">
        <v>40</v>
      </c>
      <c r="O214" s="91"/>
      <c r="P214" s="223">
        <f>O214*H214</f>
        <v>0</v>
      </c>
      <c r="Q214" s="223">
        <v>0.00023931319999999999</v>
      </c>
      <c r="R214" s="223">
        <f>Q214*H214</f>
        <v>0.00095725279999999996</v>
      </c>
      <c r="S214" s="223">
        <v>0</v>
      </c>
      <c r="T214" s="224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5" t="s">
        <v>127</v>
      </c>
      <c r="AT214" s="225" t="s">
        <v>122</v>
      </c>
      <c r="AU214" s="225" t="s">
        <v>79</v>
      </c>
      <c r="AY214" s="16" t="s">
        <v>119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6" t="s">
        <v>128</v>
      </c>
      <c r="BK214" s="226">
        <f>ROUND(I214*H214,2)</f>
        <v>0</v>
      </c>
      <c r="BL214" s="16" t="s">
        <v>127</v>
      </c>
      <c r="BM214" s="225" t="s">
        <v>376</v>
      </c>
    </row>
    <row r="215" s="2" customFormat="1" ht="37.8" customHeight="1">
      <c r="A215" s="37"/>
      <c r="B215" s="38"/>
      <c r="C215" s="214" t="s">
        <v>377</v>
      </c>
      <c r="D215" s="214" t="s">
        <v>122</v>
      </c>
      <c r="E215" s="215" t="s">
        <v>378</v>
      </c>
      <c r="F215" s="216" t="s">
        <v>379</v>
      </c>
      <c r="G215" s="217" t="s">
        <v>125</v>
      </c>
      <c r="H215" s="218">
        <v>21</v>
      </c>
      <c r="I215" s="219"/>
      <c r="J215" s="220">
        <f>ROUND(I215*H215,2)</f>
        <v>0</v>
      </c>
      <c r="K215" s="216" t="s">
        <v>126</v>
      </c>
      <c r="L215" s="43"/>
      <c r="M215" s="221" t="s">
        <v>1</v>
      </c>
      <c r="N215" s="222" t="s">
        <v>40</v>
      </c>
      <c r="O215" s="91"/>
      <c r="P215" s="223">
        <f>O215*H215</f>
        <v>0</v>
      </c>
      <c r="Q215" s="223">
        <v>0.00013999999999999999</v>
      </c>
      <c r="R215" s="223">
        <f>Q215*H215</f>
        <v>0.0029399999999999999</v>
      </c>
      <c r="S215" s="223">
        <v>0</v>
      </c>
      <c r="T215" s="224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5" t="s">
        <v>127</v>
      </c>
      <c r="AT215" s="225" t="s">
        <v>122</v>
      </c>
      <c r="AU215" s="225" t="s">
        <v>79</v>
      </c>
      <c r="AY215" s="16" t="s">
        <v>119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6" t="s">
        <v>128</v>
      </c>
      <c r="BK215" s="226">
        <f>ROUND(I215*H215,2)</f>
        <v>0</v>
      </c>
      <c r="BL215" s="16" t="s">
        <v>127</v>
      </c>
      <c r="BM215" s="225" t="s">
        <v>380</v>
      </c>
    </row>
    <row r="216" s="2" customFormat="1" ht="14.4" customHeight="1">
      <c r="A216" s="37"/>
      <c r="B216" s="38"/>
      <c r="C216" s="214" t="s">
        <v>381</v>
      </c>
      <c r="D216" s="214" t="s">
        <v>122</v>
      </c>
      <c r="E216" s="215" t="s">
        <v>382</v>
      </c>
      <c r="F216" s="216" t="s">
        <v>383</v>
      </c>
      <c r="G216" s="217" t="s">
        <v>125</v>
      </c>
      <c r="H216" s="218">
        <v>2</v>
      </c>
      <c r="I216" s="219"/>
      <c r="J216" s="220">
        <f>ROUND(I216*H216,2)</f>
        <v>0</v>
      </c>
      <c r="K216" s="216" t="s">
        <v>126</v>
      </c>
      <c r="L216" s="43"/>
      <c r="M216" s="221" t="s">
        <v>1</v>
      </c>
      <c r="N216" s="222" t="s">
        <v>40</v>
      </c>
      <c r="O216" s="91"/>
      <c r="P216" s="223">
        <f>O216*H216</f>
        <v>0</v>
      </c>
      <c r="Q216" s="223">
        <v>0.00038004850000000003</v>
      </c>
      <c r="R216" s="223">
        <f>Q216*H216</f>
        <v>0.00076009700000000005</v>
      </c>
      <c r="S216" s="223">
        <v>0</v>
      </c>
      <c r="T216" s="224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5" t="s">
        <v>127</v>
      </c>
      <c r="AT216" s="225" t="s">
        <v>122</v>
      </c>
      <c r="AU216" s="225" t="s">
        <v>79</v>
      </c>
      <c r="AY216" s="16" t="s">
        <v>119</v>
      </c>
      <c r="BE216" s="226">
        <f>IF(N216="základní",J216,0)</f>
        <v>0</v>
      </c>
      <c r="BF216" s="226">
        <f>IF(N216="snížená",J216,0)</f>
        <v>0</v>
      </c>
      <c r="BG216" s="226">
        <f>IF(N216="zákl. přenesená",J216,0)</f>
        <v>0</v>
      </c>
      <c r="BH216" s="226">
        <f>IF(N216="sníž. přenesená",J216,0)</f>
        <v>0</v>
      </c>
      <c r="BI216" s="226">
        <f>IF(N216="nulová",J216,0)</f>
        <v>0</v>
      </c>
      <c r="BJ216" s="16" t="s">
        <v>128</v>
      </c>
      <c r="BK216" s="226">
        <f>ROUND(I216*H216,2)</f>
        <v>0</v>
      </c>
      <c r="BL216" s="16" t="s">
        <v>127</v>
      </c>
      <c r="BM216" s="225" t="s">
        <v>384</v>
      </c>
    </row>
    <row r="217" s="2" customFormat="1" ht="24.15" customHeight="1">
      <c r="A217" s="37"/>
      <c r="B217" s="38"/>
      <c r="C217" s="214" t="s">
        <v>385</v>
      </c>
      <c r="D217" s="214" t="s">
        <v>122</v>
      </c>
      <c r="E217" s="215" t="s">
        <v>386</v>
      </c>
      <c r="F217" s="216" t="s">
        <v>387</v>
      </c>
      <c r="G217" s="217" t="s">
        <v>125</v>
      </c>
      <c r="H217" s="218">
        <v>21</v>
      </c>
      <c r="I217" s="219"/>
      <c r="J217" s="220">
        <f>ROUND(I217*H217,2)</f>
        <v>0</v>
      </c>
      <c r="K217" s="216" t="s">
        <v>126</v>
      </c>
      <c r="L217" s="43"/>
      <c r="M217" s="221" t="s">
        <v>1</v>
      </c>
      <c r="N217" s="222" t="s">
        <v>40</v>
      </c>
      <c r="O217" s="91"/>
      <c r="P217" s="223">
        <f>O217*H217</f>
        <v>0</v>
      </c>
      <c r="Q217" s="223">
        <v>0.00086250740000000002</v>
      </c>
      <c r="R217" s="223">
        <f>Q217*H217</f>
        <v>0.0181126554</v>
      </c>
      <c r="S217" s="223">
        <v>0</v>
      </c>
      <c r="T217" s="224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5" t="s">
        <v>127</v>
      </c>
      <c r="AT217" s="225" t="s">
        <v>122</v>
      </c>
      <c r="AU217" s="225" t="s">
        <v>79</v>
      </c>
      <c r="AY217" s="16" t="s">
        <v>119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6" t="s">
        <v>128</v>
      </c>
      <c r="BK217" s="226">
        <f>ROUND(I217*H217,2)</f>
        <v>0</v>
      </c>
      <c r="BL217" s="16" t="s">
        <v>127</v>
      </c>
      <c r="BM217" s="225" t="s">
        <v>388</v>
      </c>
    </row>
    <row r="218" s="2" customFormat="1" ht="24.15" customHeight="1">
      <c r="A218" s="37"/>
      <c r="B218" s="38"/>
      <c r="C218" s="214" t="s">
        <v>389</v>
      </c>
      <c r="D218" s="214" t="s">
        <v>122</v>
      </c>
      <c r="E218" s="215" t="s">
        <v>390</v>
      </c>
      <c r="F218" s="216" t="s">
        <v>391</v>
      </c>
      <c r="G218" s="217" t="s">
        <v>125</v>
      </c>
      <c r="H218" s="218">
        <v>1</v>
      </c>
      <c r="I218" s="219"/>
      <c r="J218" s="220">
        <f>ROUND(I218*H218,2)</f>
        <v>0</v>
      </c>
      <c r="K218" s="216" t="s">
        <v>126</v>
      </c>
      <c r="L218" s="43"/>
      <c r="M218" s="221" t="s">
        <v>1</v>
      </c>
      <c r="N218" s="222" t="s">
        <v>40</v>
      </c>
      <c r="O218" s="91"/>
      <c r="P218" s="223">
        <f>O218*H218</f>
        <v>0</v>
      </c>
      <c r="Q218" s="223">
        <v>8.3699999999999995E-06</v>
      </c>
      <c r="R218" s="223">
        <f>Q218*H218</f>
        <v>8.3699999999999995E-06</v>
      </c>
      <c r="S218" s="223">
        <v>0.0027799999999999999</v>
      </c>
      <c r="T218" s="224">
        <f>S218*H218</f>
        <v>0.0027799999999999999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5" t="s">
        <v>127</v>
      </c>
      <c r="AT218" s="225" t="s">
        <v>122</v>
      </c>
      <c r="AU218" s="225" t="s">
        <v>79</v>
      </c>
      <c r="AY218" s="16" t="s">
        <v>119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6" t="s">
        <v>128</v>
      </c>
      <c r="BK218" s="226">
        <f>ROUND(I218*H218,2)</f>
        <v>0</v>
      </c>
      <c r="BL218" s="16" t="s">
        <v>127</v>
      </c>
      <c r="BM218" s="225" t="s">
        <v>392</v>
      </c>
    </row>
    <row r="219" s="2" customFormat="1" ht="24.15" customHeight="1">
      <c r="A219" s="37"/>
      <c r="B219" s="38"/>
      <c r="C219" s="214" t="s">
        <v>393</v>
      </c>
      <c r="D219" s="214" t="s">
        <v>122</v>
      </c>
      <c r="E219" s="215" t="s">
        <v>394</v>
      </c>
      <c r="F219" s="216" t="s">
        <v>395</v>
      </c>
      <c r="G219" s="217" t="s">
        <v>125</v>
      </c>
      <c r="H219" s="218">
        <v>2</v>
      </c>
      <c r="I219" s="219"/>
      <c r="J219" s="220">
        <f>ROUND(I219*H219,2)</f>
        <v>0</v>
      </c>
      <c r="K219" s="216" t="s">
        <v>126</v>
      </c>
      <c r="L219" s="43"/>
      <c r="M219" s="221" t="s">
        <v>1</v>
      </c>
      <c r="N219" s="222" t="s">
        <v>40</v>
      </c>
      <c r="O219" s="91"/>
      <c r="P219" s="223">
        <f>O219*H219</f>
        <v>0</v>
      </c>
      <c r="Q219" s="223">
        <v>0.00022004850000000001</v>
      </c>
      <c r="R219" s="223">
        <f>Q219*H219</f>
        <v>0.00044009700000000003</v>
      </c>
      <c r="S219" s="223">
        <v>0</v>
      </c>
      <c r="T219" s="224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5" t="s">
        <v>127</v>
      </c>
      <c r="AT219" s="225" t="s">
        <v>122</v>
      </c>
      <c r="AU219" s="225" t="s">
        <v>79</v>
      </c>
      <c r="AY219" s="16" t="s">
        <v>119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6" t="s">
        <v>128</v>
      </c>
      <c r="BK219" s="226">
        <f>ROUND(I219*H219,2)</f>
        <v>0</v>
      </c>
      <c r="BL219" s="16" t="s">
        <v>127</v>
      </c>
      <c r="BM219" s="225" t="s">
        <v>396</v>
      </c>
    </row>
    <row r="220" s="2" customFormat="1" ht="24.15" customHeight="1">
      <c r="A220" s="37"/>
      <c r="B220" s="38"/>
      <c r="C220" s="214" t="s">
        <v>397</v>
      </c>
      <c r="D220" s="214" t="s">
        <v>122</v>
      </c>
      <c r="E220" s="215" t="s">
        <v>398</v>
      </c>
      <c r="F220" s="216" t="s">
        <v>399</v>
      </c>
      <c r="G220" s="217" t="s">
        <v>125</v>
      </c>
      <c r="H220" s="218">
        <v>1</v>
      </c>
      <c r="I220" s="219"/>
      <c r="J220" s="220">
        <f>ROUND(I220*H220,2)</f>
        <v>0</v>
      </c>
      <c r="K220" s="216" t="s">
        <v>126</v>
      </c>
      <c r="L220" s="43"/>
      <c r="M220" s="221" t="s">
        <v>1</v>
      </c>
      <c r="N220" s="222" t="s">
        <v>40</v>
      </c>
      <c r="O220" s="91"/>
      <c r="P220" s="223">
        <f>O220*H220</f>
        <v>0</v>
      </c>
      <c r="Q220" s="223">
        <v>0.00019004849999999999</v>
      </c>
      <c r="R220" s="223">
        <f>Q220*H220</f>
        <v>0.00019004849999999999</v>
      </c>
      <c r="S220" s="223">
        <v>0</v>
      </c>
      <c r="T220" s="224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5" t="s">
        <v>127</v>
      </c>
      <c r="AT220" s="225" t="s">
        <v>122</v>
      </c>
      <c r="AU220" s="225" t="s">
        <v>79</v>
      </c>
      <c r="AY220" s="16" t="s">
        <v>119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6" t="s">
        <v>128</v>
      </c>
      <c r="BK220" s="226">
        <f>ROUND(I220*H220,2)</f>
        <v>0</v>
      </c>
      <c r="BL220" s="16" t="s">
        <v>127</v>
      </c>
      <c r="BM220" s="225" t="s">
        <v>400</v>
      </c>
    </row>
    <row r="221" s="2" customFormat="1" ht="24.15" customHeight="1">
      <c r="A221" s="37"/>
      <c r="B221" s="38"/>
      <c r="C221" s="214" t="s">
        <v>401</v>
      </c>
      <c r="D221" s="214" t="s">
        <v>122</v>
      </c>
      <c r="E221" s="215" t="s">
        <v>402</v>
      </c>
      <c r="F221" s="216" t="s">
        <v>403</v>
      </c>
      <c r="G221" s="217" t="s">
        <v>125</v>
      </c>
      <c r="H221" s="218">
        <v>4</v>
      </c>
      <c r="I221" s="219"/>
      <c r="J221" s="220">
        <f>ROUND(I221*H221,2)</f>
        <v>0</v>
      </c>
      <c r="K221" s="216" t="s">
        <v>126</v>
      </c>
      <c r="L221" s="43"/>
      <c r="M221" s="221" t="s">
        <v>1</v>
      </c>
      <c r="N221" s="222" t="s">
        <v>40</v>
      </c>
      <c r="O221" s="91"/>
      <c r="P221" s="223">
        <f>O221*H221</f>
        <v>0</v>
      </c>
      <c r="Q221" s="223">
        <v>0.00070004850000000005</v>
      </c>
      <c r="R221" s="223">
        <f>Q221*H221</f>
        <v>0.0028001940000000002</v>
      </c>
      <c r="S221" s="223">
        <v>0</v>
      </c>
      <c r="T221" s="224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5" t="s">
        <v>127</v>
      </c>
      <c r="AT221" s="225" t="s">
        <v>122</v>
      </c>
      <c r="AU221" s="225" t="s">
        <v>79</v>
      </c>
      <c r="AY221" s="16" t="s">
        <v>119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6" t="s">
        <v>128</v>
      </c>
      <c r="BK221" s="226">
        <f>ROUND(I221*H221,2)</f>
        <v>0</v>
      </c>
      <c r="BL221" s="16" t="s">
        <v>127</v>
      </c>
      <c r="BM221" s="225" t="s">
        <v>404</v>
      </c>
    </row>
    <row r="222" s="2" customFormat="1" ht="24.15" customHeight="1">
      <c r="A222" s="37"/>
      <c r="B222" s="38"/>
      <c r="C222" s="214" t="s">
        <v>405</v>
      </c>
      <c r="D222" s="214" t="s">
        <v>122</v>
      </c>
      <c r="E222" s="215" t="s">
        <v>406</v>
      </c>
      <c r="F222" s="216" t="s">
        <v>407</v>
      </c>
      <c r="G222" s="217" t="s">
        <v>125</v>
      </c>
      <c r="H222" s="218">
        <v>6</v>
      </c>
      <c r="I222" s="219"/>
      <c r="J222" s="220">
        <f>ROUND(I222*H222,2)</f>
        <v>0</v>
      </c>
      <c r="K222" s="216" t="s">
        <v>126</v>
      </c>
      <c r="L222" s="43"/>
      <c r="M222" s="221" t="s">
        <v>1</v>
      </c>
      <c r="N222" s="222" t="s">
        <v>40</v>
      </c>
      <c r="O222" s="91"/>
      <c r="P222" s="223">
        <f>O222*H222</f>
        <v>0</v>
      </c>
      <c r="Q222" s="223">
        <v>0.0016800484999999999</v>
      </c>
      <c r="R222" s="223">
        <f>Q222*H222</f>
        <v>0.010080291</v>
      </c>
      <c r="S222" s="223">
        <v>0</v>
      </c>
      <c r="T222" s="224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5" t="s">
        <v>127</v>
      </c>
      <c r="AT222" s="225" t="s">
        <v>122</v>
      </c>
      <c r="AU222" s="225" t="s">
        <v>79</v>
      </c>
      <c r="AY222" s="16" t="s">
        <v>119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6" t="s">
        <v>128</v>
      </c>
      <c r="BK222" s="226">
        <f>ROUND(I222*H222,2)</f>
        <v>0</v>
      </c>
      <c r="BL222" s="16" t="s">
        <v>127</v>
      </c>
      <c r="BM222" s="225" t="s">
        <v>408</v>
      </c>
    </row>
    <row r="223" s="12" customFormat="1" ht="25.92" customHeight="1">
      <c r="A223" s="12"/>
      <c r="B223" s="198"/>
      <c r="C223" s="199"/>
      <c r="D223" s="200" t="s">
        <v>72</v>
      </c>
      <c r="E223" s="201" t="s">
        <v>409</v>
      </c>
      <c r="F223" s="201" t="s">
        <v>410</v>
      </c>
      <c r="G223" s="199"/>
      <c r="H223" s="199"/>
      <c r="I223" s="202"/>
      <c r="J223" s="203">
        <f>BK223</f>
        <v>0</v>
      </c>
      <c r="K223" s="199"/>
      <c r="L223" s="204"/>
      <c r="M223" s="205"/>
      <c r="N223" s="206"/>
      <c r="O223" s="206"/>
      <c r="P223" s="207">
        <f>P224</f>
        <v>0</v>
      </c>
      <c r="Q223" s="206"/>
      <c r="R223" s="207">
        <f>R224</f>
        <v>0</v>
      </c>
      <c r="S223" s="206"/>
      <c r="T223" s="208">
        <f>T224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9" t="s">
        <v>136</v>
      </c>
      <c r="AT223" s="210" t="s">
        <v>72</v>
      </c>
      <c r="AU223" s="210" t="s">
        <v>73</v>
      </c>
      <c r="AY223" s="209" t="s">
        <v>119</v>
      </c>
      <c r="BK223" s="211">
        <f>BK224</f>
        <v>0</v>
      </c>
    </row>
    <row r="224" s="12" customFormat="1" ht="22.8" customHeight="1">
      <c r="A224" s="12"/>
      <c r="B224" s="198"/>
      <c r="C224" s="199"/>
      <c r="D224" s="200" t="s">
        <v>72</v>
      </c>
      <c r="E224" s="212" t="s">
        <v>411</v>
      </c>
      <c r="F224" s="212" t="s">
        <v>412</v>
      </c>
      <c r="G224" s="199"/>
      <c r="H224" s="199"/>
      <c r="I224" s="202"/>
      <c r="J224" s="213">
        <f>BK224</f>
        <v>0</v>
      </c>
      <c r="K224" s="199"/>
      <c r="L224" s="204"/>
      <c r="M224" s="205"/>
      <c r="N224" s="206"/>
      <c r="O224" s="206"/>
      <c r="P224" s="207">
        <f>P225</f>
        <v>0</v>
      </c>
      <c r="Q224" s="206"/>
      <c r="R224" s="207">
        <f>R225</f>
        <v>0</v>
      </c>
      <c r="S224" s="206"/>
      <c r="T224" s="208">
        <f>T225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09" t="s">
        <v>136</v>
      </c>
      <c r="AT224" s="210" t="s">
        <v>72</v>
      </c>
      <c r="AU224" s="210" t="s">
        <v>79</v>
      </c>
      <c r="AY224" s="209" t="s">
        <v>119</v>
      </c>
      <c r="BK224" s="211">
        <f>BK225</f>
        <v>0</v>
      </c>
    </row>
    <row r="225" s="2" customFormat="1" ht="14.4" customHeight="1">
      <c r="A225" s="37"/>
      <c r="B225" s="38"/>
      <c r="C225" s="214" t="s">
        <v>413</v>
      </c>
      <c r="D225" s="214" t="s">
        <v>122</v>
      </c>
      <c r="E225" s="215" t="s">
        <v>414</v>
      </c>
      <c r="F225" s="216" t="s">
        <v>415</v>
      </c>
      <c r="G225" s="217" t="s">
        <v>159</v>
      </c>
      <c r="H225" s="218">
        <v>1</v>
      </c>
      <c r="I225" s="219"/>
      <c r="J225" s="220">
        <f>ROUND(I225*H225,2)</f>
        <v>0</v>
      </c>
      <c r="K225" s="216" t="s">
        <v>1</v>
      </c>
      <c r="L225" s="43"/>
      <c r="M225" s="221" t="s">
        <v>1</v>
      </c>
      <c r="N225" s="222" t="s">
        <v>40</v>
      </c>
      <c r="O225" s="91"/>
      <c r="P225" s="223">
        <f>O225*H225</f>
        <v>0</v>
      </c>
      <c r="Q225" s="223">
        <v>0</v>
      </c>
      <c r="R225" s="223">
        <f>Q225*H225</f>
        <v>0</v>
      </c>
      <c r="S225" s="223">
        <v>0</v>
      </c>
      <c r="T225" s="224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5" t="s">
        <v>351</v>
      </c>
      <c r="AT225" s="225" t="s">
        <v>122</v>
      </c>
      <c r="AU225" s="225" t="s">
        <v>81</v>
      </c>
      <c r="AY225" s="16" t="s">
        <v>119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6" t="s">
        <v>128</v>
      </c>
      <c r="BK225" s="226">
        <f>ROUND(I225*H225,2)</f>
        <v>0</v>
      </c>
      <c r="BL225" s="16" t="s">
        <v>351</v>
      </c>
      <c r="BM225" s="225" t="s">
        <v>416</v>
      </c>
    </row>
    <row r="226" s="12" customFormat="1" ht="25.92" customHeight="1">
      <c r="A226" s="12"/>
      <c r="B226" s="198"/>
      <c r="C226" s="199"/>
      <c r="D226" s="200" t="s">
        <v>72</v>
      </c>
      <c r="E226" s="201" t="s">
        <v>417</v>
      </c>
      <c r="F226" s="201" t="s">
        <v>418</v>
      </c>
      <c r="G226" s="199"/>
      <c r="H226" s="199"/>
      <c r="I226" s="202"/>
      <c r="J226" s="203">
        <f>BK226</f>
        <v>0</v>
      </c>
      <c r="K226" s="199"/>
      <c r="L226" s="204"/>
      <c r="M226" s="205"/>
      <c r="N226" s="206"/>
      <c r="O226" s="206"/>
      <c r="P226" s="207">
        <f>P227+P229+P231+P234</f>
        <v>0</v>
      </c>
      <c r="Q226" s="206"/>
      <c r="R226" s="207">
        <f>R227+R229+R231+R234</f>
        <v>0</v>
      </c>
      <c r="S226" s="206"/>
      <c r="T226" s="208">
        <f>T227+T229+T231+T234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9" t="s">
        <v>143</v>
      </c>
      <c r="AT226" s="210" t="s">
        <v>72</v>
      </c>
      <c r="AU226" s="210" t="s">
        <v>73</v>
      </c>
      <c r="AY226" s="209" t="s">
        <v>119</v>
      </c>
      <c r="BK226" s="211">
        <f>BK227+BK229+BK231+BK234</f>
        <v>0</v>
      </c>
    </row>
    <row r="227" s="12" customFormat="1" ht="22.8" customHeight="1">
      <c r="A227" s="12"/>
      <c r="B227" s="198"/>
      <c r="C227" s="199"/>
      <c r="D227" s="200" t="s">
        <v>72</v>
      </c>
      <c r="E227" s="212" t="s">
        <v>419</v>
      </c>
      <c r="F227" s="212" t="s">
        <v>420</v>
      </c>
      <c r="G227" s="199"/>
      <c r="H227" s="199"/>
      <c r="I227" s="202"/>
      <c r="J227" s="213">
        <f>BK227</f>
        <v>0</v>
      </c>
      <c r="K227" s="199"/>
      <c r="L227" s="204"/>
      <c r="M227" s="205"/>
      <c r="N227" s="206"/>
      <c r="O227" s="206"/>
      <c r="P227" s="207">
        <f>P228</f>
        <v>0</v>
      </c>
      <c r="Q227" s="206"/>
      <c r="R227" s="207">
        <f>R228</f>
        <v>0</v>
      </c>
      <c r="S227" s="206"/>
      <c r="T227" s="208">
        <f>T228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9" t="s">
        <v>143</v>
      </c>
      <c r="AT227" s="210" t="s">
        <v>72</v>
      </c>
      <c r="AU227" s="210" t="s">
        <v>79</v>
      </c>
      <c r="AY227" s="209" t="s">
        <v>119</v>
      </c>
      <c r="BK227" s="211">
        <f>BK228</f>
        <v>0</v>
      </c>
    </row>
    <row r="228" s="2" customFormat="1" ht="14.4" customHeight="1">
      <c r="A228" s="37"/>
      <c r="B228" s="38"/>
      <c r="C228" s="214" t="s">
        <v>421</v>
      </c>
      <c r="D228" s="214" t="s">
        <v>122</v>
      </c>
      <c r="E228" s="215" t="s">
        <v>422</v>
      </c>
      <c r="F228" s="216" t="s">
        <v>423</v>
      </c>
      <c r="G228" s="217" t="s">
        <v>424</v>
      </c>
      <c r="H228" s="218">
        <v>1</v>
      </c>
      <c r="I228" s="219"/>
      <c r="J228" s="220">
        <f>ROUND(I228*H228,2)</f>
        <v>0</v>
      </c>
      <c r="K228" s="216" t="s">
        <v>126</v>
      </c>
      <c r="L228" s="43"/>
      <c r="M228" s="221" t="s">
        <v>1</v>
      </c>
      <c r="N228" s="222" t="s">
        <v>40</v>
      </c>
      <c r="O228" s="91"/>
      <c r="P228" s="223">
        <f>O228*H228</f>
        <v>0</v>
      </c>
      <c r="Q228" s="223">
        <v>0</v>
      </c>
      <c r="R228" s="223">
        <f>Q228*H228</f>
        <v>0</v>
      </c>
      <c r="S228" s="223">
        <v>0</v>
      </c>
      <c r="T228" s="224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25" t="s">
        <v>425</v>
      </c>
      <c r="AT228" s="225" t="s">
        <v>122</v>
      </c>
      <c r="AU228" s="225" t="s">
        <v>81</v>
      </c>
      <c r="AY228" s="16" t="s">
        <v>119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6" t="s">
        <v>128</v>
      </c>
      <c r="BK228" s="226">
        <f>ROUND(I228*H228,2)</f>
        <v>0</v>
      </c>
      <c r="BL228" s="16" t="s">
        <v>425</v>
      </c>
      <c r="BM228" s="225" t="s">
        <v>426</v>
      </c>
    </row>
    <row r="229" s="12" customFormat="1" ht="22.8" customHeight="1">
      <c r="A229" s="12"/>
      <c r="B229" s="198"/>
      <c r="C229" s="199"/>
      <c r="D229" s="200" t="s">
        <v>72</v>
      </c>
      <c r="E229" s="212" t="s">
        <v>427</v>
      </c>
      <c r="F229" s="212" t="s">
        <v>428</v>
      </c>
      <c r="G229" s="199"/>
      <c r="H229" s="199"/>
      <c r="I229" s="202"/>
      <c r="J229" s="213">
        <f>BK229</f>
        <v>0</v>
      </c>
      <c r="K229" s="199"/>
      <c r="L229" s="204"/>
      <c r="M229" s="205"/>
      <c r="N229" s="206"/>
      <c r="O229" s="206"/>
      <c r="P229" s="207">
        <f>P230</f>
        <v>0</v>
      </c>
      <c r="Q229" s="206"/>
      <c r="R229" s="207">
        <f>R230</f>
        <v>0</v>
      </c>
      <c r="S229" s="206"/>
      <c r="T229" s="208">
        <f>T230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09" t="s">
        <v>143</v>
      </c>
      <c r="AT229" s="210" t="s">
        <v>72</v>
      </c>
      <c r="AU229" s="210" t="s">
        <v>79</v>
      </c>
      <c r="AY229" s="209" t="s">
        <v>119</v>
      </c>
      <c r="BK229" s="211">
        <f>BK230</f>
        <v>0</v>
      </c>
    </row>
    <row r="230" s="2" customFormat="1" ht="14.4" customHeight="1">
      <c r="A230" s="37"/>
      <c r="B230" s="38"/>
      <c r="C230" s="214" t="s">
        <v>429</v>
      </c>
      <c r="D230" s="214" t="s">
        <v>122</v>
      </c>
      <c r="E230" s="215" t="s">
        <v>430</v>
      </c>
      <c r="F230" s="216" t="s">
        <v>428</v>
      </c>
      <c r="G230" s="217" t="s">
        <v>424</v>
      </c>
      <c r="H230" s="218">
        <v>1</v>
      </c>
      <c r="I230" s="219"/>
      <c r="J230" s="220">
        <f>ROUND(I230*H230,2)</f>
        <v>0</v>
      </c>
      <c r="K230" s="216" t="s">
        <v>126</v>
      </c>
      <c r="L230" s="43"/>
      <c r="M230" s="221" t="s">
        <v>1</v>
      </c>
      <c r="N230" s="222" t="s">
        <v>40</v>
      </c>
      <c r="O230" s="91"/>
      <c r="P230" s="223">
        <f>O230*H230</f>
        <v>0</v>
      </c>
      <c r="Q230" s="223">
        <v>0</v>
      </c>
      <c r="R230" s="223">
        <f>Q230*H230</f>
        <v>0</v>
      </c>
      <c r="S230" s="223">
        <v>0</v>
      </c>
      <c r="T230" s="224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25" t="s">
        <v>425</v>
      </c>
      <c r="AT230" s="225" t="s">
        <v>122</v>
      </c>
      <c r="AU230" s="225" t="s">
        <v>81</v>
      </c>
      <c r="AY230" s="16" t="s">
        <v>119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6" t="s">
        <v>128</v>
      </c>
      <c r="BK230" s="226">
        <f>ROUND(I230*H230,2)</f>
        <v>0</v>
      </c>
      <c r="BL230" s="16" t="s">
        <v>425</v>
      </c>
      <c r="BM230" s="225" t="s">
        <v>431</v>
      </c>
    </row>
    <row r="231" s="12" customFormat="1" ht="22.8" customHeight="1">
      <c r="A231" s="12"/>
      <c r="B231" s="198"/>
      <c r="C231" s="199"/>
      <c r="D231" s="200" t="s">
        <v>72</v>
      </c>
      <c r="E231" s="212" t="s">
        <v>432</v>
      </c>
      <c r="F231" s="212" t="s">
        <v>433</v>
      </c>
      <c r="G231" s="199"/>
      <c r="H231" s="199"/>
      <c r="I231" s="202"/>
      <c r="J231" s="213">
        <f>BK231</f>
        <v>0</v>
      </c>
      <c r="K231" s="199"/>
      <c r="L231" s="204"/>
      <c r="M231" s="205"/>
      <c r="N231" s="206"/>
      <c r="O231" s="206"/>
      <c r="P231" s="207">
        <f>SUM(P232:P233)</f>
        <v>0</v>
      </c>
      <c r="Q231" s="206"/>
      <c r="R231" s="207">
        <f>SUM(R232:R233)</f>
        <v>0</v>
      </c>
      <c r="S231" s="206"/>
      <c r="T231" s="208">
        <f>SUM(T232:T233)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09" t="s">
        <v>143</v>
      </c>
      <c r="AT231" s="210" t="s">
        <v>72</v>
      </c>
      <c r="AU231" s="210" t="s">
        <v>79</v>
      </c>
      <c r="AY231" s="209" t="s">
        <v>119</v>
      </c>
      <c r="BK231" s="211">
        <f>SUM(BK232:BK233)</f>
        <v>0</v>
      </c>
    </row>
    <row r="232" s="2" customFormat="1" ht="14.4" customHeight="1">
      <c r="A232" s="37"/>
      <c r="B232" s="38"/>
      <c r="C232" s="214" t="s">
        <v>434</v>
      </c>
      <c r="D232" s="214" t="s">
        <v>122</v>
      </c>
      <c r="E232" s="215" t="s">
        <v>435</v>
      </c>
      <c r="F232" s="216" t="s">
        <v>436</v>
      </c>
      <c r="G232" s="217" t="s">
        <v>424</v>
      </c>
      <c r="H232" s="218">
        <v>1</v>
      </c>
      <c r="I232" s="219"/>
      <c r="J232" s="220">
        <f>ROUND(I232*H232,2)</f>
        <v>0</v>
      </c>
      <c r="K232" s="216" t="s">
        <v>126</v>
      </c>
      <c r="L232" s="43"/>
      <c r="M232" s="221" t="s">
        <v>1</v>
      </c>
      <c r="N232" s="222" t="s">
        <v>40</v>
      </c>
      <c r="O232" s="91"/>
      <c r="P232" s="223">
        <f>O232*H232</f>
        <v>0</v>
      </c>
      <c r="Q232" s="223">
        <v>0</v>
      </c>
      <c r="R232" s="223">
        <f>Q232*H232</f>
        <v>0</v>
      </c>
      <c r="S232" s="223">
        <v>0</v>
      </c>
      <c r="T232" s="224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25" t="s">
        <v>425</v>
      </c>
      <c r="AT232" s="225" t="s">
        <v>122</v>
      </c>
      <c r="AU232" s="225" t="s">
        <v>81</v>
      </c>
      <c r="AY232" s="16" t="s">
        <v>119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6" t="s">
        <v>128</v>
      </c>
      <c r="BK232" s="226">
        <f>ROUND(I232*H232,2)</f>
        <v>0</v>
      </c>
      <c r="BL232" s="16" t="s">
        <v>425</v>
      </c>
      <c r="BM232" s="225" t="s">
        <v>437</v>
      </c>
    </row>
    <row r="233" s="2" customFormat="1" ht="14.4" customHeight="1">
      <c r="A233" s="37"/>
      <c r="B233" s="38"/>
      <c r="C233" s="214" t="s">
        <v>438</v>
      </c>
      <c r="D233" s="214" t="s">
        <v>122</v>
      </c>
      <c r="E233" s="215" t="s">
        <v>439</v>
      </c>
      <c r="F233" s="216" t="s">
        <v>440</v>
      </c>
      <c r="G233" s="217" t="s">
        <v>424</v>
      </c>
      <c r="H233" s="218">
        <v>1</v>
      </c>
      <c r="I233" s="219"/>
      <c r="J233" s="220">
        <f>ROUND(I233*H233,2)</f>
        <v>0</v>
      </c>
      <c r="K233" s="216" t="s">
        <v>126</v>
      </c>
      <c r="L233" s="43"/>
      <c r="M233" s="221" t="s">
        <v>1</v>
      </c>
      <c r="N233" s="222" t="s">
        <v>40</v>
      </c>
      <c r="O233" s="91"/>
      <c r="P233" s="223">
        <f>O233*H233</f>
        <v>0</v>
      </c>
      <c r="Q233" s="223">
        <v>0</v>
      </c>
      <c r="R233" s="223">
        <f>Q233*H233</f>
        <v>0</v>
      </c>
      <c r="S233" s="223">
        <v>0</v>
      </c>
      <c r="T233" s="224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5" t="s">
        <v>425</v>
      </c>
      <c r="AT233" s="225" t="s">
        <v>122</v>
      </c>
      <c r="AU233" s="225" t="s">
        <v>81</v>
      </c>
      <c r="AY233" s="16" t="s">
        <v>119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6" t="s">
        <v>128</v>
      </c>
      <c r="BK233" s="226">
        <f>ROUND(I233*H233,2)</f>
        <v>0</v>
      </c>
      <c r="BL233" s="16" t="s">
        <v>425</v>
      </c>
      <c r="BM233" s="225" t="s">
        <v>441</v>
      </c>
    </row>
    <row r="234" s="12" customFormat="1" ht="22.8" customHeight="1">
      <c r="A234" s="12"/>
      <c r="B234" s="198"/>
      <c r="C234" s="199"/>
      <c r="D234" s="200" t="s">
        <v>72</v>
      </c>
      <c r="E234" s="212" t="s">
        <v>442</v>
      </c>
      <c r="F234" s="212" t="s">
        <v>443</v>
      </c>
      <c r="G234" s="199"/>
      <c r="H234" s="199"/>
      <c r="I234" s="202"/>
      <c r="J234" s="213">
        <f>BK234</f>
        <v>0</v>
      </c>
      <c r="K234" s="199"/>
      <c r="L234" s="204"/>
      <c r="M234" s="205"/>
      <c r="N234" s="206"/>
      <c r="O234" s="206"/>
      <c r="P234" s="207">
        <f>P235</f>
        <v>0</v>
      </c>
      <c r="Q234" s="206"/>
      <c r="R234" s="207">
        <f>R235</f>
        <v>0</v>
      </c>
      <c r="S234" s="206"/>
      <c r="T234" s="208">
        <f>T235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09" t="s">
        <v>143</v>
      </c>
      <c r="AT234" s="210" t="s">
        <v>72</v>
      </c>
      <c r="AU234" s="210" t="s">
        <v>79</v>
      </c>
      <c r="AY234" s="209" t="s">
        <v>119</v>
      </c>
      <c r="BK234" s="211">
        <f>BK235</f>
        <v>0</v>
      </c>
    </row>
    <row r="235" s="2" customFormat="1" ht="14.4" customHeight="1">
      <c r="A235" s="37"/>
      <c r="B235" s="38"/>
      <c r="C235" s="214" t="s">
        <v>444</v>
      </c>
      <c r="D235" s="214" t="s">
        <v>122</v>
      </c>
      <c r="E235" s="215" t="s">
        <v>445</v>
      </c>
      <c r="F235" s="216" t="s">
        <v>446</v>
      </c>
      <c r="G235" s="217" t="s">
        <v>424</v>
      </c>
      <c r="H235" s="218">
        <v>1</v>
      </c>
      <c r="I235" s="219"/>
      <c r="J235" s="220">
        <f>ROUND(I235*H235,2)</f>
        <v>0</v>
      </c>
      <c r="K235" s="216" t="s">
        <v>126</v>
      </c>
      <c r="L235" s="43"/>
      <c r="M235" s="250" t="s">
        <v>1</v>
      </c>
      <c r="N235" s="251" t="s">
        <v>40</v>
      </c>
      <c r="O235" s="252"/>
      <c r="P235" s="253">
        <f>O235*H235</f>
        <v>0</v>
      </c>
      <c r="Q235" s="253">
        <v>0</v>
      </c>
      <c r="R235" s="253">
        <f>Q235*H235</f>
        <v>0</v>
      </c>
      <c r="S235" s="253">
        <v>0</v>
      </c>
      <c r="T235" s="254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5" t="s">
        <v>425</v>
      </c>
      <c r="AT235" s="225" t="s">
        <v>122</v>
      </c>
      <c r="AU235" s="225" t="s">
        <v>81</v>
      </c>
      <c r="AY235" s="16" t="s">
        <v>119</v>
      </c>
      <c r="BE235" s="226">
        <f>IF(N235="základní",J235,0)</f>
        <v>0</v>
      </c>
      <c r="BF235" s="226">
        <f>IF(N235="snížená",J235,0)</f>
        <v>0</v>
      </c>
      <c r="BG235" s="226">
        <f>IF(N235="zákl. přenesená",J235,0)</f>
        <v>0</v>
      </c>
      <c r="BH235" s="226">
        <f>IF(N235="sníž. přenesená",J235,0)</f>
        <v>0</v>
      </c>
      <c r="BI235" s="226">
        <f>IF(N235="nulová",J235,0)</f>
        <v>0</v>
      </c>
      <c r="BJ235" s="16" t="s">
        <v>128</v>
      </c>
      <c r="BK235" s="226">
        <f>ROUND(I235*H235,2)</f>
        <v>0</v>
      </c>
      <c r="BL235" s="16" t="s">
        <v>425</v>
      </c>
      <c r="BM235" s="225" t="s">
        <v>447</v>
      </c>
    </row>
    <row r="236" s="2" customFormat="1" ht="6.96" customHeight="1">
      <c r="A236" s="37"/>
      <c r="B236" s="66"/>
      <c r="C236" s="67"/>
      <c r="D236" s="67"/>
      <c r="E236" s="67"/>
      <c r="F236" s="67"/>
      <c r="G236" s="67"/>
      <c r="H236" s="67"/>
      <c r="I236" s="67"/>
      <c r="J236" s="67"/>
      <c r="K236" s="67"/>
      <c r="L236" s="43"/>
      <c r="M236" s="37"/>
      <c r="O236" s="37"/>
      <c r="P236" s="37"/>
      <c r="Q236" s="37"/>
      <c r="R236" s="37"/>
      <c r="S236" s="37"/>
      <c r="T236" s="37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</row>
  </sheetData>
  <sheetProtection sheet="1" autoFilter="0" formatColumns="0" formatRows="0" objects="1" scenarios="1" spinCount="100000" saltValue="Gi0rDNBSZXDUNl5V+C2A7qR5MAEPouzaB4L4JJGxorRgyTMwjh5Lx8i7syiNVNHohCQPmnXzKZBtHHUm85OVMQ==" hashValue="6UXi+JWJ2VRT6FJR7ii0BZC9y/90ODvacMdkPcIthH1Ix6PmYKx9e7cnf+9854TV9DM/+1wDdq5fZ/2t8UUSkA==" algorithmName="SHA-512" password="CC35"/>
  <autoFilter ref="C129:K235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Bouček Václav, Ing.</dc:creator>
  <cp:lastModifiedBy>Bouček Václav, Ing.</cp:lastModifiedBy>
  <dcterms:created xsi:type="dcterms:W3CDTF">2020-08-28T12:56:11Z</dcterms:created>
  <dcterms:modified xsi:type="dcterms:W3CDTF">2020-08-28T12:56:14Z</dcterms:modified>
</cp:coreProperties>
</file>