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ZD010 - SO201 - Sanace o..." sheetId="2" r:id="rId2"/>
    <sheet name="SZD020 - SO202 - Sanace o..." sheetId="3" r:id="rId3"/>
    <sheet name="SZD030 - SO 901 - DIO" sheetId="4" r:id="rId4"/>
    <sheet name="SZD000 - VRN - Vedlejší r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'SZD010 - SO201 - Sanace o...'!$C$120:$K$224</definedName>
    <definedName name="_xlnm.Print_Area" localSheetId="1">'SZD010 - SO201 - Sanace o...'!$C$4:$J$76,'SZD010 - SO201 - Sanace o...'!$C$82:$J$102,'SZD010 - SO201 - Sanace o...'!$C$108:$K$224</definedName>
    <definedName name="_xlnm.Print_Titles" localSheetId="1">'SZD010 - SO201 - Sanace o...'!$120:$120</definedName>
    <definedName name="_xlnm._FilterDatabase" localSheetId="2" hidden="1">'SZD020 - SO202 - Sanace o...'!$C$122:$K$312</definedName>
    <definedName name="_xlnm.Print_Area" localSheetId="2">'SZD020 - SO202 - Sanace o...'!$C$4:$J$76,'SZD020 - SO202 - Sanace o...'!$C$82:$J$104,'SZD020 - SO202 - Sanace o...'!$C$110:$K$312</definedName>
    <definedName name="_xlnm.Print_Titles" localSheetId="2">'SZD020 - SO202 - Sanace o...'!$122:$122</definedName>
    <definedName name="_xlnm._FilterDatabase" localSheetId="3" hidden="1">'SZD030 - SO 901 - DIO'!$C$116:$K$166</definedName>
    <definedName name="_xlnm.Print_Area" localSheetId="3">'SZD030 - SO 901 - DIO'!$C$4:$J$76,'SZD030 - SO 901 - DIO'!$C$82:$J$98,'SZD030 - SO 901 - DIO'!$C$104:$K$166</definedName>
    <definedName name="_xlnm.Print_Titles" localSheetId="3">'SZD030 - SO 901 - DIO'!$116:$116</definedName>
    <definedName name="_xlnm._FilterDatabase" localSheetId="4" hidden="1">'SZD000 - VRN - Vedlejší r...'!$C$119:$K$138</definedName>
    <definedName name="_xlnm.Print_Area" localSheetId="4">'SZD000 - VRN - Vedlejší r...'!$C$4:$J$76,'SZD000 - VRN - Vedlejší r...'!$C$82:$J$101,'SZD000 - VRN - Vedlejší r...'!$C$107:$K$138</definedName>
    <definedName name="_xlnm.Print_Titles" localSheetId="4">'SZD000 - VRN - Vedlejší r...'!$119:$119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4" r="J37"/>
  <c r="J36"/>
  <c i="1" r="AY97"/>
  <c i="4" r="J35"/>
  <c i="1" r="AX97"/>
  <c i="4"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T285"/>
  <c r="R286"/>
  <c r="R285"/>
  <c r="P286"/>
  <c r="P285"/>
  <c r="BI277"/>
  <c r="BH277"/>
  <c r="BG277"/>
  <c r="BF277"/>
  <c r="T277"/>
  <c r="R277"/>
  <c r="P277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0"/>
  <c r="BH200"/>
  <c r="BG200"/>
  <c r="BF200"/>
  <c r="T200"/>
  <c r="T199"/>
  <c r="R200"/>
  <c r="R199"/>
  <c r="P200"/>
  <c r="P199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2" r="J37"/>
  <c r="J36"/>
  <c i="1" r="AY95"/>
  <c i="2" r="J35"/>
  <c i="1" r="AX95"/>
  <c i="2"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T198"/>
  <c r="R199"/>
  <c r="R198"/>
  <c r="P199"/>
  <c r="P198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1" r="L90"/>
  <c r="AM90"/>
  <c r="AM89"/>
  <c r="L89"/>
  <c r="AM87"/>
  <c r="L87"/>
  <c r="L85"/>
  <c r="L84"/>
  <c i="5" r="BK136"/>
  <c r="J136"/>
  <c r="BK133"/>
  <c r="J133"/>
  <c r="BK129"/>
  <c r="J129"/>
  <c r="BK126"/>
  <c r="J126"/>
  <c r="BK123"/>
  <c r="J123"/>
  <c i="4" r="BK153"/>
  <c r="J149"/>
  <c r="BK145"/>
  <c r="BK141"/>
  <c i="3" r="BK301"/>
  <c r="J277"/>
  <c r="BK269"/>
  <c r="BK244"/>
  <c r="J236"/>
  <c r="J225"/>
  <c r="J190"/>
  <c r="BK174"/>
  <c r="BK150"/>
  <c i="2" r="BK222"/>
  <c r="BK216"/>
  <c r="BK206"/>
  <c r="J203"/>
  <c r="J176"/>
  <c r="BK173"/>
  <c r="J163"/>
  <c r="J155"/>
  <c r="J153"/>
  <c i="4" r="BK163"/>
  <c r="BK159"/>
  <c r="BK156"/>
  <c r="J156"/>
  <c r="J153"/>
  <c r="J145"/>
  <c r="J141"/>
  <c r="BK137"/>
  <c r="BK133"/>
  <c r="J124"/>
  <c r="J119"/>
  <c i="3" r="J310"/>
  <c r="BK307"/>
  <c r="J301"/>
  <c r="BK298"/>
  <c r="BK291"/>
  <c r="BK277"/>
  <c r="BK265"/>
  <c r="BK262"/>
  <c r="J231"/>
  <c r="BK217"/>
  <c r="J212"/>
  <c r="BK187"/>
  <c r="BK179"/>
  <c r="J170"/>
  <c r="J134"/>
  <c i="2" r="J206"/>
  <c r="BK203"/>
  <c i="4" r="BK149"/>
  <c r="J137"/>
  <c r="J133"/>
  <c r="BK128"/>
  <c r="BK124"/>
  <c r="BK119"/>
  <c i="3" r="BK310"/>
  <c r="J307"/>
  <c r="BK304"/>
  <c r="J298"/>
  <c r="J295"/>
  <c r="J291"/>
  <c r="BK286"/>
  <c r="J265"/>
  <c r="BK252"/>
  <c r="J249"/>
  <c r="J244"/>
  <c r="J239"/>
  <c r="J229"/>
  <c r="J221"/>
  <c r="J182"/>
  <c r="BK147"/>
  <c r="BK131"/>
  <c r="J126"/>
  <c i="2" r="BK213"/>
  <c r="BK209"/>
  <c r="BK186"/>
  <c r="BK182"/>
  <c r="BK160"/>
  <c r="BK124"/>
  <c i="4" r="J34"/>
  <c i="3" r="J304"/>
  <c r="BK295"/>
  <c r="J286"/>
  <c r="J269"/>
  <c r="J262"/>
  <c r="BK258"/>
  <c r="J252"/>
  <c r="BK221"/>
  <c r="BK212"/>
  <c r="BK200"/>
  <c r="J195"/>
  <c r="BK190"/>
  <c r="J179"/>
  <c r="J174"/>
  <c r="J165"/>
  <c r="J161"/>
  <c r="BK157"/>
  <c r="J137"/>
  <c i="2" r="J199"/>
  <c i="4" r="J163"/>
  <c r="J159"/>
  <c i="3" r="BK229"/>
  <c r="BK225"/>
  <c r="J217"/>
  <c r="J207"/>
  <c r="BK170"/>
  <c r="BK165"/>
  <c r="J153"/>
  <c i="2" r="J209"/>
  <c r="BK131"/>
  <c r="J124"/>
  <c i="1" r="AS94"/>
  <c i="4" r="J128"/>
  <c i="3" r="J258"/>
  <c r="BK249"/>
  <c r="BK231"/>
  <c r="J200"/>
  <c r="J187"/>
  <c r="J142"/>
  <c r="BK134"/>
  <c i="2" r="BK193"/>
  <c r="J186"/>
  <c r="J182"/>
  <c r="J149"/>
  <c r="J136"/>
  <c i="3" r="BK195"/>
  <c r="BK182"/>
  <c r="BK153"/>
  <c r="J150"/>
  <c r="J147"/>
  <c r="BK137"/>
  <c i="2" r="J222"/>
  <c r="J219"/>
  <c r="J193"/>
  <c r="BK136"/>
  <c i="3" r="BK161"/>
  <c r="J157"/>
  <c r="BK142"/>
  <c r="BK126"/>
  <c i="2" r="BK199"/>
  <c r="BK189"/>
  <c r="BK163"/>
  <c r="BK145"/>
  <c r="BK141"/>
  <c i="3" r="J131"/>
  <c i="2" r="BK219"/>
  <c r="J216"/>
  <c r="J189"/>
  <c r="J168"/>
  <c r="J145"/>
  <c r="J141"/>
  <c i="3" r="BK239"/>
  <c r="BK236"/>
  <c i="2" r="J213"/>
  <c i="3" r="BK207"/>
  <c i="2" r="BK176"/>
  <c r="J173"/>
  <c r="BK168"/>
  <c r="BK155"/>
  <c r="BK153"/>
  <c r="J131"/>
  <c r="J160"/>
  <c r="BK149"/>
  <c l="1" r="R123"/>
  <c r="R122"/>
  <c r="BK123"/>
  <c r="T202"/>
  <c r="T201"/>
  <c i="3" r="T125"/>
  <c i="2" r="R202"/>
  <c r="R201"/>
  <c r="P202"/>
  <c r="P201"/>
  <c i="3" r="BK156"/>
  <c r="J156"/>
  <c r="J99"/>
  <c i="2" r="P123"/>
  <c r="P122"/>
  <c r="P121"/>
  <c i="1" r="AU95"/>
  <c i="3" r="R125"/>
  <c i="2" r="BK202"/>
  <c r="J202"/>
  <c r="J101"/>
  <c i="3" r="P125"/>
  <c r="P124"/>
  <c r="P156"/>
  <c r="BK290"/>
  <c r="J290"/>
  <c r="J103"/>
  <c r="R290"/>
  <c r="R289"/>
  <c r="T156"/>
  <c r="T290"/>
  <c r="T289"/>
  <c i="4" r="R118"/>
  <c r="R117"/>
  <c i="2" r="T123"/>
  <c r="T122"/>
  <c r="T121"/>
  <c i="3" r="BK125"/>
  <c r="J125"/>
  <c r="J98"/>
  <c r="R156"/>
  <c r="P290"/>
  <c r="P289"/>
  <c i="4" r="BK118"/>
  <c r="J118"/>
  <c r="J97"/>
  <c r="P118"/>
  <c r="P117"/>
  <c i="1" r="AU97"/>
  <c i="4" r="T118"/>
  <c r="T117"/>
  <c i="5" r="BK122"/>
  <c r="J122"/>
  <c r="J98"/>
  <c r="P122"/>
  <c r="R122"/>
  <c r="T122"/>
  <c r="BK132"/>
  <c r="J132"/>
  <c r="J100"/>
  <c r="P132"/>
  <c r="R132"/>
  <c r="T132"/>
  <c i="2" r="E85"/>
  <c r="BE141"/>
  <c r="BE136"/>
  <c r="BE168"/>
  <c r="BE173"/>
  <c r="BE176"/>
  <c r="BE193"/>
  <c r="BE203"/>
  <c i="3" r="BE229"/>
  <c i="2" r="F118"/>
  <c r="BE149"/>
  <c r="BK198"/>
  <c r="J198"/>
  <c r="J99"/>
  <c i="3" r="E113"/>
  <c i="2" r="J115"/>
  <c r="BE131"/>
  <c r="BE155"/>
  <c r="BE182"/>
  <c r="BE209"/>
  <c r="BE124"/>
  <c r="BE160"/>
  <c r="BE206"/>
  <c i="3" r="J117"/>
  <c r="BE134"/>
  <c r="BE161"/>
  <c r="BE179"/>
  <c r="BE207"/>
  <c r="BE212"/>
  <c i="2" r="BE163"/>
  <c r="BE213"/>
  <c r="BE219"/>
  <c i="3" r="F92"/>
  <c r="BE131"/>
  <c r="BE225"/>
  <c i="2" r="BE153"/>
  <c r="BE186"/>
  <c i="3" r="BE195"/>
  <c r="BE200"/>
  <c i="4" r="BE156"/>
  <c i="2" r="BE145"/>
  <c i="3" r="BE147"/>
  <c r="BE150"/>
  <c r="BE170"/>
  <c r="BE187"/>
  <c r="BE217"/>
  <c r="BE239"/>
  <c r="BE244"/>
  <c r="BE249"/>
  <c r="BE277"/>
  <c r="BE301"/>
  <c r="BE142"/>
  <c r="BE174"/>
  <c r="BE190"/>
  <c r="BE231"/>
  <c r="BE236"/>
  <c r="BE262"/>
  <c r="BE269"/>
  <c r="BE291"/>
  <c r="BE307"/>
  <c r="BK199"/>
  <c r="J199"/>
  <c r="J100"/>
  <c i="4" r="E85"/>
  <c r="F92"/>
  <c r="BE119"/>
  <c r="BE133"/>
  <c i="1" r="AW97"/>
  <c i="2" r="BE216"/>
  <c i="3" r="BE126"/>
  <c r="BE137"/>
  <c r="BE252"/>
  <c r="BE286"/>
  <c r="BE295"/>
  <c r="BE304"/>
  <c r="BE310"/>
  <c i="4" r="J89"/>
  <c r="BE124"/>
  <c r="BE141"/>
  <c r="BE145"/>
  <c r="BE149"/>
  <c r="BE153"/>
  <c r="BE159"/>
  <c r="BE163"/>
  <c i="2" r="BE189"/>
  <c r="BE199"/>
  <c r="BE222"/>
  <c i="3" r="BE153"/>
  <c r="BE157"/>
  <c r="BE165"/>
  <c r="BE182"/>
  <c r="BE221"/>
  <c r="BE258"/>
  <c r="BE265"/>
  <c r="BE298"/>
  <c r="BK285"/>
  <c r="J285"/>
  <c r="J101"/>
  <c i="4" r="BE128"/>
  <c r="BE137"/>
  <c i="5" r="E85"/>
  <c r="J89"/>
  <c r="F92"/>
  <c r="BE123"/>
  <c r="BE126"/>
  <c r="BE129"/>
  <c r="BE133"/>
  <c r="BE136"/>
  <c r="BK128"/>
  <c r="J128"/>
  <c r="J99"/>
  <c i="2" r="J34"/>
  <c i="1" r="AW95"/>
  <c i="2" r="F36"/>
  <c i="1" r="BC95"/>
  <c i="5" r="F34"/>
  <c i="1" r="BA98"/>
  <c i="2" r="F35"/>
  <c i="1" r="BB95"/>
  <c i="2" r="F37"/>
  <c i="1" r="BD95"/>
  <c i="4" r="F34"/>
  <c i="1" r="BA97"/>
  <c i="5" r="J34"/>
  <c i="1" r="AW98"/>
  <c i="3" r="F36"/>
  <c i="1" r="BC96"/>
  <c i="5" r="F36"/>
  <c i="1" r="BC98"/>
  <c i="5" r="F35"/>
  <c i="1" r="BB98"/>
  <c i="5" r="F37"/>
  <c i="1" r="BD98"/>
  <c i="2" r="F34"/>
  <c i="1" r="BA95"/>
  <c i="3" r="J34"/>
  <c i="1" r="AW96"/>
  <c i="3" r="F37"/>
  <c i="1" r="BD96"/>
  <c i="4" r="F36"/>
  <c i="1" r="BC97"/>
  <c i="3" r="F34"/>
  <c i="1" r="BA96"/>
  <c i="3" r="F35"/>
  <c i="1" r="BB96"/>
  <c i="4" r="F37"/>
  <c i="1" r="BD97"/>
  <c i="4" r="F35"/>
  <c i="1" r="BB97"/>
  <c i="3" l="1" r="P123"/>
  <c i="1" r="AU96"/>
  <c i="3" r="R124"/>
  <c r="R123"/>
  <c r="T124"/>
  <c r="T123"/>
  <c i="5" r="T121"/>
  <c r="T120"/>
  <c i="2" r="BK122"/>
  <c r="J122"/>
  <c r="J97"/>
  <c i="5" r="R121"/>
  <c r="R120"/>
  <c i="2" r="R121"/>
  <c i="5" r="P121"/>
  <c r="P120"/>
  <c i="1" r="AU98"/>
  <c i="2" r="J123"/>
  <c r="J98"/>
  <c r="BK201"/>
  <c r="J201"/>
  <c r="J100"/>
  <c i="4" r="BK117"/>
  <c r="J117"/>
  <c r="J96"/>
  <c i="3" r="BK124"/>
  <c r="J124"/>
  <c r="J97"/>
  <c r="BK289"/>
  <c r="J289"/>
  <c r="J102"/>
  <c i="5" r="BK121"/>
  <c r="J121"/>
  <c r="J97"/>
  <c i="1" r="BB94"/>
  <c r="W31"/>
  <c i="3" r="J33"/>
  <c i="1" r="AV96"/>
  <c r="AT96"/>
  <c r="BC94"/>
  <c r="AY94"/>
  <c r="BD94"/>
  <c r="W33"/>
  <c i="3" r="F33"/>
  <c i="1" r="AZ96"/>
  <c i="2" r="F33"/>
  <c i="1" r="AZ95"/>
  <c i="2" r="J33"/>
  <c i="1" r="AV95"/>
  <c r="AT95"/>
  <c r="BA94"/>
  <c r="AW94"/>
  <c r="AK30"/>
  <c i="5" r="J33"/>
  <c i="1" r="AV98"/>
  <c r="AT98"/>
  <c i="5" r="F33"/>
  <c i="1" r="AZ98"/>
  <c i="4" r="F33"/>
  <c i="1" r="AZ97"/>
  <c i="4" r="J33"/>
  <c i="1" r="AV97"/>
  <c r="AT97"/>
  <c i="2" l="1" r="BK121"/>
  <c r="J121"/>
  <c i="3" r="BK123"/>
  <c r="J123"/>
  <c r="J96"/>
  <c i="5" r="BK120"/>
  <c r="J120"/>
  <c r="J96"/>
  <c i="1" r="AZ94"/>
  <c r="AV94"/>
  <c r="AK29"/>
  <c r="AX94"/>
  <c r="W30"/>
  <c i="2" r="J30"/>
  <c i="1" r="AG95"/>
  <c r="AN95"/>
  <c r="AU94"/>
  <c r="W32"/>
  <c i="4" r="J30"/>
  <c i="1" r="AG97"/>
  <c r="AN97"/>
  <c i="2" l="1" r="J39"/>
  <c r="J96"/>
  <c i="4" r="J39"/>
  <c i="3" r="J30"/>
  <c i="1" r="AG96"/>
  <c r="AN96"/>
  <c r="AT94"/>
  <c r="W29"/>
  <c i="5" r="J30"/>
  <c i="1" r="AG98"/>
  <c r="AN98"/>
  <c i="3" l="1" r="J39"/>
  <c i="5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<sst xmlns="http://schemas.openxmlformats.org/spreadsheetml/2006/main">
  <si>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</si>
  <si>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</si>
  <si>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</si>
  <si>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</si>
  <si>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</si>
  <si>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{51f7e9e2-02df-422d-b275-f86f7c9f5f71}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</si>
  <si>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</si>
  <si>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</si>
  <si>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</si>
  <si>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</si>
  <si>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</si>
  <si>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</si>
  <si>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</si>
  <si>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</si>
  <si>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SZDe005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</si>
  <si>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</si>
  <si>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</si>
  <si>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opěrné zdi v žst. Děčín hl.n.</t>
  </si>
  <si>
    <t>KSO:</t>
  </si>
  <si>
    <t>CC-CZ:</t>
  </si>
  <si>
    <t>Místo:</t>
  </si>
  <si>
    <t>Děčín</t>
  </si>
  <si>
    <t>Datum:</t>
  </si>
  <si>
    <t>25. 6. 2020</t>
  </si>
  <si>
    <t>Zadavatel:</t>
  </si>
  <si>
    <t>IČ:</t>
  </si>
  <si>
    <t>SPRÁVA ŽELEZNIC, s.o</t>
  </si>
  <si>
    <t>DIČ:</t>
  </si>
  <si>
    <t>Uchazeč:</t>
  </si>
  <si>
    <t>Vyplň údaj</t>
  </si>
  <si>
    <t>Projektant:</t>
  </si>
  <si>
    <t xml:space="preserve">S.A.W. Consulting s r. o. </t>
  </si>
  <si>
    <t>True</t>
  </si>
  <si>
    <t>Zpracovatel:</t>
  </si>
  <si>
    <t>Ing. Martin Komárek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</si>
  <si>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</si>
  <si>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</si>
  <si>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</si>
  <si>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</si>
  <si>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</si>
  <si>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</si>
  <si>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</si>
  <si>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</si>
  <si>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</si>
  <si>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</si>
  <si>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</si>
  <si>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</si>
  <si>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</si>
  <si>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</si>
  <si>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</si>
  <si>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</si>
  <si>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</si>
  <si>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</si>
  <si>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</si>
  <si>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</si>
  <si>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</si>
  <si>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</si>
  <si>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</si>
  <si>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</si>
  <si>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</si>
  <si>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</si>
  <si>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</si>
  <si>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</si>
  <si>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</si>
  <si>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</si>
  <si>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</si>
  <si>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</si>
  <si>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</si>
  <si>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</si>
  <si>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</si>
  <si>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</si>
  <si>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</si>
  <si>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</si>
  <si>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</si>
  <si>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</si>
  <si>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</si>
  <si>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</si>
  <si>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</si>
  <si>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</si>
  <si>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</si>
  <si>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</si>
  <si>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SZD010</t>
  </si>
  <si>
    <t>SO201 - Sanace opěrné zdi A</t>
  </si>
  <si>
    <t>STA</t>
  </si>
  <si>
    <t>1</t>
  </si>
  <si>
    <t>{f0a97ce5-e0de-4b29-a74e-4275d76338ca}</t>
  </si>
  <si>
    <t>2</t>
  </si>
  <si>
    <t>SZD020</t>
  </si>
  <si>
    <t>SO202 - Sanace opěrné zdi B</t>
  </si>
  <si>
    <t>{cdbb5d90-89a1-46f3-a0dd-ec90b565f97e}</t>
  </si>
  <si>
    <t>SZD030</t>
  </si>
  <si>
    <t>SO 901 - DIO</t>
  </si>
  <si>
    <t>{4a0a9be8-8100-4c4f-aa58-13cc7d6ef399}</t>
  </si>
  <si>
    <t>SZD000</t>
  </si>
  <si>
    <t>VRN - Vedlejší rozpočtové náklady</t>
  </si>
  <si>
    <t>{94f61fdb-f49a-4d31-b261-136134f86c09}</t>
  </si>
  <si>
    <t>KRYCÍ LIST SOUPISU PRACÍ</t>
  </si>
  <si>
    <t>Objekt:</t>
  </si>
  <si>
    <t>SZD010 - SO201 - Sanace opěrné zdi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</si>
  <si>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</si>
  <si>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</si>
  <si>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</si>
  <si>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</si>
  <si>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</si>
  <si>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</si>
  <si>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</si>
  <si>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</si>
  <si>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</si>
  <si>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</si>
  <si>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</si>
  <si>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</si>
  <si>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</si>
  <si>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</si>
  <si>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</si>
  <si>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</si>
  <si>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</si>
  <si>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</si>
  <si>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</si>
  <si>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</si>
  <si>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</si>
  <si>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</si>
  <si>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</si>
  <si>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</si>
  <si>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</si>
  <si>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</si>
  <si>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</si>
  <si>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</si>
  <si>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</si>
  <si>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93199414R</t>
  </si>
  <si>
    <t>Těsnění dilatační spáry betonové konstrukce tmelem do pl 4,0 cm2</t>
  </si>
  <si>
    <t>m</t>
  </si>
  <si>
    <t>4</t>
  </si>
  <si>
    <t>1052952478</t>
  </si>
  <si>
    <t>PP</t>
  </si>
  <si>
    <t>Těsnění spáry betonové konstrukce tmely do 4,0 cm2</t>
  </si>
  <si>
    <t>PSC</t>
  </si>
  <si>
    <t xml:space="preserve">Poznámka k souboru cen:_x000d_
1. V cenách těsnění spár pásy těsnicími jsou započteny náklady na rozměření délky pásu v konstrukci, nastříhaní a lepení pásu na požadovaný rozměr, uchycení hřebenu pásu k výztuži a k bednění tak, aby nedošlo u povrchových pásů k posunutí a u vnitřních k volnému pohybu během betonáže, a náklady uložení pásů pro svislou nebo vodorovnou ochranu spáry. 2. V cenách těsnění styčné spáry profilem jsou započteny náklady na nastříhání, vložení a nalepení profilové pryže z nevodotěsného mikrotenového profilu nebo vodotěsného vodoubobtnajícího profilu do drážky styčné spáry mezi prefa dílci během montáže konstrukce zejména přesýpaných objektů. 3. Těsnění tmelem se používá převážně u pohledových pracovních a dilatačních spár v profilu vytvořeném lištami o ploše do 1,5 cm2 u pracovních spár a 4 cm2 u dilatačních spár. V ceně jsou započteny náklady na penetraci pro lepší přilnavost k betonu, u dilatačních spár osazení separační vložky tmelu pro oddělení polystyrenové výplně dilatační spáry a uhlazení tmelu. 4. Těsnění spárovým profilem ze silikonu nebo uretanu jako náhrada za pohledové výplně obsahuje nastříhaní a slepení pásů na potřebnou délku, vložení do spáry vytvořené lištami, zkosení čela spáry do 20/20 mm nebo do 40/40 mm. 5. Těsnění smrštitelné (pseudo) spáry obsahuje těsnění lícové tmelem a rubové povrchovým pásem dilatačním, vložení extrudovaného polystyrenu v 1/3 plochy tloušťky betonové stěny. 6. V cenách nejsou započteny náklady na: a) bednění pracovních a dilatačních čel, bednění podpěr těsnicího pásu svisle uložených, tyto se oceňují cenou 327 35-3112, b) bednění podpěr těsnicího pásu vodorovně uložených, tyto se oceňují cenou 421 35-3112, c) vložení polystyrenu do dilatačních spár, tyto se oceňují souborem cen 931 99-21 Výplň dilatačních spár z polystyrenu, d) u cen -4171 a -4172 na tmelení spáry pod izolačním pásem, tyto se oceňují cenami -4131 až -4142, e) u cen -4171 a -4172 na penetrační nátěr betonu, tyto se oceňují cenami katalogu 800-711 Izolace proti vodě, vlhkosti a plynům. </t>
  </si>
  <si>
    <t>P</t>
  </si>
  <si>
    <t>Poznámka k položce:_x000d_
Oprava stávajících dilatačních spar a úprava vybraných svislých trhlin horní části dříku a trhlin římsy_x000d_
- Systém sanace S1_x000d_
Poznámka_x000d_
- předpoklad PD - bude provedena úprava 2 průběžných svislých trhlin dilatačního celku opěrné zdi_x000d_
- upřesněno bude na místě stavby po očištění líce železobetonové konstrukce</t>
  </si>
  <si>
    <t>VV</t>
  </si>
  <si>
    <t>1,65+1,9+2,45+2,95+3,4+4,05+4,6+5+5,6</t>
  </si>
  <si>
    <t>9*(0,35+0,4+0,15+0,6)</t>
  </si>
  <si>
    <t>Součet</t>
  </si>
  <si>
    <t>941111131</t>
  </si>
  <si>
    <t>Montáž lešení řadového trubkového lehkého s podlahami zatížení do 200 kg/m2 š do 1,5 m v do 10 m</t>
  </si>
  <si>
    <t>m2</t>
  </si>
  <si>
    <t>CS ÚRS 2020 01</t>
  </si>
  <si>
    <t>-1510866322</t>
  </si>
  <si>
    <t xml:space="preserve">Montáž lešení řadového trubkového lehkého pracovního s podlahami  s provozním zatížením tř. 3 do 200 kg/m2 šířky tř. W12 přes 1,2 do 1,5 m, výšky do 10 m</t>
  </si>
  <si>
    <t xml:space="preserve">Poznámka k souboru cen:_x000d_
1. V ceně jsou započteny i náklady na kotvení lešení. 2. Montáž lešení řadového trubkového lehkého výšky přes 25 m se oceňuje individuálně. 3. Šířkou se rozumí půdorysná vzdálenost, měřená od vnitřního líce sloupků zábradlí k protilehlému volnému okraji podlahy nebo mezi vnitřními líci. </t>
  </si>
  <si>
    <t>Poznámka k položce:_x000d_
řadové lešení před lícem opěrné zdi</t>
  </si>
  <si>
    <t>460</t>
  </si>
  <si>
    <t>3</t>
  </si>
  <si>
    <t>941111231</t>
  </si>
  <si>
    <t>Příplatek k lešení řadovému trubkovému lehkému s podlahami š 1,5 m v 10 m za první a ZKD den použití</t>
  </si>
  <si>
    <t>-1834683835</t>
  </si>
  <si>
    <t xml:space="preserve">Montáž lešení řadového trubkového lehkého pracovního s podlahami  s provozním zatížením tř. 3 do 200 kg/m2 Příplatek za první a každý další den použití lešení k ceně -1131</t>
  </si>
  <si>
    <t>460*60 'Přepočtené koeficientem množství</t>
  </si>
  <si>
    <t>941111831</t>
  </si>
  <si>
    <t>Demontáž lešení řadového trubkového lehkého s podlahami zatížení do 200 kg/m2 š do 1,5 m v do 10 m</t>
  </si>
  <si>
    <t>-1758242477</t>
  </si>
  <si>
    <t xml:space="preserve">Demontáž lešení řadového trubkového lehkého pracovního s podlahami  s provozním zatížením tř. 3 do 200 kg/m2 šířky tř. W12 přes 1,2 do 1,5 m, výšky do 10 m</t>
  </si>
  <si>
    <t xml:space="preserve">Poznámka k souboru cen:_x000d_
1. Demontáž lešení řadového trubkového lehkého výšky přes 25 m se oceňuje individuálně. </t>
  </si>
  <si>
    <t>5</t>
  </si>
  <si>
    <t>944511111</t>
  </si>
  <si>
    <t>Montáž ochranné sítě z textilie z umělých vláken</t>
  </si>
  <si>
    <t>-933973055</t>
  </si>
  <si>
    <t xml:space="preserve">Montáž ochranné sítě  zavěšené na konstrukci lešení z textilie z umělých vláken</t>
  </si>
  <si>
    <t xml:space="preserve">Poznámka k souboru cen:_x000d_
1. V cenách nejsou započteny náklady na lešení potřebné pro zavěšení sítí; toto lešení se oceňuje příslušnými cenami lešení. </t>
  </si>
  <si>
    <t>6</t>
  </si>
  <si>
    <t>944511211</t>
  </si>
  <si>
    <t>Příplatek k ochranné síti za první a ZKD den použití</t>
  </si>
  <si>
    <t>1817302290</t>
  </si>
  <si>
    <t xml:space="preserve">Montáž ochranné sítě  Příplatek za první a každý další den použití sítě k ceně -1111</t>
  </si>
  <si>
    <t>7</t>
  </si>
  <si>
    <t>944511811</t>
  </si>
  <si>
    <t>Demontáž ochranné sítě z textilie z umělých vláken</t>
  </si>
  <si>
    <t>1713563269</t>
  </si>
  <si>
    <t xml:space="preserve">Demontáž ochranné sítě  zavěšené na konstrukci lešení z textilie z umělých vláken</t>
  </si>
  <si>
    <t>8</t>
  </si>
  <si>
    <t>95290414R</t>
  </si>
  <si>
    <t>Čištění objektů - pročištění odvodňovačů opěrné zdi</t>
  </si>
  <si>
    <t>-1289706309</t>
  </si>
  <si>
    <t>Čištění odvodňovačů DN 100</t>
  </si>
  <si>
    <t xml:space="preserve">Poznámka k souboru cen:_x000d_
1. Množství měrných jednotek se určuje: a) u otvorů, vtoků a výtoků v m3 jejich objemu, b) u odvodňovačů v m jejich délky. </t>
  </si>
  <si>
    <t>Poznámka k položce:_x000d_
Předpoklad: potrubí odvodňovače bude vyčištěno v délce 2,0 m</t>
  </si>
  <si>
    <t>2*(3+4+5+5+7+6+6)</t>
  </si>
  <si>
    <t>97721110R</t>
  </si>
  <si>
    <t>Dodatečné provedení dilatační spáry na povrchu konstrukce - řezání a bourání</t>
  </si>
  <si>
    <t>487264762</t>
  </si>
  <si>
    <t>Dodatečné provedení dilatační spáry na povrchu konstrukce - řezání a borání</t>
  </si>
  <si>
    <t>10</t>
  </si>
  <si>
    <t>985121121</t>
  </si>
  <si>
    <t>Tryskání degradovaného betonu stěn a rubu kleneb vodou pod tlakem do 300 barů</t>
  </si>
  <si>
    <t>1167656201</t>
  </si>
  <si>
    <t>Tryskání degradovaného betonu stěn, rubu kleneb a podlah vodou pod tlakem do 300 barů</t>
  </si>
  <si>
    <t xml:space="preserve">Poznámka k souboru cen:_x000d_
1. V cenách jsou započteny i náklady na dodání vody a písku. 2. V cenách tryskání pískem jsou započteny i náklady na smetení písku na hromady nebo naložení na dopravní prostředek. 3. V cenách tryskání pískem nejsou započteny náklady na odvoz písku, které se oceňují cenami odvozu suti příslušného katalogu pro objekt, na kterém se tryskání provádí. </t>
  </si>
  <si>
    <t>Poznámka k položce:_x000d_
Spodní část dříku opěrné zdi včetně kamenného reliéfu</t>
  </si>
  <si>
    <t>5,5+19,5+29,1+38,5+(48,9+3*3,25)+(59,2+2,25+2*3,6)+(68+3*3,6)+(76,3+3,9+4+4,15)</t>
  </si>
  <si>
    <t>11</t>
  </si>
  <si>
    <t>985121122</t>
  </si>
  <si>
    <t>Tryskání degradovaného betonu stěn a rubu kleneb vodou pod tlakem do 1250 barů</t>
  </si>
  <si>
    <t>1382546230</t>
  </si>
  <si>
    <t>Tryskání degradovaného betonu stěn, rubu kleneb a podlah vodou pod tlakem přes 300 do 1 250 barů</t>
  </si>
  <si>
    <t>Poznámka k položce:_x000d_
Horní část dříku opěrné zdi a římsa</t>
  </si>
  <si>
    <t>142*(0,35+0,4+0,15+0,6)</t>
  </si>
  <si>
    <t>12</t>
  </si>
  <si>
    <t>98513130R</t>
  </si>
  <si>
    <t>Ruční očištění stávajících betonových konstrukcí, sanovaných spar</t>
  </si>
  <si>
    <t>-325696958</t>
  </si>
  <si>
    <t>Ruční očištění stávajících, sanovaných spar
- vztaženo k celkové ploše horní části dříku opěrné zdi a římsy</t>
  </si>
  <si>
    <t>Poznámka k položce:_x000d_
Odstranění stěrky v místě stávajících spar ručně</t>
  </si>
  <si>
    <t>13</t>
  </si>
  <si>
    <t>985312111</t>
  </si>
  <si>
    <t>Stěrka k vyrovnání betonových ploch stěn tl 2 mm</t>
  </si>
  <si>
    <t>1432069233</t>
  </si>
  <si>
    <t>Stěrka k vyrovnání ploch reprofilovaného betonu stěn, tloušťky do 2 mm</t>
  </si>
  <si>
    <t xml:space="preserve">Poznámka k souboru cen:_x000d_
1. V cenách nejsou započteny náklady na ochranný nátěr, které se oceňují souborem cen 985 32-4 Ochranný nátěr betonu. </t>
  </si>
  <si>
    <t>2,25+21</t>
  </si>
  <si>
    <t>14</t>
  </si>
  <si>
    <t>98532411R</t>
  </si>
  <si>
    <t>Impregnační nátěr betonu - antigrafity</t>
  </si>
  <si>
    <t>-317122838</t>
  </si>
  <si>
    <t>Ochranný antigrafity nátěr</t>
  </si>
  <si>
    <t>Poznámka k položce:_x000d_
Spúodní část dříku opěrné zdi včetně kamenného reliéfu_x000d_
- Systém sanace S2a, S2b</t>
  </si>
  <si>
    <t>98532421R</t>
  </si>
  <si>
    <t>Ochranný nátěr betonu</t>
  </si>
  <si>
    <t>174615621</t>
  </si>
  <si>
    <t>Sjednocující, ochranný, paropropustný nátěr, který dobře odolává atmosférickému zatížení i působení CHRL</t>
  </si>
  <si>
    <t>16</t>
  </si>
  <si>
    <t>98532423R</t>
  </si>
  <si>
    <t>Ochranný pružný nátěr betonu</t>
  </si>
  <si>
    <t>-2092900687</t>
  </si>
  <si>
    <t>Sjednocující, ochranný, paropropustný, silnovrstvý nátěr, se schopností přemostění trhlin, který dobře odolává atmosférickému zatížení i působení CHRL</t>
  </si>
  <si>
    <t>Poznámka k položce:_x000d_
Povrch líce římsy a horní části dříku opěrné zdi _x000d_
- Systém sanace S3</t>
  </si>
  <si>
    <t>17</t>
  </si>
  <si>
    <t>98542222R</t>
  </si>
  <si>
    <t>Injektáž trhlin v ŽB kcích tl do 300 mm polyuretanem včetně vrtů</t>
  </si>
  <si>
    <t>1765437313</t>
  </si>
  <si>
    <t>Injektáž trhlin v betonových nebo železobetonových konstrukcích nízkotlaká do 0,6 MP s injektážními jehlami vloženými do vrtů včetně jejich vyvrtání polyuretanovou injektážní hmotou šířka trhlin přes 0,5 do 1 mm tloušťka konstrukce do 300 mm</t>
  </si>
  <si>
    <t xml:space="preserve">Poznámka k souboru cen:_x000d_
1. Šířka trhlin je určena šířkou trhliny na povrchu konstrukce. 2. Množství měrných jednotek se určuje v m délky trhliny. 3. Cenami lze oceňovat injektáž suchých trhlin. Injektáž mokrých trhlin a trhlin s tlakovou vodou se oceňuje individuálně. 4. V cenách jsou započteny i náklady na: a) vyčištění trhlin, b) úpravu trhlin před injektáží epoxidem (temování). 5. V cenách -2111 až -2323 jsou započteny i náklady na: a) vyvrtání otvorů pro injektážní jehly včetně vyčištění vrtu - je uvažováno 6 vrtů na 1 m trhliny, b) hrubé zapravení otvorů po injektážních jehlách. 6. V cenách nejsou započteny náklady na zednické zapravení trhlin a opravu omítek, které se oceňují cenami katalogu 801-4 Budovy a haly - oprava a údržba. </t>
  </si>
  <si>
    <t>Poznámka k položce:_x000d_
Injektáž trhlin římsy a horní části dříku opěrné zdi u kterých dochází k průniku vody konstrukcí _x000d_
- Systém sanace S5_x000d_
Poznámka_x000d_
- upřesněno bude na místě stavby po očištění líce železobetonové konstrukce</t>
  </si>
  <si>
    <t>(3+5+5+5+6+6+6+6)*(0,6+0,4+0,35)</t>
  </si>
  <si>
    <t>998</t>
  </si>
  <si>
    <t>Přesun hmot</t>
  </si>
  <si>
    <t>18</t>
  </si>
  <si>
    <t>998152111</t>
  </si>
  <si>
    <t>Přesun hmot pro montované zdi a valy v do 12 m</t>
  </si>
  <si>
    <t>t</t>
  </si>
  <si>
    <t>1381700783</t>
  </si>
  <si>
    <t xml:space="preserve">Přesun hmot pro zdi a valy samostatné  montované z dílců železobetonových nebo z předpjatého betonu vodorovná dopravní vzdálenost do 50 m, pro zdi výšky do 12 m</t>
  </si>
  <si>
    <t>PSV</t>
  </si>
  <si>
    <t>Práce a dodávky PSV</t>
  </si>
  <si>
    <t>783</t>
  </si>
  <si>
    <t>Dokončovací práce - nátěry</t>
  </si>
  <si>
    <t>19</t>
  </si>
  <si>
    <t>78330130R</t>
  </si>
  <si>
    <t>Bezoplachové odrezivění zámečnických konstrukcí</t>
  </si>
  <si>
    <t>-1645308160</t>
  </si>
  <si>
    <t>Příprava podkladu zámečnických konstrukcí před provedením nátěru odrezivění odrezovačem bezoplachovým</t>
  </si>
  <si>
    <t>Poznámka k položce:_x000d_
Ocelové zábradlí se svislou výplní</t>
  </si>
  <si>
    <t>20</t>
  </si>
  <si>
    <t>78330131R</t>
  </si>
  <si>
    <t>Odmaštění zámečnických konstrukcí ředidlovým odmašťovačem</t>
  </si>
  <si>
    <t>1167435199</t>
  </si>
  <si>
    <t>Příprava podkladu zámečnických konstrukcí před provedením nátěru odmaštění odmašťovačem ředidlovým</t>
  </si>
  <si>
    <t>78330681R</t>
  </si>
  <si>
    <t>Odstranění nátěru ze zámečnických konstrukcí okartáčováním</t>
  </si>
  <si>
    <t>1046967166</t>
  </si>
  <si>
    <t>Odstranění nátěrů ze zámečnických konstrukcí okartáčováním</t>
  </si>
  <si>
    <t>142</t>
  </si>
  <si>
    <t>22</t>
  </si>
  <si>
    <t>78330680R</t>
  </si>
  <si>
    <t>Odstranění nátěru ze zámečnických konstrukcí odstraňovačem nátěrů</t>
  </si>
  <si>
    <t>831807071</t>
  </si>
  <si>
    <t>Odstranění nátěrů ze zámečnických konstrukcí odstraňovačem nátěrů s obroušením</t>
  </si>
  <si>
    <t>23</t>
  </si>
  <si>
    <t>78333420R</t>
  </si>
  <si>
    <t>Základní antikorozní jednonásobný epoxidový nátěr zámečnických konstrukcí</t>
  </si>
  <si>
    <t>564780935</t>
  </si>
  <si>
    <t>Základní antikorozní nátěr zámečnických konstrukcí jednonásobný epoxidový</t>
  </si>
  <si>
    <t>Poznámka k položce:_x000d_
Ocelové zábradlí se svislou výplní_x000d_
- epoxidový nátěr s vysokým obsahem zinku 100 m</t>
  </si>
  <si>
    <t>24</t>
  </si>
  <si>
    <t>78333510R</t>
  </si>
  <si>
    <t>Mezinátěr jednonásobný epoxidový mezinátěr zámečnických konstrukcí</t>
  </si>
  <si>
    <t>-2146402035</t>
  </si>
  <si>
    <t>Mezinátěr zámečnických konstrukcí jednonásobný epoxidový</t>
  </si>
  <si>
    <t>Poznámka k položce:_x000d_
Ocelové zábradlí se svislou výplní_x000d_
- epoxidový nátěr dvoukomponentní plněný pigmenty 160 m</t>
  </si>
  <si>
    <t>25</t>
  </si>
  <si>
    <t>78334710R</t>
  </si>
  <si>
    <t>Krycí jednonásobný polyuretanový nátěr zámečnických konstrukcí</t>
  </si>
  <si>
    <t>-59772178</t>
  </si>
  <si>
    <t>Krycí nátěr (email) zámečnických konstrukcí jednonásobný polyuretanový</t>
  </si>
  <si>
    <t>Poznámka k položce:_x000d_
Ocelové zábradlí se svislou výplní_x000d_
- alifatický vrchní polyuretanový nátěr 60 m</t>
  </si>
  <si>
    <t>SZD020 - SO202 - Sanace opěrné zdi B</t>
  </si>
  <si>
    <t xml:space="preserve">    1 - Zemní práce</t>
  </si>
  <si>
    <t xml:space="preserve">    2 - Zakládání</t>
  </si>
  <si>
    <t xml:space="preserve">      998 - Přesun hmot</t>
  </si>
  <si>
    <t>Zemní práce</t>
  </si>
  <si>
    <t>119003227</t>
  </si>
  <si>
    <t>Mobilní plotová zábrana vyplněná dráty výšky do 2,2 m pro zabezpečení výkopu zřízení</t>
  </si>
  <si>
    <t>917102100</t>
  </si>
  <si>
    <t>Pomocné konstrukce při zabezpečení výkopu svislé ocelové mobilní oplocení, výšky do 2,2 m panely vyplněné dráty zřízení</t>
  </si>
  <si>
    <t xml:space="preserve">Poznámka k souboru cen:_x000d_
1. V ceně zřízení -2121, -2131, -2411, -3211, -3212, -3213, -3215, -3217, -3121, -3223, -3227 jsou započteny i náklady na opotřebení. 2. V ceně zřízení mobilního oplocení -3211, -3213, -3217, -3223, -3227 je zahrnuto i opotřebení betonové patky, vzpěry, spojky. 3. Položku -2411 lze použít pouze pro šířku výkopu do 1,0 m. 4. V položce -3131 jsou započteny i náklady na dřevěný sloupek. 5. U položek -2311, -4111, -4121 je uvažováno se 100% opotřebením. Bezpečný vlez nebo výlez se zpravidla umisťuje po 20 m délky výkopu. 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 </t>
  </si>
  <si>
    <t>Poznámka k položce:_x000d_
Oplocení umístěné na obvodu stavby</t>
  </si>
  <si>
    <t>100+20</t>
  </si>
  <si>
    <t>119003228</t>
  </si>
  <si>
    <t>Mobilní plotová zábrana vyplněná dráty výšky do 2,2 m pro zabezpečení výkopu odstranění</t>
  </si>
  <si>
    <t>-1183835743</t>
  </si>
  <si>
    <t>Pomocné konstrukce při zabezpečení výkopu svislé ocelové mobilní oplocení, výšky do 2,2 m panely vyplněné dráty odstranění</t>
  </si>
  <si>
    <t>132112111</t>
  </si>
  <si>
    <t>Hloubení rýh š do 800 mm v soudržných horninách třídy těžitelnosti I, skupiny 1 a 2 ručně</t>
  </si>
  <si>
    <t>m3</t>
  </si>
  <si>
    <t>-244739234</t>
  </si>
  <si>
    <t>Hloubení rýh šířky do 800 mm ručně zapažených i nezapažených, s urovnáním dna do předepsaného profilu a spádu v hornině třídy těžitelnosti I skupiny 1 a 2 soudržných</t>
  </si>
  <si>
    <t>16*1*0,4</t>
  </si>
  <si>
    <t>174102101</t>
  </si>
  <si>
    <t>Zásyp jam, šachet a rýh do 30 m3 sypaninou se zhutněním při překopech inženýrských sítí</t>
  </si>
  <si>
    <t>-196317242</t>
  </si>
  <si>
    <t>Zásyp sypaninou z jakékoliv horniny při překopech inženýrských sítí strojně objemu do 30 m3 s uložením výkopku ve vrstvách se zhutněním jam, šachet, rýh nebo kolem objektů v těchto vykopávkách</t>
  </si>
  <si>
    <t xml:space="preserve">Poznámka k souboru cen:_x000d_
1. Ceny jsou určeny pouze pro případy havárií, přeložek nebo běžných oprav inženýrských sítí. 2. Ceny nelze použít v rámci výstavby nových inženýrských sítí. 3. V cenách je započteno přemístění sypaniny ze vzdálenosti 10 m od kraje výkopu nebo zasypávaného prostoru, měřeno k těžišti skládky. 4. Objem zásypu je rozdíl objemu výkopu a objemu do něho vestavěných konstrukcí nebo uložených vedení i s jejich obklady a podklady. Objem potrubí do DN 180, příp. i s obalem, se od objemu zásypu neodečítá. Pro stanovení objemu zásypu se od objemu výkopu odečítá i objem obsypu potrubí oceňovaný cenami souboru cen 175 Obsyp potrubí, přichází-li v úvahu . 5. Odklizení zbylého výkopku po provedení zásypu zářezů se šikmými stěnami pro podzemní vedení nebo zásypu jam a rýh pro podzemní vedení se oceňuje cenami souboru cen 167 Nakládání výkopku nebo sypaniny a 162 Vodorovné přemístění výkopku. 6. Rozprostření zbylého výkopku podél výkopu a nad výkopem po provedení zásypů zářezů se šikmými stěnami pro podzemní vedení nebo zásypu jam a rýh pro podzemní vedení se oceňuje cenami souborů cen 171 Uložení sypaniny do násypů. </t>
  </si>
  <si>
    <t>Poznámka k položce:_x000d_
Statické zajištění DC 06 opěrné zdi B - mikropiloty_x000d_
- zásyp u paty zdi (původní zemina)</t>
  </si>
  <si>
    <t>6,4*0,6</t>
  </si>
  <si>
    <t>181151321</t>
  </si>
  <si>
    <t>Plošná úprava terénu přes 500 m2 zemina tř 1 až 4 nerovnosti do 150 mm v rovinně a svahu do 1:5</t>
  </si>
  <si>
    <t>2068484659</t>
  </si>
  <si>
    <t>Plošná úprava terénu v zemině tř. 1 až 4 s urovnáním povrchu bez doplnění ornice souvislé plochy přes 500 m2 při nerovnostech terénu přes 100 do 150 mm v rovině nebo na svahu do 1:5</t>
  </si>
  <si>
    <t xml:space="preserve">Poznámka k souboru cen:_x000d_
1. Ceny jsou určeny pro vyrovnání nerovností neupraveného rostlého nebo ulehlého terénu. 2. Ceny lze použít pro vyrovnání terénu při zakládání trávníku. 3. V cenách nejsou započteny náklady na hutnění, tyto náklady se oceňují cenami souboru cen 171 15 ... Zhutnění podloží pod násypy z rostlé horniny tř. 1 až 4 katalogu 800-1 Zemní práce. 4. V cenách o sklonu svahu přes 1:1 jsou uvažovány podmínky pro svahy běžně schůdné; bez použití lezeckých technik. V případě použití lezeckých technik se tyto náklady oceňují individuálně. </t>
  </si>
  <si>
    <t xml:space="preserve">Poznámka k položce:_x000d_
Statické zajištění DC 06 opěrné zdi B - mikropiloty _x000d_
- konečné úpravy terénu u paty zdi_x000d_
</t>
  </si>
  <si>
    <t>16*1</t>
  </si>
  <si>
    <t>181301102</t>
  </si>
  <si>
    <t>Rozprostření ornice tl vrstvy do 150 mm pl do 500 m2 v rovině nebo ve svahu do 1:5</t>
  </si>
  <si>
    <t>CS ÚRS 2019 02</t>
  </si>
  <si>
    <t>1223146551</t>
  </si>
  <si>
    <t>Rozprostření a urovnání ornice v rovině nebo ve svahu sklonu do 1:5 při souvislé ploše do 500 m2, tl. vrstvy přes 100 do 150 mm</t>
  </si>
  <si>
    <t xml:space="preserve">Poznámka k souboru cen:_x000d_
1. V ceně jsou započteny i náklady na případné nutné přemístění hromad nebo dočasných skládek na místo spotřeby ze vzdálenosti do 30 m. 2. V ceně nejsou započteny náklady na získání ornice; toto získání se oceňuje cenami souboru cen 121 10-11 Sejmutí ornice. 3. Případné nakládání ornice, v souvislosti s pozn. č. 2 se oceňuje cenami souboru cen 167 10-11 Nakládání, skládání a překládání neulehlého výkopku nebo sypaniny. 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 </t>
  </si>
  <si>
    <t>181451131</t>
  </si>
  <si>
    <t>Založení parkového trávníku výsevem plochy přes 1000 m2 v rovině a ve svahu do 1:5</t>
  </si>
  <si>
    <t>836918935</t>
  </si>
  <si>
    <t>Založení trávníku na půdě předem připravené plochy přes 1000 m2 výsevem včetně utažení parkového v rovině nebo na svahu do 1:5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</si>
  <si>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</si>
  <si>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M</t>
  </si>
  <si>
    <t>00572410</t>
  </si>
  <si>
    <t>osivo směs travní parková</t>
  </si>
  <si>
    <t>kg</t>
  </si>
  <si>
    <t>-1649668141</t>
  </si>
  <si>
    <t>16*0,02 'Přepočtené koeficientem množství</t>
  </si>
  <si>
    <t>Zakládání</t>
  </si>
  <si>
    <t>224411112</t>
  </si>
  <si>
    <t>Vrty maloprofilové D do 195 mm úklon do 45° hl do 25 m hor. I a II</t>
  </si>
  <si>
    <t>-1127339504</t>
  </si>
  <si>
    <t>Maloprofilové vrty průběžným sacím vrtáním průměru přes 156 do 195 mm do úklonu 45° v hl 0 až 25 m v hornině tř. I a II</t>
  </si>
  <si>
    <t xml:space="preserve">Poznámka k položce:_x000d_
Statické zajištění DC 06 opěrné zdi B - mikropiloty </t>
  </si>
  <si>
    <t>17*4</t>
  </si>
  <si>
    <t>225411116</t>
  </si>
  <si>
    <t>Vrty maloprofilové jádrové D do 195 mm úklon do 45° hl do 25 m hor. V a VI</t>
  </si>
  <si>
    <t>183319665</t>
  </si>
  <si>
    <t xml:space="preserve">Maloprofilové vrty jádrové  průměru přes 156 do 195 mm do úklonu 45° v hl 0 až 25 m v hornině tř. V a VI</t>
  </si>
  <si>
    <t xml:space="preserve">Poznámka k položce:_x000d_
Statické zajištění DC 06 opěrné zdi B - mikropiloty _x000d_
- vrty ∅176 přes betonové základy opěrné zdi (cca 1,50 m) budou provedeny pomocí TK nebo diamantových korunek bezpříklepovým vrtáním </t>
  </si>
  <si>
    <t>17*1,5</t>
  </si>
  <si>
    <t>282602112</t>
  </si>
  <si>
    <t>Injektování povrchové vysokotlaké s dvojitým obturátorem mikropilot a kotev tlakem do 2 MPa</t>
  </si>
  <si>
    <t>hod</t>
  </si>
  <si>
    <t>1934049452</t>
  </si>
  <si>
    <t xml:space="preserve">Injektování povrchové s dvojitým obturátorem mikropilot nebo kotev  tlakem přes 0,60 do 2,0 MPa</t>
  </si>
  <si>
    <t xml:space="preserve">Poznámka k souboru cen:_x000d_
1. Ceny nelze použít pro injektování: a) jednoduchým obturátorem; toto injektování se oceňuje cenami souboru cen 28. 60-11 Injektování, b) aktivovanou maltou; toto injektování se oceňuje cenami souboru cen 28. 60-41 Injektování aktivovanými směsmi, c) vysokotlaké s dvojitým obturátorem; toto injektování se oceňuje cenami souboru cen 282 60-31 Injektování vysokotlaké s dvojitým obturátorem, d) organickými pryskyřicemi neředitelnými vodou; toto injektování se oceňuje cenami souboru cen 282 60-51 Injektování povrchové vysokotlaké pryskyřicemi neředitelnými vodou, e) živicemi za tepla; toto injektování se oceňuje individuálně, f) tryskové; tato injektáž se oceňuje cenami souboru cen 282 61-21 Trysková injektáž. 2. Rozhodující pro volbu ceny podle výšky tlaku je maximální tlak na jednom vrtu. </t>
  </si>
  <si>
    <t>17*4*0,5</t>
  </si>
  <si>
    <t>58522150</t>
  </si>
  <si>
    <t>cement portlandský směsný CEM II 32,5MPa</t>
  </si>
  <si>
    <t>699739212</t>
  </si>
  <si>
    <t>17*4*0,05</t>
  </si>
  <si>
    <t>283111113</t>
  </si>
  <si>
    <t>Zřízení trubkových mikropilot svislých část hladká D 115 mm</t>
  </si>
  <si>
    <t>1431642712</t>
  </si>
  <si>
    <t xml:space="preserve">Zřízení ocelových, trubkových mikropilot  tlakové i tahové svislé nebo odklon od svislice do 60° část hladká, průměru přes 105 do 115 mm</t>
  </si>
  <si>
    <t xml:space="preserve">Poznámka k souboru cen:_x000d_
1. V cenách jsou započteny i náklady na: a) vyčištění vrtu, b) dodání a výrobu cementové zálivky, c) sestavení mikropiloty, d) veškeré úpravy po injektování. 2. V cenách nejsou započteny náklady na: a) vrty; tyto stavební práce se oceňují cenami souboru cen 22...- Vrty b) injektování; tyto stavební práce se oceňují cenami souboru cen 281 60-21 Injektování mikropilot, c) dodání mikropilot; tyto náklady se oceňují ve specifikaci, d) dodání a osazení hlavy mikropilot; tyto stavební práce se oceňují cenami souboru cen 283 13-11 Zřízení hlavy trubkových mikropilot. </t>
  </si>
  <si>
    <t>1401107R1</t>
  </si>
  <si>
    <t>trubka ocelová bezešvá jakost 11 353 108x12,5mm - hladká</t>
  </si>
  <si>
    <t>1925527658</t>
  </si>
  <si>
    <t>283111123</t>
  </si>
  <si>
    <t>Zřízení trubkových mikropilot svislých část manžetová D 115 mm</t>
  </si>
  <si>
    <t>1965245198</t>
  </si>
  <si>
    <t xml:space="preserve">Zřízení ocelových, trubkových mikropilot  tlakové i tahové svislé nebo odklon od svislice do 60° část manžetová, průměru přes 105 do 115 mm</t>
  </si>
  <si>
    <t>14011078R2</t>
  </si>
  <si>
    <t>trubka ocelová bezešvá jakost 11 353 108x12,5mm - otvory a manžety</t>
  </si>
  <si>
    <t>1037835973</t>
  </si>
  <si>
    <t>trubka ocelová bezešvá hladká jakost 11 353 108x12,5mm</t>
  </si>
  <si>
    <t>283131113</t>
  </si>
  <si>
    <t>Zřízení hlavy mikropilot namáhaných tlakem i tahem D do 115 mm</t>
  </si>
  <si>
    <t>kus</t>
  </si>
  <si>
    <t>987660172</t>
  </si>
  <si>
    <t xml:space="preserve">Zřízení hlav trubkových mikropilot  namáhaných tlakem i tahem, průměru přes 105 do 115 mm</t>
  </si>
  <si>
    <t xml:space="preserve">Poznámka k souboru cen:_x000d_
1. V cenách jsou započteny i náklady na přivaření nebo našroubování hlavy mikropiloty a zajištění svarem. 2. V cenách nejsou započteny náklady na materiál hlavy mikropilot; tyto náklady se oceňují ve specifikaci. </t>
  </si>
  <si>
    <t>13021011</t>
  </si>
  <si>
    <t>tyč ocelová žebírková jakost BSt 500S výztuž do betonu D 8mm</t>
  </si>
  <si>
    <t>837621327</t>
  </si>
  <si>
    <t>Poznámka k položce:_x000d_
Statické zajištění DC 06 opěrné zdi B - mikropiloty _x000d_
- okotvení do stávajícího základového pasu</t>
  </si>
  <si>
    <t>17*0,002 'Přepočtené koeficientem množství</t>
  </si>
  <si>
    <t>5,5+5,4+5,4+5,5+5,6+5,5+5,5</t>
  </si>
  <si>
    <t>6*(0,35+0,4+0,15+0,6)</t>
  </si>
  <si>
    <t>480</t>
  </si>
  <si>
    <t>480*60 'Přepočtené koeficientem množství</t>
  </si>
  <si>
    <t>480+2*90</t>
  </si>
  <si>
    <t>660*60 'Přepočtené koeficientem množství</t>
  </si>
  <si>
    <t>26</t>
  </si>
  <si>
    <t>-728842838</t>
  </si>
  <si>
    <t>2*(2+4+5+6+9+8)</t>
  </si>
  <si>
    <t>27</t>
  </si>
  <si>
    <t>28</t>
  </si>
  <si>
    <t>(53,1+2*5,3+4,1)+(52,8+2*4,1)+(65+2*5,5)+(82,5+3*4,1)+(81,1+3*4,1)+85</t>
  </si>
  <si>
    <t>29</t>
  </si>
  <si>
    <t>90,25*(0,35+0,4+0,15+0,6)</t>
  </si>
  <si>
    <t>30</t>
  </si>
  <si>
    <t>31</t>
  </si>
  <si>
    <t>(5,5+46+5,5)+(4+85)</t>
  </si>
  <si>
    <t>32</t>
  </si>
  <si>
    <t>33</t>
  </si>
  <si>
    <t>34</t>
  </si>
  <si>
    <t>35</t>
  </si>
  <si>
    <t>98542213R</t>
  </si>
  <si>
    <t>Injektáž trhlin š do 5 mm v ŽB kcích tl do 800 mm epoxidem včetně vrtů</t>
  </si>
  <si>
    <t>1718688709</t>
  </si>
  <si>
    <t>Injektáž vodorovných trhlin v betonových konstrukcích nízkotlaká do 0,6 MP s injektážními jehlami vloženými do vrtů včetně jejich vyvrtání epoxidovou injektážní hmotou šířka trhlin přes 1 do 5 mm tloušťka konstrukce do 800 mm</t>
  </si>
  <si>
    <t>Poznámka k položce:_x000d_
Vodorovné trhliny v dříku DC 06 opěrné zdi B _x000d_
- Systém sanace S4</t>
  </si>
  <si>
    <t>0,7+4,3</t>
  </si>
  <si>
    <t>0,7+13</t>
  </si>
  <si>
    <t>0,7+2,85+2,8</t>
  </si>
  <si>
    <t>36</t>
  </si>
  <si>
    <t>(4+2+2+6+9)*(0,6+0,4+0,35)</t>
  </si>
  <si>
    <t>37</t>
  </si>
  <si>
    <t>998004011</t>
  </si>
  <si>
    <t>Přesun hmot pro injektování, kotvy a mikropiloty</t>
  </si>
  <si>
    <t>-331139860</t>
  </si>
  <si>
    <t xml:space="preserve">Přesun hmot  pro injektování, mikropiloty nebo kotvy</t>
  </si>
  <si>
    <t xml:space="preserve">Poznámka k souboru cen:_x000d_
1. Přesunu hmot lze použít bez omezení největší dopravní vzdálenosti. 2. Ceny přesunu hmot - 1011 jsou určeny i pro výplně z kameniva. </t>
  </si>
  <si>
    <t>38</t>
  </si>
  <si>
    <t>90,5</t>
  </si>
  <si>
    <t>39</t>
  </si>
  <si>
    <t>40</t>
  </si>
  <si>
    <t>41</t>
  </si>
  <si>
    <t>42</t>
  </si>
  <si>
    <t>43</t>
  </si>
  <si>
    <t>44</t>
  </si>
  <si>
    <t>SZD030 - SO 901 - DIO</t>
  </si>
  <si>
    <t>9 - Ostatní konstrukce a práce, bourání</t>
  </si>
  <si>
    <t>913111111</t>
  </si>
  <si>
    <t>Montáž a demontáž plastového podstavce dočasné dopravní značky</t>
  </si>
  <si>
    <t>512</t>
  </si>
  <si>
    <t>-1048440273</t>
  </si>
  <si>
    <t xml:space="preserve">Montáž a demontáž dočasných dopravních značek  zařízení pro upevnění samostatných značek podstavce plastového</t>
  </si>
  <si>
    <t xml:space="preserve">Poznámka k souboru cen:_x000d_
1. V cenách jsou započteny náklady na montáž i demontáž dočasné značky, nebo podstavce. </t>
  </si>
  <si>
    <t>Poznámka k položce:_x000d_
vodící deskyi Z4 á 5m</t>
  </si>
  <si>
    <t>70/5+60/5</t>
  </si>
  <si>
    <t>913111211</t>
  </si>
  <si>
    <t>Příplatek k dočasnému podstavci plastovému za první a ZKD den použití</t>
  </si>
  <si>
    <t>984064763</t>
  </si>
  <si>
    <t xml:space="preserve">Montáž a demontáž dočasných dopravních značek  Příplatek za první a každý další den použití dočasných dopravních značek k ceně 11-1111</t>
  </si>
  <si>
    <t>26*60 'Přepočtené koeficientem množství</t>
  </si>
  <si>
    <t>913121111</t>
  </si>
  <si>
    <t>Montáž a demontáž dočasné dopravní značky kompletní základní</t>
  </si>
  <si>
    <t>-120312862</t>
  </si>
  <si>
    <t xml:space="preserve">Montáž a demontáž dočasných dopravních značek  kompletních značek vč. podstavce a sloupku základních</t>
  </si>
  <si>
    <t>Poznámka k položce:_x000d_
A15 - práce na silnici</t>
  </si>
  <si>
    <t>2+2</t>
  </si>
  <si>
    <t>913121211</t>
  </si>
  <si>
    <t>Příplatek k dočasné dopravní značce kompletní základní za první a ZKD den použití</t>
  </si>
  <si>
    <t>499548932</t>
  </si>
  <si>
    <t xml:space="preserve">Montáž a demontáž dočasných dopravních značek  Příplatek za první a každý další den použití dočasných dopravních značek k ceně 12-1111</t>
  </si>
  <si>
    <t>4*60 'Přepočtené koeficientem množství</t>
  </si>
  <si>
    <t>913321111</t>
  </si>
  <si>
    <t>Montáž a demontáž dočasné dopravní směrové desky základní</t>
  </si>
  <si>
    <t>189763743</t>
  </si>
  <si>
    <t xml:space="preserve">Montáž a demontáž dočasných dopravních vodících zařízení  směrové desky základní</t>
  </si>
  <si>
    <t xml:space="preserve">Poznámka k souboru cen:_x000d_
1. V cenách jsou započteny náklady na montáž i demontáž dočasného vodícího zařízení. </t>
  </si>
  <si>
    <t>913321115</t>
  </si>
  <si>
    <t>Montáž a demontáž dočasné soupravy směrových desek s výstražným světlem 3 desky</t>
  </si>
  <si>
    <t>1423877124</t>
  </si>
  <si>
    <t xml:space="preserve">Montáž a demontáž dočasných dopravních vodících zařízení  soupravy směrových desek s výstražným světlem 3 desky</t>
  </si>
  <si>
    <t>Poznámka k položce:_x000d_
vodící desky Z4 zvýrazněné v době snížené viditelnosti pomocí 3 ks výstražných světel VS1</t>
  </si>
  <si>
    <t>913321211</t>
  </si>
  <si>
    <t>Příplatek k dočasné směrové desce základní za první a ZKD den použití</t>
  </si>
  <si>
    <t>868095638</t>
  </si>
  <si>
    <t xml:space="preserve">Montáž a demontáž dočasných dopravních vodících zařízení  Příplatek za první a každý další den použití dočasných dopravních vodících zařízení k ceně 32-1111</t>
  </si>
  <si>
    <t>913321215</t>
  </si>
  <si>
    <t>Příplatek k dočasné soupravě směrových desek s výstražným světlem 3 desky za 1. a ZKD den použití</t>
  </si>
  <si>
    <t>25794904</t>
  </si>
  <si>
    <t xml:space="preserve">Montáž a demontáž dočasných dopravních vodících zařízení  Příplatek za první a každý další den použití dočasných dopravních vodících zařízení k ceně 32-1115</t>
  </si>
  <si>
    <t>2*60 'Přepočtené koeficientem množství</t>
  </si>
  <si>
    <t>913911112</t>
  </si>
  <si>
    <t>Montáž a demontáž akumulátoru dočasného dopravního značení olověného 12 V/55 Ah</t>
  </si>
  <si>
    <t>914599347</t>
  </si>
  <si>
    <t xml:space="preserve">Montáž a demontáž akumulátorů a zásobníků dočasného dopravního značení  akumulátoru olověného 12V/55 Ah</t>
  </si>
  <si>
    <t xml:space="preserve">Poznámka k souboru cen:_x000d_
1. V cenách jsou započteny náklady na montáž i demontáž dočasného akumulátoru a zásobníku. </t>
  </si>
  <si>
    <t>913911122</t>
  </si>
  <si>
    <t>Montáž a demontáž dočasného zásobníku ocelového na akumulátor a řídící jednotku</t>
  </si>
  <si>
    <t>-1793706395</t>
  </si>
  <si>
    <t xml:space="preserve">Montáž a demontáž akumulátorů a zásobníků dočasného dopravního značení  zásobníku na akumulátor a řídící jednotku ocelového</t>
  </si>
  <si>
    <t>913911211</t>
  </si>
  <si>
    <t>Příplatek k dočasnému akumulátor 12V/7,2 Ah za první a ZKD den použití</t>
  </si>
  <si>
    <t>-287661664</t>
  </si>
  <si>
    <t xml:space="preserve">Montáž a demontáž akumulátorů a zásobníků dočasného dopravního značení  Příplatek za první a každý další den použití akumulátorů a zásobníků dočasného dopravního značení k ceně 91-1111</t>
  </si>
  <si>
    <t>913911222</t>
  </si>
  <si>
    <t>Příplatek k dočasnému ocelovému zásobníku na akumulátor za první a ZKD den použití</t>
  </si>
  <si>
    <t>-1079037009</t>
  </si>
  <si>
    <t xml:space="preserve">Montáž a demontáž akumulátorů a zásobníků dočasného dopravního značení  Příplatek za první a každý další den použití akumulátorů a zásobníků dočasného dopravního značení k ceně 91-1122</t>
  </si>
  <si>
    <t>SZD000 - 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</si>
  <si>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</si>
  <si>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</si>
  <si>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</si>
  <si>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</si>
  <si>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</si>
  <si>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</si>
  <si>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</si>
  <si>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</si>
  <si>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</si>
  <si>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kpl</t>
  </si>
  <si>
    <t>1024</t>
  </si>
  <si>
    <t>1810957374</t>
  </si>
  <si>
    <t xml:space="preserve">Poznámka k položce:_x000d_
Oprava opěrné zdi bude prováděna za geotechnického dozoru geologa _x000d_
- v rámci geotechnického dozoru stavby budou v průběhu provádění vrtných prací pro mikropiloty statického zajištění zjištěny přesné informace o skladbě a druhu horniny v podloží opěrné zdi _x000d_
</t>
  </si>
  <si>
    <t>013254000</t>
  </si>
  <si>
    <t>Dokumentace skutečného provedení stavby</t>
  </si>
  <si>
    <t>42509322</t>
  </si>
  <si>
    <t>VRN3</t>
  </si>
  <si>
    <t>Zařízení staveniště</t>
  </si>
  <si>
    <t>030001000</t>
  </si>
  <si>
    <t>-1435105102</t>
  </si>
  <si>
    <t>Poznámka k položce:_x000d_
- zařízení staveniště bude po dobu stavby řádně označeno a případně oploceno_x000d_
- na staveništi bude umístěno sociální zázemí pro pracovníky stavby a sklad materiálu pouze v nezbytně nutném rozsahu</t>
  </si>
  <si>
    <t>VRN7</t>
  </si>
  <si>
    <t>Provozní vlivy</t>
  </si>
  <si>
    <t>070001000</t>
  </si>
  <si>
    <t>1532851978</t>
  </si>
  <si>
    <t>Poznámka k položce:_x000d_
Mobilizace vrtné soupravy</t>
  </si>
  <si>
    <t>072103001</t>
  </si>
  <si>
    <t>Projednání DIO a zajištění DIR komunikace II.a III. třídy</t>
  </si>
  <si>
    <t>-863453407</t>
  </si>
  <si>
    <t>Poznámka k položce:_x000d_
DIO_x000d_
Zajištění rozhodnutí o zvláštním užívání komunikace, konečného stanovení přechodného značení a rozhodnutí o částečné uzavírce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</si>
</sst>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SZDe005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opěrné zdi v žst. Děčín hl.n.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Děčín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25. 6. 2020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s.o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S.A.W. Consulting s r. o.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Martin Komárek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'SZD010 - SO201 - Sanace o...'!J30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'SZD010 - SO201 - Sanace o...'!P121</f>
        <v>0</v>
      </c>
      <c r="AV95" s="127">
        <f>'SZD010 - SO201 - Sanace o...'!J33</f>
        <v>0</v>
      </c>
      <c r="AW95" s="127">
        <f>'SZD010 - SO201 - Sanace o...'!J34</f>
        <v>0</v>
      </c>
      <c r="AX95" s="127">
        <f>'SZD010 - SO201 - Sanace o...'!J35</f>
        <v>0</v>
      </c>
      <c r="AY95" s="127">
        <f>'SZD010 - SO201 - Sanace o...'!J36</f>
        <v>0</v>
      </c>
      <c r="AZ95" s="127">
        <f>'SZD010 - SO201 - Sanace o...'!F33</f>
        <v>0</v>
      </c>
      <c r="BA95" s="127">
        <f>'SZD010 - SO201 - Sanace o...'!F34</f>
        <v>0</v>
      </c>
      <c r="BB95" s="127">
        <f>'SZD010 - SO201 - Sanace o...'!F35</f>
        <v>0</v>
      </c>
      <c r="BC95" s="127">
        <f>'SZD010 - SO201 - Sanace o...'!F36</f>
        <v>0</v>
      </c>
      <c r="BD95" s="129">
        <f>'SZD010 - SO201 - Sanace o...'!F37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'SZD020 - SO202 - Sanace o...'!J30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'SZD020 - SO202 - Sanace o...'!P123</f>
        <v>0</v>
      </c>
      <c r="AV96" s="127">
        <f>'SZD020 - SO202 - Sanace o...'!J33</f>
        <v>0</v>
      </c>
      <c r="AW96" s="127">
        <f>'SZD020 - SO202 - Sanace o...'!J34</f>
        <v>0</v>
      </c>
      <c r="AX96" s="127">
        <f>'SZD020 - SO202 - Sanace o...'!J35</f>
        <v>0</v>
      </c>
      <c r="AY96" s="127">
        <f>'SZD020 - SO202 - Sanace o...'!J36</f>
        <v>0</v>
      </c>
      <c r="AZ96" s="127">
        <f>'SZD020 - SO202 - Sanace o...'!F33</f>
        <v>0</v>
      </c>
      <c r="BA96" s="127">
        <f>'SZD020 - SO202 - Sanace o...'!F34</f>
        <v>0</v>
      </c>
      <c r="BB96" s="127">
        <f>'SZD020 - SO202 - Sanace o...'!F35</f>
        <v>0</v>
      </c>
      <c r="BC96" s="127">
        <f>'SZD020 - SO202 - Sanace o...'!F36</f>
        <v>0</v>
      </c>
      <c r="BD96" s="129">
        <f>'SZD020 - SO202 - Sanace o...'!F37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'SZD030 - SO 901 - DIO'!J30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'SZD030 - SO 901 - DIO'!P117</f>
        <v>0</v>
      </c>
      <c r="AV97" s="127">
        <f>'SZD030 - SO 901 - DIO'!J33</f>
        <v>0</v>
      </c>
      <c r="AW97" s="127">
        <f>'SZD030 - SO 901 - DIO'!J34</f>
        <v>0</v>
      </c>
      <c r="AX97" s="127">
        <f>'SZD030 - SO 901 - DIO'!J35</f>
        <v>0</v>
      </c>
      <c r="AY97" s="127">
        <f>'SZD030 - SO 901 - DIO'!J36</f>
        <v>0</v>
      </c>
      <c r="AZ97" s="127">
        <f>'SZD030 - SO 901 - DIO'!F33</f>
        <v>0</v>
      </c>
      <c r="BA97" s="127">
        <f>'SZD030 - SO 901 - DIO'!F34</f>
        <v>0</v>
      </c>
      <c r="BB97" s="127">
        <f>'SZD030 - SO 901 - DIO'!F35</f>
        <v>0</v>
      </c>
      <c r="BC97" s="127">
        <f>'SZD030 - SO 901 - DIO'!F36</f>
        <v>0</v>
      </c>
      <c r="BD97" s="129">
        <f>'SZD030 - SO 901 - DIO'!F37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'SZD000 - VRN - Vedlejší r...'!J30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31">
        <v>0</v>
      </c>
      <c r="AT98" s="132">
        <f>ROUND(SUM(AV98:AW98),2)</f>
        <v>0</v>
      </c>
      <c r="AU98" s="133">
        <f>'SZD000 - VRN - Vedlejší r...'!P120</f>
        <v>0</v>
      </c>
      <c r="AV98" s="132">
        <f>'SZD000 - VRN - Vedlejší r...'!J33</f>
        <v>0</v>
      </c>
      <c r="AW98" s="132">
        <f>'SZD000 - VRN - Vedlejší r...'!J34</f>
        <v>0</v>
      </c>
      <c r="AX98" s="132">
        <f>'SZD000 - VRN - Vedlejší r...'!J35</f>
        <v>0</v>
      </c>
      <c r="AY98" s="132">
        <f>'SZD000 - VRN - Vedlejší r...'!J36</f>
        <v>0</v>
      </c>
      <c r="AZ98" s="132">
        <f>'SZD000 - VRN - Vedlejší r...'!F33</f>
        <v>0</v>
      </c>
      <c r="BA98" s="132">
        <f>'SZD000 - VRN - Vedlejší r...'!F34</f>
        <v>0</v>
      </c>
      <c r="BB98" s="132">
        <f>'SZD000 - VRN - Vedlejší r...'!F35</f>
        <v>0</v>
      </c>
      <c r="BC98" s="132">
        <f>'SZD000 - VRN - Vedlejší r...'!F36</f>
        <v>0</v>
      </c>
      <c r="BD98" s="134">
        <f>'SZD000 - VRN - Vedlejší r...'!F37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PulohrhLgT46CJpFLTZFOaTUEjuKo13OhKAOfRDgrHnvifnOlwqJiEW/ZYtihereZfxo1Qk30DTvXR10T3WipA==" hashValue="Tx1mM1A128qJsF1TbBb3bwRIWvzqApuuLoctzmEPe36Se27E98W+zxZPRl2xMRJBdSAmXR/LWL7EqCu2C4qIo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ZD010 - SO201 - Sanace o...'!C2" display="/"/>
    <hyperlink ref="A96" location="'SZD020 - SO202 - Sanace o...'!C2" display="/"/>
    <hyperlink ref="A97" location="'SZD030 - SO 901 - DIO'!C2" display="/"/>
    <hyperlink ref="A98" location="'SZD000 - VRN - Vedlejší 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86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Oprava opěrné zdi v žst. Děčín hl.n.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25. 6. 2020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26</v>
      </c>
      <c r="F15" s="37"/>
      <c r="G15" s="37"/>
      <c r="H15" s="37"/>
      <c r="I15" s="146" t="s">
        <v>27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">
        <v>31</v>
      </c>
      <c r="F21" s="37"/>
      <c r="G21" s="37"/>
      <c r="H21" s="37"/>
      <c r="I21" s="146" t="s">
        <v>27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33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34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36</v>
      </c>
      <c r="E30" s="37"/>
      <c r="F30" s="37"/>
      <c r="G30" s="37"/>
      <c r="H30" s="37"/>
      <c r="I30" s="143"/>
      <c r="J30" s="156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38</v>
      </c>
      <c r="G32" s="37"/>
      <c r="H32" s="37"/>
      <c r="I32" s="158" t="s">
        <v>37</v>
      </c>
      <c r="J32" s="157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40</v>
      </c>
      <c r="E33" s="141" t="s">
        <v>41</v>
      </c>
      <c r="F33" s="160">
        <f>ROUND((SUM(BE121:BE224)),  2)</f>
        <v>0</v>
      </c>
      <c r="G33" s="37"/>
      <c r="H33" s="37"/>
      <c r="I33" s="161">
        <v>0.20999999999999999</v>
      </c>
      <c r="J33" s="160">
        <f>ROUND(((SUM(BE121:BE224))*I33),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42</v>
      </c>
      <c r="F34" s="160">
        <f>ROUND((SUM(BF121:BF224)),  2)</f>
        <v>0</v>
      </c>
      <c r="G34" s="37"/>
      <c r="H34" s="37"/>
      <c r="I34" s="161">
        <v>0.14999999999999999</v>
      </c>
      <c r="J34" s="160">
        <f>ROUND(((SUM(BF121:BF224))*I34),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43</v>
      </c>
      <c r="F35" s="160">
        <f>ROUND((SUM(BG121:BG224)),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44</v>
      </c>
      <c r="F36" s="160">
        <f>ROUND((SUM(BH121:BH224)),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60">
        <f>ROUND((SUM(BI121:BI224)),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46</v>
      </c>
      <c r="E39" s="164"/>
      <c r="F39" s="164"/>
      <c r="G39" s="165" t="s">
        <v>47</v>
      </c>
      <c r="H39" s="166" t="s">
        <v>48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49</v>
      </c>
      <c r="E50" s="171"/>
      <c r="F50" s="171"/>
      <c r="G50" s="170" t="s">
        <v>50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6"/>
      <c r="J61" s="177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53</v>
      </c>
      <c r="E65" s="178"/>
      <c r="F65" s="178"/>
      <c r="G65" s="170" t="s">
        <v>54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6"/>
      <c r="J76" s="177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Oprava opěrné zdi v žst. Děčín hl.n.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SZD010 - SO201 - Sanace opěrné zdi A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Děčín</v>
      </c>
      <c r="G89" s="39"/>
      <c r="H89" s="39"/>
      <c r="I89" s="146" t="s">
        <v>22</v>
      </c>
      <c r="J89" s="78" t="str">
        <f>IF(J12="","",J12)</f>
        <v>25. 6. 2020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SPRÁVA ŽELEZNIC, s.o</v>
      </c>
      <c r="G91" s="39"/>
      <c r="H91" s="39"/>
      <c r="I91" s="146" t="s">
        <v>30</v>
      </c>
      <c r="J91" s="35" t="str">
        <f>E21</f>
        <v xml:space="preserve">S.A.W. Consulting s r. o.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33</v>
      </c>
      <c r="J92" s="35" t="str">
        <f>E24</f>
        <v>Ing. Martin Komárek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J122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J123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106</v>
      </c>
      <c r="E99" s="202"/>
      <c r="F99" s="202"/>
      <c r="G99" s="202"/>
      <c r="H99" s="202"/>
      <c r="I99" s="203"/>
      <c r="J99" s="204">
        <f>J198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2"/>
      <c r="C100" s="193"/>
      <c r="D100" s="194" t="s">
        <v>107</v>
      </c>
      <c r="E100" s="195"/>
      <c r="F100" s="195"/>
      <c r="G100" s="195"/>
      <c r="H100" s="195"/>
      <c r="I100" s="196"/>
      <c r="J100" s="197">
        <f>J201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9"/>
      <c r="C101" s="200"/>
      <c r="D101" s="201" t="s">
        <v>108</v>
      </c>
      <c r="E101" s="202"/>
      <c r="F101" s="202"/>
      <c r="G101" s="202"/>
      <c r="H101" s="202"/>
      <c r="I101" s="203"/>
      <c r="J101" s="204">
        <f>J202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143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182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185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109</v>
      </c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6" t="str">
        <f>E7</f>
        <v>Oprava opěrné zdi v žst. Děčín hl.n.</v>
      </c>
      <c r="F111" s="31"/>
      <c r="G111" s="31"/>
      <c r="H111" s="31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97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SZD010 - SO201 - Sanace opěrné zdi A</v>
      </c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Děčín</v>
      </c>
      <c r="G115" s="39"/>
      <c r="H115" s="39"/>
      <c r="I115" s="146" t="s">
        <v>22</v>
      </c>
      <c r="J115" s="78" t="str">
        <f>IF(J12="","",J12)</f>
        <v>25. 6. 2020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24</v>
      </c>
      <c r="D117" s="39"/>
      <c r="E117" s="39"/>
      <c r="F117" s="26" t="str">
        <f>E15</f>
        <v>SPRÁVA ŽELEZNIC, s.o</v>
      </c>
      <c r="G117" s="39"/>
      <c r="H117" s="39"/>
      <c r="I117" s="146" t="s">
        <v>30</v>
      </c>
      <c r="J117" s="35" t="str">
        <f>E21</f>
        <v xml:space="preserve">S.A.W. Consulting s r. o.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146" t="s">
        <v>33</v>
      </c>
      <c r="J118" s="35" t="str">
        <f>E24</f>
        <v>Ing. Martin Komárek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206"/>
      <c r="B120" s="207"/>
      <c r="C120" s="208" t="s">
        <v>110</v>
      </c>
      <c r="D120" s="209" t="s">
        <v>61</v>
      </c>
      <c r="E120" s="209" t="s">
        <v>57</v>
      </c>
      <c r="F120" s="209" t="s">
        <v>58</v>
      </c>
      <c r="G120" s="209" t="s">
        <v>111</v>
      </c>
      <c r="H120" s="209" t="s">
        <v>112</v>
      </c>
      <c r="I120" s="210" t="s">
        <v>113</v>
      </c>
      <c r="J120" s="209" t="s">
        <v>101</v>
      </c>
      <c r="K120" s="211" t="s">
        <v>114</v>
      </c>
      <c r="L120" s="212"/>
      <c r="M120" s="99" t="s">
        <v>1</v>
      </c>
      <c r="N120" s="100" t="s">
        <v>40</v>
      </c>
      <c r="O120" s="100" t="s">
        <v>115</v>
      </c>
      <c r="P120" s="100" t="s">
        <v>116</v>
      </c>
      <c r="Q120" s="100" t="s">
        <v>117</v>
      </c>
      <c r="R120" s="100" t="s">
        <v>118</v>
      </c>
      <c r="S120" s="100" t="s">
        <v>119</v>
      </c>
      <c r="T120" s="101" t="s">
        <v>120</v>
      </c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</row>
    <row r="121" s="2" customFormat="1" ht="22.8" customHeight="1">
      <c r="A121" s="37"/>
      <c r="B121" s="38"/>
      <c r="C121" s="106" t="s">
        <v>121</v>
      </c>
      <c r="D121" s="39"/>
      <c r="E121" s="39"/>
      <c r="F121" s="39"/>
      <c r="G121" s="39"/>
      <c r="H121" s="39"/>
      <c r="I121" s="143"/>
      <c r="J121" s="213">
        <f>BK121</f>
        <v>0</v>
      </c>
      <c r="K121" s="39"/>
      <c r="L121" s="43"/>
      <c r="M121" s="102"/>
      <c r="N121" s="214"/>
      <c r="O121" s="103"/>
      <c r="P121" s="215">
        <f>P122+P201</f>
        <v>0</v>
      </c>
      <c r="Q121" s="103"/>
      <c r="R121" s="215">
        <f>R122+R201</f>
        <v>2.3610360000000004</v>
      </c>
      <c r="S121" s="103"/>
      <c r="T121" s="216">
        <f>T122+T201</f>
        <v>40.104250000000008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103</v>
      </c>
      <c r="BK121" s="217">
        <f>BK122+BK201</f>
        <v>0</v>
      </c>
    </row>
    <row r="122" s="12" customFormat="1" ht="25.92" customHeight="1">
      <c r="A122" s="12"/>
      <c r="B122" s="218"/>
      <c r="C122" s="219"/>
      <c r="D122" s="220" t="s">
        <v>75</v>
      </c>
      <c r="E122" s="221" t="s">
        <v>122</v>
      </c>
      <c r="F122" s="221" t="s">
        <v>123</v>
      </c>
      <c r="G122" s="219"/>
      <c r="H122" s="219"/>
      <c r="I122" s="222"/>
      <c r="J122" s="223">
        <f>BK122</f>
        <v>0</v>
      </c>
      <c r="K122" s="219"/>
      <c r="L122" s="224"/>
      <c r="M122" s="225"/>
      <c r="N122" s="226"/>
      <c r="O122" s="226"/>
      <c r="P122" s="227">
        <f>P123+P198</f>
        <v>0</v>
      </c>
      <c r="Q122" s="226"/>
      <c r="R122" s="227">
        <f>R123+R198</f>
        <v>2.2602160000000002</v>
      </c>
      <c r="S122" s="226"/>
      <c r="T122" s="228">
        <f>T123+T198</f>
        <v>40.104250000000008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84</v>
      </c>
      <c r="AT122" s="230" t="s">
        <v>75</v>
      </c>
      <c r="AU122" s="230" t="s">
        <v>76</v>
      </c>
      <c r="AY122" s="229" t="s">
        <v>124</v>
      </c>
      <c r="BK122" s="231">
        <f>BK123+BK198</f>
        <v>0</v>
      </c>
    </row>
    <row r="123" s="12" customFormat="1" ht="22.8" customHeight="1">
      <c r="A123" s="12"/>
      <c r="B123" s="218"/>
      <c r="C123" s="219"/>
      <c r="D123" s="220" t="s">
        <v>75</v>
      </c>
      <c r="E123" s="232" t="s">
        <v>125</v>
      </c>
      <c r="F123" s="232" t="s">
        <v>126</v>
      </c>
      <c r="G123" s="219"/>
      <c r="H123" s="219"/>
      <c r="I123" s="222"/>
      <c r="J123" s="233">
        <f>BK123</f>
        <v>0</v>
      </c>
      <c r="K123" s="219"/>
      <c r="L123" s="224"/>
      <c r="M123" s="225"/>
      <c r="N123" s="226"/>
      <c r="O123" s="226"/>
      <c r="P123" s="227">
        <f>SUM(P124:P197)</f>
        <v>0</v>
      </c>
      <c r="Q123" s="226"/>
      <c r="R123" s="227">
        <f>SUM(R124:R197)</f>
        <v>2.2602160000000002</v>
      </c>
      <c r="S123" s="226"/>
      <c r="T123" s="228">
        <f>SUM(T124:T197)</f>
        <v>40.104250000000008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84</v>
      </c>
      <c r="AT123" s="230" t="s">
        <v>75</v>
      </c>
      <c r="AU123" s="230" t="s">
        <v>84</v>
      </c>
      <c r="AY123" s="229" t="s">
        <v>124</v>
      </c>
      <c r="BK123" s="231">
        <f>SUM(BK124:BK197)</f>
        <v>0</v>
      </c>
    </row>
    <row r="124" s="2" customFormat="1" ht="21.75" customHeight="1">
      <c r="A124" s="37"/>
      <c r="B124" s="38"/>
      <c r="C124" s="234" t="s">
        <v>84</v>
      </c>
      <c r="D124" s="234" t="s">
        <v>127</v>
      </c>
      <c r="E124" s="235" t="s">
        <v>128</v>
      </c>
      <c r="F124" s="236" t="s">
        <v>129</v>
      </c>
      <c r="G124" s="237" t="s">
        <v>130</v>
      </c>
      <c r="H124" s="238">
        <v>45.100000000000001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41</v>
      </c>
      <c r="O124" s="90"/>
      <c r="P124" s="243">
        <f>O124*H124</f>
        <v>0</v>
      </c>
      <c r="Q124" s="243">
        <v>0.00013999999999999999</v>
      </c>
      <c r="R124" s="243">
        <f>Q124*H124</f>
        <v>0.0063139999999999993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131</v>
      </c>
      <c r="AT124" s="245" t="s">
        <v>127</v>
      </c>
      <c r="AU124" s="245" t="s">
        <v>86</v>
      </c>
      <c r="AY124" s="16" t="s">
        <v>124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84</v>
      </c>
      <c r="BK124" s="246">
        <f>ROUND(I124*H124,2)</f>
        <v>0</v>
      </c>
      <c r="BL124" s="16" t="s">
        <v>131</v>
      </c>
      <c r="BM124" s="245" t="s">
        <v>132</v>
      </c>
    </row>
    <row r="125" s="2" customFormat="1">
      <c r="A125" s="37"/>
      <c r="B125" s="38"/>
      <c r="C125" s="39"/>
      <c r="D125" s="247" t="s">
        <v>133</v>
      </c>
      <c r="E125" s="39"/>
      <c r="F125" s="248" t="s">
        <v>134</v>
      </c>
      <c r="G125" s="39"/>
      <c r="H125" s="39"/>
      <c r="I125" s="143"/>
      <c r="J125" s="39"/>
      <c r="K125" s="39"/>
      <c r="L125" s="43"/>
      <c r="M125" s="249"/>
      <c r="N125" s="250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133</v>
      </c>
      <c r="AU125" s="16" t="s">
        <v>86</v>
      </c>
    </row>
    <row r="126" s="2" customFormat="1">
      <c r="A126" s="37"/>
      <c r="B126" s="38"/>
      <c r="C126" s="39"/>
      <c r="D126" s="247" t="s">
        <v>135</v>
      </c>
      <c r="E126" s="39"/>
      <c r="F126" s="251" t="s">
        <v>136</v>
      </c>
      <c r="G126" s="39"/>
      <c r="H126" s="39"/>
      <c r="I126" s="143"/>
      <c r="J126" s="39"/>
      <c r="K126" s="39"/>
      <c r="L126" s="43"/>
      <c r="M126" s="249"/>
      <c r="N126" s="250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135</v>
      </c>
      <c r="AU126" s="16" t="s">
        <v>86</v>
      </c>
    </row>
    <row r="127" s="2" customFormat="1">
      <c r="A127" s="37"/>
      <c r="B127" s="38"/>
      <c r="C127" s="39"/>
      <c r="D127" s="247" t="s">
        <v>137</v>
      </c>
      <c r="E127" s="39"/>
      <c r="F127" s="251" t="s">
        <v>138</v>
      </c>
      <c r="G127" s="39"/>
      <c r="H127" s="39"/>
      <c r="I127" s="143"/>
      <c r="J127" s="39"/>
      <c r="K127" s="39"/>
      <c r="L127" s="43"/>
      <c r="M127" s="249"/>
      <c r="N127" s="250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86</v>
      </c>
    </row>
    <row r="128" s="13" customFormat="1">
      <c r="A128" s="13"/>
      <c r="B128" s="252"/>
      <c r="C128" s="253"/>
      <c r="D128" s="247" t="s">
        <v>139</v>
      </c>
      <c r="E128" s="254" t="s">
        <v>1</v>
      </c>
      <c r="F128" s="255" t="s">
        <v>140</v>
      </c>
      <c r="G128" s="253"/>
      <c r="H128" s="256">
        <v>31.600000000000001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2" t="s">
        <v>139</v>
      </c>
      <c r="AU128" s="262" t="s">
        <v>86</v>
      </c>
      <c r="AV128" s="13" t="s">
        <v>86</v>
      </c>
      <c r="AW128" s="13" t="s">
        <v>32</v>
      </c>
      <c r="AX128" s="13" t="s">
        <v>76</v>
      </c>
      <c r="AY128" s="262" t="s">
        <v>124</v>
      </c>
    </row>
    <row r="129" s="13" customFormat="1">
      <c r="A129" s="13"/>
      <c r="B129" s="252"/>
      <c r="C129" s="253"/>
      <c r="D129" s="247" t="s">
        <v>139</v>
      </c>
      <c r="E129" s="254" t="s">
        <v>1</v>
      </c>
      <c r="F129" s="255" t="s">
        <v>141</v>
      </c>
      <c r="G129" s="253"/>
      <c r="H129" s="256">
        <v>13.5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139</v>
      </c>
      <c r="AU129" s="262" t="s">
        <v>86</v>
      </c>
      <c r="AV129" s="13" t="s">
        <v>86</v>
      </c>
      <c r="AW129" s="13" t="s">
        <v>32</v>
      </c>
      <c r="AX129" s="13" t="s">
        <v>76</v>
      </c>
      <c r="AY129" s="262" t="s">
        <v>124</v>
      </c>
    </row>
    <row r="130" s="14" customFormat="1">
      <c r="A130" s="14"/>
      <c r="B130" s="263"/>
      <c r="C130" s="264"/>
      <c r="D130" s="247" t="s">
        <v>139</v>
      </c>
      <c r="E130" s="265" t="s">
        <v>1</v>
      </c>
      <c r="F130" s="266" t="s">
        <v>142</v>
      </c>
      <c r="G130" s="264"/>
      <c r="H130" s="267">
        <v>45.100000000000001</v>
      </c>
      <c r="I130" s="268"/>
      <c r="J130" s="264"/>
      <c r="K130" s="264"/>
      <c r="L130" s="269"/>
      <c r="M130" s="270"/>
      <c r="N130" s="271"/>
      <c r="O130" s="271"/>
      <c r="P130" s="271"/>
      <c r="Q130" s="271"/>
      <c r="R130" s="271"/>
      <c r="S130" s="271"/>
      <c r="T130" s="27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3" t="s">
        <v>139</v>
      </c>
      <c r="AU130" s="273" t="s">
        <v>86</v>
      </c>
      <c r="AV130" s="14" t="s">
        <v>131</v>
      </c>
      <c r="AW130" s="14" t="s">
        <v>32</v>
      </c>
      <c r="AX130" s="14" t="s">
        <v>84</v>
      </c>
      <c r="AY130" s="273" t="s">
        <v>124</v>
      </c>
    </row>
    <row r="131" s="2" customFormat="1" ht="21.75" customHeight="1">
      <c r="A131" s="37"/>
      <c r="B131" s="38"/>
      <c r="C131" s="234" t="s">
        <v>86</v>
      </c>
      <c r="D131" s="234" t="s">
        <v>127</v>
      </c>
      <c r="E131" s="235" t="s">
        <v>143</v>
      </c>
      <c r="F131" s="236" t="s">
        <v>144</v>
      </c>
      <c r="G131" s="237" t="s">
        <v>145</v>
      </c>
      <c r="H131" s="238">
        <v>460</v>
      </c>
      <c r="I131" s="239"/>
      <c r="J131" s="240">
        <f>ROUND(I131*H131,2)</f>
        <v>0</v>
      </c>
      <c r="K131" s="236" t="s">
        <v>146</v>
      </c>
      <c r="L131" s="43"/>
      <c r="M131" s="241" t="s">
        <v>1</v>
      </c>
      <c r="N131" s="242" t="s">
        <v>41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127</v>
      </c>
      <c r="AU131" s="245" t="s">
        <v>86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84</v>
      </c>
      <c r="BK131" s="246">
        <f>ROUND(I131*H131,2)</f>
        <v>0</v>
      </c>
      <c r="BL131" s="16" t="s">
        <v>131</v>
      </c>
      <c r="BM131" s="245" t="s">
        <v>147</v>
      </c>
    </row>
    <row r="132" s="2" customFormat="1">
      <c r="A132" s="37"/>
      <c r="B132" s="38"/>
      <c r="C132" s="39"/>
      <c r="D132" s="247" t="s">
        <v>133</v>
      </c>
      <c r="E132" s="39"/>
      <c r="F132" s="248" t="s">
        <v>148</v>
      </c>
      <c r="G132" s="39"/>
      <c r="H132" s="39"/>
      <c r="I132" s="143"/>
      <c r="J132" s="39"/>
      <c r="K132" s="39"/>
      <c r="L132" s="43"/>
      <c r="M132" s="249"/>
      <c r="N132" s="250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133</v>
      </c>
      <c r="AU132" s="16" t="s">
        <v>86</v>
      </c>
    </row>
    <row r="133" s="2" customFormat="1">
      <c r="A133" s="37"/>
      <c r="B133" s="38"/>
      <c r="C133" s="39"/>
      <c r="D133" s="247" t="s">
        <v>135</v>
      </c>
      <c r="E133" s="39"/>
      <c r="F133" s="251" t="s">
        <v>149</v>
      </c>
      <c r="G133" s="39"/>
      <c r="H133" s="39"/>
      <c r="I133" s="143"/>
      <c r="J133" s="39"/>
      <c r="K133" s="39"/>
      <c r="L133" s="43"/>
      <c r="M133" s="249"/>
      <c r="N133" s="250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86</v>
      </c>
    </row>
    <row r="134" s="2" customFormat="1">
      <c r="A134" s="37"/>
      <c r="B134" s="38"/>
      <c r="C134" s="39"/>
      <c r="D134" s="247" t="s">
        <v>137</v>
      </c>
      <c r="E134" s="39"/>
      <c r="F134" s="251" t="s">
        <v>150</v>
      </c>
      <c r="G134" s="39"/>
      <c r="H134" s="39"/>
      <c r="I134" s="143"/>
      <c r="J134" s="39"/>
      <c r="K134" s="39"/>
      <c r="L134" s="43"/>
      <c r="M134" s="249"/>
      <c r="N134" s="25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86</v>
      </c>
    </row>
    <row r="135" s="13" customFormat="1">
      <c r="A135" s="13"/>
      <c r="B135" s="252"/>
      <c r="C135" s="253"/>
      <c r="D135" s="247" t="s">
        <v>139</v>
      </c>
      <c r="E135" s="254" t="s">
        <v>1</v>
      </c>
      <c r="F135" s="255" t="s">
        <v>151</v>
      </c>
      <c r="G135" s="253"/>
      <c r="H135" s="256">
        <v>460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2" t="s">
        <v>139</v>
      </c>
      <c r="AU135" s="262" t="s">
        <v>86</v>
      </c>
      <c r="AV135" s="13" t="s">
        <v>86</v>
      </c>
      <c r="AW135" s="13" t="s">
        <v>32</v>
      </c>
      <c r="AX135" s="13" t="s">
        <v>84</v>
      </c>
      <c r="AY135" s="262" t="s">
        <v>124</v>
      </c>
    </row>
    <row r="136" s="2" customFormat="1" ht="21.75" customHeight="1">
      <c r="A136" s="37"/>
      <c r="B136" s="38"/>
      <c r="C136" s="234" t="s">
        <v>152</v>
      </c>
      <c r="D136" s="234" t="s">
        <v>127</v>
      </c>
      <c r="E136" s="235" t="s">
        <v>153</v>
      </c>
      <c r="F136" s="236" t="s">
        <v>154</v>
      </c>
      <c r="G136" s="237" t="s">
        <v>145</v>
      </c>
      <c r="H136" s="238">
        <v>27600</v>
      </c>
      <c r="I136" s="239"/>
      <c r="J136" s="240">
        <f>ROUND(I136*H136,2)</f>
        <v>0</v>
      </c>
      <c r="K136" s="236" t="s">
        <v>146</v>
      </c>
      <c r="L136" s="43"/>
      <c r="M136" s="241" t="s">
        <v>1</v>
      </c>
      <c r="N136" s="242" t="s">
        <v>41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131</v>
      </c>
      <c r="AT136" s="245" t="s">
        <v>127</v>
      </c>
      <c r="AU136" s="245" t="s">
        <v>86</v>
      </c>
      <c r="AY136" s="16" t="s">
        <v>124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84</v>
      </c>
      <c r="BK136" s="246">
        <f>ROUND(I136*H136,2)</f>
        <v>0</v>
      </c>
      <c r="BL136" s="16" t="s">
        <v>131</v>
      </c>
      <c r="BM136" s="245" t="s">
        <v>155</v>
      </c>
    </row>
    <row r="137" s="2" customFormat="1">
      <c r="A137" s="37"/>
      <c r="B137" s="38"/>
      <c r="C137" s="39"/>
      <c r="D137" s="247" t="s">
        <v>133</v>
      </c>
      <c r="E137" s="39"/>
      <c r="F137" s="248" t="s">
        <v>156</v>
      </c>
      <c r="G137" s="39"/>
      <c r="H137" s="39"/>
      <c r="I137" s="143"/>
      <c r="J137" s="39"/>
      <c r="K137" s="39"/>
      <c r="L137" s="43"/>
      <c r="M137" s="249"/>
      <c r="N137" s="25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133</v>
      </c>
      <c r="AU137" s="16" t="s">
        <v>86</v>
      </c>
    </row>
    <row r="138" s="2" customFormat="1">
      <c r="A138" s="37"/>
      <c r="B138" s="38"/>
      <c r="C138" s="39"/>
      <c r="D138" s="247" t="s">
        <v>135</v>
      </c>
      <c r="E138" s="39"/>
      <c r="F138" s="251" t="s">
        <v>149</v>
      </c>
      <c r="G138" s="39"/>
      <c r="H138" s="39"/>
      <c r="I138" s="143"/>
      <c r="J138" s="39"/>
      <c r="K138" s="39"/>
      <c r="L138" s="43"/>
      <c r="M138" s="249"/>
      <c r="N138" s="25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135</v>
      </c>
      <c r="AU138" s="16" t="s">
        <v>86</v>
      </c>
    </row>
    <row r="139" s="2" customFormat="1">
      <c r="A139" s="37"/>
      <c r="B139" s="38"/>
      <c r="C139" s="39"/>
      <c r="D139" s="247" t="s">
        <v>137</v>
      </c>
      <c r="E139" s="39"/>
      <c r="F139" s="251" t="s">
        <v>150</v>
      </c>
      <c r="G139" s="39"/>
      <c r="H139" s="39"/>
      <c r="I139" s="143"/>
      <c r="J139" s="39"/>
      <c r="K139" s="39"/>
      <c r="L139" s="43"/>
      <c r="M139" s="249"/>
      <c r="N139" s="25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86</v>
      </c>
    </row>
    <row r="140" s="13" customFormat="1">
      <c r="A140" s="13"/>
      <c r="B140" s="252"/>
      <c r="C140" s="253"/>
      <c r="D140" s="247" t="s">
        <v>139</v>
      </c>
      <c r="E140" s="253"/>
      <c r="F140" s="255" t="s">
        <v>157</v>
      </c>
      <c r="G140" s="253"/>
      <c r="H140" s="256">
        <v>27600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139</v>
      </c>
      <c r="AU140" s="262" t="s">
        <v>86</v>
      </c>
      <c r="AV140" s="13" t="s">
        <v>86</v>
      </c>
      <c r="AW140" s="13" t="s">
        <v>4</v>
      </c>
      <c r="AX140" s="13" t="s">
        <v>84</v>
      </c>
      <c r="AY140" s="262" t="s">
        <v>124</v>
      </c>
    </row>
    <row r="141" s="2" customFormat="1" ht="21.75" customHeight="1">
      <c r="A141" s="37"/>
      <c r="B141" s="38"/>
      <c r="C141" s="234" t="s">
        <v>131</v>
      </c>
      <c r="D141" s="234" t="s">
        <v>127</v>
      </c>
      <c r="E141" s="235" t="s">
        <v>158</v>
      </c>
      <c r="F141" s="236" t="s">
        <v>159</v>
      </c>
      <c r="G141" s="237" t="s">
        <v>145</v>
      </c>
      <c r="H141" s="238">
        <v>460</v>
      </c>
      <c r="I141" s="239"/>
      <c r="J141" s="240">
        <f>ROUND(I141*H141,2)</f>
        <v>0</v>
      </c>
      <c r="K141" s="236" t="s">
        <v>146</v>
      </c>
      <c r="L141" s="43"/>
      <c r="M141" s="241" t="s">
        <v>1</v>
      </c>
      <c r="N141" s="242" t="s">
        <v>41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127</v>
      </c>
      <c r="AU141" s="245" t="s">
        <v>86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84</v>
      </c>
      <c r="BK141" s="246">
        <f>ROUND(I141*H141,2)</f>
        <v>0</v>
      </c>
      <c r="BL141" s="16" t="s">
        <v>131</v>
      </c>
      <c r="BM141" s="245" t="s">
        <v>160</v>
      </c>
    </row>
    <row r="142" s="2" customFormat="1">
      <c r="A142" s="37"/>
      <c r="B142" s="38"/>
      <c r="C142" s="39"/>
      <c r="D142" s="247" t="s">
        <v>133</v>
      </c>
      <c r="E142" s="39"/>
      <c r="F142" s="248" t="s">
        <v>161</v>
      </c>
      <c r="G142" s="39"/>
      <c r="H142" s="39"/>
      <c r="I142" s="143"/>
      <c r="J142" s="39"/>
      <c r="K142" s="39"/>
      <c r="L142" s="43"/>
      <c r="M142" s="249"/>
      <c r="N142" s="25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133</v>
      </c>
      <c r="AU142" s="16" t="s">
        <v>86</v>
      </c>
    </row>
    <row r="143" s="2" customFormat="1">
      <c r="A143" s="37"/>
      <c r="B143" s="38"/>
      <c r="C143" s="39"/>
      <c r="D143" s="247" t="s">
        <v>135</v>
      </c>
      <c r="E143" s="39"/>
      <c r="F143" s="251" t="s">
        <v>162</v>
      </c>
      <c r="G143" s="39"/>
      <c r="H143" s="39"/>
      <c r="I143" s="143"/>
      <c r="J143" s="39"/>
      <c r="K143" s="39"/>
      <c r="L143" s="43"/>
      <c r="M143" s="249"/>
      <c r="N143" s="25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135</v>
      </c>
      <c r="AU143" s="16" t="s">
        <v>86</v>
      </c>
    </row>
    <row r="144" s="2" customFormat="1">
      <c r="A144" s="37"/>
      <c r="B144" s="38"/>
      <c r="C144" s="39"/>
      <c r="D144" s="247" t="s">
        <v>137</v>
      </c>
      <c r="E144" s="39"/>
      <c r="F144" s="251" t="s">
        <v>150</v>
      </c>
      <c r="G144" s="39"/>
      <c r="H144" s="39"/>
      <c r="I144" s="143"/>
      <c r="J144" s="39"/>
      <c r="K144" s="39"/>
      <c r="L144" s="43"/>
      <c r="M144" s="249"/>
      <c r="N144" s="25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86</v>
      </c>
    </row>
    <row r="145" s="2" customFormat="1" ht="16.5" customHeight="1">
      <c r="A145" s="37"/>
      <c r="B145" s="38"/>
      <c r="C145" s="234" t="s">
        <v>163</v>
      </c>
      <c r="D145" s="234" t="s">
        <v>127</v>
      </c>
      <c r="E145" s="235" t="s">
        <v>164</v>
      </c>
      <c r="F145" s="236" t="s">
        <v>165</v>
      </c>
      <c r="G145" s="237" t="s">
        <v>145</v>
      </c>
      <c r="H145" s="238">
        <v>460</v>
      </c>
      <c r="I145" s="239"/>
      <c r="J145" s="240">
        <f>ROUND(I145*H145,2)</f>
        <v>0</v>
      </c>
      <c r="K145" s="236" t="s">
        <v>146</v>
      </c>
      <c r="L145" s="43"/>
      <c r="M145" s="241" t="s">
        <v>1</v>
      </c>
      <c r="N145" s="242" t="s">
        <v>41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131</v>
      </c>
      <c r="AT145" s="245" t="s">
        <v>127</v>
      </c>
      <c r="AU145" s="245" t="s">
        <v>86</v>
      </c>
      <c r="AY145" s="16" t="s">
        <v>124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84</v>
      </c>
      <c r="BK145" s="246">
        <f>ROUND(I145*H145,2)</f>
        <v>0</v>
      </c>
      <c r="BL145" s="16" t="s">
        <v>131</v>
      </c>
      <c r="BM145" s="245" t="s">
        <v>166</v>
      </c>
    </row>
    <row r="146" s="2" customFormat="1">
      <c r="A146" s="37"/>
      <c r="B146" s="38"/>
      <c r="C146" s="39"/>
      <c r="D146" s="247" t="s">
        <v>133</v>
      </c>
      <c r="E146" s="39"/>
      <c r="F146" s="248" t="s">
        <v>167</v>
      </c>
      <c r="G146" s="39"/>
      <c r="H146" s="39"/>
      <c r="I146" s="143"/>
      <c r="J146" s="39"/>
      <c r="K146" s="39"/>
      <c r="L146" s="43"/>
      <c r="M146" s="249"/>
      <c r="N146" s="250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133</v>
      </c>
      <c r="AU146" s="16" t="s">
        <v>86</v>
      </c>
    </row>
    <row r="147" s="2" customFormat="1">
      <c r="A147" s="37"/>
      <c r="B147" s="38"/>
      <c r="C147" s="39"/>
      <c r="D147" s="247" t="s">
        <v>135</v>
      </c>
      <c r="E147" s="39"/>
      <c r="F147" s="251" t="s">
        <v>168</v>
      </c>
      <c r="G147" s="39"/>
      <c r="H147" s="39"/>
      <c r="I147" s="143"/>
      <c r="J147" s="39"/>
      <c r="K147" s="39"/>
      <c r="L147" s="43"/>
      <c r="M147" s="249"/>
      <c r="N147" s="25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135</v>
      </c>
      <c r="AU147" s="16" t="s">
        <v>86</v>
      </c>
    </row>
    <row r="148" s="13" customFormat="1">
      <c r="A148" s="13"/>
      <c r="B148" s="252"/>
      <c r="C148" s="253"/>
      <c r="D148" s="247" t="s">
        <v>139</v>
      </c>
      <c r="E148" s="254" t="s">
        <v>1</v>
      </c>
      <c r="F148" s="255" t="s">
        <v>151</v>
      </c>
      <c r="G148" s="253"/>
      <c r="H148" s="256">
        <v>460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139</v>
      </c>
      <c r="AU148" s="262" t="s">
        <v>86</v>
      </c>
      <c r="AV148" s="13" t="s">
        <v>86</v>
      </c>
      <c r="AW148" s="13" t="s">
        <v>32</v>
      </c>
      <c r="AX148" s="13" t="s">
        <v>84</v>
      </c>
      <c r="AY148" s="262" t="s">
        <v>124</v>
      </c>
    </row>
    <row r="149" s="2" customFormat="1" ht="16.5" customHeight="1">
      <c r="A149" s="37"/>
      <c r="B149" s="38"/>
      <c r="C149" s="234" t="s">
        <v>169</v>
      </c>
      <c r="D149" s="234" t="s">
        <v>127</v>
      </c>
      <c r="E149" s="235" t="s">
        <v>170</v>
      </c>
      <c r="F149" s="236" t="s">
        <v>171</v>
      </c>
      <c r="G149" s="237" t="s">
        <v>145</v>
      </c>
      <c r="H149" s="238">
        <v>27600</v>
      </c>
      <c r="I149" s="239"/>
      <c r="J149" s="240">
        <f>ROUND(I149*H149,2)</f>
        <v>0</v>
      </c>
      <c r="K149" s="236" t="s">
        <v>146</v>
      </c>
      <c r="L149" s="43"/>
      <c r="M149" s="241" t="s">
        <v>1</v>
      </c>
      <c r="N149" s="242" t="s">
        <v>41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131</v>
      </c>
      <c r="AT149" s="245" t="s">
        <v>127</v>
      </c>
      <c r="AU149" s="245" t="s">
        <v>86</v>
      </c>
      <c r="AY149" s="16" t="s">
        <v>124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84</v>
      </c>
      <c r="BK149" s="246">
        <f>ROUND(I149*H149,2)</f>
        <v>0</v>
      </c>
      <c r="BL149" s="16" t="s">
        <v>131</v>
      </c>
      <c r="BM149" s="245" t="s">
        <v>172</v>
      </c>
    </row>
    <row r="150" s="2" customFormat="1">
      <c r="A150" s="37"/>
      <c r="B150" s="38"/>
      <c r="C150" s="39"/>
      <c r="D150" s="247" t="s">
        <v>133</v>
      </c>
      <c r="E150" s="39"/>
      <c r="F150" s="248" t="s">
        <v>173</v>
      </c>
      <c r="G150" s="39"/>
      <c r="H150" s="39"/>
      <c r="I150" s="143"/>
      <c r="J150" s="39"/>
      <c r="K150" s="39"/>
      <c r="L150" s="43"/>
      <c r="M150" s="249"/>
      <c r="N150" s="25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133</v>
      </c>
      <c r="AU150" s="16" t="s">
        <v>86</v>
      </c>
    </row>
    <row r="151" s="2" customFormat="1">
      <c r="A151" s="37"/>
      <c r="B151" s="38"/>
      <c r="C151" s="39"/>
      <c r="D151" s="247" t="s">
        <v>135</v>
      </c>
      <c r="E151" s="39"/>
      <c r="F151" s="251" t="s">
        <v>168</v>
      </c>
      <c r="G151" s="39"/>
      <c r="H151" s="39"/>
      <c r="I151" s="143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135</v>
      </c>
      <c r="AU151" s="16" t="s">
        <v>86</v>
      </c>
    </row>
    <row r="152" s="13" customFormat="1">
      <c r="A152" s="13"/>
      <c r="B152" s="252"/>
      <c r="C152" s="253"/>
      <c r="D152" s="247" t="s">
        <v>139</v>
      </c>
      <c r="E152" s="253"/>
      <c r="F152" s="255" t="s">
        <v>157</v>
      </c>
      <c r="G152" s="253"/>
      <c r="H152" s="256">
        <v>27600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139</v>
      </c>
      <c r="AU152" s="262" t="s">
        <v>86</v>
      </c>
      <c r="AV152" s="13" t="s">
        <v>86</v>
      </c>
      <c r="AW152" s="13" t="s">
        <v>4</v>
      </c>
      <c r="AX152" s="13" t="s">
        <v>84</v>
      </c>
      <c r="AY152" s="262" t="s">
        <v>124</v>
      </c>
    </row>
    <row r="153" s="2" customFormat="1" ht="16.5" customHeight="1">
      <c r="A153" s="37"/>
      <c r="B153" s="38"/>
      <c r="C153" s="234" t="s">
        <v>174</v>
      </c>
      <c r="D153" s="234" t="s">
        <v>127</v>
      </c>
      <c r="E153" s="235" t="s">
        <v>175</v>
      </c>
      <c r="F153" s="236" t="s">
        <v>176</v>
      </c>
      <c r="G153" s="237" t="s">
        <v>145</v>
      </c>
      <c r="H153" s="238">
        <v>460</v>
      </c>
      <c r="I153" s="239"/>
      <c r="J153" s="240">
        <f>ROUND(I153*H153,2)</f>
        <v>0</v>
      </c>
      <c r="K153" s="236" t="s">
        <v>146</v>
      </c>
      <c r="L153" s="43"/>
      <c r="M153" s="241" t="s">
        <v>1</v>
      </c>
      <c r="N153" s="242" t="s">
        <v>41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131</v>
      </c>
      <c r="AT153" s="245" t="s">
        <v>127</v>
      </c>
      <c r="AU153" s="245" t="s">
        <v>86</v>
      </c>
      <c r="AY153" s="16" t="s">
        <v>124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84</v>
      </c>
      <c r="BK153" s="246">
        <f>ROUND(I153*H153,2)</f>
        <v>0</v>
      </c>
      <c r="BL153" s="16" t="s">
        <v>131</v>
      </c>
      <c r="BM153" s="245" t="s">
        <v>177</v>
      </c>
    </row>
    <row r="154" s="2" customFormat="1">
      <c r="A154" s="37"/>
      <c r="B154" s="38"/>
      <c r="C154" s="39"/>
      <c r="D154" s="247" t="s">
        <v>133</v>
      </c>
      <c r="E154" s="39"/>
      <c r="F154" s="248" t="s">
        <v>178</v>
      </c>
      <c r="G154" s="39"/>
      <c r="H154" s="39"/>
      <c r="I154" s="143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86</v>
      </c>
    </row>
    <row r="155" s="2" customFormat="1" ht="16.5" customHeight="1">
      <c r="A155" s="37"/>
      <c r="B155" s="38"/>
      <c r="C155" s="234" t="s">
        <v>179</v>
      </c>
      <c r="D155" s="234" t="s">
        <v>127</v>
      </c>
      <c r="E155" s="235" t="s">
        <v>180</v>
      </c>
      <c r="F155" s="236" t="s">
        <v>181</v>
      </c>
      <c r="G155" s="237" t="s">
        <v>130</v>
      </c>
      <c r="H155" s="238">
        <v>72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41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0.00050000000000000001</v>
      </c>
      <c r="T155" s="244">
        <f>S155*H155</f>
        <v>0.036000000000000004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131</v>
      </c>
      <c r="AT155" s="245" t="s">
        <v>127</v>
      </c>
      <c r="AU155" s="245" t="s">
        <v>86</v>
      </c>
      <c r="AY155" s="16" t="s">
        <v>124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84</v>
      </c>
      <c r="BK155" s="246">
        <f>ROUND(I155*H155,2)</f>
        <v>0</v>
      </c>
      <c r="BL155" s="16" t="s">
        <v>131</v>
      </c>
      <c r="BM155" s="245" t="s">
        <v>182</v>
      </c>
    </row>
    <row r="156" s="2" customFormat="1">
      <c r="A156" s="37"/>
      <c r="B156" s="38"/>
      <c r="C156" s="39"/>
      <c r="D156" s="247" t="s">
        <v>133</v>
      </c>
      <c r="E156" s="39"/>
      <c r="F156" s="248" t="s">
        <v>183</v>
      </c>
      <c r="G156" s="39"/>
      <c r="H156" s="39"/>
      <c r="I156" s="143"/>
      <c r="J156" s="39"/>
      <c r="K156" s="39"/>
      <c r="L156" s="43"/>
      <c r="M156" s="249"/>
      <c r="N156" s="250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133</v>
      </c>
      <c r="AU156" s="16" t="s">
        <v>86</v>
      </c>
    </row>
    <row r="157" s="2" customFormat="1">
      <c r="A157" s="37"/>
      <c r="B157" s="38"/>
      <c r="C157" s="39"/>
      <c r="D157" s="247" t="s">
        <v>135</v>
      </c>
      <c r="E157" s="39"/>
      <c r="F157" s="251" t="s">
        <v>184</v>
      </c>
      <c r="G157" s="39"/>
      <c r="H157" s="39"/>
      <c r="I157" s="143"/>
      <c r="J157" s="39"/>
      <c r="K157" s="39"/>
      <c r="L157" s="43"/>
      <c r="M157" s="249"/>
      <c r="N157" s="25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135</v>
      </c>
      <c r="AU157" s="16" t="s">
        <v>86</v>
      </c>
    </row>
    <row r="158" s="2" customFormat="1">
      <c r="A158" s="37"/>
      <c r="B158" s="38"/>
      <c r="C158" s="39"/>
      <c r="D158" s="247" t="s">
        <v>137</v>
      </c>
      <c r="E158" s="39"/>
      <c r="F158" s="251" t="s">
        <v>185</v>
      </c>
      <c r="G158" s="39"/>
      <c r="H158" s="39"/>
      <c r="I158" s="143"/>
      <c r="J158" s="39"/>
      <c r="K158" s="39"/>
      <c r="L158" s="43"/>
      <c r="M158" s="249"/>
      <c r="N158" s="250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86</v>
      </c>
    </row>
    <row r="159" s="13" customFormat="1">
      <c r="A159" s="13"/>
      <c r="B159" s="252"/>
      <c r="C159" s="253"/>
      <c r="D159" s="247" t="s">
        <v>139</v>
      </c>
      <c r="E159" s="254" t="s">
        <v>1</v>
      </c>
      <c r="F159" s="255" t="s">
        <v>186</v>
      </c>
      <c r="G159" s="253"/>
      <c r="H159" s="256">
        <v>72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139</v>
      </c>
      <c r="AU159" s="262" t="s">
        <v>86</v>
      </c>
      <c r="AV159" s="13" t="s">
        <v>86</v>
      </c>
      <c r="AW159" s="13" t="s">
        <v>32</v>
      </c>
      <c r="AX159" s="13" t="s">
        <v>84</v>
      </c>
      <c r="AY159" s="262" t="s">
        <v>124</v>
      </c>
    </row>
    <row r="160" s="2" customFormat="1" ht="21.75" customHeight="1">
      <c r="A160" s="37"/>
      <c r="B160" s="38"/>
      <c r="C160" s="234" t="s">
        <v>125</v>
      </c>
      <c r="D160" s="234" t="s">
        <v>127</v>
      </c>
      <c r="E160" s="235" t="s">
        <v>187</v>
      </c>
      <c r="F160" s="236" t="s">
        <v>188</v>
      </c>
      <c r="G160" s="237" t="s">
        <v>130</v>
      </c>
      <c r="H160" s="238">
        <v>45.100000000000001</v>
      </c>
      <c r="I160" s="239"/>
      <c r="J160" s="240">
        <f>ROUND(I160*H160,2)</f>
        <v>0</v>
      </c>
      <c r="K160" s="236" t="s">
        <v>1</v>
      </c>
      <c r="L160" s="43"/>
      <c r="M160" s="241" t="s">
        <v>1</v>
      </c>
      <c r="N160" s="242" t="s">
        <v>41</v>
      </c>
      <c r="O160" s="90"/>
      <c r="P160" s="243">
        <f>O160*H160</f>
        <v>0</v>
      </c>
      <c r="Q160" s="243">
        <v>3.0000000000000001E-05</v>
      </c>
      <c r="R160" s="243">
        <f>Q160*H160</f>
        <v>0.001353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131</v>
      </c>
      <c r="AT160" s="245" t="s">
        <v>127</v>
      </c>
      <c r="AU160" s="245" t="s">
        <v>86</v>
      </c>
      <c r="AY160" s="16" t="s">
        <v>124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84</v>
      </c>
      <c r="BK160" s="246">
        <f>ROUND(I160*H160,2)</f>
        <v>0</v>
      </c>
      <c r="BL160" s="16" t="s">
        <v>131</v>
      </c>
      <c r="BM160" s="245" t="s">
        <v>189</v>
      </c>
    </row>
    <row r="161" s="2" customFormat="1">
      <c r="A161" s="37"/>
      <c r="B161" s="38"/>
      <c r="C161" s="39"/>
      <c r="D161" s="247" t="s">
        <v>133</v>
      </c>
      <c r="E161" s="39"/>
      <c r="F161" s="248" t="s">
        <v>190</v>
      </c>
      <c r="G161" s="39"/>
      <c r="H161" s="39"/>
      <c r="I161" s="143"/>
      <c r="J161" s="39"/>
      <c r="K161" s="39"/>
      <c r="L161" s="43"/>
      <c r="M161" s="249"/>
      <c r="N161" s="250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133</v>
      </c>
      <c r="AU161" s="16" t="s">
        <v>86</v>
      </c>
    </row>
    <row r="162" s="2" customFormat="1">
      <c r="A162" s="37"/>
      <c r="B162" s="38"/>
      <c r="C162" s="39"/>
      <c r="D162" s="247" t="s">
        <v>137</v>
      </c>
      <c r="E162" s="39"/>
      <c r="F162" s="251" t="s">
        <v>138</v>
      </c>
      <c r="G162" s="39"/>
      <c r="H162" s="39"/>
      <c r="I162" s="143"/>
      <c r="J162" s="39"/>
      <c r="K162" s="39"/>
      <c r="L162" s="43"/>
      <c r="M162" s="249"/>
      <c r="N162" s="25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86</v>
      </c>
    </row>
    <row r="163" s="2" customFormat="1" ht="21.75" customHeight="1">
      <c r="A163" s="37"/>
      <c r="B163" s="38"/>
      <c r="C163" s="234" t="s">
        <v>191</v>
      </c>
      <c r="D163" s="234" t="s">
        <v>127</v>
      </c>
      <c r="E163" s="235" t="s">
        <v>192</v>
      </c>
      <c r="F163" s="236" t="s">
        <v>193</v>
      </c>
      <c r="G163" s="237" t="s">
        <v>145</v>
      </c>
      <c r="H163" s="238">
        <v>387.05000000000001</v>
      </c>
      <c r="I163" s="239"/>
      <c r="J163" s="240">
        <f>ROUND(I163*H163,2)</f>
        <v>0</v>
      </c>
      <c r="K163" s="236" t="s">
        <v>146</v>
      </c>
      <c r="L163" s="43"/>
      <c r="M163" s="241" t="s">
        <v>1</v>
      </c>
      <c r="N163" s="242" t="s">
        <v>41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0.065000000000000002</v>
      </c>
      <c r="T163" s="244">
        <f>S163*H163</f>
        <v>25.158250000000002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131</v>
      </c>
      <c r="AT163" s="245" t="s">
        <v>127</v>
      </c>
      <c r="AU163" s="245" t="s">
        <v>86</v>
      </c>
      <c r="AY163" s="16" t="s">
        <v>124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84</v>
      </c>
      <c r="BK163" s="246">
        <f>ROUND(I163*H163,2)</f>
        <v>0</v>
      </c>
      <c r="BL163" s="16" t="s">
        <v>131</v>
      </c>
      <c r="BM163" s="245" t="s">
        <v>194</v>
      </c>
    </row>
    <row r="164" s="2" customFormat="1">
      <c r="A164" s="37"/>
      <c r="B164" s="38"/>
      <c r="C164" s="39"/>
      <c r="D164" s="247" t="s">
        <v>133</v>
      </c>
      <c r="E164" s="39"/>
      <c r="F164" s="248" t="s">
        <v>195</v>
      </c>
      <c r="G164" s="39"/>
      <c r="H164" s="39"/>
      <c r="I164" s="143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86</v>
      </c>
    </row>
    <row r="165" s="2" customFormat="1">
      <c r="A165" s="37"/>
      <c r="B165" s="38"/>
      <c r="C165" s="39"/>
      <c r="D165" s="247" t="s">
        <v>135</v>
      </c>
      <c r="E165" s="39"/>
      <c r="F165" s="251" t="s">
        <v>196</v>
      </c>
      <c r="G165" s="39"/>
      <c r="H165" s="39"/>
      <c r="I165" s="143"/>
      <c r="J165" s="39"/>
      <c r="K165" s="39"/>
      <c r="L165" s="43"/>
      <c r="M165" s="249"/>
      <c r="N165" s="250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135</v>
      </c>
      <c r="AU165" s="16" t="s">
        <v>86</v>
      </c>
    </row>
    <row r="166" s="2" customFormat="1">
      <c r="A166" s="37"/>
      <c r="B166" s="38"/>
      <c r="C166" s="39"/>
      <c r="D166" s="247" t="s">
        <v>137</v>
      </c>
      <c r="E166" s="39"/>
      <c r="F166" s="251" t="s">
        <v>197</v>
      </c>
      <c r="G166" s="39"/>
      <c r="H166" s="39"/>
      <c r="I166" s="143"/>
      <c r="J166" s="39"/>
      <c r="K166" s="39"/>
      <c r="L166" s="43"/>
      <c r="M166" s="249"/>
      <c r="N166" s="25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86</v>
      </c>
    </row>
    <row r="167" s="13" customFormat="1">
      <c r="A167" s="13"/>
      <c r="B167" s="252"/>
      <c r="C167" s="253"/>
      <c r="D167" s="247" t="s">
        <v>139</v>
      </c>
      <c r="E167" s="254" t="s">
        <v>1</v>
      </c>
      <c r="F167" s="255" t="s">
        <v>198</v>
      </c>
      <c r="G167" s="253"/>
      <c r="H167" s="256">
        <v>387.05000000000001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139</v>
      </c>
      <c r="AU167" s="262" t="s">
        <v>86</v>
      </c>
      <c r="AV167" s="13" t="s">
        <v>86</v>
      </c>
      <c r="AW167" s="13" t="s">
        <v>32</v>
      </c>
      <c r="AX167" s="13" t="s">
        <v>84</v>
      </c>
      <c r="AY167" s="262" t="s">
        <v>124</v>
      </c>
    </row>
    <row r="168" s="2" customFormat="1" ht="21.75" customHeight="1">
      <c r="A168" s="37"/>
      <c r="B168" s="38"/>
      <c r="C168" s="234" t="s">
        <v>199</v>
      </c>
      <c r="D168" s="234" t="s">
        <v>127</v>
      </c>
      <c r="E168" s="235" t="s">
        <v>200</v>
      </c>
      <c r="F168" s="236" t="s">
        <v>201</v>
      </c>
      <c r="G168" s="237" t="s">
        <v>145</v>
      </c>
      <c r="H168" s="238">
        <v>213</v>
      </c>
      <c r="I168" s="239"/>
      <c r="J168" s="240">
        <f>ROUND(I168*H168,2)</f>
        <v>0</v>
      </c>
      <c r="K168" s="236" t="s">
        <v>146</v>
      </c>
      <c r="L168" s="43"/>
      <c r="M168" s="241" t="s">
        <v>1</v>
      </c>
      <c r="N168" s="242" t="s">
        <v>41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0.070000000000000007</v>
      </c>
      <c r="T168" s="244">
        <f>S168*H168</f>
        <v>14.910000000000002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131</v>
      </c>
      <c r="AT168" s="245" t="s">
        <v>127</v>
      </c>
      <c r="AU168" s="245" t="s">
        <v>86</v>
      </c>
      <c r="AY168" s="16" t="s">
        <v>124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84</v>
      </c>
      <c r="BK168" s="246">
        <f>ROUND(I168*H168,2)</f>
        <v>0</v>
      </c>
      <c r="BL168" s="16" t="s">
        <v>131</v>
      </c>
      <c r="BM168" s="245" t="s">
        <v>202</v>
      </c>
    </row>
    <row r="169" s="2" customFormat="1">
      <c r="A169" s="37"/>
      <c r="B169" s="38"/>
      <c r="C169" s="39"/>
      <c r="D169" s="247" t="s">
        <v>133</v>
      </c>
      <c r="E169" s="39"/>
      <c r="F169" s="248" t="s">
        <v>203</v>
      </c>
      <c r="G169" s="39"/>
      <c r="H169" s="39"/>
      <c r="I169" s="143"/>
      <c r="J169" s="39"/>
      <c r="K169" s="39"/>
      <c r="L169" s="43"/>
      <c r="M169" s="249"/>
      <c r="N169" s="250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133</v>
      </c>
      <c r="AU169" s="16" t="s">
        <v>86</v>
      </c>
    </row>
    <row r="170" s="2" customFormat="1">
      <c r="A170" s="37"/>
      <c r="B170" s="38"/>
      <c r="C170" s="39"/>
      <c r="D170" s="247" t="s">
        <v>135</v>
      </c>
      <c r="E170" s="39"/>
      <c r="F170" s="251" t="s">
        <v>196</v>
      </c>
      <c r="G170" s="39"/>
      <c r="H170" s="39"/>
      <c r="I170" s="143"/>
      <c r="J170" s="39"/>
      <c r="K170" s="39"/>
      <c r="L170" s="43"/>
      <c r="M170" s="249"/>
      <c r="N170" s="25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135</v>
      </c>
      <c r="AU170" s="16" t="s">
        <v>86</v>
      </c>
    </row>
    <row r="171" s="2" customFormat="1">
      <c r="A171" s="37"/>
      <c r="B171" s="38"/>
      <c r="C171" s="39"/>
      <c r="D171" s="247" t="s">
        <v>137</v>
      </c>
      <c r="E171" s="39"/>
      <c r="F171" s="251" t="s">
        <v>204</v>
      </c>
      <c r="G171" s="39"/>
      <c r="H171" s="39"/>
      <c r="I171" s="143"/>
      <c r="J171" s="39"/>
      <c r="K171" s="39"/>
      <c r="L171" s="43"/>
      <c r="M171" s="249"/>
      <c r="N171" s="25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86</v>
      </c>
    </row>
    <row r="172" s="13" customFormat="1">
      <c r="A172" s="13"/>
      <c r="B172" s="252"/>
      <c r="C172" s="253"/>
      <c r="D172" s="247" t="s">
        <v>139</v>
      </c>
      <c r="E172" s="254" t="s">
        <v>1</v>
      </c>
      <c r="F172" s="255" t="s">
        <v>205</v>
      </c>
      <c r="G172" s="253"/>
      <c r="H172" s="256">
        <v>213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139</v>
      </c>
      <c r="AU172" s="262" t="s">
        <v>86</v>
      </c>
      <c r="AV172" s="13" t="s">
        <v>86</v>
      </c>
      <c r="AW172" s="13" t="s">
        <v>32</v>
      </c>
      <c r="AX172" s="13" t="s">
        <v>84</v>
      </c>
      <c r="AY172" s="262" t="s">
        <v>124</v>
      </c>
    </row>
    <row r="173" s="2" customFormat="1" ht="21.75" customHeight="1">
      <c r="A173" s="37"/>
      <c r="B173" s="38"/>
      <c r="C173" s="234" t="s">
        <v>206</v>
      </c>
      <c r="D173" s="234" t="s">
        <v>127</v>
      </c>
      <c r="E173" s="235" t="s">
        <v>207</v>
      </c>
      <c r="F173" s="236" t="s">
        <v>208</v>
      </c>
      <c r="G173" s="237" t="s">
        <v>145</v>
      </c>
      <c r="H173" s="238">
        <v>213</v>
      </c>
      <c r="I173" s="239"/>
      <c r="J173" s="240">
        <f>ROUND(I173*H173,2)</f>
        <v>0</v>
      </c>
      <c r="K173" s="236" t="s">
        <v>1</v>
      </c>
      <c r="L173" s="43"/>
      <c r="M173" s="241" t="s">
        <v>1</v>
      </c>
      <c r="N173" s="242" t="s">
        <v>41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131</v>
      </c>
      <c r="AT173" s="245" t="s">
        <v>127</v>
      </c>
      <c r="AU173" s="245" t="s">
        <v>86</v>
      </c>
      <c r="AY173" s="16" t="s">
        <v>124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84</v>
      </c>
      <c r="BK173" s="246">
        <f>ROUND(I173*H173,2)</f>
        <v>0</v>
      </c>
      <c r="BL173" s="16" t="s">
        <v>131</v>
      </c>
      <c r="BM173" s="245" t="s">
        <v>209</v>
      </c>
    </row>
    <row r="174" s="2" customFormat="1">
      <c r="A174" s="37"/>
      <c r="B174" s="38"/>
      <c r="C174" s="39"/>
      <c r="D174" s="247" t="s">
        <v>133</v>
      </c>
      <c r="E174" s="39"/>
      <c r="F174" s="248" t="s">
        <v>210</v>
      </c>
      <c r="G174" s="39"/>
      <c r="H174" s="39"/>
      <c r="I174" s="143"/>
      <c r="J174" s="39"/>
      <c r="K174" s="39"/>
      <c r="L174" s="43"/>
      <c r="M174" s="249"/>
      <c r="N174" s="25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133</v>
      </c>
      <c r="AU174" s="16" t="s">
        <v>86</v>
      </c>
    </row>
    <row r="175" s="2" customFormat="1">
      <c r="A175" s="37"/>
      <c r="B175" s="38"/>
      <c r="C175" s="39"/>
      <c r="D175" s="247" t="s">
        <v>137</v>
      </c>
      <c r="E175" s="39"/>
      <c r="F175" s="251" t="s">
        <v>211</v>
      </c>
      <c r="G175" s="39"/>
      <c r="H175" s="39"/>
      <c r="I175" s="143"/>
      <c r="J175" s="39"/>
      <c r="K175" s="39"/>
      <c r="L175" s="43"/>
      <c r="M175" s="249"/>
      <c r="N175" s="25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86</v>
      </c>
    </row>
    <row r="176" s="2" customFormat="1" ht="16.5" customHeight="1">
      <c r="A176" s="37"/>
      <c r="B176" s="38"/>
      <c r="C176" s="234" t="s">
        <v>212</v>
      </c>
      <c r="D176" s="234" t="s">
        <v>127</v>
      </c>
      <c r="E176" s="235" t="s">
        <v>213</v>
      </c>
      <c r="F176" s="236" t="s">
        <v>214</v>
      </c>
      <c r="G176" s="237" t="s">
        <v>145</v>
      </c>
      <c r="H176" s="238">
        <v>236.25</v>
      </c>
      <c r="I176" s="239"/>
      <c r="J176" s="240">
        <f>ROUND(I176*H176,2)</f>
        <v>0</v>
      </c>
      <c r="K176" s="236" t="s">
        <v>146</v>
      </c>
      <c r="L176" s="43"/>
      <c r="M176" s="241" t="s">
        <v>1</v>
      </c>
      <c r="N176" s="242" t="s">
        <v>41</v>
      </c>
      <c r="O176" s="90"/>
      <c r="P176" s="243">
        <f>O176*H176</f>
        <v>0</v>
      </c>
      <c r="Q176" s="243">
        <v>0.0035599999999999998</v>
      </c>
      <c r="R176" s="243">
        <f>Q176*H176</f>
        <v>0.84104999999999996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131</v>
      </c>
      <c r="AT176" s="245" t="s">
        <v>127</v>
      </c>
      <c r="AU176" s="245" t="s">
        <v>86</v>
      </c>
      <c r="AY176" s="16" t="s">
        <v>124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84</v>
      </c>
      <c r="BK176" s="246">
        <f>ROUND(I176*H176,2)</f>
        <v>0</v>
      </c>
      <c r="BL176" s="16" t="s">
        <v>131</v>
      </c>
      <c r="BM176" s="245" t="s">
        <v>215</v>
      </c>
    </row>
    <row r="177" s="2" customFormat="1">
      <c r="A177" s="37"/>
      <c r="B177" s="38"/>
      <c r="C177" s="39"/>
      <c r="D177" s="247" t="s">
        <v>133</v>
      </c>
      <c r="E177" s="39"/>
      <c r="F177" s="248" t="s">
        <v>216</v>
      </c>
      <c r="G177" s="39"/>
      <c r="H177" s="39"/>
      <c r="I177" s="143"/>
      <c r="J177" s="39"/>
      <c r="K177" s="39"/>
      <c r="L177" s="43"/>
      <c r="M177" s="249"/>
      <c r="N177" s="250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133</v>
      </c>
      <c r="AU177" s="16" t="s">
        <v>86</v>
      </c>
    </row>
    <row r="178" s="2" customFormat="1">
      <c r="A178" s="37"/>
      <c r="B178" s="38"/>
      <c r="C178" s="39"/>
      <c r="D178" s="247" t="s">
        <v>135</v>
      </c>
      <c r="E178" s="39"/>
      <c r="F178" s="251" t="s">
        <v>217</v>
      </c>
      <c r="G178" s="39"/>
      <c r="H178" s="39"/>
      <c r="I178" s="143"/>
      <c r="J178" s="39"/>
      <c r="K178" s="39"/>
      <c r="L178" s="43"/>
      <c r="M178" s="249"/>
      <c r="N178" s="250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135</v>
      </c>
      <c r="AU178" s="16" t="s">
        <v>86</v>
      </c>
    </row>
    <row r="179" s="13" customFormat="1">
      <c r="A179" s="13"/>
      <c r="B179" s="252"/>
      <c r="C179" s="253"/>
      <c r="D179" s="247" t="s">
        <v>139</v>
      </c>
      <c r="E179" s="254" t="s">
        <v>1</v>
      </c>
      <c r="F179" s="255" t="s">
        <v>205</v>
      </c>
      <c r="G179" s="253"/>
      <c r="H179" s="256">
        <v>213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139</v>
      </c>
      <c r="AU179" s="262" t="s">
        <v>86</v>
      </c>
      <c r="AV179" s="13" t="s">
        <v>86</v>
      </c>
      <c r="AW179" s="13" t="s">
        <v>32</v>
      </c>
      <c r="AX179" s="13" t="s">
        <v>76</v>
      </c>
      <c r="AY179" s="262" t="s">
        <v>124</v>
      </c>
    </row>
    <row r="180" s="13" customFormat="1">
      <c r="A180" s="13"/>
      <c r="B180" s="252"/>
      <c r="C180" s="253"/>
      <c r="D180" s="247" t="s">
        <v>139</v>
      </c>
      <c r="E180" s="254" t="s">
        <v>1</v>
      </c>
      <c r="F180" s="255" t="s">
        <v>218</v>
      </c>
      <c r="G180" s="253"/>
      <c r="H180" s="256">
        <v>23.25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139</v>
      </c>
      <c r="AU180" s="262" t="s">
        <v>86</v>
      </c>
      <c r="AV180" s="13" t="s">
        <v>86</v>
      </c>
      <c r="AW180" s="13" t="s">
        <v>32</v>
      </c>
      <c r="AX180" s="13" t="s">
        <v>76</v>
      </c>
      <c r="AY180" s="262" t="s">
        <v>124</v>
      </c>
    </row>
    <row r="181" s="14" customFormat="1">
      <c r="A181" s="14"/>
      <c r="B181" s="263"/>
      <c r="C181" s="264"/>
      <c r="D181" s="247" t="s">
        <v>139</v>
      </c>
      <c r="E181" s="265" t="s">
        <v>1</v>
      </c>
      <c r="F181" s="266" t="s">
        <v>142</v>
      </c>
      <c r="G181" s="264"/>
      <c r="H181" s="267">
        <v>236.25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3" t="s">
        <v>139</v>
      </c>
      <c r="AU181" s="273" t="s">
        <v>86</v>
      </c>
      <c r="AV181" s="14" t="s">
        <v>131</v>
      </c>
      <c r="AW181" s="14" t="s">
        <v>32</v>
      </c>
      <c r="AX181" s="14" t="s">
        <v>84</v>
      </c>
      <c r="AY181" s="273" t="s">
        <v>124</v>
      </c>
    </row>
    <row r="182" s="2" customFormat="1" ht="16.5" customHeight="1">
      <c r="A182" s="37"/>
      <c r="B182" s="38"/>
      <c r="C182" s="234" t="s">
        <v>219</v>
      </c>
      <c r="D182" s="234" t="s">
        <v>127</v>
      </c>
      <c r="E182" s="235" t="s">
        <v>220</v>
      </c>
      <c r="F182" s="236" t="s">
        <v>221</v>
      </c>
      <c r="G182" s="237" t="s">
        <v>145</v>
      </c>
      <c r="H182" s="238">
        <v>387.05000000000001</v>
      </c>
      <c r="I182" s="239"/>
      <c r="J182" s="240">
        <f>ROUND(I182*H182,2)</f>
        <v>0</v>
      </c>
      <c r="K182" s="236" t="s">
        <v>1</v>
      </c>
      <c r="L182" s="43"/>
      <c r="M182" s="241" t="s">
        <v>1</v>
      </c>
      <c r="N182" s="242" t="s">
        <v>41</v>
      </c>
      <c r="O182" s="90"/>
      <c r="P182" s="243">
        <f>O182*H182</f>
        <v>0</v>
      </c>
      <c r="Q182" s="243">
        <v>0.00050000000000000001</v>
      </c>
      <c r="R182" s="243">
        <f>Q182*H182</f>
        <v>0.193525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131</v>
      </c>
      <c r="AT182" s="245" t="s">
        <v>127</v>
      </c>
      <c r="AU182" s="245" t="s">
        <v>86</v>
      </c>
      <c r="AY182" s="16" t="s">
        <v>124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84</v>
      </c>
      <c r="BK182" s="246">
        <f>ROUND(I182*H182,2)</f>
        <v>0</v>
      </c>
      <c r="BL182" s="16" t="s">
        <v>131</v>
      </c>
      <c r="BM182" s="245" t="s">
        <v>222</v>
      </c>
    </row>
    <row r="183" s="2" customFormat="1">
      <c r="A183" s="37"/>
      <c r="B183" s="38"/>
      <c r="C183" s="39"/>
      <c r="D183" s="247" t="s">
        <v>133</v>
      </c>
      <c r="E183" s="39"/>
      <c r="F183" s="248" t="s">
        <v>223</v>
      </c>
      <c r="G183" s="39"/>
      <c r="H183" s="39"/>
      <c r="I183" s="143"/>
      <c r="J183" s="39"/>
      <c r="K183" s="39"/>
      <c r="L183" s="43"/>
      <c r="M183" s="249"/>
      <c r="N183" s="25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133</v>
      </c>
      <c r="AU183" s="16" t="s">
        <v>86</v>
      </c>
    </row>
    <row r="184" s="2" customFormat="1">
      <c r="A184" s="37"/>
      <c r="B184" s="38"/>
      <c r="C184" s="39"/>
      <c r="D184" s="247" t="s">
        <v>137</v>
      </c>
      <c r="E184" s="39"/>
      <c r="F184" s="251" t="s">
        <v>224</v>
      </c>
      <c r="G184" s="39"/>
      <c r="H184" s="39"/>
      <c r="I184" s="143"/>
      <c r="J184" s="39"/>
      <c r="K184" s="39"/>
      <c r="L184" s="43"/>
      <c r="M184" s="249"/>
      <c r="N184" s="250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137</v>
      </c>
      <c r="AU184" s="16" t="s">
        <v>86</v>
      </c>
    </row>
    <row r="185" s="13" customFormat="1">
      <c r="A185" s="13"/>
      <c r="B185" s="252"/>
      <c r="C185" s="253"/>
      <c r="D185" s="247" t="s">
        <v>139</v>
      </c>
      <c r="E185" s="254" t="s">
        <v>1</v>
      </c>
      <c r="F185" s="255" t="s">
        <v>198</v>
      </c>
      <c r="G185" s="253"/>
      <c r="H185" s="256">
        <v>387.05000000000001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139</v>
      </c>
      <c r="AU185" s="262" t="s">
        <v>86</v>
      </c>
      <c r="AV185" s="13" t="s">
        <v>86</v>
      </c>
      <c r="AW185" s="13" t="s">
        <v>32</v>
      </c>
      <c r="AX185" s="13" t="s">
        <v>84</v>
      </c>
      <c r="AY185" s="262" t="s">
        <v>124</v>
      </c>
    </row>
    <row r="186" s="2" customFormat="1" ht="16.5" customHeight="1">
      <c r="A186" s="37"/>
      <c r="B186" s="38"/>
      <c r="C186" s="234" t="s">
        <v>8</v>
      </c>
      <c r="D186" s="234" t="s">
        <v>127</v>
      </c>
      <c r="E186" s="235" t="s">
        <v>225</v>
      </c>
      <c r="F186" s="236" t="s">
        <v>226</v>
      </c>
      <c r="G186" s="237" t="s">
        <v>145</v>
      </c>
      <c r="H186" s="238">
        <v>387.05000000000001</v>
      </c>
      <c r="I186" s="239"/>
      <c r="J186" s="240">
        <f>ROUND(I186*H186,2)</f>
        <v>0</v>
      </c>
      <c r="K186" s="236" t="s">
        <v>1</v>
      </c>
      <c r="L186" s="43"/>
      <c r="M186" s="241" t="s">
        <v>1</v>
      </c>
      <c r="N186" s="242" t="s">
        <v>41</v>
      </c>
      <c r="O186" s="90"/>
      <c r="P186" s="243">
        <f>O186*H186</f>
        <v>0</v>
      </c>
      <c r="Q186" s="243">
        <v>0.00116</v>
      </c>
      <c r="R186" s="243">
        <f>Q186*H186</f>
        <v>0.44897799999999999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131</v>
      </c>
      <c r="AT186" s="245" t="s">
        <v>127</v>
      </c>
      <c r="AU186" s="245" t="s">
        <v>86</v>
      </c>
      <c r="AY186" s="16" t="s">
        <v>124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84</v>
      </c>
      <c r="BK186" s="246">
        <f>ROUND(I186*H186,2)</f>
        <v>0</v>
      </c>
      <c r="BL186" s="16" t="s">
        <v>131</v>
      </c>
      <c r="BM186" s="245" t="s">
        <v>227</v>
      </c>
    </row>
    <row r="187" s="2" customFormat="1">
      <c r="A187" s="37"/>
      <c r="B187" s="38"/>
      <c r="C187" s="39"/>
      <c r="D187" s="247" t="s">
        <v>133</v>
      </c>
      <c r="E187" s="39"/>
      <c r="F187" s="248" t="s">
        <v>228</v>
      </c>
      <c r="G187" s="39"/>
      <c r="H187" s="39"/>
      <c r="I187" s="143"/>
      <c r="J187" s="39"/>
      <c r="K187" s="39"/>
      <c r="L187" s="43"/>
      <c r="M187" s="249"/>
      <c r="N187" s="250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133</v>
      </c>
      <c r="AU187" s="16" t="s">
        <v>86</v>
      </c>
    </row>
    <row r="188" s="2" customFormat="1">
      <c r="A188" s="37"/>
      <c r="B188" s="38"/>
      <c r="C188" s="39"/>
      <c r="D188" s="247" t="s">
        <v>137</v>
      </c>
      <c r="E188" s="39"/>
      <c r="F188" s="251" t="s">
        <v>224</v>
      </c>
      <c r="G188" s="39"/>
      <c r="H188" s="39"/>
      <c r="I188" s="143"/>
      <c r="J188" s="39"/>
      <c r="K188" s="39"/>
      <c r="L188" s="43"/>
      <c r="M188" s="249"/>
      <c r="N188" s="25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137</v>
      </c>
      <c r="AU188" s="16" t="s">
        <v>86</v>
      </c>
    </row>
    <row r="189" s="2" customFormat="1" ht="16.5" customHeight="1">
      <c r="A189" s="37"/>
      <c r="B189" s="38"/>
      <c r="C189" s="234" t="s">
        <v>229</v>
      </c>
      <c r="D189" s="234" t="s">
        <v>127</v>
      </c>
      <c r="E189" s="235" t="s">
        <v>230</v>
      </c>
      <c r="F189" s="236" t="s">
        <v>231</v>
      </c>
      <c r="G189" s="237" t="s">
        <v>145</v>
      </c>
      <c r="H189" s="238">
        <v>213</v>
      </c>
      <c r="I189" s="239"/>
      <c r="J189" s="240">
        <f>ROUND(I189*H189,2)</f>
        <v>0</v>
      </c>
      <c r="K189" s="236" t="s">
        <v>1</v>
      </c>
      <c r="L189" s="43"/>
      <c r="M189" s="241" t="s">
        <v>1</v>
      </c>
      <c r="N189" s="242" t="s">
        <v>41</v>
      </c>
      <c r="O189" s="90"/>
      <c r="P189" s="243">
        <f>O189*H189</f>
        <v>0</v>
      </c>
      <c r="Q189" s="243">
        <v>0.0030300000000000001</v>
      </c>
      <c r="R189" s="243">
        <f>Q189*H189</f>
        <v>0.64539000000000002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131</v>
      </c>
      <c r="AT189" s="245" t="s">
        <v>127</v>
      </c>
      <c r="AU189" s="245" t="s">
        <v>86</v>
      </c>
      <c r="AY189" s="16" t="s">
        <v>124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84</v>
      </c>
      <c r="BK189" s="246">
        <f>ROUND(I189*H189,2)</f>
        <v>0</v>
      </c>
      <c r="BL189" s="16" t="s">
        <v>131</v>
      </c>
      <c r="BM189" s="245" t="s">
        <v>232</v>
      </c>
    </row>
    <row r="190" s="2" customFormat="1">
      <c r="A190" s="37"/>
      <c r="B190" s="38"/>
      <c r="C190" s="39"/>
      <c r="D190" s="247" t="s">
        <v>133</v>
      </c>
      <c r="E190" s="39"/>
      <c r="F190" s="248" t="s">
        <v>233</v>
      </c>
      <c r="G190" s="39"/>
      <c r="H190" s="39"/>
      <c r="I190" s="143"/>
      <c r="J190" s="39"/>
      <c r="K190" s="39"/>
      <c r="L190" s="43"/>
      <c r="M190" s="249"/>
      <c r="N190" s="250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133</v>
      </c>
      <c r="AU190" s="16" t="s">
        <v>86</v>
      </c>
    </row>
    <row r="191" s="2" customFormat="1">
      <c r="A191" s="37"/>
      <c r="B191" s="38"/>
      <c r="C191" s="39"/>
      <c r="D191" s="247" t="s">
        <v>137</v>
      </c>
      <c r="E191" s="39"/>
      <c r="F191" s="251" t="s">
        <v>234</v>
      </c>
      <c r="G191" s="39"/>
      <c r="H191" s="39"/>
      <c r="I191" s="143"/>
      <c r="J191" s="39"/>
      <c r="K191" s="39"/>
      <c r="L191" s="43"/>
      <c r="M191" s="249"/>
      <c r="N191" s="25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137</v>
      </c>
      <c r="AU191" s="16" t="s">
        <v>86</v>
      </c>
    </row>
    <row r="192" s="13" customFormat="1">
      <c r="A192" s="13"/>
      <c r="B192" s="252"/>
      <c r="C192" s="253"/>
      <c r="D192" s="247" t="s">
        <v>139</v>
      </c>
      <c r="E192" s="254" t="s">
        <v>1</v>
      </c>
      <c r="F192" s="255" t="s">
        <v>205</v>
      </c>
      <c r="G192" s="253"/>
      <c r="H192" s="256">
        <v>213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139</v>
      </c>
      <c r="AU192" s="262" t="s">
        <v>86</v>
      </c>
      <c r="AV192" s="13" t="s">
        <v>86</v>
      </c>
      <c r="AW192" s="13" t="s">
        <v>32</v>
      </c>
      <c r="AX192" s="13" t="s">
        <v>84</v>
      </c>
      <c r="AY192" s="262" t="s">
        <v>124</v>
      </c>
    </row>
    <row r="193" s="2" customFormat="1" ht="21.75" customHeight="1">
      <c r="A193" s="37"/>
      <c r="B193" s="38"/>
      <c r="C193" s="234" t="s">
        <v>235</v>
      </c>
      <c r="D193" s="234" t="s">
        <v>127</v>
      </c>
      <c r="E193" s="235" t="s">
        <v>236</v>
      </c>
      <c r="F193" s="236" t="s">
        <v>237</v>
      </c>
      <c r="G193" s="237" t="s">
        <v>130</v>
      </c>
      <c r="H193" s="238">
        <v>56.700000000000003</v>
      </c>
      <c r="I193" s="239"/>
      <c r="J193" s="240">
        <f>ROUND(I193*H193,2)</f>
        <v>0</v>
      </c>
      <c r="K193" s="236" t="s">
        <v>1</v>
      </c>
      <c r="L193" s="43"/>
      <c r="M193" s="241" t="s">
        <v>1</v>
      </c>
      <c r="N193" s="242" t="s">
        <v>41</v>
      </c>
      <c r="O193" s="90"/>
      <c r="P193" s="243">
        <f>O193*H193</f>
        <v>0</v>
      </c>
      <c r="Q193" s="243">
        <v>0.0021800000000000001</v>
      </c>
      <c r="R193" s="243">
        <f>Q193*H193</f>
        <v>0.12360600000000001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131</v>
      </c>
      <c r="AT193" s="245" t="s">
        <v>127</v>
      </c>
      <c r="AU193" s="245" t="s">
        <v>86</v>
      </c>
      <c r="AY193" s="16" t="s">
        <v>124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84</v>
      </c>
      <c r="BK193" s="246">
        <f>ROUND(I193*H193,2)</f>
        <v>0</v>
      </c>
      <c r="BL193" s="16" t="s">
        <v>131</v>
      </c>
      <c r="BM193" s="245" t="s">
        <v>238</v>
      </c>
    </row>
    <row r="194" s="2" customFormat="1">
      <c r="A194" s="37"/>
      <c r="B194" s="38"/>
      <c r="C194" s="39"/>
      <c r="D194" s="247" t="s">
        <v>133</v>
      </c>
      <c r="E194" s="39"/>
      <c r="F194" s="248" t="s">
        <v>239</v>
      </c>
      <c r="G194" s="39"/>
      <c r="H194" s="39"/>
      <c r="I194" s="143"/>
      <c r="J194" s="39"/>
      <c r="K194" s="39"/>
      <c r="L194" s="43"/>
      <c r="M194" s="249"/>
      <c r="N194" s="25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133</v>
      </c>
      <c r="AU194" s="16" t="s">
        <v>86</v>
      </c>
    </row>
    <row r="195" s="2" customFormat="1">
      <c r="A195" s="37"/>
      <c r="B195" s="38"/>
      <c r="C195" s="39"/>
      <c r="D195" s="247" t="s">
        <v>135</v>
      </c>
      <c r="E195" s="39"/>
      <c r="F195" s="251" t="s">
        <v>240</v>
      </c>
      <c r="G195" s="39"/>
      <c r="H195" s="39"/>
      <c r="I195" s="143"/>
      <c r="J195" s="39"/>
      <c r="K195" s="39"/>
      <c r="L195" s="43"/>
      <c r="M195" s="249"/>
      <c r="N195" s="250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135</v>
      </c>
      <c r="AU195" s="16" t="s">
        <v>86</v>
      </c>
    </row>
    <row r="196" s="2" customFormat="1">
      <c r="A196" s="37"/>
      <c r="B196" s="38"/>
      <c r="C196" s="39"/>
      <c r="D196" s="247" t="s">
        <v>137</v>
      </c>
      <c r="E196" s="39"/>
      <c r="F196" s="251" t="s">
        <v>241</v>
      </c>
      <c r="G196" s="39"/>
      <c r="H196" s="39"/>
      <c r="I196" s="143"/>
      <c r="J196" s="39"/>
      <c r="K196" s="39"/>
      <c r="L196" s="43"/>
      <c r="M196" s="249"/>
      <c r="N196" s="250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137</v>
      </c>
      <c r="AU196" s="16" t="s">
        <v>86</v>
      </c>
    </row>
    <row r="197" s="13" customFormat="1">
      <c r="A197" s="13"/>
      <c r="B197" s="252"/>
      <c r="C197" s="253"/>
      <c r="D197" s="247" t="s">
        <v>139</v>
      </c>
      <c r="E197" s="254" t="s">
        <v>1</v>
      </c>
      <c r="F197" s="255" t="s">
        <v>242</v>
      </c>
      <c r="G197" s="253"/>
      <c r="H197" s="256">
        <v>56.700000000000003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139</v>
      </c>
      <c r="AU197" s="262" t="s">
        <v>86</v>
      </c>
      <c r="AV197" s="13" t="s">
        <v>86</v>
      </c>
      <c r="AW197" s="13" t="s">
        <v>32</v>
      </c>
      <c r="AX197" s="13" t="s">
        <v>84</v>
      </c>
      <c r="AY197" s="262" t="s">
        <v>124</v>
      </c>
    </row>
    <row r="198" s="12" customFormat="1" ht="22.8" customHeight="1">
      <c r="A198" s="12"/>
      <c r="B198" s="218"/>
      <c r="C198" s="219"/>
      <c r="D198" s="220" t="s">
        <v>75</v>
      </c>
      <c r="E198" s="232" t="s">
        <v>243</v>
      </c>
      <c r="F198" s="232" t="s">
        <v>244</v>
      </c>
      <c r="G198" s="219"/>
      <c r="H198" s="219"/>
      <c r="I198" s="222"/>
      <c r="J198" s="233">
        <f>BK198</f>
        <v>0</v>
      </c>
      <c r="K198" s="219"/>
      <c r="L198" s="224"/>
      <c r="M198" s="225"/>
      <c r="N198" s="226"/>
      <c r="O198" s="226"/>
      <c r="P198" s="227">
        <f>SUM(P199:P200)</f>
        <v>0</v>
      </c>
      <c r="Q198" s="226"/>
      <c r="R198" s="227">
        <f>SUM(R199:R200)</f>
        <v>0</v>
      </c>
      <c r="S198" s="226"/>
      <c r="T198" s="228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9" t="s">
        <v>84</v>
      </c>
      <c r="AT198" s="230" t="s">
        <v>75</v>
      </c>
      <c r="AU198" s="230" t="s">
        <v>84</v>
      </c>
      <c r="AY198" s="229" t="s">
        <v>124</v>
      </c>
      <c r="BK198" s="231">
        <f>SUM(BK199:BK200)</f>
        <v>0</v>
      </c>
    </row>
    <row r="199" s="2" customFormat="1" ht="16.5" customHeight="1">
      <c r="A199" s="37"/>
      <c r="B199" s="38"/>
      <c r="C199" s="234" t="s">
        <v>245</v>
      </c>
      <c r="D199" s="234" t="s">
        <v>127</v>
      </c>
      <c r="E199" s="235" t="s">
        <v>246</v>
      </c>
      <c r="F199" s="236" t="s">
        <v>247</v>
      </c>
      <c r="G199" s="237" t="s">
        <v>248</v>
      </c>
      <c r="H199" s="238">
        <v>2.2599999999999998</v>
      </c>
      <c r="I199" s="239"/>
      <c r="J199" s="240">
        <f>ROUND(I199*H199,2)</f>
        <v>0</v>
      </c>
      <c r="K199" s="236" t="s">
        <v>146</v>
      </c>
      <c r="L199" s="43"/>
      <c r="M199" s="241" t="s">
        <v>1</v>
      </c>
      <c r="N199" s="242" t="s">
        <v>41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131</v>
      </c>
      <c r="AT199" s="245" t="s">
        <v>127</v>
      </c>
      <c r="AU199" s="245" t="s">
        <v>86</v>
      </c>
      <c r="AY199" s="16" t="s">
        <v>124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84</v>
      </c>
      <c r="BK199" s="246">
        <f>ROUND(I199*H199,2)</f>
        <v>0</v>
      </c>
      <c r="BL199" s="16" t="s">
        <v>131</v>
      </c>
      <c r="BM199" s="245" t="s">
        <v>249</v>
      </c>
    </row>
    <row r="200" s="2" customFormat="1">
      <c r="A200" s="37"/>
      <c r="B200" s="38"/>
      <c r="C200" s="39"/>
      <c r="D200" s="247" t="s">
        <v>133</v>
      </c>
      <c r="E200" s="39"/>
      <c r="F200" s="248" t="s">
        <v>250</v>
      </c>
      <c r="G200" s="39"/>
      <c r="H200" s="39"/>
      <c r="I200" s="143"/>
      <c r="J200" s="39"/>
      <c r="K200" s="39"/>
      <c r="L200" s="43"/>
      <c r="M200" s="249"/>
      <c r="N200" s="250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133</v>
      </c>
      <c r="AU200" s="16" t="s">
        <v>86</v>
      </c>
    </row>
    <row r="201" s="12" customFormat="1" ht="25.92" customHeight="1">
      <c r="A201" s="12"/>
      <c r="B201" s="218"/>
      <c r="C201" s="219"/>
      <c r="D201" s="220" t="s">
        <v>75</v>
      </c>
      <c r="E201" s="221" t="s">
        <v>251</v>
      </c>
      <c r="F201" s="221" t="s">
        <v>252</v>
      </c>
      <c r="G201" s="219"/>
      <c r="H201" s="219"/>
      <c r="I201" s="222"/>
      <c r="J201" s="223">
        <f>BK201</f>
        <v>0</v>
      </c>
      <c r="K201" s="219"/>
      <c r="L201" s="224"/>
      <c r="M201" s="225"/>
      <c r="N201" s="226"/>
      <c r="O201" s="226"/>
      <c r="P201" s="227">
        <f>P202</f>
        <v>0</v>
      </c>
      <c r="Q201" s="226"/>
      <c r="R201" s="227">
        <f>R202</f>
        <v>0.10082000000000001</v>
      </c>
      <c r="S201" s="226"/>
      <c r="T201" s="228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9" t="s">
        <v>86</v>
      </c>
      <c r="AT201" s="230" t="s">
        <v>75</v>
      </c>
      <c r="AU201" s="230" t="s">
        <v>76</v>
      </c>
      <c r="AY201" s="229" t="s">
        <v>124</v>
      </c>
      <c r="BK201" s="231">
        <f>BK202</f>
        <v>0</v>
      </c>
    </row>
    <row r="202" s="12" customFormat="1" ht="22.8" customHeight="1">
      <c r="A202" s="12"/>
      <c r="B202" s="218"/>
      <c r="C202" s="219"/>
      <c r="D202" s="220" t="s">
        <v>75</v>
      </c>
      <c r="E202" s="232" t="s">
        <v>253</v>
      </c>
      <c r="F202" s="232" t="s">
        <v>254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SUM(P203:P224)</f>
        <v>0</v>
      </c>
      <c r="Q202" s="226"/>
      <c r="R202" s="227">
        <f>SUM(R203:R224)</f>
        <v>0.10082000000000001</v>
      </c>
      <c r="S202" s="226"/>
      <c r="T202" s="228">
        <f>SUM(T203:T224)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9" t="s">
        <v>86</v>
      </c>
      <c r="AT202" s="230" t="s">
        <v>75</v>
      </c>
      <c r="AU202" s="230" t="s">
        <v>84</v>
      </c>
      <c r="AY202" s="229" t="s">
        <v>124</v>
      </c>
      <c r="BK202" s="231">
        <f>SUM(BK203:BK224)</f>
        <v>0</v>
      </c>
    </row>
    <row r="203" s="2" customFormat="1" ht="16.5" customHeight="1">
      <c r="A203" s="37"/>
      <c r="B203" s="38"/>
      <c r="C203" s="234" t="s">
        <v>255</v>
      </c>
      <c r="D203" s="234" t="s">
        <v>127</v>
      </c>
      <c r="E203" s="235" t="s">
        <v>256</v>
      </c>
      <c r="F203" s="236" t="s">
        <v>257</v>
      </c>
      <c r="G203" s="237" t="s">
        <v>130</v>
      </c>
      <c r="H203" s="238">
        <v>142</v>
      </c>
      <c r="I203" s="239"/>
      <c r="J203" s="240">
        <f>ROUND(I203*H203,2)</f>
        <v>0</v>
      </c>
      <c r="K203" s="236" t="s">
        <v>1</v>
      </c>
      <c r="L203" s="43"/>
      <c r="M203" s="241" t="s">
        <v>1</v>
      </c>
      <c r="N203" s="242" t="s">
        <v>41</v>
      </c>
      <c r="O203" s="90"/>
      <c r="P203" s="243">
        <f>O203*H203</f>
        <v>0</v>
      </c>
      <c r="Q203" s="243">
        <v>6.9999999999999994E-05</v>
      </c>
      <c r="R203" s="243">
        <f>Q203*H203</f>
        <v>0.0099399999999999992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229</v>
      </c>
      <c r="AT203" s="245" t="s">
        <v>127</v>
      </c>
      <c r="AU203" s="245" t="s">
        <v>86</v>
      </c>
      <c r="AY203" s="16" t="s">
        <v>124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84</v>
      </c>
      <c r="BK203" s="246">
        <f>ROUND(I203*H203,2)</f>
        <v>0</v>
      </c>
      <c r="BL203" s="16" t="s">
        <v>229</v>
      </c>
      <c r="BM203" s="245" t="s">
        <v>258</v>
      </c>
    </row>
    <row r="204" s="2" customFormat="1">
      <c r="A204" s="37"/>
      <c r="B204" s="38"/>
      <c r="C204" s="39"/>
      <c r="D204" s="247" t="s">
        <v>133</v>
      </c>
      <c r="E204" s="39"/>
      <c r="F204" s="248" t="s">
        <v>259</v>
      </c>
      <c r="G204" s="39"/>
      <c r="H204" s="39"/>
      <c r="I204" s="143"/>
      <c r="J204" s="39"/>
      <c r="K204" s="39"/>
      <c r="L204" s="43"/>
      <c r="M204" s="249"/>
      <c r="N204" s="250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133</v>
      </c>
      <c r="AU204" s="16" t="s">
        <v>86</v>
      </c>
    </row>
    <row r="205" s="2" customFormat="1">
      <c r="A205" s="37"/>
      <c r="B205" s="38"/>
      <c r="C205" s="39"/>
      <c r="D205" s="247" t="s">
        <v>137</v>
      </c>
      <c r="E205" s="39"/>
      <c r="F205" s="251" t="s">
        <v>260</v>
      </c>
      <c r="G205" s="39"/>
      <c r="H205" s="39"/>
      <c r="I205" s="143"/>
      <c r="J205" s="39"/>
      <c r="K205" s="39"/>
      <c r="L205" s="43"/>
      <c r="M205" s="249"/>
      <c r="N205" s="25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137</v>
      </c>
      <c r="AU205" s="16" t="s">
        <v>86</v>
      </c>
    </row>
    <row r="206" s="2" customFormat="1" ht="21.75" customHeight="1">
      <c r="A206" s="37"/>
      <c r="B206" s="38"/>
      <c r="C206" s="234" t="s">
        <v>261</v>
      </c>
      <c r="D206" s="234" t="s">
        <v>127</v>
      </c>
      <c r="E206" s="235" t="s">
        <v>262</v>
      </c>
      <c r="F206" s="236" t="s">
        <v>263</v>
      </c>
      <c r="G206" s="237" t="s">
        <v>130</v>
      </c>
      <c r="H206" s="238">
        <v>142</v>
      </c>
      <c r="I206" s="239"/>
      <c r="J206" s="240">
        <f>ROUND(I206*H206,2)</f>
        <v>0</v>
      </c>
      <c r="K206" s="236" t="s">
        <v>1</v>
      </c>
      <c r="L206" s="43"/>
      <c r="M206" s="241" t="s">
        <v>1</v>
      </c>
      <c r="N206" s="242" t="s">
        <v>41</v>
      </c>
      <c r="O206" s="90"/>
      <c r="P206" s="243">
        <f>O206*H206</f>
        <v>0</v>
      </c>
      <c r="Q206" s="243">
        <v>6.9999999999999994E-05</v>
      </c>
      <c r="R206" s="243">
        <f>Q206*H206</f>
        <v>0.0099399999999999992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229</v>
      </c>
      <c r="AT206" s="245" t="s">
        <v>127</v>
      </c>
      <c r="AU206" s="245" t="s">
        <v>86</v>
      </c>
      <c r="AY206" s="16" t="s">
        <v>124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84</v>
      </c>
      <c r="BK206" s="246">
        <f>ROUND(I206*H206,2)</f>
        <v>0</v>
      </c>
      <c r="BL206" s="16" t="s">
        <v>229</v>
      </c>
      <c r="BM206" s="245" t="s">
        <v>264</v>
      </c>
    </row>
    <row r="207" s="2" customFormat="1">
      <c r="A207" s="37"/>
      <c r="B207" s="38"/>
      <c r="C207" s="39"/>
      <c r="D207" s="247" t="s">
        <v>133</v>
      </c>
      <c r="E207" s="39"/>
      <c r="F207" s="248" t="s">
        <v>265</v>
      </c>
      <c r="G207" s="39"/>
      <c r="H207" s="39"/>
      <c r="I207" s="143"/>
      <c r="J207" s="39"/>
      <c r="K207" s="39"/>
      <c r="L207" s="43"/>
      <c r="M207" s="249"/>
      <c r="N207" s="250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133</v>
      </c>
      <c r="AU207" s="16" t="s">
        <v>86</v>
      </c>
    </row>
    <row r="208" s="2" customFormat="1">
      <c r="A208" s="37"/>
      <c r="B208" s="38"/>
      <c r="C208" s="39"/>
      <c r="D208" s="247" t="s">
        <v>137</v>
      </c>
      <c r="E208" s="39"/>
      <c r="F208" s="251" t="s">
        <v>260</v>
      </c>
      <c r="G208" s="39"/>
      <c r="H208" s="39"/>
      <c r="I208" s="143"/>
      <c r="J208" s="39"/>
      <c r="K208" s="39"/>
      <c r="L208" s="43"/>
      <c r="M208" s="249"/>
      <c r="N208" s="250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137</v>
      </c>
      <c r="AU208" s="16" t="s">
        <v>86</v>
      </c>
    </row>
    <row r="209" s="2" customFormat="1" ht="21.75" customHeight="1">
      <c r="A209" s="37"/>
      <c r="B209" s="38"/>
      <c r="C209" s="234" t="s">
        <v>7</v>
      </c>
      <c r="D209" s="234" t="s">
        <v>127</v>
      </c>
      <c r="E209" s="235" t="s">
        <v>266</v>
      </c>
      <c r="F209" s="236" t="s">
        <v>267</v>
      </c>
      <c r="G209" s="237" t="s">
        <v>130</v>
      </c>
      <c r="H209" s="238">
        <v>142</v>
      </c>
      <c r="I209" s="239"/>
      <c r="J209" s="240">
        <f>ROUND(I209*H209,2)</f>
        <v>0</v>
      </c>
      <c r="K209" s="236" t="s">
        <v>1</v>
      </c>
      <c r="L209" s="43"/>
      <c r="M209" s="241" t="s">
        <v>1</v>
      </c>
      <c r="N209" s="242" t="s">
        <v>41</v>
      </c>
      <c r="O209" s="90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229</v>
      </c>
      <c r="AT209" s="245" t="s">
        <v>127</v>
      </c>
      <c r="AU209" s="245" t="s">
        <v>86</v>
      </c>
      <c r="AY209" s="16" t="s">
        <v>124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84</v>
      </c>
      <c r="BK209" s="246">
        <f>ROUND(I209*H209,2)</f>
        <v>0</v>
      </c>
      <c r="BL209" s="16" t="s">
        <v>229</v>
      </c>
      <c r="BM209" s="245" t="s">
        <v>268</v>
      </c>
    </row>
    <row r="210" s="2" customFormat="1">
      <c r="A210" s="37"/>
      <c r="B210" s="38"/>
      <c r="C210" s="39"/>
      <c r="D210" s="247" t="s">
        <v>133</v>
      </c>
      <c r="E210" s="39"/>
      <c r="F210" s="248" t="s">
        <v>269</v>
      </c>
      <c r="G210" s="39"/>
      <c r="H210" s="39"/>
      <c r="I210" s="143"/>
      <c r="J210" s="39"/>
      <c r="K210" s="39"/>
      <c r="L210" s="43"/>
      <c r="M210" s="249"/>
      <c r="N210" s="250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133</v>
      </c>
      <c r="AU210" s="16" t="s">
        <v>86</v>
      </c>
    </row>
    <row r="211" s="2" customFormat="1">
      <c r="A211" s="37"/>
      <c r="B211" s="38"/>
      <c r="C211" s="39"/>
      <c r="D211" s="247" t="s">
        <v>137</v>
      </c>
      <c r="E211" s="39"/>
      <c r="F211" s="251" t="s">
        <v>260</v>
      </c>
      <c r="G211" s="39"/>
      <c r="H211" s="39"/>
      <c r="I211" s="143"/>
      <c r="J211" s="39"/>
      <c r="K211" s="39"/>
      <c r="L211" s="43"/>
      <c r="M211" s="249"/>
      <c r="N211" s="250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137</v>
      </c>
      <c r="AU211" s="16" t="s">
        <v>86</v>
      </c>
    </row>
    <row r="212" s="13" customFormat="1">
      <c r="A212" s="13"/>
      <c r="B212" s="252"/>
      <c r="C212" s="253"/>
      <c r="D212" s="247" t="s">
        <v>139</v>
      </c>
      <c r="E212" s="254" t="s">
        <v>1</v>
      </c>
      <c r="F212" s="255" t="s">
        <v>270</v>
      </c>
      <c r="G212" s="253"/>
      <c r="H212" s="256">
        <v>142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139</v>
      </c>
      <c r="AU212" s="262" t="s">
        <v>86</v>
      </c>
      <c r="AV212" s="13" t="s">
        <v>86</v>
      </c>
      <c r="AW212" s="13" t="s">
        <v>32</v>
      </c>
      <c r="AX212" s="13" t="s">
        <v>84</v>
      </c>
      <c r="AY212" s="262" t="s">
        <v>124</v>
      </c>
    </row>
    <row r="213" s="2" customFormat="1" ht="21.75" customHeight="1">
      <c r="A213" s="37"/>
      <c r="B213" s="38"/>
      <c r="C213" s="234" t="s">
        <v>271</v>
      </c>
      <c r="D213" s="234" t="s">
        <v>127</v>
      </c>
      <c r="E213" s="235" t="s">
        <v>272</v>
      </c>
      <c r="F213" s="236" t="s">
        <v>273</v>
      </c>
      <c r="G213" s="237" t="s">
        <v>130</v>
      </c>
      <c r="H213" s="238">
        <v>142</v>
      </c>
      <c r="I213" s="239"/>
      <c r="J213" s="240">
        <f>ROUND(I213*H213,2)</f>
        <v>0</v>
      </c>
      <c r="K213" s="236" t="s">
        <v>1</v>
      </c>
      <c r="L213" s="43"/>
      <c r="M213" s="241" t="s">
        <v>1</v>
      </c>
      <c r="N213" s="242" t="s">
        <v>41</v>
      </c>
      <c r="O213" s="90"/>
      <c r="P213" s="243">
        <f>O213*H213</f>
        <v>0</v>
      </c>
      <c r="Q213" s="243">
        <v>0.00011</v>
      </c>
      <c r="R213" s="243">
        <f>Q213*H213</f>
        <v>0.01562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229</v>
      </c>
      <c r="AT213" s="245" t="s">
        <v>127</v>
      </c>
      <c r="AU213" s="245" t="s">
        <v>86</v>
      </c>
      <c r="AY213" s="16" t="s">
        <v>124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84</v>
      </c>
      <c r="BK213" s="246">
        <f>ROUND(I213*H213,2)</f>
        <v>0</v>
      </c>
      <c r="BL213" s="16" t="s">
        <v>229</v>
      </c>
      <c r="BM213" s="245" t="s">
        <v>274</v>
      </c>
    </row>
    <row r="214" s="2" customFormat="1">
      <c r="A214" s="37"/>
      <c r="B214" s="38"/>
      <c r="C214" s="39"/>
      <c r="D214" s="247" t="s">
        <v>133</v>
      </c>
      <c r="E214" s="39"/>
      <c r="F214" s="248" t="s">
        <v>275</v>
      </c>
      <c r="G214" s="39"/>
      <c r="H214" s="39"/>
      <c r="I214" s="143"/>
      <c r="J214" s="39"/>
      <c r="K214" s="39"/>
      <c r="L214" s="43"/>
      <c r="M214" s="249"/>
      <c r="N214" s="25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133</v>
      </c>
      <c r="AU214" s="16" t="s">
        <v>86</v>
      </c>
    </row>
    <row r="215" s="2" customFormat="1">
      <c r="A215" s="37"/>
      <c r="B215" s="38"/>
      <c r="C215" s="39"/>
      <c r="D215" s="247" t="s">
        <v>137</v>
      </c>
      <c r="E215" s="39"/>
      <c r="F215" s="251" t="s">
        <v>260</v>
      </c>
      <c r="G215" s="39"/>
      <c r="H215" s="39"/>
      <c r="I215" s="143"/>
      <c r="J215" s="39"/>
      <c r="K215" s="39"/>
      <c r="L215" s="43"/>
      <c r="M215" s="249"/>
      <c r="N215" s="250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86</v>
      </c>
    </row>
    <row r="216" s="2" customFormat="1" ht="21.75" customHeight="1">
      <c r="A216" s="37"/>
      <c r="B216" s="38"/>
      <c r="C216" s="234" t="s">
        <v>276</v>
      </c>
      <c r="D216" s="234" t="s">
        <v>127</v>
      </c>
      <c r="E216" s="235" t="s">
        <v>277</v>
      </c>
      <c r="F216" s="236" t="s">
        <v>278</v>
      </c>
      <c r="G216" s="237" t="s">
        <v>130</v>
      </c>
      <c r="H216" s="238">
        <v>142</v>
      </c>
      <c r="I216" s="239"/>
      <c r="J216" s="240">
        <f>ROUND(I216*H216,2)</f>
        <v>0</v>
      </c>
      <c r="K216" s="236" t="s">
        <v>1</v>
      </c>
      <c r="L216" s="43"/>
      <c r="M216" s="241" t="s">
        <v>1</v>
      </c>
      <c r="N216" s="242" t="s">
        <v>41</v>
      </c>
      <c r="O216" s="90"/>
      <c r="P216" s="243">
        <f>O216*H216</f>
        <v>0</v>
      </c>
      <c r="Q216" s="243">
        <v>0.00013999999999999999</v>
      </c>
      <c r="R216" s="243">
        <f>Q216*H216</f>
        <v>0.019879999999999998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229</v>
      </c>
      <c r="AT216" s="245" t="s">
        <v>127</v>
      </c>
      <c r="AU216" s="245" t="s">
        <v>86</v>
      </c>
      <c r="AY216" s="16" t="s">
        <v>124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84</v>
      </c>
      <c r="BK216" s="246">
        <f>ROUND(I216*H216,2)</f>
        <v>0</v>
      </c>
      <c r="BL216" s="16" t="s">
        <v>229</v>
      </c>
      <c r="BM216" s="245" t="s">
        <v>279</v>
      </c>
    </row>
    <row r="217" s="2" customFormat="1">
      <c r="A217" s="37"/>
      <c r="B217" s="38"/>
      <c r="C217" s="39"/>
      <c r="D217" s="247" t="s">
        <v>133</v>
      </c>
      <c r="E217" s="39"/>
      <c r="F217" s="248" t="s">
        <v>280</v>
      </c>
      <c r="G217" s="39"/>
      <c r="H217" s="39"/>
      <c r="I217" s="143"/>
      <c r="J217" s="39"/>
      <c r="K217" s="39"/>
      <c r="L217" s="43"/>
      <c r="M217" s="249"/>
      <c r="N217" s="250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133</v>
      </c>
      <c r="AU217" s="16" t="s">
        <v>86</v>
      </c>
    </row>
    <row r="218" s="2" customFormat="1">
      <c r="A218" s="37"/>
      <c r="B218" s="38"/>
      <c r="C218" s="39"/>
      <c r="D218" s="247" t="s">
        <v>137</v>
      </c>
      <c r="E218" s="39"/>
      <c r="F218" s="251" t="s">
        <v>281</v>
      </c>
      <c r="G218" s="39"/>
      <c r="H218" s="39"/>
      <c r="I218" s="143"/>
      <c r="J218" s="39"/>
      <c r="K218" s="39"/>
      <c r="L218" s="43"/>
      <c r="M218" s="249"/>
      <c r="N218" s="25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137</v>
      </c>
      <c r="AU218" s="16" t="s">
        <v>86</v>
      </c>
    </row>
    <row r="219" s="2" customFormat="1" ht="21.75" customHeight="1">
      <c r="A219" s="37"/>
      <c r="B219" s="38"/>
      <c r="C219" s="234" t="s">
        <v>282</v>
      </c>
      <c r="D219" s="234" t="s">
        <v>127</v>
      </c>
      <c r="E219" s="235" t="s">
        <v>283</v>
      </c>
      <c r="F219" s="236" t="s">
        <v>284</v>
      </c>
      <c r="G219" s="237" t="s">
        <v>130</v>
      </c>
      <c r="H219" s="238">
        <v>142</v>
      </c>
      <c r="I219" s="239"/>
      <c r="J219" s="240">
        <f>ROUND(I219*H219,2)</f>
        <v>0</v>
      </c>
      <c r="K219" s="236" t="s">
        <v>1</v>
      </c>
      <c r="L219" s="43"/>
      <c r="M219" s="241" t="s">
        <v>1</v>
      </c>
      <c r="N219" s="242" t="s">
        <v>41</v>
      </c>
      <c r="O219" s="90"/>
      <c r="P219" s="243">
        <f>O219*H219</f>
        <v>0</v>
      </c>
      <c r="Q219" s="243">
        <v>0.00023000000000000001</v>
      </c>
      <c r="R219" s="243">
        <f>Q219*H219</f>
        <v>0.032660000000000002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229</v>
      </c>
      <c r="AT219" s="245" t="s">
        <v>127</v>
      </c>
      <c r="AU219" s="245" t="s">
        <v>86</v>
      </c>
      <c r="AY219" s="16" t="s">
        <v>124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84</v>
      </c>
      <c r="BK219" s="246">
        <f>ROUND(I219*H219,2)</f>
        <v>0</v>
      </c>
      <c r="BL219" s="16" t="s">
        <v>229</v>
      </c>
      <c r="BM219" s="245" t="s">
        <v>285</v>
      </c>
    </row>
    <row r="220" s="2" customFormat="1">
      <c r="A220" s="37"/>
      <c r="B220" s="38"/>
      <c r="C220" s="39"/>
      <c r="D220" s="247" t="s">
        <v>133</v>
      </c>
      <c r="E220" s="39"/>
      <c r="F220" s="248" t="s">
        <v>286</v>
      </c>
      <c r="G220" s="39"/>
      <c r="H220" s="39"/>
      <c r="I220" s="143"/>
      <c r="J220" s="39"/>
      <c r="K220" s="39"/>
      <c r="L220" s="43"/>
      <c r="M220" s="249"/>
      <c r="N220" s="250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133</v>
      </c>
      <c r="AU220" s="16" t="s">
        <v>86</v>
      </c>
    </row>
    <row r="221" s="2" customFormat="1">
      <c r="A221" s="37"/>
      <c r="B221" s="38"/>
      <c r="C221" s="39"/>
      <c r="D221" s="247" t="s">
        <v>137</v>
      </c>
      <c r="E221" s="39"/>
      <c r="F221" s="251" t="s">
        <v>287</v>
      </c>
      <c r="G221" s="39"/>
      <c r="H221" s="39"/>
      <c r="I221" s="143"/>
      <c r="J221" s="39"/>
      <c r="K221" s="39"/>
      <c r="L221" s="43"/>
      <c r="M221" s="249"/>
      <c r="N221" s="250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137</v>
      </c>
      <c r="AU221" s="16" t="s">
        <v>86</v>
      </c>
    </row>
    <row r="222" s="2" customFormat="1" ht="21.75" customHeight="1">
      <c r="A222" s="37"/>
      <c r="B222" s="38"/>
      <c r="C222" s="234" t="s">
        <v>288</v>
      </c>
      <c r="D222" s="234" t="s">
        <v>127</v>
      </c>
      <c r="E222" s="235" t="s">
        <v>289</v>
      </c>
      <c r="F222" s="236" t="s">
        <v>290</v>
      </c>
      <c r="G222" s="237" t="s">
        <v>130</v>
      </c>
      <c r="H222" s="238">
        <v>142</v>
      </c>
      <c r="I222" s="239"/>
      <c r="J222" s="240">
        <f>ROUND(I222*H222,2)</f>
        <v>0</v>
      </c>
      <c r="K222" s="236" t="s">
        <v>1</v>
      </c>
      <c r="L222" s="43"/>
      <c r="M222" s="241" t="s">
        <v>1</v>
      </c>
      <c r="N222" s="242" t="s">
        <v>41</v>
      </c>
      <c r="O222" s="90"/>
      <c r="P222" s="243">
        <f>O222*H222</f>
        <v>0</v>
      </c>
      <c r="Q222" s="243">
        <v>9.0000000000000006E-05</v>
      </c>
      <c r="R222" s="243">
        <f>Q222*H222</f>
        <v>0.012780000000000001</v>
      </c>
      <c r="S222" s="243">
        <v>0</v>
      </c>
      <c r="T222" s="24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5" t="s">
        <v>229</v>
      </c>
      <c r="AT222" s="245" t="s">
        <v>127</v>
      </c>
      <c r="AU222" s="245" t="s">
        <v>86</v>
      </c>
      <c r="AY222" s="16" t="s">
        <v>124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6" t="s">
        <v>84</v>
      </c>
      <c r="BK222" s="246">
        <f>ROUND(I222*H222,2)</f>
        <v>0</v>
      </c>
      <c r="BL222" s="16" t="s">
        <v>229</v>
      </c>
      <c r="BM222" s="245" t="s">
        <v>291</v>
      </c>
    </row>
    <row r="223" s="2" customFormat="1">
      <c r="A223" s="37"/>
      <c r="B223" s="38"/>
      <c r="C223" s="39"/>
      <c r="D223" s="247" t="s">
        <v>133</v>
      </c>
      <c r="E223" s="39"/>
      <c r="F223" s="248" t="s">
        <v>292</v>
      </c>
      <c r="G223" s="39"/>
      <c r="H223" s="39"/>
      <c r="I223" s="143"/>
      <c r="J223" s="39"/>
      <c r="K223" s="39"/>
      <c r="L223" s="43"/>
      <c r="M223" s="249"/>
      <c r="N223" s="250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133</v>
      </c>
      <c r="AU223" s="16" t="s">
        <v>86</v>
      </c>
    </row>
    <row r="224" s="2" customFormat="1">
      <c r="A224" s="37"/>
      <c r="B224" s="38"/>
      <c r="C224" s="39"/>
      <c r="D224" s="247" t="s">
        <v>137</v>
      </c>
      <c r="E224" s="39"/>
      <c r="F224" s="251" t="s">
        <v>293</v>
      </c>
      <c r="G224" s="39"/>
      <c r="H224" s="39"/>
      <c r="I224" s="143"/>
      <c r="J224" s="39"/>
      <c r="K224" s="39"/>
      <c r="L224" s="43"/>
      <c r="M224" s="274"/>
      <c r="N224" s="275"/>
      <c r="O224" s="276"/>
      <c r="P224" s="276"/>
      <c r="Q224" s="276"/>
      <c r="R224" s="276"/>
      <c r="S224" s="276"/>
      <c r="T224" s="2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137</v>
      </c>
      <c r="AU224" s="16" t="s">
        <v>86</v>
      </c>
    </row>
    <row r="225" s="2" customFormat="1" ht="6.96" customHeight="1">
      <c r="A225" s="37"/>
      <c r="B225" s="65"/>
      <c r="C225" s="66"/>
      <c r="D225" s="66"/>
      <c r="E225" s="66"/>
      <c r="F225" s="66"/>
      <c r="G225" s="66"/>
      <c r="H225" s="66"/>
      <c r="I225" s="182"/>
      <c r="J225" s="66"/>
      <c r="K225" s="66"/>
      <c r="L225" s="43"/>
      <c r="M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</row>
  </sheetData>
  <sheetProtection sheet="1" autoFilter="0" formatColumns="0" formatRows="0" objects="1" scenarios="1" spinCount="100000" saltValue="LGwelUrxsxwc9Q9HIaayuRIuueVW2wV2SGG3ZqrScfgCLg5CPm0JaYf1gnKRNHzqAggImVSPQ32Xi2q+zuaI3w==" hashValue="bRwbG3R14nPFybOmWbfJn8Py+vB1q4iaQ0y/TiDS2Cgwt7PQshu3Hc+w2es0OxnPxR9N4U85w0bCoBIl4alCCw==" algorithmName="SHA-512" password="CC35"/>
  <autoFilter ref="C120:K22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86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Oprava opěrné zdi v žst. Děčín hl.n.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294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25. 6. 2020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26</v>
      </c>
      <c r="F15" s="37"/>
      <c r="G15" s="37"/>
      <c r="H15" s="37"/>
      <c r="I15" s="146" t="s">
        <v>27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">
        <v>31</v>
      </c>
      <c r="F21" s="37"/>
      <c r="G21" s="37"/>
      <c r="H21" s="37"/>
      <c r="I21" s="146" t="s">
        <v>27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33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34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36</v>
      </c>
      <c r="E30" s="37"/>
      <c r="F30" s="37"/>
      <c r="G30" s="37"/>
      <c r="H30" s="37"/>
      <c r="I30" s="143"/>
      <c r="J30" s="156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38</v>
      </c>
      <c r="G32" s="37"/>
      <c r="H32" s="37"/>
      <c r="I32" s="158" t="s">
        <v>37</v>
      </c>
      <c r="J32" s="157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40</v>
      </c>
      <c r="E33" s="141" t="s">
        <v>41</v>
      </c>
      <c r="F33" s="160">
        <f>ROUND((SUM(BE123:BE312)),  2)</f>
        <v>0</v>
      </c>
      <c r="G33" s="37"/>
      <c r="H33" s="37"/>
      <c r="I33" s="161">
        <v>0.20999999999999999</v>
      </c>
      <c r="J33" s="160">
        <f>ROUND(((SUM(BE123:BE312))*I33),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42</v>
      </c>
      <c r="F34" s="160">
        <f>ROUND((SUM(BF123:BF312)),  2)</f>
        <v>0</v>
      </c>
      <c r="G34" s="37"/>
      <c r="H34" s="37"/>
      <c r="I34" s="161">
        <v>0.14999999999999999</v>
      </c>
      <c r="J34" s="160">
        <f>ROUND(((SUM(BF123:BF312))*I34),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43</v>
      </c>
      <c r="F35" s="160">
        <f>ROUND((SUM(BG123:BG312)),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44</v>
      </c>
      <c r="F36" s="160">
        <f>ROUND((SUM(BH123:BH312)),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60">
        <f>ROUND((SUM(BI123:BI312)),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46</v>
      </c>
      <c r="E39" s="164"/>
      <c r="F39" s="164"/>
      <c r="G39" s="165" t="s">
        <v>47</v>
      </c>
      <c r="H39" s="166" t="s">
        <v>48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49</v>
      </c>
      <c r="E50" s="171"/>
      <c r="F50" s="171"/>
      <c r="G50" s="170" t="s">
        <v>50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6"/>
      <c r="J61" s="177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53</v>
      </c>
      <c r="E65" s="178"/>
      <c r="F65" s="178"/>
      <c r="G65" s="170" t="s">
        <v>54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6"/>
      <c r="J76" s="177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Oprava opěrné zdi v žst. Děčín hl.n.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SZD020 - SO202 - Sanace opěrné zdi B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Děčín</v>
      </c>
      <c r="G89" s="39"/>
      <c r="H89" s="39"/>
      <c r="I89" s="146" t="s">
        <v>22</v>
      </c>
      <c r="J89" s="78" t="str">
        <f>IF(J12="","",J12)</f>
        <v>25. 6. 2020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SPRÁVA ŽELEZNIC, s.o</v>
      </c>
      <c r="G91" s="39"/>
      <c r="H91" s="39"/>
      <c r="I91" s="146" t="s">
        <v>30</v>
      </c>
      <c r="J91" s="35" t="str">
        <f>E21</f>
        <v xml:space="preserve">S.A.W. Consulting s r. o.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33</v>
      </c>
      <c r="J92" s="35" t="str">
        <f>E24</f>
        <v>Ing. Martin Komárek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J124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295</v>
      </c>
      <c r="E98" s="202"/>
      <c r="F98" s="202"/>
      <c r="G98" s="202"/>
      <c r="H98" s="202"/>
      <c r="I98" s="203"/>
      <c r="J98" s="204">
        <f>J125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296</v>
      </c>
      <c r="E99" s="202"/>
      <c r="F99" s="202"/>
      <c r="G99" s="202"/>
      <c r="H99" s="202"/>
      <c r="I99" s="203"/>
      <c r="J99" s="204">
        <f>J156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105</v>
      </c>
      <c r="E100" s="202"/>
      <c r="F100" s="202"/>
      <c r="G100" s="202"/>
      <c r="H100" s="202"/>
      <c r="I100" s="203"/>
      <c r="J100" s="204">
        <f>J199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9"/>
      <c r="C101" s="200"/>
      <c r="D101" s="201" t="s">
        <v>297</v>
      </c>
      <c r="E101" s="202"/>
      <c r="F101" s="202"/>
      <c r="G101" s="202"/>
      <c r="H101" s="202"/>
      <c r="I101" s="203"/>
      <c r="J101" s="204">
        <f>J285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2"/>
      <c r="C102" s="193"/>
      <c r="D102" s="194" t="s">
        <v>107</v>
      </c>
      <c r="E102" s="195"/>
      <c r="F102" s="195"/>
      <c r="G102" s="195"/>
      <c r="H102" s="195"/>
      <c r="I102" s="196"/>
      <c r="J102" s="197">
        <f>J289</f>
        <v>0</v>
      </c>
      <c r="K102" s="193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9"/>
      <c r="C103" s="200"/>
      <c r="D103" s="201" t="s">
        <v>108</v>
      </c>
      <c r="E103" s="202"/>
      <c r="F103" s="202"/>
      <c r="G103" s="202"/>
      <c r="H103" s="202"/>
      <c r="I103" s="203"/>
      <c r="J103" s="204">
        <f>J290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182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185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109</v>
      </c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6" t="str">
        <f>E7</f>
        <v>Oprava opěrné zdi v žst. Děčín hl.n.</v>
      </c>
      <c r="F113" s="31"/>
      <c r="G113" s="31"/>
      <c r="H113" s="31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97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SZD020 - SO202 - Sanace opěrné zdi B</v>
      </c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Děčín</v>
      </c>
      <c r="G117" s="39"/>
      <c r="H117" s="39"/>
      <c r="I117" s="146" t="s">
        <v>22</v>
      </c>
      <c r="J117" s="78" t="str">
        <f>IF(J12="","",J12)</f>
        <v>25. 6. 2020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9"/>
      <c r="E119" s="39"/>
      <c r="F119" s="26" t="str">
        <f>E15</f>
        <v>SPRÁVA ŽELEZNIC, s.o</v>
      </c>
      <c r="G119" s="39"/>
      <c r="H119" s="39"/>
      <c r="I119" s="146" t="s">
        <v>30</v>
      </c>
      <c r="J119" s="35" t="str">
        <f>E21</f>
        <v xml:space="preserve">S.A.W. Consulting s r. o.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146" t="s">
        <v>33</v>
      </c>
      <c r="J120" s="35" t="str">
        <f>E24</f>
        <v>Ing. Martin Komárek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6"/>
      <c r="B122" s="207"/>
      <c r="C122" s="208" t="s">
        <v>110</v>
      </c>
      <c r="D122" s="209" t="s">
        <v>61</v>
      </c>
      <c r="E122" s="209" t="s">
        <v>57</v>
      </c>
      <c r="F122" s="209" t="s">
        <v>58</v>
      </c>
      <c r="G122" s="209" t="s">
        <v>111</v>
      </c>
      <c r="H122" s="209" t="s">
        <v>112</v>
      </c>
      <c r="I122" s="210" t="s">
        <v>113</v>
      </c>
      <c r="J122" s="209" t="s">
        <v>101</v>
      </c>
      <c r="K122" s="211" t="s">
        <v>114</v>
      </c>
      <c r="L122" s="212"/>
      <c r="M122" s="99" t="s">
        <v>1</v>
      </c>
      <c r="N122" s="100" t="s">
        <v>40</v>
      </c>
      <c r="O122" s="100" t="s">
        <v>115</v>
      </c>
      <c r="P122" s="100" t="s">
        <v>116</v>
      </c>
      <c r="Q122" s="100" t="s">
        <v>117</v>
      </c>
      <c r="R122" s="100" t="s">
        <v>118</v>
      </c>
      <c r="S122" s="100" t="s">
        <v>119</v>
      </c>
      <c r="T122" s="101" t="s">
        <v>120</v>
      </c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</row>
    <row r="123" s="2" customFormat="1" ht="22.8" customHeight="1">
      <c r="A123" s="37"/>
      <c r="B123" s="38"/>
      <c r="C123" s="106" t="s">
        <v>121</v>
      </c>
      <c r="D123" s="39"/>
      <c r="E123" s="39"/>
      <c r="F123" s="39"/>
      <c r="G123" s="39"/>
      <c r="H123" s="39"/>
      <c r="I123" s="143"/>
      <c r="J123" s="213">
        <f>BK123</f>
        <v>0</v>
      </c>
      <c r="K123" s="39"/>
      <c r="L123" s="43"/>
      <c r="M123" s="102"/>
      <c r="N123" s="214"/>
      <c r="O123" s="103"/>
      <c r="P123" s="215">
        <f>P124+P289</f>
        <v>0</v>
      </c>
      <c r="Q123" s="103"/>
      <c r="R123" s="215">
        <f>R124+R289</f>
        <v>12.578483415000001</v>
      </c>
      <c r="S123" s="103"/>
      <c r="T123" s="216">
        <f>T124+T289</f>
        <v>40.580249999999999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103</v>
      </c>
      <c r="BK123" s="217">
        <f>BK124+BK289</f>
        <v>0</v>
      </c>
    </row>
    <row r="124" s="12" customFormat="1" ht="25.92" customHeight="1">
      <c r="A124" s="12"/>
      <c r="B124" s="218"/>
      <c r="C124" s="219"/>
      <c r="D124" s="220" t="s">
        <v>75</v>
      </c>
      <c r="E124" s="221" t="s">
        <v>122</v>
      </c>
      <c r="F124" s="221" t="s">
        <v>123</v>
      </c>
      <c r="G124" s="219"/>
      <c r="H124" s="219"/>
      <c r="I124" s="222"/>
      <c r="J124" s="223">
        <f>BK124</f>
        <v>0</v>
      </c>
      <c r="K124" s="219"/>
      <c r="L124" s="224"/>
      <c r="M124" s="225"/>
      <c r="N124" s="226"/>
      <c r="O124" s="226"/>
      <c r="P124" s="227">
        <f>P125+P156+P199</f>
        <v>0</v>
      </c>
      <c r="Q124" s="226"/>
      <c r="R124" s="227">
        <f>R125+R156+R199</f>
        <v>12.514228415000002</v>
      </c>
      <c r="S124" s="226"/>
      <c r="T124" s="228">
        <f>T125+T156+T199</f>
        <v>40.580249999999999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84</v>
      </c>
      <c r="AT124" s="230" t="s">
        <v>75</v>
      </c>
      <c r="AU124" s="230" t="s">
        <v>76</v>
      </c>
      <c r="AY124" s="229" t="s">
        <v>124</v>
      </c>
      <c r="BK124" s="231">
        <f>BK125+BK156+BK199</f>
        <v>0</v>
      </c>
    </row>
    <row r="125" s="12" customFormat="1" ht="22.8" customHeight="1">
      <c r="A125" s="12"/>
      <c r="B125" s="218"/>
      <c r="C125" s="219"/>
      <c r="D125" s="220" t="s">
        <v>75</v>
      </c>
      <c r="E125" s="232" t="s">
        <v>84</v>
      </c>
      <c r="F125" s="232" t="s">
        <v>298</v>
      </c>
      <c r="G125" s="219"/>
      <c r="H125" s="219"/>
      <c r="I125" s="222"/>
      <c r="J125" s="233">
        <f>BK125</f>
        <v>0</v>
      </c>
      <c r="K125" s="219"/>
      <c r="L125" s="224"/>
      <c r="M125" s="225"/>
      <c r="N125" s="226"/>
      <c r="O125" s="226"/>
      <c r="P125" s="227">
        <f>SUM(P126:P155)</f>
        <v>0</v>
      </c>
      <c r="Q125" s="226"/>
      <c r="R125" s="227">
        <f>SUM(R126:R155)</f>
        <v>0.018708800000000001</v>
      </c>
      <c r="S125" s="226"/>
      <c r="T125" s="228">
        <f>SUM(T126:T155)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131</v>
      </c>
      <c r="AT125" s="230" t="s">
        <v>75</v>
      </c>
      <c r="AU125" s="230" t="s">
        <v>84</v>
      </c>
      <c r="AY125" s="229" t="s">
        <v>124</v>
      </c>
      <c r="BK125" s="231">
        <f>SUM(BK126:BK155)</f>
        <v>0</v>
      </c>
    </row>
    <row r="126" s="2" customFormat="1" ht="21.75" customHeight="1">
      <c r="A126" s="37"/>
      <c r="B126" s="38"/>
      <c r="C126" s="234" t="s">
        <v>84</v>
      </c>
      <c r="D126" s="234" t="s">
        <v>127</v>
      </c>
      <c r="E126" s="235" t="s">
        <v>299</v>
      </c>
      <c r="F126" s="236" t="s">
        <v>300</v>
      </c>
      <c r="G126" s="237" t="s">
        <v>130</v>
      </c>
      <c r="H126" s="238">
        <v>120</v>
      </c>
      <c r="I126" s="239"/>
      <c r="J126" s="240">
        <f>ROUND(I126*H126,2)</f>
        <v>0</v>
      </c>
      <c r="K126" s="236" t="s">
        <v>146</v>
      </c>
      <c r="L126" s="43"/>
      <c r="M126" s="241" t="s">
        <v>1</v>
      </c>
      <c r="N126" s="242" t="s">
        <v>41</v>
      </c>
      <c r="O126" s="90"/>
      <c r="P126" s="243">
        <f>O126*H126</f>
        <v>0</v>
      </c>
      <c r="Q126" s="243">
        <v>0.00015323999999999999</v>
      </c>
      <c r="R126" s="243">
        <f>Q126*H126</f>
        <v>0.0183888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131</v>
      </c>
      <c r="AT126" s="245" t="s">
        <v>127</v>
      </c>
      <c r="AU126" s="245" t="s">
        <v>86</v>
      </c>
      <c r="AY126" s="16" t="s">
        <v>124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84</v>
      </c>
      <c r="BK126" s="246">
        <f>ROUND(I126*H126,2)</f>
        <v>0</v>
      </c>
      <c r="BL126" s="16" t="s">
        <v>131</v>
      </c>
      <c r="BM126" s="245" t="s">
        <v>301</v>
      </c>
    </row>
    <row r="127" s="2" customFormat="1">
      <c r="A127" s="37"/>
      <c r="B127" s="38"/>
      <c r="C127" s="39"/>
      <c r="D127" s="247" t="s">
        <v>133</v>
      </c>
      <c r="E127" s="39"/>
      <c r="F127" s="248" t="s">
        <v>302</v>
      </c>
      <c r="G127" s="39"/>
      <c r="H127" s="39"/>
      <c r="I127" s="143"/>
      <c r="J127" s="39"/>
      <c r="K127" s="39"/>
      <c r="L127" s="43"/>
      <c r="M127" s="249"/>
      <c r="N127" s="250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133</v>
      </c>
      <c r="AU127" s="16" t="s">
        <v>86</v>
      </c>
    </row>
    <row r="128" s="2" customFormat="1">
      <c r="A128" s="37"/>
      <c r="B128" s="38"/>
      <c r="C128" s="39"/>
      <c r="D128" s="247" t="s">
        <v>135</v>
      </c>
      <c r="E128" s="39"/>
      <c r="F128" s="251" t="s">
        <v>303</v>
      </c>
      <c r="G128" s="39"/>
      <c r="H128" s="39"/>
      <c r="I128" s="143"/>
      <c r="J128" s="39"/>
      <c r="K128" s="39"/>
      <c r="L128" s="43"/>
      <c r="M128" s="249"/>
      <c r="N128" s="250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135</v>
      </c>
      <c r="AU128" s="16" t="s">
        <v>86</v>
      </c>
    </row>
    <row r="129" s="2" customFormat="1">
      <c r="A129" s="37"/>
      <c r="B129" s="38"/>
      <c r="C129" s="39"/>
      <c r="D129" s="247" t="s">
        <v>137</v>
      </c>
      <c r="E129" s="39"/>
      <c r="F129" s="251" t="s">
        <v>304</v>
      </c>
      <c r="G129" s="39"/>
      <c r="H129" s="39"/>
      <c r="I129" s="143"/>
      <c r="J129" s="39"/>
      <c r="K129" s="39"/>
      <c r="L129" s="43"/>
      <c r="M129" s="249"/>
      <c r="N129" s="250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86</v>
      </c>
    </row>
    <row r="130" s="13" customFormat="1">
      <c r="A130" s="13"/>
      <c r="B130" s="252"/>
      <c r="C130" s="253"/>
      <c r="D130" s="247" t="s">
        <v>139</v>
      </c>
      <c r="E130" s="254" t="s">
        <v>1</v>
      </c>
      <c r="F130" s="255" t="s">
        <v>305</v>
      </c>
      <c r="G130" s="253"/>
      <c r="H130" s="256">
        <v>120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2" t="s">
        <v>139</v>
      </c>
      <c r="AU130" s="262" t="s">
        <v>86</v>
      </c>
      <c r="AV130" s="13" t="s">
        <v>86</v>
      </c>
      <c r="AW130" s="13" t="s">
        <v>32</v>
      </c>
      <c r="AX130" s="13" t="s">
        <v>84</v>
      </c>
      <c r="AY130" s="262" t="s">
        <v>124</v>
      </c>
    </row>
    <row r="131" s="2" customFormat="1" ht="21.75" customHeight="1">
      <c r="A131" s="37"/>
      <c r="B131" s="38"/>
      <c r="C131" s="234" t="s">
        <v>86</v>
      </c>
      <c r="D131" s="234" t="s">
        <v>127</v>
      </c>
      <c r="E131" s="235" t="s">
        <v>306</v>
      </c>
      <c r="F131" s="236" t="s">
        <v>307</v>
      </c>
      <c r="G131" s="237" t="s">
        <v>130</v>
      </c>
      <c r="H131" s="238">
        <v>120</v>
      </c>
      <c r="I131" s="239"/>
      <c r="J131" s="240">
        <f>ROUND(I131*H131,2)</f>
        <v>0</v>
      </c>
      <c r="K131" s="236" t="s">
        <v>146</v>
      </c>
      <c r="L131" s="43"/>
      <c r="M131" s="241" t="s">
        <v>1</v>
      </c>
      <c r="N131" s="242" t="s">
        <v>41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127</v>
      </c>
      <c r="AU131" s="245" t="s">
        <v>86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84</v>
      </c>
      <c r="BK131" s="246">
        <f>ROUND(I131*H131,2)</f>
        <v>0</v>
      </c>
      <c r="BL131" s="16" t="s">
        <v>131</v>
      </c>
      <c r="BM131" s="245" t="s">
        <v>308</v>
      </c>
    </row>
    <row r="132" s="2" customFormat="1">
      <c r="A132" s="37"/>
      <c r="B132" s="38"/>
      <c r="C132" s="39"/>
      <c r="D132" s="247" t="s">
        <v>133</v>
      </c>
      <c r="E132" s="39"/>
      <c r="F132" s="248" t="s">
        <v>309</v>
      </c>
      <c r="G132" s="39"/>
      <c r="H132" s="39"/>
      <c r="I132" s="143"/>
      <c r="J132" s="39"/>
      <c r="K132" s="39"/>
      <c r="L132" s="43"/>
      <c r="M132" s="249"/>
      <c r="N132" s="250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133</v>
      </c>
      <c r="AU132" s="16" t="s">
        <v>86</v>
      </c>
    </row>
    <row r="133" s="2" customFormat="1">
      <c r="A133" s="37"/>
      <c r="B133" s="38"/>
      <c r="C133" s="39"/>
      <c r="D133" s="247" t="s">
        <v>135</v>
      </c>
      <c r="E133" s="39"/>
      <c r="F133" s="251" t="s">
        <v>303</v>
      </c>
      <c r="G133" s="39"/>
      <c r="H133" s="39"/>
      <c r="I133" s="143"/>
      <c r="J133" s="39"/>
      <c r="K133" s="39"/>
      <c r="L133" s="43"/>
      <c r="M133" s="249"/>
      <c r="N133" s="250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86</v>
      </c>
    </row>
    <row r="134" s="2" customFormat="1" ht="21.75" customHeight="1">
      <c r="A134" s="37"/>
      <c r="B134" s="38"/>
      <c r="C134" s="234" t="s">
        <v>152</v>
      </c>
      <c r="D134" s="234" t="s">
        <v>127</v>
      </c>
      <c r="E134" s="235" t="s">
        <v>310</v>
      </c>
      <c r="F134" s="236" t="s">
        <v>311</v>
      </c>
      <c r="G134" s="237" t="s">
        <v>312</v>
      </c>
      <c r="H134" s="238">
        <v>6.4000000000000004</v>
      </c>
      <c r="I134" s="239"/>
      <c r="J134" s="240">
        <f>ROUND(I134*H134,2)</f>
        <v>0</v>
      </c>
      <c r="K134" s="236" t="s">
        <v>146</v>
      </c>
      <c r="L134" s="43"/>
      <c r="M134" s="241" t="s">
        <v>1</v>
      </c>
      <c r="N134" s="242" t="s">
        <v>41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131</v>
      </c>
      <c r="AT134" s="245" t="s">
        <v>127</v>
      </c>
      <c r="AU134" s="245" t="s">
        <v>86</v>
      </c>
      <c r="AY134" s="16" t="s">
        <v>124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84</v>
      </c>
      <c r="BK134" s="246">
        <f>ROUND(I134*H134,2)</f>
        <v>0</v>
      </c>
      <c r="BL134" s="16" t="s">
        <v>131</v>
      </c>
      <c r="BM134" s="245" t="s">
        <v>313</v>
      </c>
    </row>
    <row r="135" s="2" customFormat="1">
      <c r="A135" s="37"/>
      <c r="B135" s="38"/>
      <c r="C135" s="39"/>
      <c r="D135" s="247" t="s">
        <v>133</v>
      </c>
      <c r="E135" s="39"/>
      <c r="F135" s="248" t="s">
        <v>314</v>
      </c>
      <c r="G135" s="39"/>
      <c r="H135" s="39"/>
      <c r="I135" s="143"/>
      <c r="J135" s="39"/>
      <c r="K135" s="39"/>
      <c r="L135" s="43"/>
      <c r="M135" s="249"/>
      <c r="N135" s="25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133</v>
      </c>
      <c r="AU135" s="16" t="s">
        <v>86</v>
      </c>
    </row>
    <row r="136" s="13" customFormat="1">
      <c r="A136" s="13"/>
      <c r="B136" s="252"/>
      <c r="C136" s="253"/>
      <c r="D136" s="247" t="s">
        <v>139</v>
      </c>
      <c r="E136" s="254" t="s">
        <v>1</v>
      </c>
      <c r="F136" s="255" t="s">
        <v>315</v>
      </c>
      <c r="G136" s="253"/>
      <c r="H136" s="256">
        <v>6.4000000000000004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139</v>
      </c>
      <c r="AU136" s="262" t="s">
        <v>86</v>
      </c>
      <c r="AV136" s="13" t="s">
        <v>86</v>
      </c>
      <c r="AW136" s="13" t="s">
        <v>32</v>
      </c>
      <c r="AX136" s="13" t="s">
        <v>84</v>
      </c>
      <c r="AY136" s="262" t="s">
        <v>124</v>
      </c>
    </row>
    <row r="137" s="2" customFormat="1" ht="21.75" customHeight="1">
      <c r="A137" s="37"/>
      <c r="B137" s="38"/>
      <c r="C137" s="234" t="s">
        <v>131</v>
      </c>
      <c r="D137" s="234" t="s">
        <v>127</v>
      </c>
      <c r="E137" s="235" t="s">
        <v>316</v>
      </c>
      <c r="F137" s="236" t="s">
        <v>317</v>
      </c>
      <c r="G137" s="237" t="s">
        <v>312</v>
      </c>
      <c r="H137" s="238">
        <v>3.8399999999999999</v>
      </c>
      <c r="I137" s="239"/>
      <c r="J137" s="240">
        <f>ROUND(I137*H137,2)</f>
        <v>0</v>
      </c>
      <c r="K137" s="236" t="s">
        <v>146</v>
      </c>
      <c r="L137" s="43"/>
      <c r="M137" s="241" t="s">
        <v>1</v>
      </c>
      <c r="N137" s="242" t="s">
        <v>41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131</v>
      </c>
      <c r="AT137" s="245" t="s">
        <v>127</v>
      </c>
      <c r="AU137" s="245" t="s">
        <v>86</v>
      </c>
      <c r="AY137" s="16" t="s">
        <v>124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84</v>
      </c>
      <c r="BK137" s="246">
        <f>ROUND(I137*H137,2)</f>
        <v>0</v>
      </c>
      <c r="BL137" s="16" t="s">
        <v>131</v>
      </c>
      <c r="BM137" s="245" t="s">
        <v>318</v>
      </c>
    </row>
    <row r="138" s="2" customFormat="1">
      <c r="A138" s="37"/>
      <c r="B138" s="38"/>
      <c r="C138" s="39"/>
      <c r="D138" s="247" t="s">
        <v>133</v>
      </c>
      <c r="E138" s="39"/>
      <c r="F138" s="248" t="s">
        <v>319</v>
      </c>
      <c r="G138" s="39"/>
      <c r="H138" s="39"/>
      <c r="I138" s="143"/>
      <c r="J138" s="39"/>
      <c r="K138" s="39"/>
      <c r="L138" s="43"/>
      <c r="M138" s="249"/>
      <c r="N138" s="25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86</v>
      </c>
    </row>
    <row r="139" s="2" customFormat="1">
      <c r="A139" s="37"/>
      <c r="B139" s="38"/>
      <c r="C139" s="39"/>
      <c r="D139" s="247" t="s">
        <v>135</v>
      </c>
      <c r="E139" s="39"/>
      <c r="F139" s="251" t="s">
        <v>320</v>
      </c>
      <c r="G139" s="39"/>
      <c r="H139" s="39"/>
      <c r="I139" s="143"/>
      <c r="J139" s="39"/>
      <c r="K139" s="39"/>
      <c r="L139" s="43"/>
      <c r="M139" s="249"/>
      <c r="N139" s="25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135</v>
      </c>
      <c r="AU139" s="16" t="s">
        <v>86</v>
      </c>
    </row>
    <row r="140" s="2" customFormat="1">
      <c r="A140" s="37"/>
      <c r="B140" s="38"/>
      <c r="C140" s="39"/>
      <c r="D140" s="247" t="s">
        <v>137</v>
      </c>
      <c r="E140" s="39"/>
      <c r="F140" s="251" t="s">
        <v>321</v>
      </c>
      <c r="G140" s="39"/>
      <c r="H140" s="39"/>
      <c r="I140" s="143"/>
      <c r="J140" s="39"/>
      <c r="K140" s="39"/>
      <c r="L140" s="43"/>
      <c r="M140" s="249"/>
      <c r="N140" s="250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86</v>
      </c>
    </row>
    <row r="141" s="13" customFormat="1">
      <c r="A141" s="13"/>
      <c r="B141" s="252"/>
      <c r="C141" s="253"/>
      <c r="D141" s="247" t="s">
        <v>139</v>
      </c>
      <c r="E141" s="254" t="s">
        <v>1</v>
      </c>
      <c r="F141" s="255" t="s">
        <v>322</v>
      </c>
      <c r="G141" s="253"/>
      <c r="H141" s="256">
        <v>3.8399999999999999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139</v>
      </c>
      <c r="AU141" s="262" t="s">
        <v>86</v>
      </c>
      <c r="AV141" s="13" t="s">
        <v>86</v>
      </c>
      <c r="AW141" s="13" t="s">
        <v>32</v>
      </c>
      <c r="AX141" s="13" t="s">
        <v>84</v>
      </c>
      <c r="AY141" s="262" t="s">
        <v>124</v>
      </c>
    </row>
    <row r="142" s="2" customFormat="1" ht="21.75" customHeight="1">
      <c r="A142" s="37"/>
      <c r="B142" s="38"/>
      <c r="C142" s="234" t="s">
        <v>163</v>
      </c>
      <c r="D142" s="234" t="s">
        <v>127</v>
      </c>
      <c r="E142" s="235" t="s">
        <v>323</v>
      </c>
      <c r="F142" s="236" t="s">
        <v>324</v>
      </c>
      <c r="G142" s="237" t="s">
        <v>145</v>
      </c>
      <c r="H142" s="238">
        <v>16</v>
      </c>
      <c r="I142" s="239"/>
      <c r="J142" s="240">
        <f>ROUND(I142*H142,2)</f>
        <v>0</v>
      </c>
      <c r="K142" s="236" t="s">
        <v>146</v>
      </c>
      <c r="L142" s="43"/>
      <c r="M142" s="241" t="s">
        <v>1</v>
      </c>
      <c r="N142" s="242" t="s">
        <v>41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131</v>
      </c>
      <c r="AT142" s="245" t="s">
        <v>127</v>
      </c>
      <c r="AU142" s="245" t="s">
        <v>86</v>
      </c>
      <c r="AY142" s="16" t="s">
        <v>124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84</v>
      </c>
      <c r="BK142" s="246">
        <f>ROUND(I142*H142,2)</f>
        <v>0</v>
      </c>
      <c r="BL142" s="16" t="s">
        <v>131</v>
      </c>
      <c r="BM142" s="245" t="s">
        <v>325</v>
      </c>
    </row>
    <row r="143" s="2" customFormat="1">
      <c r="A143" s="37"/>
      <c r="B143" s="38"/>
      <c r="C143" s="39"/>
      <c r="D143" s="247" t="s">
        <v>133</v>
      </c>
      <c r="E143" s="39"/>
      <c r="F143" s="248" t="s">
        <v>326</v>
      </c>
      <c r="G143" s="39"/>
      <c r="H143" s="39"/>
      <c r="I143" s="143"/>
      <c r="J143" s="39"/>
      <c r="K143" s="39"/>
      <c r="L143" s="43"/>
      <c r="M143" s="249"/>
      <c r="N143" s="25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133</v>
      </c>
      <c r="AU143" s="16" t="s">
        <v>86</v>
      </c>
    </row>
    <row r="144" s="2" customFormat="1">
      <c r="A144" s="37"/>
      <c r="B144" s="38"/>
      <c r="C144" s="39"/>
      <c r="D144" s="247" t="s">
        <v>135</v>
      </c>
      <c r="E144" s="39"/>
      <c r="F144" s="251" t="s">
        <v>327</v>
      </c>
      <c r="G144" s="39"/>
      <c r="H144" s="39"/>
      <c r="I144" s="143"/>
      <c r="J144" s="39"/>
      <c r="K144" s="39"/>
      <c r="L144" s="43"/>
      <c r="M144" s="249"/>
      <c r="N144" s="25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135</v>
      </c>
      <c r="AU144" s="16" t="s">
        <v>86</v>
      </c>
    </row>
    <row r="145" s="2" customFormat="1">
      <c r="A145" s="37"/>
      <c r="B145" s="38"/>
      <c r="C145" s="39"/>
      <c r="D145" s="247" t="s">
        <v>137</v>
      </c>
      <c r="E145" s="39"/>
      <c r="F145" s="251" t="s">
        <v>328</v>
      </c>
      <c r="G145" s="39"/>
      <c r="H145" s="39"/>
      <c r="I145" s="143"/>
      <c r="J145" s="39"/>
      <c r="K145" s="39"/>
      <c r="L145" s="43"/>
      <c r="M145" s="249"/>
      <c r="N145" s="25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86</v>
      </c>
    </row>
    <row r="146" s="13" customFormat="1">
      <c r="A146" s="13"/>
      <c r="B146" s="252"/>
      <c r="C146" s="253"/>
      <c r="D146" s="247" t="s">
        <v>139</v>
      </c>
      <c r="E146" s="254" t="s">
        <v>1</v>
      </c>
      <c r="F146" s="255" t="s">
        <v>329</v>
      </c>
      <c r="G146" s="253"/>
      <c r="H146" s="256">
        <v>16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139</v>
      </c>
      <c r="AU146" s="262" t="s">
        <v>86</v>
      </c>
      <c r="AV146" s="13" t="s">
        <v>86</v>
      </c>
      <c r="AW146" s="13" t="s">
        <v>32</v>
      </c>
      <c r="AX146" s="13" t="s">
        <v>84</v>
      </c>
      <c r="AY146" s="262" t="s">
        <v>124</v>
      </c>
    </row>
    <row r="147" s="2" customFormat="1" ht="21.75" customHeight="1">
      <c r="A147" s="37"/>
      <c r="B147" s="38"/>
      <c r="C147" s="234" t="s">
        <v>169</v>
      </c>
      <c r="D147" s="234" t="s">
        <v>127</v>
      </c>
      <c r="E147" s="235" t="s">
        <v>330</v>
      </c>
      <c r="F147" s="236" t="s">
        <v>331</v>
      </c>
      <c r="G147" s="237" t="s">
        <v>145</v>
      </c>
      <c r="H147" s="238">
        <v>16</v>
      </c>
      <c r="I147" s="239"/>
      <c r="J147" s="240">
        <f>ROUND(I147*H147,2)</f>
        <v>0</v>
      </c>
      <c r="K147" s="236" t="s">
        <v>332</v>
      </c>
      <c r="L147" s="43"/>
      <c r="M147" s="241" t="s">
        <v>1</v>
      </c>
      <c r="N147" s="242" t="s">
        <v>41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131</v>
      </c>
      <c r="AT147" s="245" t="s">
        <v>127</v>
      </c>
      <c r="AU147" s="245" t="s">
        <v>86</v>
      </c>
      <c r="AY147" s="16" t="s">
        <v>124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84</v>
      </c>
      <c r="BK147" s="246">
        <f>ROUND(I147*H147,2)</f>
        <v>0</v>
      </c>
      <c r="BL147" s="16" t="s">
        <v>131</v>
      </c>
      <c r="BM147" s="245" t="s">
        <v>333</v>
      </c>
    </row>
    <row r="148" s="2" customFormat="1">
      <c r="A148" s="37"/>
      <c r="B148" s="38"/>
      <c r="C148" s="39"/>
      <c r="D148" s="247" t="s">
        <v>133</v>
      </c>
      <c r="E148" s="39"/>
      <c r="F148" s="248" t="s">
        <v>334</v>
      </c>
      <c r="G148" s="39"/>
      <c r="H148" s="39"/>
      <c r="I148" s="143"/>
      <c r="J148" s="39"/>
      <c r="K148" s="39"/>
      <c r="L148" s="43"/>
      <c r="M148" s="249"/>
      <c r="N148" s="25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133</v>
      </c>
      <c r="AU148" s="16" t="s">
        <v>86</v>
      </c>
    </row>
    <row r="149" s="2" customFormat="1">
      <c r="A149" s="37"/>
      <c r="B149" s="38"/>
      <c r="C149" s="39"/>
      <c r="D149" s="247" t="s">
        <v>135</v>
      </c>
      <c r="E149" s="39"/>
      <c r="F149" s="251" t="s">
        <v>335</v>
      </c>
      <c r="G149" s="39"/>
      <c r="H149" s="39"/>
      <c r="I149" s="143"/>
      <c r="J149" s="39"/>
      <c r="K149" s="39"/>
      <c r="L149" s="43"/>
      <c r="M149" s="249"/>
      <c r="N149" s="250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135</v>
      </c>
      <c r="AU149" s="16" t="s">
        <v>86</v>
      </c>
    </row>
    <row r="150" s="2" customFormat="1" ht="21.75" customHeight="1">
      <c r="A150" s="37"/>
      <c r="B150" s="38"/>
      <c r="C150" s="234" t="s">
        <v>174</v>
      </c>
      <c r="D150" s="234" t="s">
        <v>127</v>
      </c>
      <c r="E150" s="235" t="s">
        <v>336</v>
      </c>
      <c r="F150" s="236" t="s">
        <v>337</v>
      </c>
      <c r="G150" s="237" t="s">
        <v>145</v>
      </c>
      <c r="H150" s="238">
        <v>16</v>
      </c>
      <c r="I150" s="239"/>
      <c r="J150" s="240">
        <f>ROUND(I150*H150,2)</f>
        <v>0</v>
      </c>
      <c r="K150" s="236" t="s">
        <v>146</v>
      </c>
      <c r="L150" s="43"/>
      <c r="M150" s="241" t="s">
        <v>1</v>
      </c>
      <c r="N150" s="242" t="s">
        <v>41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131</v>
      </c>
      <c r="AT150" s="245" t="s">
        <v>127</v>
      </c>
      <c r="AU150" s="245" t="s">
        <v>86</v>
      </c>
      <c r="AY150" s="16" t="s">
        <v>124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84</v>
      </c>
      <c r="BK150" s="246">
        <f>ROUND(I150*H150,2)</f>
        <v>0</v>
      </c>
      <c r="BL150" s="16" t="s">
        <v>131</v>
      </c>
      <c r="BM150" s="245" t="s">
        <v>338</v>
      </c>
    </row>
    <row r="151" s="2" customFormat="1">
      <c r="A151" s="37"/>
      <c r="B151" s="38"/>
      <c r="C151" s="39"/>
      <c r="D151" s="247" t="s">
        <v>133</v>
      </c>
      <c r="E151" s="39"/>
      <c r="F151" s="248" t="s">
        <v>339</v>
      </c>
      <c r="G151" s="39"/>
      <c r="H151" s="39"/>
      <c r="I151" s="143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133</v>
      </c>
      <c r="AU151" s="16" t="s">
        <v>86</v>
      </c>
    </row>
    <row r="152" s="2" customFormat="1">
      <c r="A152" s="37"/>
      <c r="B152" s="38"/>
      <c r="C152" s="39"/>
      <c r="D152" s="247" t="s">
        <v>135</v>
      </c>
      <c r="E152" s="39"/>
      <c r="F152" s="251" t="s">
        <v>340</v>
      </c>
      <c r="G152" s="39"/>
      <c r="H152" s="39"/>
      <c r="I152" s="143"/>
      <c r="J152" s="39"/>
      <c r="K152" s="39"/>
      <c r="L152" s="43"/>
      <c r="M152" s="249"/>
      <c r="N152" s="250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135</v>
      </c>
      <c r="AU152" s="16" t="s">
        <v>86</v>
      </c>
    </row>
    <row r="153" s="2" customFormat="1" ht="16.5" customHeight="1">
      <c r="A153" s="37"/>
      <c r="B153" s="38"/>
      <c r="C153" s="278" t="s">
        <v>179</v>
      </c>
      <c r="D153" s="278" t="s">
        <v>341</v>
      </c>
      <c r="E153" s="279" t="s">
        <v>342</v>
      </c>
      <c r="F153" s="280" t="s">
        <v>343</v>
      </c>
      <c r="G153" s="281" t="s">
        <v>344</v>
      </c>
      <c r="H153" s="282">
        <v>0.32000000000000001</v>
      </c>
      <c r="I153" s="283"/>
      <c r="J153" s="284">
        <f>ROUND(I153*H153,2)</f>
        <v>0</v>
      </c>
      <c r="K153" s="280" t="s">
        <v>146</v>
      </c>
      <c r="L153" s="285"/>
      <c r="M153" s="286" t="s">
        <v>1</v>
      </c>
      <c r="N153" s="287" t="s">
        <v>41</v>
      </c>
      <c r="O153" s="90"/>
      <c r="P153" s="243">
        <f>O153*H153</f>
        <v>0</v>
      </c>
      <c r="Q153" s="243">
        <v>0.001</v>
      </c>
      <c r="R153" s="243">
        <f>Q153*H153</f>
        <v>0.00032000000000000003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179</v>
      </c>
      <c r="AT153" s="245" t="s">
        <v>341</v>
      </c>
      <c r="AU153" s="245" t="s">
        <v>86</v>
      </c>
      <c r="AY153" s="16" t="s">
        <v>124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84</v>
      </c>
      <c r="BK153" s="246">
        <f>ROUND(I153*H153,2)</f>
        <v>0</v>
      </c>
      <c r="BL153" s="16" t="s">
        <v>131</v>
      </c>
      <c r="BM153" s="245" t="s">
        <v>345</v>
      </c>
    </row>
    <row r="154" s="2" customFormat="1">
      <c r="A154" s="37"/>
      <c r="B154" s="38"/>
      <c r="C154" s="39"/>
      <c r="D154" s="247" t="s">
        <v>133</v>
      </c>
      <c r="E154" s="39"/>
      <c r="F154" s="248" t="s">
        <v>343</v>
      </c>
      <c r="G154" s="39"/>
      <c r="H154" s="39"/>
      <c r="I154" s="143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86</v>
      </c>
    </row>
    <row r="155" s="13" customFormat="1">
      <c r="A155" s="13"/>
      <c r="B155" s="252"/>
      <c r="C155" s="253"/>
      <c r="D155" s="247" t="s">
        <v>139</v>
      </c>
      <c r="E155" s="253"/>
      <c r="F155" s="255" t="s">
        <v>346</v>
      </c>
      <c r="G155" s="253"/>
      <c r="H155" s="256">
        <v>0.32000000000000001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139</v>
      </c>
      <c r="AU155" s="262" t="s">
        <v>86</v>
      </c>
      <c r="AV155" s="13" t="s">
        <v>86</v>
      </c>
      <c r="AW155" s="13" t="s">
        <v>4</v>
      </c>
      <c r="AX155" s="13" t="s">
        <v>84</v>
      </c>
      <c r="AY155" s="262" t="s">
        <v>124</v>
      </c>
    </row>
    <row r="156" s="12" customFormat="1" ht="22.8" customHeight="1">
      <c r="A156" s="12"/>
      <c r="B156" s="218"/>
      <c r="C156" s="219"/>
      <c r="D156" s="220" t="s">
        <v>75</v>
      </c>
      <c r="E156" s="232" t="s">
        <v>86</v>
      </c>
      <c r="F156" s="232" t="s">
        <v>347</v>
      </c>
      <c r="G156" s="219"/>
      <c r="H156" s="219"/>
      <c r="I156" s="222"/>
      <c r="J156" s="233">
        <f>BK156</f>
        <v>0</v>
      </c>
      <c r="K156" s="219"/>
      <c r="L156" s="224"/>
      <c r="M156" s="225"/>
      <c r="N156" s="226"/>
      <c r="O156" s="226"/>
      <c r="P156" s="227">
        <f>SUM(P157:P198)</f>
        <v>0</v>
      </c>
      <c r="Q156" s="226"/>
      <c r="R156" s="227">
        <f>SUM(R157:R198)</f>
        <v>9.7288852900000009</v>
      </c>
      <c r="S156" s="226"/>
      <c r="T156" s="228">
        <f>SUM(T157:T198)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9" t="s">
        <v>84</v>
      </c>
      <c r="AT156" s="230" t="s">
        <v>75</v>
      </c>
      <c r="AU156" s="230" t="s">
        <v>84</v>
      </c>
      <c r="AY156" s="229" t="s">
        <v>124</v>
      </c>
      <c r="BK156" s="231">
        <f>SUM(BK157:BK198)</f>
        <v>0</v>
      </c>
    </row>
    <row r="157" s="2" customFormat="1" ht="21.75" customHeight="1">
      <c r="A157" s="37"/>
      <c r="B157" s="38"/>
      <c r="C157" s="234" t="s">
        <v>125</v>
      </c>
      <c r="D157" s="234" t="s">
        <v>127</v>
      </c>
      <c r="E157" s="235" t="s">
        <v>348</v>
      </c>
      <c r="F157" s="236" t="s">
        <v>349</v>
      </c>
      <c r="G157" s="237" t="s">
        <v>130</v>
      </c>
      <c r="H157" s="238">
        <v>68</v>
      </c>
      <c r="I157" s="239"/>
      <c r="J157" s="240">
        <f>ROUND(I157*H157,2)</f>
        <v>0</v>
      </c>
      <c r="K157" s="236" t="s">
        <v>146</v>
      </c>
      <c r="L157" s="43"/>
      <c r="M157" s="241" t="s">
        <v>1</v>
      </c>
      <c r="N157" s="242" t="s">
        <v>41</v>
      </c>
      <c r="O157" s="90"/>
      <c r="P157" s="243">
        <f>O157*H157</f>
        <v>0</v>
      </c>
      <c r="Q157" s="243">
        <v>0.00019326</v>
      </c>
      <c r="R157" s="243">
        <f>Q157*H157</f>
        <v>0.013141679999999999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131</v>
      </c>
      <c r="AT157" s="245" t="s">
        <v>127</v>
      </c>
      <c r="AU157" s="245" t="s">
        <v>86</v>
      </c>
      <c r="AY157" s="16" t="s">
        <v>124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84</v>
      </c>
      <c r="BK157" s="246">
        <f>ROUND(I157*H157,2)</f>
        <v>0</v>
      </c>
      <c r="BL157" s="16" t="s">
        <v>131</v>
      </c>
      <c r="BM157" s="245" t="s">
        <v>350</v>
      </c>
    </row>
    <row r="158" s="2" customFormat="1">
      <c r="A158" s="37"/>
      <c r="B158" s="38"/>
      <c r="C158" s="39"/>
      <c r="D158" s="247" t="s">
        <v>133</v>
      </c>
      <c r="E158" s="39"/>
      <c r="F158" s="248" t="s">
        <v>351</v>
      </c>
      <c r="G158" s="39"/>
      <c r="H158" s="39"/>
      <c r="I158" s="143"/>
      <c r="J158" s="39"/>
      <c r="K158" s="39"/>
      <c r="L158" s="43"/>
      <c r="M158" s="249"/>
      <c r="N158" s="250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133</v>
      </c>
      <c r="AU158" s="16" t="s">
        <v>86</v>
      </c>
    </row>
    <row r="159" s="2" customFormat="1">
      <c r="A159" s="37"/>
      <c r="B159" s="38"/>
      <c r="C159" s="39"/>
      <c r="D159" s="247" t="s">
        <v>137</v>
      </c>
      <c r="E159" s="39"/>
      <c r="F159" s="251" t="s">
        <v>352</v>
      </c>
      <c r="G159" s="39"/>
      <c r="H159" s="39"/>
      <c r="I159" s="143"/>
      <c r="J159" s="39"/>
      <c r="K159" s="39"/>
      <c r="L159" s="43"/>
      <c r="M159" s="249"/>
      <c r="N159" s="25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137</v>
      </c>
      <c r="AU159" s="16" t="s">
        <v>86</v>
      </c>
    </row>
    <row r="160" s="13" customFormat="1">
      <c r="A160" s="13"/>
      <c r="B160" s="252"/>
      <c r="C160" s="253"/>
      <c r="D160" s="247" t="s">
        <v>139</v>
      </c>
      <c r="E160" s="254" t="s">
        <v>1</v>
      </c>
      <c r="F160" s="255" t="s">
        <v>353</v>
      </c>
      <c r="G160" s="253"/>
      <c r="H160" s="256">
        <v>68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139</v>
      </c>
      <c r="AU160" s="262" t="s">
        <v>86</v>
      </c>
      <c r="AV160" s="13" t="s">
        <v>86</v>
      </c>
      <c r="AW160" s="13" t="s">
        <v>32</v>
      </c>
      <c r="AX160" s="13" t="s">
        <v>84</v>
      </c>
      <c r="AY160" s="262" t="s">
        <v>124</v>
      </c>
    </row>
    <row r="161" s="2" customFormat="1" ht="21.75" customHeight="1">
      <c r="A161" s="37"/>
      <c r="B161" s="38"/>
      <c r="C161" s="234" t="s">
        <v>191</v>
      </c>
      <c r="D161" s="234" t="s">
        <v>127</v>
      </c>
      <c r="E161" s="235" t="s">
        <v>354</v>
      </c>
      <c r="F161" s="236" t="s">
        <v>355</v>
      </c>
      <c r="G161" s="237" t="s">
        <v>130</v>
      </c>
      <c r="H161" s="238">
        <v>25.5</v>
      </c>
      <c r="I161" s="239"/>
      <c r="J161" s="240">
        <f>ROUND(I161*H161,2)</f>
        <v>0</v>
      </c>
      <c r="K161" s="236" t="s">
        <v>146</v>
      </c>
      <c r="L161" s="43"/>
      <c r="M161" s="241" t="s">
        <v>1</v>
      </c>
      <c r="N161" s="242" t="s">
        <v>41</v>
      </c>
      <c r="O161" s="90"/>
      <c r="P161" s="243">
        <f>O161*H161</f>
        <v>0</v>
      </c>
      <c r="Q161" s="243">
        <v>0.00062618000000000005</v>
      </c>
      <c r="R161" s="243">
        <f>Q161*H161</f>
        <v>0.01596759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131</v>
      </c>
      <c r="AT161" s="245" t="s">
        <v>127</v>
      </c>
      <c r="AU161" s="245" t="s">
        <v>86</v>
      </c>
      <c r="AY161" s="16" t="s">
        <v>124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84</v>
      </c>
      <c r="BK161" s="246">
        <f>ROUND(I161*H161,2)</f>
        <v>0</v>
      </c>
      <c r="BL161" s="16" t="s">
        <v>131</v>
      </c>
      <c r="BM161" s="245" t="s">
        <v>356</v>
      </c>
    </row>
    <row r="162" s="2" customFormat="1">
      <c r="A162" s="37"/>
      <c r="B162" s="38"/>
      <c r="C162" s="39"/>
      <c r="D162" s="247" t="s">
        <v>133</v>
      </c>
      <c r="E162" s="39"/>
      <c r="F162" s="248" t="s">
        <v>357</v>
      </c>
      <c r="G162" s="39"/>
      <c r="H162" s="39"/>
      <c r="I162" s="143"/>
      <c r="J162" s="39"/>
      <c r="K162" s="39"/>
      <c r="L162" s="43"/>
      <c r="M162" s="249"/>
      <c r="N162" s="25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133</v>
      </c>
      <c r="AU162" s="16" t="s">
        <v>86</v>
      </c>
    </row>
    <row r="163" s="2" customFormat="1">
      <c r="A163" s="37"/>
      <c r="B163" s="38"/>
      <c r="C163" s="39"/>
      <c r="D163" s="247" t="s">
        <v>137</v>
      </c>
      <c r="E163" s="39"/>
      <c r="F163" s="251" t="s">
        <v>358</v>
      </c>
      <c r="G163" s="39"/>
      <c r="H163" s="39"/>
      <c r="I163" s="143"/>
      <c r="J163" s="39"/>
      <c r="K163" s="39"/>
      <c r="L163" s="43"/>
      <c r="M163" s="249"/>
      <c r="N163" s="250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86</v>
      </c>
    </row>
    <row r="164" s="13" customFormat="1">
      <c r="A164" s="13"/>
      <c r="B164" s="252"/>
      <c r="C164" s="253"/>
      <c r="D164" s="247" t="s">
        <v>139</v>
      </c>
      <c r="E164" s="254" t="s">
        <v>1</v>
      </c>
      <c r="F164" s="255" t="s">
        <v>359</v>
      </c>
      <c r="G164" s="253"/>
      <c r="H164" s="256">
        <v>25.5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139</v>
      </c>
      <c r="AU164" s="262" t="s">
        <v>86</v>
      </c>
      <c r="AV164" s="13" t="s">
        <v>86</v>
      </c>
      <c r="AW164" s="13" t="s">
        <v>32</v>
      </c>
      <c r="AX164" s="13" t="s">
        <v>84</v>
      </c>
      <c r="AY164" s="262" t="s">
        <v>124</v>
      </c>
    </row>
    <row r="165" s="2" customFormat="1" ht="21.75" customHeight="1">
      <c r="A165" s="37"/>
      <c r="B165" s="38"/>
      <c r="C165" s="234" t="s">
        <v>199</v>
      </c>
      <c r="D165" s="234" t="s">
        <v>127</v>
      </c>
      <c r="E165" s="235" t="s">
        <v>360</v>
      </c>
      <c r="F165" s="236" t="s">
        <v>361</v>
      </c>
      <c r="G165" s="237" t="s">
        <v>362</v>
      </c>
      <c r="H165" s="238">
        <v>34</v>
      </c>
      <c r="I165" s="239"/>
      <c r="J165" s="240">
        <f>ROUND(I165*H165,2)</f>
        <v>0</v>
      </c>
      <c r="K165" s="236" t="s">
        <v>146</v>
      </c>
      <c r="L165" s="43"/>
      <c r="M165" s="241" t="s">
        <v>1</v>
      </c>
      <c r="N165" s="242" t="s">
        <v>41</v>
      </c>
      <c r="O165" s="90"/>
      <c r="P165" s="243">
        <f>O165*H165</f>
        <v>0</v>
      </c>
      <c r="Q165" s="243">
        <v>0.00015153000000000001</v>
      </c>
      <c r="R165" s="243">
        <f>Q165*H165</f>
        <v>0.0051520200000000002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131</v>
      </c>
      <c r="AT165" s="245" t="s">
        <v>127</v>
      </c>
      <c r="AU165" s="245" t="s">
        <v>86</v>
      </c>
      <c r="AY165" s="16" t="s">
        <v>124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84</v>
      </c>
      <c r="BK165" s="246">
        <f>ROUND(I165*H165,2)</f>
        <v>0</v>
      </c>
      <c r="BL165" s="16" t="s">
        <v>131</v>
      </c>
      <c r="BM165" s="245" t="s">
        <v>363</v>
      </c>
    </row>
    <row r="166" s="2" customFormat="1">
      <c r="A166" s="37"/>
      <c r="B166" s="38"/>
      <c r="C166" s="39"/>
      <c r="D166" s="247" t="s">
        <v>133</v>
      </c>
      <c r="E166" s="39"/>
      <c r="F166" s="248" t="s">
        <v>364</v>
      </c>
      <c r="G166" s="39"/>
      <c r="H166" s="39"/>
      <c r="I166" s="143"/>
      <c r="J166" s="39"/>
      <c r="K166" s="39"/>
      <c r="L166" s="43"/>
      <c r="M166" s="249"/>
      <c r="N166" s="25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133</v>
      </c>
      <c r="AU166" s="16" t="s">
        <v>86</v>
      </c>
    </row>
    <row r="167" s="2" customFormat="1">
      <c r="A167" s="37"/>
      <c r="B167" s="38"/>
      <c r="C167" s="39"/>
      <c r="D167" s="247" t="s">
        <v>135</v>
      </c>
      <c r="E167" s="39"/>
      <c r="F167" s="251" t="s">
        <v>365</v>
      </c>
      <c r="G167" s="39"/>
      <c r="H167" s="39"/>
      <c r="I167" s="143"/>
      <c r="J167" s="39"/>
      <c r="K167" s="39"/>
      <c r="L167" s="43"/>
      <c r="M167" s="249"/>
      <c r="N167" s="250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135</v>
      </c>
      <c r="AU167" s="16" t="s">
        <v>86</v>
      </c>
    </row>
    <row r="168" s="2" customFormat="1">
      <c r="A168" s="37"/>
      <c r="B168" s="38"/>
      <c r="C168" s="39"/>
      <c r="D168" s="247" t="s">
        <v>137</v>
      </c>
      <c r="E168" s="39"/>
      <c r="F168" s="251" t="s">
        <v>352</v>
      </c>
      <c r="G168" s="39"/>
      <c r="H168" s="39"/>
      <c r="I168" s="143"/>
      <c r="J168" s="39"/>
      <c r="K168" s="39"/>
      <c r="L168" s="43"/>
      <c r="M168" s="249"/>
      <c r="N168" s="25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86</v>
      </c>
    </row>
    <row r="169" s="13" customFormat="1">
      <c r="A169" s="13"/>
      <c r="B169" s="252"/>
      <c r="C169" s="253"/>
      <c r="D169" s="247" t="s">
        <v>139</v>
      </c>
      <c r="E169" s="254" t="s">
        <v>1</v>
      </c>
      <c r="F169" s="255" t="s">
        <v>366</v>
      </c>
      <c r="G169" s="253"/>
      <c r="H169" s="256">
        <v>34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139</v>
      </c>
      <c r="AU169" s="262" t="s">
        <v>86</v>
      </c>
      <c r="AV169" s="13" t="s">
        <v>86</v>
      </c>
      <c r="AW169" s="13" t="s">
        <v>32</v>
      </c>
      <c r="AX169" s="13" t="s">
        <v>84</v>
      </c>
      <c r="AY169" s="262" t="s">
        <v>124</v>
      </c>
    </row>
    <row r="170" s="2" customFormat="1" ht="16.5" customHeight="1">
      <c r="A170" s="37"/>
      <c r="B170" s="38"/>
      <c r="C170" s="278" t="s">
        <v>206</v>
      </c>
      <c r="D170" s="278" t="s">
        <v>341</v>
      </c>
      <c r="E170" s="279" t="s">
        <v>367</v>
      </c>
      <c r="F170" s="280" t="s">
        <v>368</v>
      </c>
      <c r="G170" s="281" t="s">
        <v>248</v>
      </c>
      <c r="H170" s="282">
        <v>3.3999999999999999</v>
      </c>
      <c r="I170" s="283"/>
      <c r="J170" s="284">
        <f>ROUND(I170*H170,2)</f>
        <v>0</v>
      </c>
      <c r="K170" s="280" t="s">
        <v>146</v>
      </c>
      <c r="L170" s="285"/>
      <c r="M170" s="286" t="s">
        <v>1</v>
      </c>
      <c r="N170" s="287" t="s">
        <v>41</v>
      </c>
      <c r="O170" s="90"/>
      <c r="P170" s="243">
        <f>O170*H170</f>
        <v>0</v>
      </c>
      <c r="Q170" s="243">
        <v>1</v>
      </c>
      <c r="R170" s="243">
        <f>Q170*H170</f>
        <v>3.3999999999999999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179</v>
      </c>
      <c r="AT170" s="245" t="s">
        <v>341</v>
      </c>
      <c r="AU170" s="245" t="s">
        <v>86</v>
      </c>
      <c r="AY170" s="16" t="s">
        <v>124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84</v>
      </c>
      <c r="BK170" s="246">
        <f>ROUND(I170*H170,2)</f>
        <v>0</v>
      </c>
      <c r="BL170" s="16" t="s">
        <v>131</v>
      </c>
      <c r="BM170" s="245" t="s">
        <v>369</v>
      </c>
    </row>
    <row r="171" s="2" customFormat="1">
      <c r="A171" s="37"/>
      <c r="B171" s="38"/>
      <c r="C171" s="39"/>
      <c r="D171" s="247" t="s">
        <v>133</v>
      </c>
      <c r="E171" s="39"/>
      <c r="F171" s="248" t="s">
        <v>368</v>
      </c>
      <c r="G171" s="39"/>
      <c r="H171" s="39"/>
      <c r="I171" s="143"/>
      <c r="J171" s="39"/>
      <c r="K171" s="39"/>
      <c r="L171" s="43"/>
      <c r="M171" s="249"/>
      <c r="N171" s="25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133</v>
      </c>
      <c r="AU171" s="16" t="s">
        <v>86</v>
      </c>
    </row>
    <row r="172" s="2" customFormat="1">
      <c r="A172" s="37"/>
      <c r="B172" s="38"/>
      <c r="C172" s="39"/>
      <c r="D172" s="247" t="s">
        <v>137</v>
      </c>
      <c r="E172" s="39"/>
      <c r="F172" s="251" t="s">
        <v>352</v>
      </c>
      <c r="G172" s="39"/>
      <c r="H172" s="39"/>
      <c r="I172" s="143"/>
      <c r="J172" s="39"/>
      <c r="K172" s="39"/>
      <c r="L172" s="43"/>
      <c r="M172" s="249"/>
      <c r="N172" s="250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137</v>
      </c>
      <c r="AU172" s="16" t="s">
        <v>86</v>
      </c>
    </row>
    <row r="173" s="13" customFormat="1">
      <c r="A173" s="13"/>
      <c r="B173" s="252"/>
      <c r="C173" s="253"/>
      <c r="D173" s="247" t="s">
        <v>139</v>
      </c>
      <c r="E173" s="254" t="s">
        <v>1</v>
      </c>
      <c r="F173" s="255" t="s">
        <v>370</v>
      </c>
      <c r="G173" s="253"/>
      <c r="H173" s="256">
        <v>3.3999999999999999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139</v>
      </c>
      <c r="AU173" s="262" t="s">
        <v>86</v>
      </c>
      <c r="AV173" s="13" t="s">
        <v>86</v>
      </c>
      <c r="AW173" s="13" t="s">
        <v>32</v>
      </c>
      <c r="AX173" s="13" t="s">
        <v>84</v>
      </c>
      <c r="AY173" s="262" t="s">
        <v>124</v>
      </c>
    </row>
    <row r="174" s="2" customFormat="1" ht="21.75" customHeight="1">
      <c r="A174" s="37"/>
      <c r="B174" s="38"/>
      <c r="C174" s="234" t="s">
        <v>212</v>
      </c>
      <c r="D174" s="234" t="s">
        <v>127</v>
      </c>
      <c r="E174" s="235" t="s">
        <v>371</v>
      </c>
      <c r="F174" s="236" t="s">
        <v>372</v>
      </c>
      <c r="G174" s="237" t="s">
        <v>130</v>
      </c>
      <c r="H174" s="238">
        <v>25.5</v>
      </c>
      <c r="I174" s="239"/>
      <c r="J174" s="240">
        <f>ROUND(I174*H174,2)</f>
        <v>0</v>
      </c>
      <c r="K174" s="236" t="s">
        <v>146</v>
      </c>
      <c r="L174" s="43"/>
      <c r="M174" s="241" t="s">
        <v>1</v>
      </c>
      <c r="N174" s="242" t="s">
        <v>41</v>
      </c>
      <c r="O174" s="90"/>
      <c r="P174" s="243">
        <f>O174*H174</f>
        <v>0</v>
      </c>
      <c r="Q174" s="243">
        <v>0.03739</v>
      </c>
      <c r="R174" s="243">
        <f>Q174*H174</f>
        <v>0.95344499999999999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131</v>
      </c>
      <c r="AT174" s="245" t="s">
        <v>127</v>
      </c>
      <c r="AU174" s="245" t="s">
        <v>86</v>
      </c>
      <c r="AY174" s="16" t="s">
        <v>124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84</v>
      </c>
      <c r="BK174" s="246">
        <f>ROUND(I174*H174,2)</f>
        <v>0</v>
      </c>
      <c r="BL174" s="16" t="s">
        <v>131</v>
      </c>
      <c r="BM174" s="245" t="s">
        <v>373</v>
      </c>
    </row>
    <row r="175" s="2" customFormat="1">
      <c r="A175" s="37"/>
      <c r="B175" s="38"/>
      <c r="C175" s="39"/>
      <c r="D175" s="247" t="s">
        <v>133</v>
      </c>
      <c r="E175" s="39"/>
      <c r="F175" s="248" t="s">
        <v>374</v>
      </c>
      <c r="G175" s="39"/>
      <c r="H175" s="39"/>
      <c r="I175" s="143"/>
      <c r="J175" s="39"/>
      <c r="K175" s="39"/>
      <c r="L175" s="43"/>
      <c r="M175" s="249"/>
      <c r="N175" s="25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133</v>
      </c>
      <c r="AU175" s="16" t="s">
        <v>86</v>
      </c>
    </row>
    <row r="176" s="2" customFormat="1">
      <c r="A176" s="37"/>
      <c r="B176" s="38"/>
      <c r="C176" s="39"/>
      <c r="D176" s="247" t="s">
        <v>135</v>
      </c>
      <c r="E176" s="39"/>
      <c r="F176" s="251" t="s">
        <v>375</v>
      </c>
      <c r="G176" s="39"/>
      <c r="H176" s="39"/>
      <c r="I176" s="143"/>
      <c r="J176" s="39"/>
      <c r="K176" s="39"/>
      <c r="L176" s="43"/>
      <c r="M176" s="249"/>
      <c r="N176" s="25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135</v>
      </c>
      <c r="AU176" s="16" t="s">
        <v>86</v>
      </c>
    </row>
    <row r="177" s="2" customFormat="1">
      <c r="A177" s="37"/>
      <c r="B177" s="38"/>
      <c r="C177" s="39"/>
      <c r="D177" s="247" t="s">
        <v>137</v>
      </c>
      <c r="E177" s="39"/>
      <c r="F177" s="251" t="s">
        <v>352</v>
      </c>
      <c r="G177" s="39"/>
      <c r="H177" s="39"/>
      <c r="I177" s="143"/>
      <c r="J177" s="39"/>
      <c r="K177" s="39"/>
      <c r="L177" s="43"/>
      <c r="M177" s="249"/>
      <c r="N177" s="250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137</v>
      </c>
      <c r="AU177" s="16" t="s">
        <v>86</v>
      </c>
    </row>
    <row r="178" s="13" customFormat="1">
      <c r="A178" s="13"/>
      <c r="B178" s="252"/>
      <c r="C178" s="253"/>
      <c r="D178" s="247" t="s">
        <v>139</v>
      </c>
      <c r="E178" s="254" t="s">
        <v>1</v>
      </c>
      <c r="F178" s="255" t="s">
        <v>359</v>
      </c>
      <c r="G178" s="253"/>
      <c r="H178" s="256">
        <v>25.5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139</v>
      </c>
      <c r="AU178" s="262" t="s">
        <v>86</v>
      </c>
      <c r="AV178" s="13" t="s">
        <v>86</v>
      </c>
      <c r="AW178" s="13" t="s">
        <v>32</v>
      </c>
      <c r="AX178" s="13" t="s">
        <v>84</v>
      </c>
      <c r="AY178" s="262" t="s">
        <v>124</v>
      </c>
    </row>
    <row r="179" s="2" customFormat="1" ht="21.75" customHeight="1">
      <c r="A179" s="37"/>
      <c r="B179" s="38"/>
      <c r="C179" s="278" t="s">
        <v>219</v>
      </c>
      <c r="D179" s="278" t="s">
        <v>341</v>
      </c>
      <c r="E179" s="279" t="s">
        <v>376</v>
      </c>
      <c r="F179" s="280" t="s">
        <v>377</v>
      </c>
      <c r="G179" s="281" t="s">
        <v>130</v>
      </c>
      <c r="H179" s="282">
        <v>25.5</v>
      </c>
      <c r="I179" s="283"/>
      <c r="J179" s="284">
        <f>ROUND(I179*H179,2)</f>
        <v>0</v>
      </c>
      <c r="K179" s="280" t="s">
        <v>1</v>
      </c>
      <c r="L179" s="285"/>
      <c r="M179" s="286" t="s">
        <v>1</v>
      </c>
      <c r="N179" s="287" t="s">
        <v>41</v>
      </c>
      <c r="O179" s="90"/>
      <c r="P179" s="243">
        <f>O179*H179</f>
        <v>0</v>
      </c>
      <c r="Q179" s="243">
        <v>0.029440000000000001</v>
      </c>
      <c r="R179" s="243">
        <f>Q179*H179</f>
        <v>0.75072000000000005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179</v>
      </c>
      <c r="AT179" s="245" t="s">
        <v>341</v>
      </c>
      <c r="AU179" s="245" t="s">
        <v>86</v>
      </c>
      <c r="AY179" s="16" t="s">
        <v>124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84</v>
      </c>
      <c r="BK179" s="246">
        <f>ROUND(I179*H179,2)</f>
        <v>0</v>
      </c>
      <c r="BL179" s="16" t="s">
        <v>131</v>
      </c>
      <c r="BM179" s="245" t="s">
        <v>378</v>
      </c>
    </row>
    <row r="180" s="2" customFormat="1">
      <c r="A180" s="37"/>
      <c r="B180" s="38"/>
      <c r="C180" s="39"/>
      <c r="D180" s="247" t="s">
        <v>133</v>
      </c>
      <c r="E180" s="39"/>
      <c r="F180" s="248" t="s">
        <v>377</v>
      </c>
      <c r="G180" s="39"/>
      <c r="H180" s="39"/>
      <c r="I180" s="143"/>
      <c r="J180" s="39"/>
      <c r="K180" s="39"/>
      <c r="L180" s="43"/>
      <c r="M180" s="249"/>
      <c r="N180" s="250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133</v>
      </c>
      <c r="AU180" s="16" t="s">
        <v>86</v>
      </c>
    </row>
    <row r="181" s="2" customFormat="1">
      <c r="A181" s="37"/>
      <c r="B181" s="38"/>
      <c r="C181" s="39"/>
      <c r="D181" s="247" t="s">
        <v>137</v>
      </c>
      <c r="E181" s="39"/>
      <c r="F181" s="251" t="s">
        <v>352</v>
      </c>
      <c r="G181" s="39"/>
      <c r="H181" s="39"/>
      <c r="I181" s="143"/>
      <c r="J181" s="39"/>
      <c r="K181" s="39"/>
      <c r="L181" s="43"/>
      <c r="M181" s="249"/>
      <c r="N181" s="250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137</v>
      </c>
      <c r="AU181" s="16" t="s">
        <v>86</v>
      </c>
    </row>
    <row r="182" s="2" customFormat="1" ht="21.75" customHeight="1">
      <c r="A182" s="37"/>
      <c r="B182" s="38"/>
      <c r="C182" s="234" t="s">
        <v>8</v>
      </c>
      <c r="D182" s="234" t="s">
        <v>127</v>
      </c>
      <c r="E182" s="235" t="s">
        <v>379</v>
      </c>
      <c r="F182" s="236" t="s">
        <v>380</v>
      </c>
      <c r="G182" s="237" t="s">
        <v>130</v>
      </c>
      <c r="H182" s="238">
        <v>68</v>
      </c>
      <c r="I182" s="239"/>
      <c r="J182" s="240">
        <f>ROUND(I182*H182,2)</f>
        <v>0</v>
      </c>
      <c r="K182" s="236" t="s">
        <v>146</v>
      </c>
      <c r="L182" s="43"/>
      <c r="M182" s="241" t="s">
        <v>1</v>
      </c>
      <c r="N182" s="242" t="s">
        <v>41</v>
      </c>
      <c r="O182" s="90"/>
      <c r="P182" s="243">
        <f>O182*H182</f>
        <v>0</v>
      </c>
      <c r="Q182" s="243">
        <v>0.03739</v>
      </c>
      <c r="R182" s="243">
        <f>Q182*H182</f>
        <v>2.5425200000000001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131</v>
      </c>
      <c r="AT182" s="245" t="s">
        <v>127</v>
      </c>
      <c r="AU182" s="245" t="s">
        <v>86</v>
      </c>
      <c r="AY182" s="16" t="s">
        <v>124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84</v>
      </c>
      <c r="BK182" s="246">
        <f>ROUND(I182*H182,2)</f>
        <v>0</v>
      </c>
      <c r="BL182" s="16" t="s">
        <v>131</v>
      </c>
      <c r="BM182" s="245" t="s">
        <v>381</v>
      </c>
    </row>
    <row r="183" s="2" customFormat="1">
      <c r="A183" s="37"/>
      <c r="B183" s="38"/>
      <c r="C183" s="39"/>
      <c r="D183" s="247" t="s">
        <v>133</v>
      </c>
      <c r="E183" s="39"/>
      <c r="F183" s="248" t="s">
        <v>382</v>
      </c>
      <c r="G183" s="39"/>
      <c r="H183" s="39"/>
      <c r="I183" s="143"/>
      <c r="J183" s="39"/>
      <c r="K183" s="39"/>
      <c r="L183" s="43"/>
      <c r="M183" s="249"/>
      <c r="N183" s="25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133</v>
      </c>
      <c r="AU183" s="16" t="s">
        <v>86</v>
      </c>
    </row>
    <row r="184" s="2" customFormat="1">
      <c r="A184" s="37"/>
      <c r="B184" s="38"/>
      <c r="C184" s="39"/>
      <c r="D184" s="247" t="s">
        <v>135</v>
      </c>
      <c r="E184" s="39"/>
      <c r="F184" s="251" t="s">
        <v>375</v>
      </c>
      <c r="G184" s="39"/>
      <c r="H184" s="39"/>
      <c r="I184" s="143"/>
      <c r="J184" s="39"/>
      <c r="K184" s="39"/>
      <c r="L184" s="43"/>
      <c r="M184" s="249"/>
      <c r="N184" s="250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135</v>
      </c>
      <c r="AU184" s="16" t="s">
        <v>86</v>
      </c>
    </row>
    <row r="185" s="2" customFormat="1">
      <c r="A185" s="37"/>
      <c r="B185" s="38"/>
      <c r="C185" s="39"/>
      <c r="D185" s="247" t="s">
        <v>137</v>
      </c>
      <c r="E185" s="39"/>
      <c r="F185" s="251" t="s">
        <v>352</v>
      </c>
      <c r="G185" s="39"/>
      <c r="H185" s="39"/>
      <c r="I185" s="143"/>
      <c r="J185" s="39"/>
      <c r="K185" s="39"/>
      <c r="L185" s="43"/>
      <c r="M185" s="249"/>
      <c r="N185" s="250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86</v>
      </c>
    </row>
    <row r="186" s="13" customFormat="1">
      <c r="A186" s="13"/>
      <c r="B186" s="252"/>
      <c r="C186" s="253"/>
      <c r="D186" s="247" t="s">
        <v>139</v>
      </c>
      <c r="E186" s="254" t="s">
        <v>1</v>
      </c>
      <c r="F186" s="255" t="s">
        <v>353</v>
      </c>
      <c r="G186" s="253"/>
      <c r="H186" s="256">
        <v>68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139</v>
      </c>
      <c r="AU186" s="262" t="s">
        <v>86</v>
      </c>
      <c r="AV186" s="13" t="s">
        <v>86</v>
      </c>
      <c r="AW186" s="13" t="s">
        <v>32</v>
      </c>
      <c r="AX186" s="13" t="s">
        <v>84</v>
      </c>
      <c r="AY186" s="262" t="s">
        <v>124</v>
      </c>
    </row>
    <row r="187" s="2" customFormat="1" ht="21.75" customHeight="1">
      <c r="A187" s="37"/>
      <c r="B187" s="38"/>
      <c r="C187" s="278" t="s">
        <v>229</v>
      </c>
      <c r="D187" s="278" t="s">
        <v>341</v>
      </c>
      <c r="E187" s="279" t="s">
        <v>383</v>
      </c>
      <c r="F187" s="280" t="s">
        <v>384</v>
      </c>
      <c r="G187" s="281" t="s">
        <v>130</v>
      </c>
      <c r="H187" s="282">
        <v>68</v>
      </c>
      <c r="I187" s="283"/>
      <c r="J187" s="284">
        <f>ROUND(I187*H187,2)</f>
        <v>0</v>
      </c>
      <c r="K187" s="280" t="s">
        <v>1</v>
      </c>
      <c r="L187" s="285"/>
      <c r="M187" s="286" t="s">
        <v>1</v>
      </c>
      <c r="N187" s="287" t="s">
        <v>41</v>
      </c>
      <c r="O187" s="90"/>
      <c r="P187" s="243">
        <f>O187*H187</f>
        <v>0</v>
      </c>
      <c r="Q187" s="243">
        <v>0.029440000000000001</v>
      </c>
      <c r="R187" s="243">
        <f>Q187*H187</f>
        <v>2.0019200000000001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179</v>
      </c>
      <c r="AT187" s="245" t="s">
        <v>341</v>
      </c>
      <c r="AU187" s="245" t="s">
        <v>86</v>
      </c>
      <c r="AY187" s="16" t="s">
        <v>124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84</v>
      </c>
      <c r="BK187" s="246">
        <f>ROUND(I187*H187,2)</f>
        <v>0</v>
      </c>
      <c r="BL187" s="16" t="s">
        <v>131</v>
      </c>
      <c r="BM187" s="245" t="s">
        <v>385</v>
      </c>
    </row>
    <row r="188" s="2" customFormat="1">
      <c r="A188" s="37"/>
      <c r="B188" s="38"/>
      <c r="C188" s="39"/>
      <c r="D188" s="247" t="s">
        <v>133</v>
      </c>
      <c r="E188" s="39"/>
      <c r="F188" s="248" t="s">
        <v>386</v>
      </c>
      <c r="G188" s="39"/>
      <c r="H188" s="39"/>
      <c r="I188" s="143"/>
      <c r="J188" s="39"/>
      <c r="K188" s="39"/>
      <c r="L188" s="43"/>
      <c r="M188" s="249"/>
      <c r="N188" s="25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133</v>
      </c>
      <c r="AU188" s="16" t="s">
        <v>86</v>
      </c>
    </row>
    <row r="189" s="2" customFormat="1">
      <c r="A189" s="37"/>
      <c r="B189" s="38"/>
      <c r="C189" s="39"/>
      <c r="D189" s="247" t="s">
        <v>137</v>
      </c>
      <c r="E189" s="39"/>
      <c r="F189" s="251" t="s">
        <v>352</v>
      </c>
      <c r="G189" s="39"/>
      <c r="H189" s="39"/>
      <c r="I189" s="143"/>
      <c r="J189" s="39"/>
      <c r="K189" s="39"/>
      <c r="L189" s="43"/>
      <c r="M189" s="249"/>
      <c r="N189" s="250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86</v>
      </c>
    </row>
    <row r="190" s="2" customFormat="1" ht="21.75" customHeight="1">
      <c r="A190" s="37"/>
      <c r="B190" s="38"/>
      <c r="C190" s="234" t="s">
        <v>235</v>
      </c>
      <c r="D190" s="234" t="s">
        <v>127</v>
      </c>
      <c r="E190" s="235" t="s">
        <v>387</v>
      </c>
      <c r="F190" s="236" t="s">
        <v>388</v>
      </c>
      <c r="G190" s="237" t="s">
        <v>389</v>
      </c>
      <c r="H190" s="238">
        <v>17</v>
      </c>
      <c r="I190" s="239"/>
      <c r="J190" s="240">
        <f>ROUND(I190*H190,2)</f>
        <v>0</v>
      </c>
      <c r="K190" s="236" t="s">
        <v>146</v>
      </c>
      <c r="L190" s="43"/>
      <c r="M190" s="241" t="s">
        <v>1</v>
      </c>
      <c r="N190" s="242" t="s">
        <v>41</v>
      </c>
      <c r="O190" s="90"/>
      <c r="P190" s="243">
        <f>O190*H190</f>
        <v>0</v>
      </c>
      <c r="Q190" s="243">
        <v>0.00070699999999999995</v>
      </c>
      <c r="R190" s="243">
        <f>Q190*H190</f>
        <v>0.012018999999999998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131</v>
      </c>
      <c r="AT190" s="245" t="s">
        <v>127</v>
      </c>
      <c r="AU190" s="245" t="s">
        <v>86</v>
      </c>
      <c r="AY190" s="16" t="s">
        <v>124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84</v>
      </c>
      <c r="BK190" s="246">
        <f>ROUND(I190*H190,2)</f>
        <v>0</v>
      </c>
      <c r="BL190" s="16" t="s">
        <v>131</v>
      </c>
      <c r="BM190" s="245" t="s">
        <v>390</v>
      </c>
    </row>
    <row r="191" s="2" customFormat="1">
      <c r="A191" s="37"/>
      <c r="B191" s="38"/>
      <c r="C191" s="39"/>
      <c r="D191" s="247" t="s">
        <v>133</v>
      </c>
      <c r="E191" s="39"/>
      <c r="F191" s="248" t="s">
        <v>391</v>
      </c>
      <c r="G191" s="39"/>
      <c r="H191" s="39"/>
      <c r="I191" s="143"/>
      <c r="J191" s="39"/>
      <c r="K191" s="39"/>
      <c r="L191" s="43"/>
      <c r="M191" s="249"/>
      <c r="N191" s="25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133</v>
      </c>
      <c r="AU191" s="16" t="s">
        <v>86</v>
      </c>
    </row>
    <row r="192" s="2" customFormat="1">
      <c r="A192" s="37"/>
      <c r="B192" s="38"/>
      <c r="C192" s="39"/>
      <c r="D192" s="247" t="s">
        <v>135</v>
      </c>
      <c r="E192" s="39"/>
      <c r="F192" s="251" t="s">
        <v>392</v>
      </c>
      <c r="G192" s="39"/>
      <c r="H192" s="39"/>
      <c r="I192" s="143"/>
      <c r="J192" s="39"/>
      <c r="K192" s="39"/>
      <c r="L192" s="43"/>
      <c r="M192" s="249"/>
      <c r="N192" s="25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135</v>
      </c>
      <c r="AU192" s="16" t="s">
        <v>86</v>
      </c>
    </row>
    <row r="193" s="2" customFormat="1">
      <c r="A193" s="37"/>
      <c r="B193" s="38"/>
      <c r="C193" s="39"/>
      <c r="D193" s="247" t="s">
        <v>137</v>
      </c>
      <c r="E193" s="39"/>
      <c r="F193" s="251" t="s">
        <v>352</v>
      </c>
      <c r="G193" s="39"/>
      <c r="H193" s="39"/>
      <c r="I193" s="143"/>
      <c r="J193" s="39"/>
      <c r="K193" s="39"/>
      <c r="L193" s="43"/>
      <c r="M193" s="249"/>
      <c r="N193" s="250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137</v>
      </c>
      <c r="AU193" s="16" t="s">
        <v>86</v>
      </c>
    </row>
    <row r="194" s="13" customFormat="1">
      <c r="A194" s="13"/>
      <c r="B194" s="252"/>
      <c r="C194" s="253"/>
      <c r="D194" s="247" t="s">
        <v>139</v>
      </c>
      <c r="E194" s="254" t="s">
        <v>1</v>
      </c>
      <c r="F194" s="255" t="s">
        <v>235</v>
      </c>
      <c r="G194" s="253"/>
      <c r="H194" s="256">
        <v>17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139</v>
      </c>
      <c r="AU194" s="262" t="s">
        <v>86</v>
      </c>
      <c r="AV194" s="13" t="s">
        <v>86</v>
      </c>
      <c r="AW194" s="13" t="s">
        <v>32</v>
      </c>
      <c r="AX194" s="13" t="s">
        <v>84</v>
      </c>
      <c r="AY194" s="262" t="s">
        <v>124</v>
      </c>
    </row>
    <row r="195" s="2" customFormat="1" ht="21.75" customHeight="1">
      <c r="A195" s="37"/>
      <c r="B195" s="38"/>
      <c r="C195" s="278" t="s">
        <v>245</v>
      </c>
      <c r="D195" s="278" t="s">
        <v>341</v>
      </c>
      <c r="E195" s="279" t="s">
        <v>393</v>
      </c>
      <c r="F195" s="280" t="s">
        <v>394</v>
      </c>
      <c r="G195" s="281" t="s">
        <v>248</v>
      </c>
      <c r="H195" s="282">
        <v>0.034000000000000002</v>
      </c>
      <c r="I195" s="283"/>
      <c r="J195" s="284">
        <f>ROUND(I195*H195,2)</f>
        <v>0</v>
      </c>
      <c r="K195" s="280" t="s">
        <v>146</v>
      </c>
      <c r="L195" s="285"/>
      <c r="M195" s="286" t="s">
        <v>1</v>
      </c>
      <c r="N195" s="287" t="s">
        <v>41</v>
      </c>
      <c r="O195" s="90"/>
      <c r="P195" s="243">
        <f>O195*H195</f>
        <v>0</v>
      </c>
      <c r="Q195" s="243">
        <v>1</v>
      </c>
      <c r="R195" s="243">
        <f>Q195*H195</f>
        <v>0.034000000000000002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179</v>
      </c>
      <c r="AT195" s="245" t="s">
        <v>341</v>
      </c>
      <c r="AU195" s="245" t="s">
        <v>86</v>
      </c>
      <c r="AY195" s="16" t="s">
        <v>124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84</v>
      </c>
      <c r="BK195" s="246">
        <f>ROUND(I195*H195,2)</f>
        <v>0</v>
      </c>
      <c r="BL195" s="16" t="s">
        <v>131</v>
      </c>
      <c r="BM195" s="245" t="s">
        <v>395</v>
      </c>
    </row>
    <row r="196" s="2" customFormat="1">
      <c r="A196" s="37"/>
      <c r="B196" s="38"/>
      <c r="C196" s="39"/>
      <c r="D196" s="247" t="s">
        <v>133</v>
      </c>
      <c r="E196" s="39"/>
      <c r="F196" s="248" t="s">
        <v>394</v>
      </c>
      <c r="G196" s="39"/>
      <c r="H196" s="39"/>
      <c r="I196" s="143"/>
      <c r="J196" s="39"/>
      <c r="K196" s="39"/>
      <c r="L196" s="43"/>
      <c r="M196" s="249"/>
      <c r="N196" s="250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133</v>
      </c>
      <c r="AU196" s="16" t="s">
        <v>86</v>
      </c>
    </row>
    <row r="197" s="2" customFormat="1">
      <c r="A197" s="37"/>
      <c r="B197" s="38"/>
      <c r="C197" s="39"/>
      <c r="D197" s="247" t="s">
        <v>137</v>
      </c>
      <c r="E197" s="39"/>
      <c r="F197" s="251" t="s">
        <v>396</v>
      </c>
      <c r="G197" s="39"/>
      <c r="H197" s="39"/>
      <c r="I197" s="143"/>
      <c r="J197" s="39"/>
      <c r="K197" s="39"/>
      <c r="L197" s="43"/>
      <c r="M197" s="249"/>
      <c r="N197" s="250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86</v>
      </c>
    </row>
    <row r="198" s="13" customFormat="1">
      <c r="A198" s="13"/>
      <c r="B198" s="252"/>
      <c r="C198" s="253"/>
      <c r="D198" s="247" t="s">
        <v>139</v>
      </c>
      <c r="E198" s="253"/>
      <c r="F198" s="255" t="s">
        <v>397</v>
      </c>
      <c r="G198" s="253"/>
      <c r="H198" s="256">
        <v>0.034000000000000002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139</v>
      </c>
      <c r="AU198" s="262" t="s">
        <v>86</v>
      </c>
      <c r="AV198" s="13" t="s">
        <v>86</v>
      </c>
      <c r="AW198" s="13" t="s">
        <v>4</v>
      </c>
      <c r="AX198" s="13" t="s">
        <v>84</v>
      </c>
      <c r="AY198" s="262" t="s">
        <v>124</v>
      </c>
    </row>
    <row r="199" s="12" customFormat="1" ht="22.8" customHeight="1">
      <c r="A199" s="12"/>
      <c r="B199" s="218"/>
      <c r="C199" s="219"/>
      <c r="D199" s="220" t="s">
        <v>75</v>
      </c>
      <c r="E199" s="232" t="s">
        <v>125</v>
      </c>
      <c r="F199" s="232" t="s">
        <v>126</v>
      </c>
      <c r="G199" s="219"/>
      <c r="H199" s="219"/>
      <c r="I199" s="222"/>
      <c r="J199" s="233">
        <f>BK199</f>
        <v>0</v>
      </c>
      <c r="K199" s="219"/>
      <c r="L199" s="224"/>
      <c r="M199" s="225"/>
      <c r="N199" s="226"/>
      <c r="O199" s="226"/>
      <c r="P199" s="227">
        <f>P200+SUM(P201:P285)</f>
        <v>0</v>
      </c>
      <c r="Q199" s="226"/>
      <c r="R199" s="227">
        <f>R200+SUM(R201:R285)</f>
        <v>2.7666343250000001</v>
      </c>
      <c r="S199" s="226"/>
      <c r="T199" s="228">
        <f>T200+SUM(T201:T285)</f>
        <v>40.580249999999999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9" t="s">
        <v>84</v>
      </c>
      <c r="AT199" s="230" t="s">
        <v>75</v>
      </c>
      <c r="AU199" s="230" t="s">
        <v>84</v>
      </c>
      <c r="AY199" s="229" t="s">
        <v>124</v>
      </c>
      <c r="BK199" s="231">
        <f>BK200+SUM(BK201:BK285)</f>
        <v>0</v>
      </c>
    </row>
    <row r="200" s="2" customFormat="1" ht="21.75" customHeight="1">
      <c r="A200" s="37"/>
      <c r="B200" s="38"/>
      <c r="C200" s="234" t="s">
        <v>255</v>
      </c>
      <c r="D200" s="234" t="s">
        <v>127</v>
      </c>
      <c r="E200" s="235" t="s">
        <v>128</v>
      </c>
      <c r="F200" s="236" t="s">
        <v>129</v>
      </c>
      <c r="G200" s="237" t="s">
        <v>130</v>
      </c>
      <c r="H200" s="238">
        <v>47.399999999999999</v>
      </c>
      <c r="I200" s="239"/>
      <c r="J200" s="240">
        <f>ROUND(I200*H200,2)</f>
        <v>0</v>
      </c>
      <c r="K200" s="236" t="s">
        <v>1</v>
      </c>
      <c r="L200" s="43"/>
      <c r="M200" s="241" t="s">
        <v>1</v>
      </c>
      <c r="N200" s="242" t="s">
        <v>41</v>
      </c>
      <c r="O200" s="90"/>
      <c r="P200" s="243">
        <f>O200*H200</f>
        <v>0</v>
      </c>
      <c r="Q200" s="243">
        <v>0.00013999999999999999</v>
      </c>
      <c r="R200" s="243">
        <f>Q200*H200</f>
        <v>0.0066359999999999995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131</v>
      </c>
      <c r="AT200" s="245" t="s">
        <v>127</v>
      </c>
      <c r="AU200" s="245" t="s">
        <v>86</v>
      </c>
      <c r="AY200" s="16" t="s">
        <v>124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84</v>
      </c>
      <c r="BK200" s="246">
        <f>ROUND(I200*H200,2)</f>
        <v>0</v>
      </c>
      <c r="BL200" s="16" t="s">
        <v>131</v>
      </c>
      <c r="BM200" s="245" t="s">
        <v>132</v>
      </c>
    </row>
    <row r="201" s="2" customFormat="1">
      <c r="A201" s="37"/>
      <c r="B201" s="38"/>
      <c r="C201" s="39"/>
      <c r="D201" s="247" t="s">
        <v>133</v>
      </c>
      <c r="E201" s="39"/>
      <c r="F201" s="248" t="s">
        <v>134</v>
      </c>
      <c r="G201" s="39"/>
      <c r="H201" s="39"/>
      <c r="I201" s="143"/>
      <c r="J201" s="39"/>
      <c r="K201" s="39"/>
      <c r="L201" s="43"/>
      <c r="M201" s="249"/>
      <c r="N201" s="250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133</v>
      </c>
      <c r="AU201" s="16" t="s">
        <v>86</v>
      </c>
    </row>
    <row r="202" s="2" customFormat="1">
      <c r="A202" s="37"/>
      <c r="B202" s="38"/>
      <c r="C202" s="39"/>
      <c r="D202" s="247" t="s">
        <v>135</v>
      </c>
      <c r="E202" s="39"/>
      <c r="F202" s="251" t="s">
        <v>136</v>
      </c>
      <c r="G202" s="39"/>
      <c r="H202" s="39"/>
      <c r="I202" s="143"/>
      <c r="J202" s="39"/>
      <c r="K202" s="39"/>
      <c r="L202" s="43"/>
      <c r="M202" s="249"/>
      <c r="N202" s="250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135</v>
      </c>
      <c r="AU202" s="16" t="s">
        <v>86</v>
      </c>
    </row>
    <row r="203" s="2" customFormat="1">
      <c r="A203" s="37"/>
      <c r="B203" s="38"/>
      <c r="C203" s="39"/>
      <c r="D203" s="247" t="s">
        <v>137</v>
      </c>
      <c r="E203" s="39"/>
      <c r="F203" s="251" t="s">
        <v>138</v>
      </c>
      <c r="G203" s="39"/>
      <c r="H203" s="39"/>
      <c r="I203" s="143"/>
      <c r="J203" s="39"/>
      <c r="K203" s="39"/>
      <c r="L203" s="43"/>
      <c r="M203" s="249"/>
      <c r="N203" s="250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137</v>
      </c>
      <c r="AU203" s="16" t="s">
        <v>86</v>
      </c>
    </row>
    <row r="204" s="13" customFormat="1">
      <c r="A204" s="13"/>
      <c r="B204" s="252"/>
      <c r="C204" s="253"/>
      <c r="D204" s="247" t="s">
        <v>139</v>
      </c>
      <c r="E204" s="254" t="s">
        <v>1</v>
      </c>
      <c r="F204" s="255" t="s">
        <v>398</v>
      </c>
      <c r="G204" s="253"/>
      <c r="H204" s="256">
        <v>38.399999999999999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139</v>
      </c>
      <c r="AU204" s="262" t="s">
        <v>86</v>
      </c>
      <c r="AV204" s="13" t="s">
        <v>86</v>
      </c>
      <c r="AW204" s="13" t="s">
        <v>32</v>
      </c>
      <c r="AX204" s="13" t="s">
        <v>76</v>
      </c>
      <c r="AY204" s="262" t="s">
        <v>124</v>
      </c>
    </row>
    <row r="205" s="13" customFormat="1">
      <c r="A205" s="13"/>
      <c r="B205" s="252"/>
      <c r="C205" s="253"/>
      <c r="D205" s="247" t="s">
        <v>139</v>
      </c>
      <c r="E205" s="254" t="s">
        <v>1</v>
      </c>
      <c r="F205" s="255" t="s">
        <v>399</v>
      </c>
      <c r="G205" s="253"/>
      <c r="H205" s="256">
        <v>9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139</v>
      </c>
      <c r="AU205" s="262" t="s">
        <v>86</v>
      </c>
      <c r="AV205" s="13" t="s">
        <v>86</v>
      </c>
      <c r="AW205" s="13" t="s">
        <v>32</v>
      </c>
      <c r="AX205" s="13" t="s">
        <v>76</v>
      </c>
      <c r="AY205" s="262" t="s">
        <v>124</v>
      </c>
    </row>
    <row r="206" s="14" customFormat="1">
      <c r="A206" s="14"/>
      <c r="B206" s="263"/>
      <c r="C206" s="264"/>
      <c r="D206" s="247" t="s">
        <v>139</v>
      </c>
      <c r="E206" s="265" t="s">
        <v>1</v>
      </c>
      <c r="F206" s="266" t="s">
        <v>142</v>
      </c>
      <c r="G206" s="264"/>
      <c r="H206" s="267">
        <v>47.399999999999999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3" t="s">
        <v>139</v>
      </c>
      <c r="AU206" s="273" t="s">
        <v>86</v>
      </c>
      <c r="AV206" s="14" t="s">
        <v>131</v>
      </c>
      <c r="AW206" s="14" t="s">
        <v>32</v>
      </c>
      <c r="AX206" s="14" t="s">
        <v>84</v>
      </c>
      <c r="AY206" s="273" t="s">
        <v>124</v>
      </c>
    </row>
    <row r="207" s="2" customFormat="1" ht="21.75" customHeight="1">
      <c r="A207" s="37"/>
      <c r="B207" s="38"/>
      <c r="C207" s="234" t="s">
        <v>261</v>
      </c>
      <c r="D207" s="234" t="s">
        <v>127</v>
      </c>
      <c r="E207" s="235" t="s">
        <v>143</v>
      </c>
      <c r="F207" s="236" t="s">
        <v>144</v>
      </c>
      <c r="G207" s="237" t="s">
        <v>145</v>
      </c>
      <c r="H207" s="238">
        <v>480</v>
      </c>
      <c r="I207" s="239"/>
      <c r="J207" s="240">
        <f>ROUND(I207*H207,2)</f>
        <v>0</v>
      </c>
      <c r="K207" s="236" t="s">
        <v>146</v>
      </c>
      <c r="L207" s="43"/>
      <c r="M207" s="241" t="s">
        <v>1</v>
      </c>
      <c r="N207" s="242" t="s">
        <v>41</v>
      </c>
      <c r="O207" s="90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131</v>
      </c>
      <c r="AT207" s="245" t="s">
        <v>127</v>
      </c>
      <c r="AU207" s="245" t="s">
        <v>86</v>
      </c>
      <c r="AY207" s="16" t="s">
        <v>124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84</v>
      </c>
      <c r="BK207" s="246">
        <f>ROUND(I207*H207,2)</f>
        <v>0</v>
      </c>
      <c r="BL207" s="16" t="s">
        <v>131</v>
      </c>
      <c r="BM207" s="245" t="s">
        <v>147</v>
      </c>
    </row>
    <row r="208" s="2" customFormat="1">
      <c r="A208" s="37"/>
      <c r="B208" s="38"/>
      <c r="C208" s="39"/>
      <c r="D208" s="247" t="s">
        <v>133</v>
      </c>
      <c r="E208" s="39"/>
      <c r="F208" s="248" t="s">
        <v>148</v>
      </c>
      <c r="G208" s="39"/>
      <c r="H208" s="39"/>
      <c r="I208" s="143"/>
      <c r="J208" s="39"/>
      <c r="K208" s="39"/>
      <c r="L208" s="43"/>
      <c r="M208" s="249"/>
      <c r="N208" s="250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133</v>
      </c>
      <c r="AU208" s="16" t="s">
        <v>86</v>
      </c>
    </row>
    <row r="209" s="2" customFormat="1">
      <c r="A209" s="37"/>
      <c r="B209" s="38"/>
      <c r="C209" s="39"/>
      <c r="D209" s="247" t="s">
        <v>135</v>
      </c>
      <c r="E209" s="39"/>
      <c r="F209" s="251" t="s">
        <v>149</v>
      </c>
      <c r="G209" s="39"/>
      <c r="H209" s="39"/>
      <c r="I209" s="143"/>
      <c r="J209" s="39"/>
      <c r="K209" s="39"/>
      <c r="L209" s="43"/>
      <c r="M209" s="249"/>
      <c r="N209" s="250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135</v>
      </c>
      <c r="AU209" s="16" t="s">
        <v>86</v>
      </c>
    </row>
    <row r="210" s="2" customFormat="1">
      <c r="A210" s="37"/>
      <c r="B210" s="38"/>
      <c r="C210" s="39"/>
      <c r="D210" s="247" t="s">
        <v>137</v>
      </c>
      <c r="E210" s="39"/>
      <c r="F210" s="251" t="s">
        <v>150</v>
      </c>
      <c r="G210" s="39"/>
      <c r="H210" s="39"/>
      <c r="I210" s="143"/>
      <c r="J210" s="39"/>
      <c r="K210" s="39"/>
      <c r="L210" s="43"/>
      <c r="M210" s="249"/>
      <c r="N210" s="250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137</v>
      </c>
      <c r="AU210" s="16" t="s">
        <v>86</v>
      </c>
    </row>
    <row r="211" s="13" customFormat="1">
      <c r="A211" s="13"/>
      <c r="B211" s="252"/>
      <c r="C211" s="253"/>
      <c r="D211" s="247" t="s">
        <v>139</v>
      </c>
      <c r="E211" s="254" t="s">
        <v>1</v>
      </c>
      <c r="F211" s="255" t="s">
        <v>400</v>
      </c>
      <c r="G211" s="253"/>
      <c r="H211" s="256">
        <v>480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139</v>
      </c>
      <c r="AU211" s="262" t="s">
        <v>86</v>
      </c>
      <c r="AV211" s="13" t="s">
        <v>86</v>
      </c>
      <c r="AW211" s="13" t="s">
        <v>32</v>
      </c>
      <c r="AX211" s="13" t="s">
        <v>84</v>
      </c>
      <c r="AY211" s="262" t="s">
        <v>124</v>
      </c>
    </row>
    <row r="212" s="2" customFormat="1" ht="21.75" customHeight="1">
      <c r="A212" s="37"/>
      <c r="B212" s="38"/>
      <c r="C212" s="234" t="s">
        <v>7</v>
      </c>
      <c r="D212" s="234" t="s">
        <v>127</v>
      </c>
      <c r="E212" s="235" t="s">
        <v>153</v>
      </c>
      <c r="F212" s="236" t="s">
        <v>154</v>
      </c>
      <c r="G212" s="237" t="s">
        <v>145</v>
      </c>
      <c r="H212" s="238">
        <v>28800</v>
      </c>
      <c r="I212" s="239"/>
      <c r="J212" s="240">
        <f>ROUND(I212*H212,2)</f>
        <v>0</v>
      </c>
      <c r="K212" s="236" t="s">
        <v>146</v>
      </c>
      <c r="L212" s="43"/>
      <c r="M212" s="241" t="s">
        <v>1</v>
      </c>
      <c r="N212" s="242" t="s">
        <v>41</v>
      </c>
      <c r="O212" s="90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131</v>
      </c>
      <c r="AT212" s="245" t="s">
        <v>127</v>
      </c>
      <c r="AU212" s="245" t="s">
        <v>86</v>
      </c>
      <c r="AY212" s="16" t="s">
        <v>124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84</v>
      </c>
      <c r="BK212" s="246">
        <f>ROUND(I212*H212,2)</f>
        <v>0</v>
      </c>
      <c r="BL212" s="16" t="s">
        <v>131</v>
      </c>
      <c r="BM212" s="245" t="s">
        <v>155</v>
      </c>
    </row>
    <row r="213" s="2" customFormat="1">
      <c r="A213" s="37"/>
      <c r="B213" s="38"/>
      <c r="C213" s="39"/>
      <c r="D213" s="247" t="s">
        <v>133</v>
      </c>
      <c r="E213" s="39"/>
      <c r="F213" s="248" t="s">
        <v>156</v>
      </c>
      <c r="G213" s="39"/>
      <c r="H213" s="39"/>
      <c r="I213" s="143"/>
      <c r="J213" s="39"/>
      <c r="K213" s="39"/>
      <c r="L213" s="43"/>
      <c r="M213" s="249"/>
      <c r="N213" s="250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133</v>
      </c>
      <c r="AU213" s="16" t="s">
        <v>86</v>
      </c>
    </row>
    <row r="214" s="2" customFormat="1">
      <c r="A214" s="37"/>
      <c r="B214" s="38"/>
      <c r="C214" s="39"/>
      <c r="D214" s="247" t="s">
        <v>135</v>
      </c>
      <c r="E214" s="39"/>
      <c r="F214" s="251" t="s">
        <v>149</v>
      </c>
      <c r="G214" s="39"/>
      <c r="H214" s="39"/>
      <c r="I214" s="143"/>
      <c r="J214" s="39"/>
      <c r="K214" s="39"/>
      <c r="L214" s="43"/>
      <c r="M214" s="249"/>
      <c r="N214" s="25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135</v>
      </c>
      <c r="AU214" s="16" t="s">
        <v>86</v>
      </c>
    </row>
    <row r="215" s="2" customFormat="1">
      <c r="A215" s="37"/>
      <c r="B215" s="38"/>
      <c r="C215" s="39"/>
      <c r="D215" s="247" t="s">
        <v>137</v>
      </c>
      <c r="E215" s="39"/>
      <c r="F215" s="251" t="s">
        <v>150</v>
      </c>
      <c r="G215" s="39"/>
      <c r="H215" s="39"/>
      <c r="I215" s="143"/>
      <c r="J215" s="39"/>
      <c r="K215" s="39"/>
      <c r="L215" s="43"/>
      <c r="M215" s="249"/>
      <c r="N215" s="250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86</v>
      </c>
    </row>
    <row r="216" s="13" customFormat="1">
      <c r="A216" s="13"/>
      <c r="B216" s="252"/>
      <c r="C216" s="253"/>
      <c r="D216" s="247" t="s">
        <v>139</v>
      </c>
      <c r="E216" s="253"/>
      <c r="F216" s="255" t="s">
        <v>401</v>
      </c>
      <c r="G216" s="253"/>
      <c r="H216" s="256">
        <v>28800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2" t="s">
        <v>139</v>
      </c>
      <c r="AU216" s="262" t="s">
        <v>86</v>
      </c>
      <c r="AV216" s="13" t="s">
        <v>86</v>
      </c>
      <c r="AW216" s="13" t="s">
        <v>4</v>
      </c>
      <c r="AX216" s="13" t="s">
        <v>84</v>
      </c>
      <c r="AY216" s="262" t="s">
        <v>124</v>
      </c>
    </row>
    <row r="217" s="2" customFormat="1" ht="21.75" customHeight="1">
      <c r="A217" s="37"/>
      <c r="B217" s="38"/>
      <c r="C217" s="234" t="s">
        <v>271</v>
      </c>
      <c r="D217" s="234" t="s">
        <v>127</v>
      </c>
      <c r="E217" s="235" t="s">
        <v>158</v>
      </c>
      <c r="F217" s="236" t="s">
        <v>159</v>
      </c>
      <c r="G217" s="237" t="s">
        <v>145</v>
      </c>
      <c r="H217" s="238">
        <v>480</v>
      </c>
      <c r="I217" s="239"/>
      <c r="J217" s="240">
        <f>ROUND(I217*H217,2)</f>
        <v>0</v>
      </c>
      <c r="K217" s="236" t="s">
        <v>146</v>
      </c>
      <c r="L217" s="43"/>
      <c r="M217" s="241" t="s">
        <v>1</v>
      </c>
      <c r="N217" s="242" t="s">
        <v>41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131</v>
      </c>
      <c r="AT217" s="245" t="s">
        <v>127</v>
      </c>
      <c r="AU217" s="245" t="s">
        <v>86</v>
      </c>
      <c r="AY217" s="16" t="s">
        <v>124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84</v>
      </c>
      <c r="BK217" s="246">
        <f>ROUND(I217*H217,2)</f>
        <v>0</v>
      </c>
      <c r="BL217" s="16" t="s">
        <v>131</v>
      </c>
      <c r="BM217" s="245" t="s">
        <v>160</v>
      </c>
    </row>
    <row r="218" s="2" customFormat="1">
      <c r="A218" s="37"/>
      <c r="B218" s="38"/>
      <c r="C218" s="39"/>
      <c r="D218" s="247" t="s">
        <v>133</v>
      </c>
      <c r="E218" s="39"/>
      <c r="F218" s="248" t="s">
        <v>161</v>
      </c>
      <c r="G218" s="39"/>
      <c r="H218" s="39"/>
      <c r="I218" s="143"/>
      <c r="J218" s="39"/>
      <c r="K218" s="39"/>
      <c r="L218" s="43"/>
      <c r="M218" s="249"/>
      <c r="N218" s="25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133</v>
      </c>
      <c r="AU218" s="16" t="s">
        <v>86</v>
      </c>
    </row>
    <row r="219" s="2" customFormat="1">
      <c r="A219" s="37"/>
      <c r="B219" s="38"/>
      <c r="C219" s="39"/>
      <c r="D219" s="247" t="s">
        <v>135</v>
      </c>
      <c r="E219" s="39"/>
      <c r="F219" s="251" t="s">
        <v>162</v>
      </c>
      <c r="G219" s="39"/>
      <c r="H219" s="39"/>
      <c r="I219" s="143"/>
      <c r="J219" s="39"/>
      <c r="K219" s="39"/>
      <c r="L219" s="43"/>
      <c r="M219" s="249"/>
      <c r="N219" s="250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135</v>
      </c>
      <c r="AU219" s="16" t="s">
        <v>86</v>
      </c>
    </row>
    <row r="220" s="2" customFormat="1">
      <c r="A220" s="37"/>
      <c r="B220" s="38"/>
      <c r="C220" s="39"/>
      <c r="D220" s="247" t="s">
        <v>137</v>
      </c>
      <c r="E220" s="39"/>
      <c r="F220" s="251" t="s">
        <v>150</v>
      </c>
      <c r="G220" s="39"/>
      <c r="H220" s="39"/>
      <c r="I220" s="143"/>
      <c r="J220" s="39"/>
      <c r="K220" s="39"/>
      <c r="L220" s="43"/>
      <c r="M220" s="249"/>
      <c r="N220" s="250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137</v>
      </c>
      <c r="AU220" s="16" t="s">
        <v>86</v>
      </c>
    </row>
    <row r="221" s="2" customFormat="1" ht="16.5" customHeight="1">
      <c r="A221" s="37"/>
      <c r="B221" s="38"/>
      <c r="C221" s="234" t="s">
        <v>276</v>
      </c>
      <c r="D221" s="234" t="s">
        <v>127</v>
      </c>
      <c r="E221" s="235" t="s">
        <v>164</v>
      </c>
      <c r="F221" s="236" t="s">
        <v>165</v>
      </c>
      <c r="G221" s="237" t="s">
        <v>145</v>
      </c>
      <c r="H221" s="238">
        <v>660</v>
      </c>
      <c r="I221" s="239"/>
      <c r="J221" s="240">
        <f>ROUND(I221*H221,2)</f>
        <v>0</v>
      </c>
      <c r="K221" s="236" t="s">
        <v>146</v>
      </c>
      <c r="L221" s="43"/>
      <c r="M221" s="241" t="s">
        <v>1</v>
      </c>
      <c r="N221" s="242" t="s">
        <v>41</v>
      </c>
      <c r="O221" s="90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131</v>
      </c>
      <c r="AT221" s="245" t="s">
        <v>127</v>
      </c>
      <c r="AU221" s="245" t="s">
        <v>86</v>
      </c>
      <c r="AY221" s="16" t="s">
        <v>124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84</v>
      </c>
      <c r="BK221" s="246">
        <f>ROUND(I221*H221,2)</f>
        <v>0</v>
      </c>
      <c r="BL221" s="16" t="s">
        <v>131</v>
      </c>
      <c r="BM221" s="245" t="s">
        <v>166</v>
      </c>
    </row>
    <row r="222" s="2" customFormat="1">
      <c r="A222" s="37"/>
      <c r="B222" s="38"/>
      <c r="C222" s="39"/>
      <c r="D222" s="247" t="s">
        <v>133</v>
      </c>
      <c r="E222" s="39"/>
      <c r="F222" s="248" t="s">
        <v>167</v>
      </c>
      <c r="G222" s="39"/>
      <c r="H222" s="39"/>
      <c r="I222" s="143"/>
      <c r="J222" s="39"/>
      <c r="K222" s="39"/>
      <c r="L222" s="43"/>
      <c r="M222" s="249"/>
      <c r="N222" s="250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133</v>
      </c>
      <c r="AU222" s="16" t="s">
        <v>86</v>
      </c>
    </row>
    <row r="223" s="2" customFormat="1">
      <c r="A223" s="37"/>
      <c r="B223" s="38"/>
      <c r="C223" s="39"/>
      <c r="D223" s="247" t="s">
        <v>135</v>
      </c>
      <c r="E223" s="39"/>
      <c r="F223" s="251" t="s">
        <v>168</v>
      </c>
      <c r="G223" s="39"/>
      <c r="H223" s="39"/>
      <c r="I223" s="143"/>
      <c r="J223" s="39"/>
      <c r="K223" s="39"/>
      <c r="L223" s="43"/>
      <c r="M223" s="249"/>
      <c r="N223" s="250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135</v>
      </c>
      <c r="AU223" s="16" t="s">
        <v>86</v>
      </c>
    </row>
    <row r="224" s="13" customFormat="1">
      <c r="A224" s="13"/>
      <c r="B224" s="252"/>
      <c r="C224" s="253"/>
      <c r="D224" s="247" t="s">
        <v>139</v>
      </c>
      <c r="E224" s="254" t="s">
        <v>1</v>
      </c>
      <c r="F224" s="255" t="s">
        <v>402</v>
      </c>
      <c r="G224" s="253"/>
      <c r="H224" s="256">
        <v>660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2" t="s">
        <v>139</v>
      </c>
      <c r="AU224" s="262" t="s">
        <v>86</v>
      </c>
      <c r="AV224" s="13" t="s">
        <v>86</v>
      </c>
      <c r="AW224" s="13" t="s">
        <v>32</v>
      </c>
      <c r="AX224" s="13" t="s">
        <v>84</v>
      </c>
      <c r="AY224" s="262" t="s">
        <v>124</v>
      </c>
    </row>
    <row r="225" s="2" customFormat="1" ht="16.5" customHeight="1">
      <c r="A225" s="37"/>
      <c r="B225" s="38"/>
      <c r="C225" s="234" t="s">
        <v>282</v>
      </c>
      <c r="D225" s="234" t="s">
        <v>127</v>
      </c>
      <c r="E225" s="235" t="s">
        <v>170</v>
      </c>
      <c r="F225" s="236" t="s">
        <v>171</v>
      </c>
      <c r="G225" s="237" t="s">
        <v>145</v>
      </c>
      <c r="H225" s="238">
        <v>39600</v>
      </c>
      <c r="I225" s="239"/>
      <c r="J225" s="240">
        <f>ROUND(I225*H225,2)</f>
        <v>0</v>
      </c>
      <c r="K225" s="236" t="s">
        <v>146</v>
      </c>
      <c r="L225" s="43"/>
      <c r="M225" s="241" t="s">
        <v>1</v>
      </c>
      <c r="N225" s="242" t="s">
        <v>41</v>
      </c>
      <c r="O225" s="90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131</v>
      </c>
      <c r="AT225" s="245" t="s">
        <v>127</v>
      </c>
      <c r="AU225" s="245" t="s">
        <v>86</v>
      </c>
      <c r="AY225" s="16" t="s">
        <v>124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84</v>
      </c>
      <c r="BK225" s="246">
        <f>ROUND(I225*H225,2)</f>
        <v>0</v>
      </c>
      <c r="BL225" s="16" t="s">
        <v>131</v>
      </c>
      <c r="BM225" s="245" t="s">
        <v>172</v>
      </c>
    </row>
    <row r="226" s="2" customFormat="1">
      <c r="A226" s="37"/>
      <c r="B226" s="38"/>
      <c r="C226" s="39"/>
      <c r="D226" s="247" t="s">
        <v>133</v>
      </c>
      <c r="E226" s="39"/>
      <c r="F226" s="248" t="s">
        <v>173</v>
      </c>
      <c r="G226" s="39"/>
      <c r="H226" s="39"/>
      <c r="I226" s="143"/>
      <c r="J226" s="39"/>
      <c r="K226" s="39"/>
      <c r="L226" s="43"/>
      <c r="M226" s="249"/>
      <c r="N226" s="250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133</v>
      </c>
      <c r="AU226" s="16" t="s">
        <v>86</v>
      </c>
    </row>
    <row r="227" s="2" customFormat="1">
      <c r="A227" s="37"/>
      <c r="B227" s="38"/>
      <c r="C227" s="39"/>
      <c r="D227" s="247" t="s">
        <v>135</v>
      </c>
      <c r="E227" s="39"/>
      <c r="F227" s="251" t="s">
        <v>168</v>
      </c>
      <c r="G227" s="39"/>
      <c r="H227" s="39"/>
      <c r="I227" s="143"/>
      <c r="J227" s="39"/>
      <c r="K227" s="39"/>
      <c r="L227" s="43"/>
      <c r="M227" s="249"/>
      <c r="N227" s="250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135</v>
      </c>
      <c r="AU227" s="16" t="s">
        <v>86</v>
      </c>
    </row>
    <row r="228" s="13" customFormat="1">
      <c r="A228" s="13"/>
      <c r="B228" s="252"/>
      <c r="C228" s="253"/>
      <c r="D228" s="247" t="s">
        <v>139</v>
      </c>
      <c r="E228" s="253"/>
      <c r="F228" s="255" t="s">
        <v>403</v>
      </c>
      <c r="G228" s="253"/>
      <c r="H228" s="256">
        <v>39600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2" t="s">
        <v>139</v>
      </c>
      <c r="AU228" s="262" t="s">
        <v>86</v>
      </c>
      <c r="AV228" s="13" t="s">
        <v>86</v>
      </c>
      <c r="AW228" s="13" t="s">
        <v>4</v>
      </c>
      <c r="AX228" s="13" t="s">
        <v>84</v>
      </c>
      <c r="AY228" s="262" t="s">
        <v>124</v>
      </c>
    </row>
    <row r="229" s="2" customFormat="1" ht="16.5" customHeight="1">
      <c r="A229" s="37"/>
      <c r="B229" s="38"/>
      <c r="C229" s="234" t="s">
        <v>288</v>
      </c>
      <c r="D229" s="234" t="s">
        <v>127</v>
      </c>
      <c r="E229" s="235" t="s">
        <v>175</v>
      </c>
      <c r="F229" s="236" t="s">
        <v>176</v>
      </c>
      <c r="G229" s="237" t="s">
        <v>145</v>
      </c>
      <c r="H229" s="238">
        <v>660</v>
      </c>
      <c r="I229" s="239"/>
      <c r="J229" s="240">
        <f>ROUND(I229*H229,2)</f>
        <v>0</v>
      </c>
      <c r="K229" s="236" t="s">
        <v>146</v>
      </c>
      <c r="L229" s="43"/>
      <c r="M229" s="241" t="s">
        <v>1</v>
      </c>
      <c r="N229" s="242" t="s">
        <v>41</v>
      </c>
      <c r="O229" s="90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5" t="s">
        <v>131</v>
      </c>
      <c r="AT229" s="245" t="s">
        <v>127</v>
      </c>
      <c r="AU229" s="245" t="s">
        <v>86</v>
      </c>
      <c r="AY229" s="16" t="s">
        <v>124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6" t="s">
        <v>84</v>
      </c>
      <c r="BK229" s="246">
        <f>ROUND(I229*H229,2)</f>
        <v>0</v>
      </c>
      <c r="BL229" s="16" t="s">
        <v>131</v>
      </c>
      <c r="BM229" s="245" t="s">
        <v>177</v>
      </c>
    </row>
    <row r="230" s="2" customFormat="1">
      <c r="A230" s="37"/>
      <c r="B230" s="38"/>
      <c r="C230" s="39"/>
      <c r="D230" s="247" t="s">
        <v>133</v>
      </c>
      <c r="E230" s="39"/>
      <c r="F230" s="248" t="s">
        <v>178</v>
      </c>
      <c r="G230" s="39"/>
      <c r="H230" s="39"/>
      <c r="I230" s="143"/>
      <c r="J230" s="39"/>
      <c r="K230" s="39"/>
      <c r="L230" s="43"/>
      <c r="M230" s="249"/>
      <c r="N230" s="250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133</v>
      </c>
      <c r="AU230" s="16" t="s">
        <v>86</v>
      </c>
    </row>
    <row r="231" s="2" customFormat="1" ht="16.5" customHeight="1">
      <c r="A231" s="37"/>
      <c r="B231" s="38"/>
      <c r="C231" s="234" t="s">
        <v>404</v>
      </c>
      <c r="D231" s="234" t="s">
        <v>127</v>
      </c>
      <c r="E231" s="235" t="s">
        <v>180</v>
      </c>
      <c r="F231" s="236" t="s">
        <v>181</v>
      </c>
      <c r="G231" s="237" t="s">
        <v>130</v>
      </c>
      <c r="H231" s="238">
        <v>68</v>
      </c>
      <c r="I231" s="239"/>
      <c r="J231" s="240">
        <f>ROUND(I231*H231,2)</f>
        <v>0</v>
      </c>
      <c r="K231" s="236" t="s">
        <v>1</v>
      </c>
      <c r="L231" s="43"/>
      <c r="M231" s="241" t="s">
        <v>1</v>
      </c>
      <c r="N231" s="242" t="s">
        <v>41</v>
      </c>
      <c r="O231" s="90"/>
      <c r="P231" s="243">
        <f>O231*H231</f>
        <v>0</v>
      </c>
      <c r="Q231" s="243">
        <v>0</v>
      </c>
      <c r="R231" s="243">
        <f>Q231*H231</f>
        <v>0</v>
      </c>
      <c r="S231" s="243">
        <v>0.00050000000000000001</v>
      </c>
      <c r="T231" s="244">
        <f>S231*H231</f>
        <v>0.034000000000000002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5" t="s">
        <v>131</v>
      </c>
      <c r="AT231" s="245" t="s">
        <v>127</v>
      </c>
      <c r="AU231" s="245" t="s">
        <v>86</v>
      </c>
      <c r="AY231" s="16" t="s">
        <v>124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6" t="s">
        <v>84</v>
      </c>
      <c r="BK231" s="246">
        <f>ROUND(I231*H231,2)</f>
        <v>0</v>
      </c>
      <c r="BL231" s="16" t="s">
        <v>131</v>
      </c>
      <c r="BM231" s="245" t="s">
        <v>405</v>
      </c>
    </row>
    <row r="232" s="2" customFormat="1">
      <c r="A232" s="37"/>
      <c r="B232" s="38"/>
      <c r="C232" s="39"/>
      <c r="D232" s="247" t="s">
        <v>133</v>
      </c>
      <c r="E232" s="39"/>
      <c r="F232" s="248" t="s">
        <v>183</v>
      </c>
      <c r="G232" s="39"/>
      <c r="H232" s="39"/>
      <c r="I232" s="143"/>
      <c r="J232" s="39"/>
      <c r="K232" s="39"/>
      <c r="L232" s="43"/>
      <c r="M232" s="249"/>
      <c r="N232" s="250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133</v>
      </c>
      <c r="AU232" s="16" t="s">
        <v>86</v>
      </c>
    </row>
    <row r="233" s="2" customFormat="1">
      <c r="A233" s="37"/>
      <c r="B233" s="38"/>
      <c r="C233" s="39"/>
      <c r="D233" s="247" t="s">
        <v>135</v>
      </c>
      <c r="E233" s="39"/>
      <c r="F233" s="251" t="s">
        <v>184</v>
      </c>
      <c r="G233" s="39"/>
      <c r="H233" s="39"/>
      <c r="I233" s="143"/>
      <c r="J233" s="39"/>
      <c r="K233" s="39"/>
      <c r="L233" s="43"/>
      <c r="M233" s="249"/>
      <c r="N233" s="250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135</v>
      </c>
      <c r="AU233" s="16" t="s">
        <v>86</v>
      </c>
    </row>
    <row r="234" s="2" customFormat="1">
      <c r="A234" s="37"/>
      <c r="B234" s="38"/>
      <c r="C234" s="39"/>
      <c r="D234" s="247" t="s">
        <v>137</v>
      </c>
      <c r="E234" s="39"/>
      <c r="F234" s="251" t="s">
        <v>185</v>
      </c>
      <c r="G234" s="39"/>
      <c r="H234" s="39"/>
      <c r="I234" s="143"/>
      <c r="J234" s="39"/>
      <c r="K234" s="39"/>
      <c r="L234" s="43"/>
      <c r="M234" s="249"/>
      <c r="N234" s="250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137</v>
      </c>
      <c r="AU234" s="16" t="s">
        <v>86</v>
      </c>
    </row>
    <row r="235" s="13" customFormat="1">
      <c r="A235" s="13"/>
      <c r="B235" s="252"/>
      <c r="C235" s="253"/>
      <c r="D235" s="247" t="s">
        <v>139</v>
      </c>
      <c r="E235" s="254" t="s">
        <v>1</v>
      </c>
      <c r="F235" s="255" t="s">
        <v>406</v>
      </c>
      <c r="G235" s="253"/>
      <c r="H235" s="256">
        <v>68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2" t="s">
        <v>139</v>
      </c>
      <c r="AU235" s="262" t="s">
        <v>86</v>
      </c>
      <c r="AV235" s="13" t="s">
        <v>86</v>
      </c>
      <c r="AW235" s="13" t="s">
        <v>32</v>
      </c>
      <c r="AX235" s="13" t="s">
        <v>84</v>
      </c>
      <c r="AY235" s="262" t="s">
        <v>124</v>
      </c>
    </row>
    <row r="236" s="2" customFormat="1" ht="21.75" customHeight="1">
      <c r="A236" s="37"/>
      <c r="B236" s="38"/>
      <c r="C236" s="234" t="s">
        <v>407</v>
      </c>
      <c r="D236" s="234" t="s">
        <v>127</v>
      </c>
      <c r="E236" s="235" t="s">
        <v>187</v>
      </c>
      <c r="F236" s="236" t="s">
        <v>188</v>
      </c>
      <c r="G236" s="237" t="s">
        <v>130</v>
      </c>
      <c r="H236" s="238">
        <v>47.399999999999999</v>
      </c>
      <c r="I236" s="239"/>
      <c r="J236" s="240">
        <f>ROUND(I236*H236,2)</f>
        <v>0</v>
      </c>
      <c r="K236" s="236" t="s">
        <v>1</v>
      </c>
      <c r="L236" s="43"/>
      <c r="M236" s="241" t="s">
        <v>1</v>
      </c>
      <c r="N236" s="242" t="s">
        <v>41</v>
      </c>
      <c r="O236" s="90"/>
      <c r="P236" s="243">
        <f>O236*H236</f>
        <v>0</v>
      </c>
      <c r="Q236" s="243">
        <v>3.0000000000000001E-05</v>
      </c>
      <c r="R236" s="243">
        <f>Q236*H236</f>
        <v>0.0014220000000000001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131</v>
      </c>
      <c r="AT236" s="245" t="s">
        <v>127</v>
      </c>
      <c r="AU236" s="245" t="s">
        <v>86</v>
      </c>
      <c r="AY236" s="16" t="s">
        <v>124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6" t="s">
        <v>84</v>
      </c>
      <c r="BK236" s="246">
        <f>ROUND(I236*H236,2)</f>
        <v>0</v>
      </c>
      <c r="BL236" s="16" t="s">
        <v>131</v>
      </c>
      <c r="BM236" s="245" t="s">
        <v>189</v>
      </c>
    </row>
    <row r="237" s="2" customFormat="1">
      <c r="A237" s="37"/>
      <c r="B237" s="38"/>
      <c r="C237" s="39"/>
      <c r="D237" s="247" t="s">
        <v>133</v>
      </c>
      <c r="E237" s="39"/>
      <c r="F237" s="248" t="s">
        <v>190</v>
      </c>
      <c r="G237" s="39"/>
      <c r="H237" s="39"/>
      <c r="I237" s="143"/>
      <c r="J237" s="39"/>
      <c r="K237" s="39"/>
      <c r="L237" s="43"/>
      <c r="M237" s="249"/>
      <c r="N237" s="25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133</v>
      </c>
      <c r="AU237" s="16" t="s">
        <v>86</v>
      </c>
    </row>
    <row r="238" s="2" customFormat="1">
      <c r="A238" s="37"/>
      <c r="B238" s="38"/>
      <c r="C238" s="39"/>
      <c r="D238" s="247" t="s">
        <v>137</v>
      </c>
      <c r="E238" s="39"/>
      <c r="F238" s="251" t="s">
        <v>138</v>
      </c>
      <c r="G238" s="39"/>
      <c r="H238" s="39"/>
      <c r="I238" s="143"/>
      <c r="J238" s="39"/>
      <c r="K238" s="39"/>
      <c r="L238" s="43"/>
      <c r="M238" s="249"/>
      <c r="N238" s="250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137</v>
      </c>
      <c r="AU238" s="16" t="s">
        <v>86</v>
      </c>
    </row>
    <row r="239" s="2" customFormat="1" ht="21.75" customHeight="1">
      <c r="A239" s="37"/>
      <c r="B239" s="38"/>
      <c r="C239" s="234" t="s">
        <v>408</v>
      </c>
      <c r="D239" s="234" t="s">
        <v>127</v>
      </c>
      <c r="E239" s="235" t="s">
        <v>192</v>
      </c>
      <c r="F239" s="236" t="s">
        <v>193</v>
      </c>
      <c r="G239" s="237" t="s">
        <v>145</v>
      </c>
      <c r="H239" s="238">
        <v>478</v>
      </c>
      <c r="I239" s="239"/>
      <c r="J239" s="240">
        <f>ROUND(I239*H239,2)</f>
        <v>0</v>
      </c>
      <c r="K239" s="236" t="s">
        <v>146</v>
      </c>
      <c r="L239" s="43"/>
      <c r="M239" s="241" t="s">
        <v>1</v>
      </c>
      <c r="N239" s="242" t="s">
        <v>41</v>
      </c>
      <c r="O239" s="90"/>
      <c r="P239" s="243">
        <f>O239*H239</f>
        <v>0</v>
      </c>
      <c r="Q239" s="243">
        <v>0</v>
      </c>
      <c r="R239" s="243">
        <f>Q239*H239</f>
        <v>0</v>
      </c>
      <c r="S239" s="243">
        <v>0.065000000000000002</v>
      </c>
      <c r="T239" s="244">
        <f>S239*H239</f>
        <v>31.07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5" t="s">
        <v>131</v>
      </c>
      <c r="AT239" s="245" t="s">
        <v>127</v>
      </c>
      <c r="AU239" s="245" t="s">
        <v>86</v>
      </c>
      <c r="AY239" s="16" t="s">
        <v>124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6" t="s">
        <v>84</v>
      </c>
      <c r="BK239" s="246">
        <f>ROUND(I239*H239,2)</f>
        <v>0</v>
      </c>
      <c r="BL239" s="16" t="s">
        <v>131</v>
      </c>
      <c r="BM239" s="245" t="s">
        <v>194</v>
      </c>
    </row>
    <row r="240" s="2" customFormat="1">
      <c r="A240" s="37"/>
      <c r="B240" s="38"/>
      <c r="C240" s="39"/>
      <c r="D240" s="247" t="s">
        <v>133</v>
      </c>
      <c r="E240" s="39"/>
      <c r="F240" s="248" t="s">
        <v>195</v>
      </c>
      <c r="G240" s="39"/>
      <c r="H240" s="39"/>
      <c r="I240" s="143"/>
      <c r="J240" s="39"/>
      <c r="K240" s="39"/>
      <c r="L240" s="43"/>
      <c r="M240" s="249"/>
      <c r="N240" s="250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133</v>
      </c>
      <c r="AU240" s="16" t="s">
        <v>86</v>
      </c>
    </row>
    <row r="241" s="2" customFormat="1">
      <c r="A241" s="37"/>
      <c r="B241" s="38"/>
      <c r="C241" s="39"/>
      <c r="D241" s="247" t="s">
        <v>135</v>
      </c>
      <c r="E241" s="39"/>
      <c r="F241" s="251" t="s">
        <v>196</v>
      </c>
      <c r="G241" s="39"/>
      <c r="H241" s="39"/>
      <c r="I241" s="143"/>
      <c r="J241" s="39"/>
      <c r="K241" s="39"/>
      <c r="L241" s="43"/>
      <c r="M241" s="249"/>
      <c r="N241" s="25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135</v>
      </c>
      <c r="AU241" s="16" t="s">
        <v>86</v>
      </c>
    </row>
    <row r="242" s="2" customFormat="1">
      <c r="A242" s="37"/>
      <c r="B242" s="38"/>
      <c r="C242" s="39"/>
      <c r="D242" s="247" t="s">
        <v>137</v>
      </c>
      <c r="E242" s="39"/>
      <c r="F242" s="251" t="s">
        <v>197</v>
      </c>
      <c r="G242" s="39"/>
      <c r="H242" s="39"/>
      <c r="I242" s="143"/>
      <c r="J242" s="39"/>
      <c r="K242" s="39"/>
      <c r="L242" s="43"/>
      <c r="M242" s="249"/>
      <c r="N242" s="250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137</v>
      </c>
      <c r="AU242" s="16" t="s">
        <v>86</v>
      </c>
    </row>
    <row r="243" s="13" customFormat="1">
      <c r="A243" s="13"/>
      <c r="B243" s="252"/>
      <c r="C243" s="253"/>
      <c r="D243" s="247" t="s">
        <v>139</v>
      </c>
      <c r="E243" s="254" t="s">
        <v>1</v>
      </c>
      <c r="F243" s="255" t="s">
        <v>409</v>
      </c>
      <c r="G243" s="253"/>
      <c r="H243" s="256">
        <v>478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139</v>
      </c>
      <c r="AU243" s="262" t="s">
        <v>86</v>
      </c>
      <c r="AV243" s="13" t="s">
        <v>86</v>
      </c>
      <c r="AW243" s="13" t="s">
        <v>32</v>
      </c>
      <c r="AX243" s="13" t="s">
        <v>84</v>
      </c>
      <c r="AY243" s="262" t="s">
        <v>124</v>
      </c>
    </row>
    <row r="244" s="2" customFormat="1" ht="21.75" customHeight="1">
      <c r="A244" s="37"/>
      <c r="B244" s="38"/>
      <c r="C244" s="234" t="s">
        <v>410</v>
      </c>
      <c r="D244" s="234" t="s">
        <v>127</v>
      </c>
      <c r="E244" s="235" t="s">
        <v>200</v>
      </c>
      <c r="F244" s="236" t="s">
        <v>201</v>
      </c>
      <c r="G244" s="237" t="s">
        <v>145</v>
      </c>
      <c r="H244" s="238">
        <v>135.375</v>
      </c>
      <c r="I244" s="239"/>
      <c r="J244" s="240">
        <f>ROUND(I244*H244,2)</f>
        <v>0</v>
      </c>
      <c r="K244" s="236" t="s">
        <v>146</v>
      </c>
      <c r="L244" s="43"/>
      <c r="M244" s="241" t="s">
        <v>1</v>
      </c>
      <c r="N244" s="242" t="s">
        <v>41</v>
      </c>
      <c r="O244" s="90"/>
      <c r="P244" s="243">
        <f>O244*H244</f>
        <v>0</v>
      </c>
      <c r="Q244" s="243">
        <v>0</v>
      </c>
      <c r="R244" s="243">
        <f>Q244*H244</f>
        <v>0</v>
      </c>
      <c r="S244" s="243">
        <v>0.070000000000000007</v>
      </c>
      <c r="T244" s="244">
        <f>S244*H244</f>
        <v>9.4762500000000003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5" t="s">
        <v>131</v>
      </c>
      <c r="AT244" s="245" t="s">
        <v>127</v>
      </c>
      <c r="AU244" s="245" t="s">
        <v>86</v>
      </c>
      <c r="AY244" s="16" t="s">
        <v>124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6" t="s">
        <v>84</v>
      </c>
      <c r="BK244" s="246">
        <f>ROUND(I244*H244,2)</f>
        <v>0</v>
      </c>
      <c r="BL244" s="16" t="s">
        <v>131</v>
      </c>
      <c r="BM244" s="245" t="s">
        <v>202</v>
      </c>
    </row>
    <row r="245" s="2" customFormat="1">
      <c r="A245" s="37"/>
      <c r="B245" s="38"/>
      <c r="C245" s="39"/>
      <c r="D245" s="247" t="s">
        <v>133</v>
      </c>
      <c r="E245" s="39"/>
      <c r="F245" s="248" t="s">
        <v>203</v>
      </c>
      <c r="G245" s="39"/>
      <c r="H245" s="39"/>
      <c r="I245" s="143"/>
      <c r="J245" s="39"/>
      <c r="K245" s="39"/>
      <c r="L245" s="43"/>
      <c r="M245" s="249"/>
      <c r="N245" s="250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133</v>
      </c>
      <c r="AU245" s="16" t="s">
        <v>86</v>
      </c>
    </row>
    <row r="246" s="2" customFormat="1">
      <c r="A246" s="37"/>
      <c r="B246" s="38"/>
      <c r="C246" s="39"/>
      <c r="D246" s="247" t="s">
        <v>135</v>
      </c>
      <c r="E246" s="39"/>
      <c r="F246" s="251" t="s">
        <v>196</v>
      </c>
      <c r="G246" s="39"/>
      <c r="H246" s="39"/>
      <c r="I246" s="143"/>
      <c r="J246" s="39"/>
      <c r="K246" s="39"/>
      <c r="L246" s="43"/>
      <c r="M246" s="249"/>
      <c r="N246" s="250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135</v>
      </c>
      <c r="AU246" s="16" t="s">
        <v>86</v>
      </c>
    </row>
    <row r="247" s="2" customFormat="1">
      <c r="A247" s="37"/>
      <c r="B247" s="38"/>
      <c r="C247" s="39"/>
      <c r="D247" s="247" t="s">
        <v>137</v>
      </c>
      <c r="E247" s="39"/>
      <c r="F247" s="251" t="s">
        <v>204</v>
      </c>
      <c r="G247" s="39"/>
      <c r="H247" s="39"/>
      <c r="I247" s="143"/>
      <c r="J247" s="39"/>
      <c r="K247" s="39"/>
      <c r="L247" s="43"/>
      <c r="M247" s="249"/>
      <c r="N247" s="250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137</v>
      </c>
      <c r="AU247" s="16" t="s">
        <v>86</v>
      </c>
    </row>
    <row r="248" s="13" customFormat="1">
      <c r="A248" s="13"/>
      <c r="B248" s="252"/>
      <c r="C248" s="253"/>
      <c r="D248" s="247" t="s">
        <v>139</v>
      </c>
      <c r="E248" s="254" t="s">
        <v>1</v>
      </c>
      <c r="F248" s="255" t="s">
        <v>411</v>
      </c>
      <c r="G248" s="253"/>
      <c r="H248" s="256">
        <v>135.375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139</v>
      </c>
      <c r="AU248" s="262" t="s">
        <v>86</v>
      </c>
      <c r="AV248" s="13" t="s">
        <v>86</v>
      </c>
      <c r="AW248" s="13" t="s">
        <v>32</v>
      </c>
      <c r="AX248" s="13" t="s">
        <v>84</v>
      </c>
      <c r="AY248" s="262" t="s">
        <v>124</v>
      </c>
    </row>
    <row r="249" s="2" customFormat="1" ht="21.75" customHeight="1">
      <c r="A249" s="37"/>
      <c r="B249" s="38"/>
      <c r="C249" s="234" t="s">
        <v>412</v>
      </c>
      <c r="D249" s="234" t="s">
        <v>127</v>
      </c>
      <c r="E249" s="235" t="s">
        <v>207</v>
      </c>
      <c r="F249" s="236" t="s">
        <v>208</v>
      </c>
      <c r="G249" s="237" t="s">
        <v>145</v>
      </c>
      <c r="H249" s="238">
        <v>135.375</v>
      </c>
      <c r="I249" s="239"/>
      <c r="J249" s="240">
        <f>ROUND(I249*H249,2)</f>
        <v>0</v>
      </c>
      <c r="K249" s="236" t="s">
        <v>1</v>
      </c>
      <c r="L249" s="43"/>
      <c r="M249" s="241" t="s">
        <v>1</v>
      </c>
      <c r="N249" s="242" t="s">
        <v>41</v>
      </c>
      <c r="O249" s="90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5" t="s">
        <v>131</v>
      </c>
      <c r="AT249" s="245" t="s">
        <v>127</v>
      </c>
      <c r="AU249" s="245" t="s">
        <v>86</v>
      </c>
      <c r="AY249" s="16" t="s">
        <v>124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6" t="s">
        <v>84</v>
      </c>
      <c r="BK249" s="246">
        <f>ROUND(I249*H249,2)</f>
        <v>0</v>
      </c>
      <c r="BL249" s="16" t="s">
        <v>131</v>
      </c>
      <c r="BM249" s="245" t="s">
        <v>209</v>
      </c>
    </row>
    <row r="250" s="2" customFormat="1">
      <c r="A250" s="37"/>
      <c r="B250" s="38"/>
      <c r="C250" s="39"/>
      <c r="D250" s="247" t="s">
        <v>133</v>
      </c>
      <c r="E250" s="39"/>
      <c r="F250" s="248" t="s">
        <v>210</v>
      </c>
      <c r="G250" s="39"/>
      <c r="H250" s="39"/>
      <c r="I250" s="143"/>
      <c r="J250" s="39"/>
      <c r="K250" s="39"/>
      <c r="L250" s="43"/>
      <c r="M250" s="249"/>
      <c r="N250" s="250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133</v>
      </c>
      <c r="AU250" s="16" t="s">
        <v>86</v>
      </c>
    </row>
    <row r="251" s="2" customFormat="1">
      <c r="A251" s="37"/>
      <c r="B251" s="38"/>
      <c r="C251" s="39"/>
      <c r="D251" s="247" t="s">
        <v>137</v>
      </c>
      <c r="E251" s="39"/>
      <c r="F251" s="251" t="s">
        <v>211</v>
      </c>
      <c r="G251" s="39"/>
      <c r="H251" s="39"/>
      <c r="I251" s="143"/>
      <c r="J251" s="39"/>
      <c r="K251" s="39"/>
      <c r="L251" s="43"/>
      <c r="M251" s="249"/>
      <c r="N251" s="250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137</v>
      </c>
      <c r="AU251" s="16" t="s">
        <v>86</v>
      </c>
    </row>
    <row r="252" s="2" customFormat="1" ht="16.5" customHeight="1">
      <c r="A252" s="37"/>
      <c r="B252" s="38"/>
      <c r="C252" s="234" t="s">
        <v>413</v>
      </c>
      <c r="D252" s="234" t="s">
        <v>127</v>
      </c>
      <c r="E252" s="235" t="s">
        <v>213</v>
      </c>
      <c r="F252" s="236" t="s">
        <v>214</v>
      </c>
      <c r="G252" s="237" t="s">
        <v>145</v>
      </c>
      <c r="H252" s="238">
        <v>281.375</v>
      </c>
      <c r="I252" s="239"/>
      <c r="J252" s="240">
        <f>ROUND(I252*H252,2)</f>
        <v>0</v>
      </c>
      <c r="K252" s="236" t="s">
        <v>146</v>
      </c>
      <c r="L252" s="43"/>
      <c r="M252" s="241" t="s">
        <v>1</v>
      </c>
      <c r="N252" s="242" t="s">
        <v>41</v>
      </c>
      <c r="O252" s="90"/>
      <c r="P252" s="243">
        <f>O252*H252</f>
        <v>0</v>
      </c>
      <c r="Q252" s="243">
        <v>0.0035599999999999998</v>
      </c>
      <c r="R252" s="243">
        <f>Q252*H252</f>
        <v>1.001695</v>
      </c>
      <c r="S252" s="243">
        <v>0</v>
      </c>
      <c r="T252" s="24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45" t="s">
        <v>131</v>
      </c>
      <c r="AT252" s="245" t="s">
        <v>127</v>
      </c>
      <c r="AU252" s="245" t="s">
        <v>86</v>
      </c>
      <c r="AY252" s="16" t="s">
        <v>124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6" t="s">
        <v>84</v>
      </c>
      <c r="BK252" s="246">
        <f>ROUND(I252*H252,2)</f>
        <v>0</v>
      </c>
      <c r="BL252" s="16" t="s">
        <v>131</v>
      </c>
      <c r="BM252" s="245" t="s">
        <v>215</v>
      </c>
    </row>
    <row r="253" s="2" customFormat="1">
      <c r="A253" s="37"/>
      <c r="B253" s="38"/>
      <c r="C253" s="39"/>
      <c r="D253" s="247" t="s">
        <v>133</v>
      </c>
      <c r="E253" s="39"/>
      <c r="F253" s="248" t="s">
        <v>216</v>
      </c>
      <c r="G253" s="39"/>
      <c r="H253" s="39"/>
      <c r="I253" s="143"/>
      <c r="J253" s="39"/>
      <c r="K253" s="39"/>
      <c r="L253" s="43"/>
      <c r="M253" s="249"/>
      <c r="N253" s="250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133</v>
      </c>
      <c r="AU253" s="16" t="s">
        <v>86</v>
      </c>
    </row>
    <row r="254" s="2" customFormat="1">
      <c r="A254" s="37"/>
      <c r="B254" s="38"/>
      <c r="C254" s="39"/>
      <c r="D254" s="247" t="s">
        <v>135</v>
      </c>
      <c r="E254" s="39"/>
      <c r="F254" s="251" t="s">
        <v>217</v>
      </c>
      <c r="G254" s="39"/>
      <c r="H254" s="39"/>
      <c r="I254" s="143"/>
      <c r="J254" s="39"/>
      <c r="K254" s="39"/>
      <c r="L254" s="43"/>
      <c r="M254" s="249"/>
      <c r="N254" s="250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135</v>
      </c>
      <c r="AU254" s="16" t="s">
        <v>86</v>
      </c>
    </row>
    <row r="255" s="13" customFormat="1">
      <c r="A255" s="13"/>
      <c r="B255" s="252"/>
      <c r="C255" s="253"/>
      <c r="D255" s="247" t="s">
        <v>139</v>
      </c>
      <c r="E255" s="254" t="s">
        <v>1</v>
      </c>
      <c r="F255" s="255" t="s">
        <v>411</v>
      </c>
      <c r="G255" s="253"/>
      <c r="H255" s="256">
        <v>135.375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2" t="s">
        <v>139</v>
      </c>
      <c r="AU255" s="262" t="s">
        <v>86</v>
      </c>
      <c r="AV255" s="13" t="s">
        <v>86</v>
      </c>
      <c r="AW255" s="13" t="s">
        <v>32</v>
      </c>
      <c r="AX255" s="13" t="s">
        <v>76</v>
      </c>
      <c r="AY255" s="262" t="s">
        <v>124</v>
      </c>
    </row>
    <row r="256" s="13" customFormat="1">
      <c r="A256" s="13"/>
      <c r="B256" s="252"/>
      <c r="C256" s="253"/>
      <c r="D256" s="247" t="s">
        <v>139</v>
      </c>
      <c r="E256" s="254" t="s">
        <v>1</v>
      </c>
      <c r="F256" s="255" t="s">
        <v>414</v>
      </c>
      <c r="G256" s="253"/>
      <c r="H256" s="256">
        <v>146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2" t="s">
        <v>139</v>
      </c>
      <c r="AU256" s="262" t="s">
        <v>86</v>
      </c>
      <c r="AV256" s="13" t="s">
        <v>86</v>
      </c>
      <c r="AW256" s="13" t="s">
        <v>32</v>
      </c>
      <c r="AX256" s="13" t="s">
        <v>76</v>
      </c>
      <c r="AY256" s="262" t="s">
        <v>124</v>
      </c>
    </row>
    <row r="257" s="14" customFormat="1">
      <c r="A257" s="14"/>
      <c r="B257" s="263"/>
      <c r="C257" s="264"/>
      <c r="D257" s="247" t="s">
        <v>139</v>
      </c>
      <c r="E257" s="265" t="s">
        <v>1</v>
      </c>
      <c r="F257" s="266" t="s">
        <v>142</v>
      </c>
      <c r="G257" s="264"/>
      <c r="H257" s="267">
        <v>281.375</v>
      </c>
      <c r="I257" s="268"/>
      <c r="J257" s="264"/>
      <c r="K257" s="264"/>
      <c r="L257" s="269"/>
      <c r="M257" s="270"/>
      <c r="N257" s="271"/>
      <c r="O257" s="271"/>
      <c r="P257" s="271"/>
      <c r="Q257" s="271"/>
      <c r="R257" s="271"/>
      <c r="S257" s="271"/>
      <c r="T257" s="27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3" t="s">
        <v>139</v>
      </c>
      <c r="AU257" s="273" t="s">
        <v>86</v>
      </c>
      <c r="AV257" s="14" t="s">
        <v>131</v>
      </c>
      <c r="AW257" s="14" t="s">
        <v>32</v>
      </c>
      <c r="AX257" s="14" t="s">
        <v>84</v>
      </c>
      <c r="AY257" s="273" t="s">
        <v>124</v>
      </c>
    </row>
    <row r="258" s="2" customFormat="1" ht="16.5" customHeight="1">
      <c r="A258" s="37"/>
      <c r="B258" s="38"/>
      <c r="C258" s="234" t="s">
        <v>415</v>
      </c>
      <c r="D258" s="234" t="s">
        <v>127</v>
      </c>
      <c r="E258" s="235" t="s">
        <v>220</v>
      </c>
      <c r="F258" s="236" t="s">
        <v>221</v>
      </c>
      <c r="G258" s="237" t="s">
        <v>145</v>
      </c>
      <c r="H258" s="238">
        <v>478</v>
      </c>
      <c r="I258" s="239"/>
      <c r="J258" s="240">
        <f>ROUND(I258*H258,2)</f>
        <v>0</v>
      </c>
      <c r="K258" s="236" t="s">
        <v>1</v>
      </c>
      <c r="L258" s="43"/>
      <c r="M258" s="241" t="s">
        <v>1</v>
      </c>
      <c r="N258" s="242" t="s">
        <v>41</v>
      </c>
      <c r="O258" s="90"/>
      <c r="P258" s="243">
        <f>O258*H258</f>
        <v>0</v>
      </c>
      <c r="Q258" s="243">
        <v>0.00050000000000000001</v>
      </c>
      <c r="R258" s="243">
        <f>Q258*H258</f>
        <v>0.23900000000000002</v>
      </c>
      <c r="S258" s="243">
        <v>0</v>
      </c>
      <c r="T258" s="24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45" t="s">
        <v>131</v>
      </c>
      <c r="AT258" s="245" t="s">
        <v>127</v>
      </c>
      <c r="AU258" s="245" t="s">
        <v>86</v>
      </c>
      <c r="AY258" s="16" t="s">
        <v>124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16" t="s">
        <v>84</v>
      </c>
      <c r="BK258" s="246">
        <f>ROUND(I258*H258,2)</f>
        <v>0</v>
      </c>
      <c r="BL258" s="16" t="s">
        <v>131</v>
      </c>
      <c r="BM258" s="245" t="s">
        <v>222</v>
      </c>
    </row>
    <row r="259" s="2" customFormat="1">
      <c r="A259" s="37"/>
      <c r="B259" s="38"/>
      <c r="C259" s="39"/>
      <c r="D259" s="247" t="s">
        <v>133</v>
      </c>
      <c r="E259" s="39"/>
      <c r="F259" s="248" t="s">
        <v>223</v>
      </c>
      <c r="G259" s="39"/>
      <c r="H259" s="39"/>
      <c r="I259" s="143"/>
      <c r="J259" s="39"/>
      <c r="K259" s="39"/>
      <c r="L259" s="43"/>
      <c r="M259" s="249"/>
      <c r="N259" s="250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133</v>
      </c>
      <c r="AU259" s="16" t="s">
        <v>86</v>
      </c>
    </row>
    <row r="260" s="2" customFormat="1">
      <c r="A260" s="37"/>
      <c r="B260" s="38"/>
      <c r="C260" s="39"/>
      <c r="D260" s="247" t="s">
        <v>137</v>
      </c>
      <c r="E260" s="39"/>
      <c r="F260" s="251" t="s">
        <v>224</v>
      </c>
      <c r="G260" s="39"/>
      <c r="H260" s="39"/>
      <c r="I260" s="143"/>
      <c r="J260" s="39"/>
      <c r="K260" s="39"/>
      <c r="L260" s="43"/>
      <c r="M260" s="249"/>
      <c r="N260" s="250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137</v>
      </c>
      <c r="AU260" s="16" t="s">
        <v>86</v>
      </c>
    </row>
    <row r="261" s="13" customFormat="1">
      <c r="A261" s="13"/>
      <c r="B261" s="252"/>
      <c r="C261" s="253"/>
      <c r="D261" s="247" t="s">
        <v>139</v>
      </c>
      <c r="E261" s="254" t="s">
        <v>1</v>
      </c>
      <c r="F261" s="255" t="s">
        <v>409</v>
      </c>
      <c r="G261" s="253"/>
      <c r="H261" s="256">
        <v>478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139</v>
      </c>
      <c r="AU261" s="262" t="s">
        <v>86</v>
      </c>
      <c r="AV261" s="13" t="s">
        <v>86</v>
      </c>
      <c r="AW261" s="13" t="s">
        <v>32</v>
      </c>
      <c r="AX261" s="13" t="s">
        <v>84</v>
      </c>
      <c r="AY261" s="262" t="s">
        <v>124</v>
      </c>
    </row>
    <row r="262" s="2" customFormat="1" ht="16.5" customHeight="1">
      <c r="A262" s="37"/>
      <c r="B262" s="38"/>
      <c r="C262" s="234" t="s">
        <v>416</v>
      </c>
      <c r="D262" s="234" t="s">
        <v>127</v>
      </c>
      <c r="E262" s="235" t="s">
        <v>225</v>
      </c>
      <c r="F262" s="236" t="s">
        <v>226</v>
      </c>
      <c r="G262" s="237" t="s">
        <v>145</v>
      </c>
      <c r="H262" s="238">
        <v>478</v>
      </c>
      <c r="I262" s="239"/>
      <c r="J262" s="240">
        <f>ROUND(I262*H262,2)</f>
        <v>0</v>
      </c>
      <c r="K262" s="236" t="s">
        <v>1</v>
      </c>
      <c r="L262" s="43"/>
      <c r="M262" s="241" t="s">
        <v>1</v>
      </c>
      <c r="N262" s="242" t="s">
        <v>41</v>
      </c>
      <c r="O262" s="90"/>
      <c r="P262" s="243">
        <f>O262*H262</f>
        <v>0</v>
      </c>
      <c r="Q262" s="243">
        <v>0.00116</v>
      </c>
      <c r="R262" s="243">
        <f>Q262*H262</f>
        <v>0.55447999999999997</v>
      </c>
      <c r="S262" s="243">
        <v>0</v>
      </c>
      <c r="T262" s="24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5" t="s">
        <v>131</v>
      </c>
      <c r="AT262" s="245" t="s">
        <v>127</v>
      </c>
      <c r="AU262" s="245" t="s">
        <v>86</v>
      </c>
      <c r="AY262" s="16" t="s">
        <v>124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6" t="s">
        <v>84</v>
      </c>
      <c r="BK262" s="246">
        <f>ROUND(I262*H262,2)</f>
        <v>0</v>
      </c>
      <c r="BL262" s="16" t="s">
        <v>131</v>
      </c>
      <c r="BM262" s="245" t="s">
        <v>227</v>
      </c>
    </row>
    <row r="263" s="2" customFormat="1">
      <c r="A263" s="37"/>
      <c r="B263" s="38"/>
      <c r="C263" s="39"/>
      <c r="D263" s="247" t="s">
        <v>133</v>
      </c>
      <c r="E263" s="39"/>
      <c r="F263" s="248" t="s">
        <v>228</v>
      </c>
      <c r="G263" s="39"/>
      <c r="H263" s="39"/>
      <c r="I263" s="143"/>
      <c r="J263" s="39"/>
      <c r="K263" s="39"/>
      <c r="L263" s="43"/>
      <c r="M263" s="249"/>
      <c r="N263" s="250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133</v>
      </c>
      <c r="AU263" s="16" t="s">
        <v>86</v>
      </c>
    </row>
    <row r="264" s="2" customFormat="1">
      <c r="A264" s="37"/>
      <c r="B264" s="38"/>
      <c r="C264" s="39"/>
      <c r="D264" s="247" t="s">
        <v>137</v>
      </c>
      <c r="E264" s="39"/>
      <c r="F264" s="251" t="s">
        <v>224</v>
      </c>
      <c r="G264" s="39"/>
      <c r="H264" s="39"/>
      <c r="I264" s="143"/>
      <c r="J264" s="39"/>
      <c r="K264" s="39"/>
      <c r="L264" s="43"/>
      <c r="M264" s="249"/>
      <c r="N264" s="250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137</v>
      </c>
      <c r="AU264" s="16" t="s">
        <v>86</v>
      </c>
    </row>
    <row r="265" s="2" customFormat="1" ht="16.5" customHeight="1">
      <c r="A265" s="37"/>
      <c r="B265" s="38"/>
      <c r="C265" s="234" t="s">
        <v>417</v>
      </c>
      <c r="D265" s="234" t="s">
        <v>127</v>
      </c>
      <c r="E265" s="235" t="s">
        <v>230</v>
      </c>
      <c r="F265" s="236" t="s">
        <v>231</v>
      </c>
      <c r="G265" s="237" t="s">
        <v>145</v>
      </c>
      <c r="H265" s="238">
        <v>135.375</v>
      </c>
      <c r="I265" s="239"/>
      <c r="J265" s="240">
        <f>ROUND(I265*H265,2)</f>
        <v>0</v>
      </c>
      <c r="K265" s="236" t="s">
        <v>1</v>
      </c>
      <c r="L265" s="43"/>
      <c r="M265" s="241" t="s">
        <v>1</v>
      </c>
      <c r="N265" s="242" t="s">
        <v>41</v>
      </c>
      <c r="O265" s="90"/>
      <c r="P265" s="243">
        <f>O265*H265</f>
        <v>0</v>
      </c>
      <c r="Q265" s="243">
        <v>0.0030300000000000001</v>
      </c>
      <c r="R265" s="243">
        <f>Q265*H265</f>
        <v>0.41018625000000003</v>
      </c>
      <c r="S265" s="243">
        <v>0</v>
      </c>
      <c r="T265" s="24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5" t="s">
        <v>131</v>
      </c>
      <c r="AT265" s="245" t="s">
        <v>127</v>
      </c>
      <c r="AU265" s="245" t="s">
        <v>86</v>
      </c>
      <c r="AY265" s="16" t="s">
        <v>124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6" t="s">
        <v>84</v>
      </c>
      <c r="BK265" s="246">
        <f>ROUND(I265*H265,2)</f>
        <v>0</v>
      </c>
      <c r="BL265" s="16" t="s">
        <v>131</v>
      </c>
      <c r="BM265" s="245" t="s">
        <v>232</v>
      </c>
    </row>
    <row r="266" s="2" customFormat="1">
      <c r="A266" s="37"/>
      <c r="B266" s="38"/>
      <c r="C266" s="39"/>
      <c r="D266" s="247" t="s">
        <v>133</v>
      </c>
      <c r="E266" s="39"/>
      <c r="F266" s="248" t="s">
        <v>233</v>
      </c>
      <c r="G266" s="39"/>
      <c r="H266" s="39"/>
      <c r="I266" s="143"/>
      <c r="J266" s="39"/>
      <c r="K266" s="39"/>
      <c r="L266" s="43"/>
      <c r="M266" s="249"/>
      <c r="N266" s="250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133</v>
      </c>
      <c r="AU266" s="16" t="s">
        <v>86</v>
      </c>
    </row>
    <row r="267" s="2" customFormat="1">
      <c r="A267" s="37"/>
      <c r="B267" s="38"/>
      <c r="C267" s="39"/>
      <c r="D267" s="247" t="s">
        <v>137</v>
      </c>
      <c r="E267" s="39"/>
      <c r="F267" s="251" t="s">
        <v>234</v>
      </c>
      <c r="G267" s="39"/>
      <c r="H267" s="39"/>
      <c r="I267" s="143"/>
      <c r="J267" s="39"/>
      <c r="K267" s="39"/>
      <c r="L267" s="43"/>
      <c r="M267" s="249"/>
      <c r="N267" s="250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137</v>
      </c>
      <c r="AU267" s="16" t="s">
        <v>86</v>
      </c>
    </row>
    <row r="268" s="13" customFormat="1">
      <c r="A268" s="13"/>
      <c r="B268" s="252"/>
      <c r="C268" s="253"/>
      <c r="D268" s="247" t="s">
        <v>139</v>
      </c>
      <c r="E268" s="254" t="s">
        <v>1</v>
      </c>
      <c r="F268" s="255" t="s">
        <v>411</v>
      </c>
      <c r="G268" s="253"/>
      <c r="H268" s="256">
        <v>135.375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2" t="s">
        <v>139</v>
      </c>
      <c r="AU268" s="262" t="s">
        <v>86</v>
      </c>
      <c r="AV268" s="13" t="s">
        <v>86</v>
      </c>
      <c r="AW268" s="13" t="s">
        <v>32</v>
      </c>
      <c r="AX268" s="13" t="s">
        <v>84</v>
      </c>
      <c r="AY268" s="262" t="s">
        <v>124</v>
      </c>
    </row>
    <row r="269" s="2" customFormat="1" ht="21.75" customHeight="1">
      <c r="A269" s="37"/>
      <c r="B269" s="38"/>
      <c r="C269" s="234" t="s">
        <v>418</v>
      </c>
      <c r="D269" s="234" t="s">
        <v>127</v>
      </c>
      <c r="E269" s="235" t="s">
        <v>419</v>
      </c>
      <c r="F269" s="236" t="s">
        <v>420</v>
      </c>
      <c r="G269" s="237" t="s">
        <v>130</v>
      </c>
      <c r="H269" s="238">
        <v>25.050000000000001</v>
      </c>
      <c r="I269" s="239"/>
      <c r="J269" s="240">
        <f>ROUND(I269*H269,2)</f>
        <v>0</v>
      </c>
      <c r="K269" s="236" t="s">
        <v>1</v>
      </c>
      <c r="L269" s="43"/>
      <c r="M269" s="241" t="s">
        <v>1</v>
      </c>
      <c r="N269" s="242" t="s">
        <v>41</v>
      </c>
      <c r="O269" s="90"/>
      <c r="P269" s="243">
        <f>O269*H269</f>
        <v>0</v>
      </c>
      <c r="Q269" s="243">
        <v>0.016771500000000002</v>
      </c>
      <c r="R269" s="243">
        <f>Q269*H269</f>
        <v>0.42012607500000004</v>
      </c>
      <c r="S269" s="243">
        <v>0</v>
      </c>
      <c r="T269" s="24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5" t="s">
        <v>131</v>
      </c>
      <c r="AT269" s="245" t="s">
        <v>127</v>
      </c>
      <c r="AU269" s="245" t="s">
        <v>86</v>
      </c>
      <c r="AY269" s="16" t="s">
        <v>124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6" t="s">
        <v>84</v>
      </c>
      <c r="BK269" s="246">
        <f>ROUND(I269*H269,2)</f>
        <v>0</v>
      </c>
      <c r="BL269" s="16" t="s">
        <v>131</v>
      </c>
      <c r="BM269" s="245" t="s">
        <v>421</v>
      </c>
    </row>
    <row r="270" s="2" customFormat="1">
      <c r="A270" s="37"/>
      <c r="B270" s="38"/>
      <c r="C270" s="39"/>
      <c r="D270" s="247" t="s">
        <v>133</v>
      </c>
      <c r="E270" s="39"/>
      <c r="F270" s="248" t="s">
        <v>422</v>
      </c>
      <c r="G270" s="39"/>
      <c r="H270" s="39"/>
      <c r="I270" s="143"/>
      <c r="J270" s="39"/>
      <c r="K270" s="39"/>
      <c r="L270" s="43"/>
      <c r="M270" s="249"/>
      <c r="N270" s="250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133</v>
      </c>
      <c r="AU270" s="16" t="s">
        <v>86</v>
      </c>
    </row>
    <row r="271" s="2" customFormat="1">
      <c r="A271" s="37"/>
      <c r="B271" s="38"/>
      <c r="C271" s="39"/>
      <c r="D271" s="247" t="s">
        <v>135</v>
      </c>
      <c r="E271" s="39"/>
      <c r="F271" s="251" t="s">
        <v>240</v>
      </c>
      <c r="G271" s="39"/>
      <c r="H271" s="39"/>
      <c r="I271" s="143"/>
      <c r="J271" s="39"/>
      <c r="K271" s="39"/>
      <c r="L271" s="43"/>
      <c r="M271" s="249"/>
      <c r="N271" s="250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135</v>
      </c>
      <c r="AU271" s="16" t="s">
        <v>86</v>
      </c>
    </row>
    <row r="272" s="2" customFormat="1">
      <c r="A272" s="37"/>
      <c r="B272" s="38"/>
      <c r="C272" s="39"/>
      <c r="D272" s="247" t="s">
        <v>137</v>
      </c>
      <c r="E272" s="39"/>
      <c r="F272" s="251" t="s">
        <v>423</v>
      </c>
      <c r="G272" s="39"/>
      <c r="H272" s="39"/>
      <c r="I272" s="143"/>
      <c r="J272" s="39"/>
      <c r="K272" s="39"/>
      <c r="L272" s="43"/>
      <c r="M272" s="249"/>
      <c r="N272" s="250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137</v>
      </c>
      <c r="AU272" s="16" t="s">
        <v>86</v>
      </c>
    </row>
    <row r="273" s="13" customFormat="1">
      <c r="A273" s="13"/>
      <c r="B273" s="252"/>
      <c r="C273" s="253"/>
      <c r="D273" s="247" t="s">
        <v>139</v>
      </c>
      <c r="E273" s="254" t="s">
        <v>1</v>
      </c>
      <c r="F273" s="255" t="s">
        <v>424</v>
      </c>
      <c r="G273" s="253"/>
      <c r="H273" s="256">
        <v>5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2" t="s">
        <v>139</v>
      </c>
      <c r="AU273" s="262" t="s">
        <v>86</v>
      </c>
      <c r="AV273" s="13" t="s">
        <v>86</v>
      </c>
      <c r="AW273" s="13" t="s">
        <v>32</v>
      </c>
      <c r="AX273" s="13" t="s">
        <v>76</v>
      </c>
      <c r="AY273" s="262" t="s">
        <v>124</v>
      </c>
    </row>
    <row r="274" s="13" customFormat="1">
      <c r="A274" s="13"/>
      <c r="B274" s="252"/>
      <c r="C274" s="253"/>
      <c r="D274" s="247" t="s">
        <v>139</v>
      </c>
      <c r="E274" s="254" t="s">
        <v>1</v>
      </c>
      <c r="F274" s="255" t="s">
        <v>425</v>
      </c>
      <c r="G274" s="253"/>
      <c r="H274" s="256">
        <v>13.699999999999999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2" t="s">
        <v>139</v>
      </c>
      <c r="AU274" s="262" t="s">
        <v>86</v>
      </c>
      <c r="AV274" s="13" t="s">
        <v>86</v>
      </c>
      <c r="AW274" s="13" t="s">
        <v>32</v>
      </c>
      <c r="AX274" s="13" t="s">
        <v>76</v>
      </c>
      <c r="AY274" s="262" t="s">
        <v>124</v>
      </c>
    </row>
    <row r="275" s="13" customFormat="1">
      <c r="A275" s="13"/>
      <c r="B275" s="252"/>
      <c r="C275" s="253"/>
      <c r="D275" s="247" t="s">
        <v>139</v>
      </c>
      <c r="E275" s="254" t="s">
        <v>1</v>
      </c>
      <c r="F275" s="255" t="s">
        <v>426</v>
      </c>
      <c r="G275" s="253"/>
      <c r="H275" s="256">
        <v>6.3499999999999996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2" t="s">
        <v>139</v>
      </c>
      <c r="AU275" s="262" t="s">
        <v>86</v>
      </c>
      <c r="AV275" s="13" t="s">
        <v>86</v>
      </c>
      <c r="AW275" s="13" t="s">
        <v>32</v>
      </c>
      <c r="AX275" s="13" t="s">
        <v>76</v>
      </c>
      <c r="AY275" s="262" t="s">
        <v>124</v>
      </c>
    </row>
    <row r="276" s="14" customFormat="1">
      <c r="A276" s="14"/>
      <c r="B276" s="263"/>
      <c r="C276" s="264"/>
      <c r="D276" s="247" t="s">
        <v>139</v>
      </c>
      <c r="E276" s="265" t="s">
        <v>1</v>
      </c>
      <c r="F276" s="266" t="s">
        <v>142</v>
      </c>
      <c r="G276" s="264"/>
      <c r="H276" s="267">
        <v>25.049999999999997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3" t="s">
        <v>139</v>
      </c>
      <c r="AU276" s="273" t="s">
        <v>86</v>
      </c>
      <c r="AV276" s="14" t="s">
        <v>131</v>
      </c>
      <c r="AW276" s="14" t="s">
        <v>32</v>
      </c>
      <c r="AX276" s="14" t="s">
        <v>84</v>
      </c>
      <c r="AY276" s="273" t="s">
        <v>124</v>
      </c>
    </row>
    <row r="277" s="2" customFormat="1" ht="21.75" customHeight="1">
      <c r="A277" s="37"/>
      <c r="B277" s="38"/>
      <c r="C277" s="234" t="s">
        <v>427</v>
      </c>
      <c r="D277" s="234" t="s">
        <v>127</v>
      </c>
      <c r="E277" s="235" t="s">
        <v>236</v>
      </c>
      <c r="F277" s="236" t="s">
        <v>237</v>
      </c>
      <c r="G277" s="237" t="s">
        <v>130</v>
      </c>
      <c r="H277" s="238">
        <v>61.049999999999997</v>
      </c>
      <c r="I277" s="239"/>
      <c r="J277" s="240">
        <f>ROUND(I277*H277,2)</f>
        <v>0</v>
      </c>
      <c r="K277" s="236" t="s">
        <v>1</v>
      </c>
      <c r="L277" s="43"/>
      <c r="M277" s="241" t="s">
        <v>1</v>
      </c>
      <c r="N277" s="242" t="s">
        <v>41</v>
      </c>
      <c r="O277" s="90"/>
      <c r="P277" s="243">
        <f>O277*H277</f>
        <v>0</v>
      </c>
      <c r="Q277" s="243">
        <v>0.0021800000000000001</v>
      </c>
      <c r="R277" s="243">
        <f>Q277*H277</f>
        <v>0.13308899999999999</v>
      </c>
      <c r="S277" s="243">
        <v>0</v>
      </c>
      <c r="T277" s="24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5" t="s">
        <v>131</v>
      </c>
      <c r="AT277" s="245" t="s">
        <v>127</v>
      </c>
      <c r="AU277" s="245" t="s">
        <v>86</v>
      </c>
      <c r="AY277" s="16" t="s">
        <v>124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6" t="s">
        <v>84</v>
      </c>
      <c r="BK277" s="246">
        <f>ROUND(I277*H277,2)</f>
        <v>0</v>
      </c>
      <c r="BL277" s="16" t="s">
        <v>131</v>
      </c>
      <c r="BM277" s="245" t="s">
        <v>238</v>
      </c>
    </row>
    <row r="278" s="2" customFormat="1">
      <c r="A278" s="37"/>
      <c r="B278" s="38"/>
      <c r="C278" s="39"/>
      <c r="D278" s="247" t="s">
        <v>133</v>
      </c>
      <c r="E278" s="39"/>
      <c r="F278" s="248" t="s">
        <v>239</v>
      </c>
      <c r="G278" s="39"/>
      <c r="H278" s="39"/>
      <c r="I278" s="143"/>
      <c r="J278" s="39"/>
      <c r="K278" s="39"/>
      <c r="L278" s="43"/>
      <c r="M278" s="249"/>
      <c r="N278" s="250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133</v>
      </c>
      <c r="AU278" s="16" t="s">
        <v>86</v>
      </c>
    </row>
    <row r="279" s="2" customFormat="1">
      <c r="A279" s="37"/>
      <c r="B279" s="38"/>
      <c r="C279" s="39"/>
      <c r="D279" s="247" t="s">
        <v>135</v>
      </c>
      <c r="E279" s="39"/>
      <c r="F279" s="251" t="s">
        <v>240</v>
      </c>
      <c r="G279" s="39"/>
      <c r="H279" s="39"/>
      <c r="I279" s="143"/>
      <c r="J279" s="39"/>
      <c r="K279" s="39"/>
      <c r="L279" s="43"/>
      <c r="M279" s="249"/>
      <c r="N279" s="250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135</v>
      </c>
      <c r="AU279" s="16" t="s">
        <v>86</v>
      </c>
    </row>
    <row r="280" s="2" customFormat="1">
      <c r="A280" s="37"/>
      <c r="B280" s="38"/>
      <c r="C280" s="39"/>
      <c r="D280" s="247" t="s">
        <v>137</v>
      </c>
      <c r="E280" s="39"/>
      <c r="F280" s="251" t="s">
        <v>241</v>
      </c>
      <c r="G280" s="39"/>
      <c r="H280" s="39"/>
      <c r="I280" s="143"/>
      <c r="J280" s="39"/>
      <c r="K280" s="39"/>
      <c r="L280" s="43"/>
      <c r="M280" s="249"/>
      <c r="N280" s="250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137</v>
      </c>
      <c r="AU280" s="16" t="s">
        <v>86</v>
      </c>
    </row>
    <row r="281" s="13" customFormat="1">
      <c r="A281" s="13"/>
      <c r="B281" s="252"/>
      <c r="C281" s="253"/>
      <c r="D281" s="247" t="s">
        <v>139</v>
      </c>
      <c r="E281" s="254" t="s">
        <v>1</v>
      </c>
      <c r="F281" s="255" t="s">
        <v>428</v>
      </c>
      <c r="G281" s="253"/>
      <c r="H281" s="256">
        <v>31.050000000000001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2" t="s">
        <v>139</v>
      </c>
      <c r="AU281" s="262" t="s">
        <v>86</v>
      </c>
      <c r="AV281" s="13" t="s">
        <v>86</v>
      </c>
      <c r="AW281" s="13" t="s">
        <v>32</v>
      </c>
      <c r="AX281" s="13" t="s">
        <v>76</v>
      </c>
      <c r="AY281" s="262" t="s">
        <v>124</v>
      </c>
    </row>
    <row r="282" s="13" customFormat="1">
      <c r="A282" s="13"/>
      <c r="B282" s="252"/>
      <c r="C282" s="253"/>
      <c r="D282" s="247" t="s">
        <v>139</v>
      </c>
      <c r="E282" s="254" t="s">
        <v>1</v>
      </c>
      <c r="F282" s="255" t="s">
        <v>191</v>
      </c>
      <c r="G282" s="253"/>
      <c r="H282" s="256">
        <v>10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2" t="s">
        <v>139</v>
      </c>
      <c r="AU282" s="262" t="s">
        <v>86</v>
      </c>
      <c r="AV282" s="13" t="s">
        <v>86</v>
      </c>
      <c r="AW282" s="13" t="s">
        <v>32</v>
      </c>
      <c r="AX282" s="13" t="s">
        <v>76</v>
      </c>
      <c r="AY282" s="262" t="s">
        <v>124</v>
      </c>
    </row>
    <row r="283" s="13" customFormat="1">
      <c r="A283" s="13"/>
      <c r="B283" s="252"/>
      <c r="C283" s="253"/>
      <c r="D283" s="247" t="s">
        <v>139</v>
      </c>
      <c r="E283" s="254" t="s">
        <v>1</v>
      </c>
      <c r="F283" s="255" t="s">
        <v>261</v>
      </c>
      <c r="G283" s="253"/>
      <c r="H283" s="256">
        <v>20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2" t="s">
        <v>139</v>
      </c>
      <c r="AU283" s="262" t="s">
        <v>86</v>
      </c>
      <c r="AV283" s="13" t="s">
        <v>86</v>
      </c>
      <c r="AW283" s="13" t="s">
        <v>32</v>
      </c>
      <c r="AX283" s="13" t="s">
        <v>76</v>
      </c>
      <c r="AY283" s="262" t="s">
        <v>124</v>
      </c>
    </row>
    <row r="284" s="14" customFormat="1">
      <c r="A284" s="14"/>
      <c r="B284" s="263"/>
      <c r="C284" s="264"/>
      <c r="D284" s="247" t="s">
        <v>139</v>
      </c>
      <c r="E284" s="265" t="s">
        <v>1</v>
      </c>
      <c r="F284" s="266" t="s">
        <v>142</v>
      </c>
      <c r="G284" s="264"/>
      <c r="H284" s="267">
        <v>61.049999999999997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3" t="s">
        <v>139</v>
      </c>
      <c r="AU284" s="273" t="s">
        <v>86</v>
      </c>
      <c r="AV284" s="14" t="s">
        <v>131</v>
      </c>
      <c r="AW284" s="14" t="s">
        <v>32</v>
      </c>
      <c r="AX284" s="14" t="s">
        <v>84</v>
      </c>
      <c r="AY284" s="273" t="s">
        <v>124</v>
      </c>
    </row>
    <row r="285" s="12" customFormat="1" ht="20.88" customHeight="1">
      <c r="A285" s="12"/>
      <c r="B285" s="218"/>
      <c r="C285" s="219"/>
      <c r="D285" s="220" t="s">
        <v>75</v>
      </c>
      <c r="E285" s="232" t="s">
        <v>243</v>
      </c>
      <c r="F285" s="232" t="s">
        <v>244</v>
      </c>
      <c r="G285" s="219"/>
      <c r="H285" s="219"/>
      <c r="I285" s="222"/>
      <c r="J285" s="233">
        <f>BK285</f>
        <v>0</v>
      </c>
      <c r="K285" s="219"/>
      <c r="L285" s="224"/>
      <c r="M285" s="225"/>
      <c r="N285" s="226"/>
      <c r="O285" s="226"/>
      <c r="P285" s="227">
        <f>SUM(P286:P288)</f>
        <v>0</v>
      </c>
      <c r="Q285" s="226"/>
      <c r="R285" s="227">
        <f>SUM(R286:R288)</f>
        <v>0</v>
      </c>
      <c r="S285" s="226"/>
      <c r="T285" s="228">
        <f>SUM(T286:T288)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9" t="s">
        <v>84</v>
      </c>
      <c r="AT285" s="230" t="s">
        <v>75</v>
      </c>
      <c r="AU285" s="230" t="s">
        <v>86</v>
      </c>
      <c r="AY285" s="229" t="s">
        <v>124</v>
      </c>
      <c r="BK285" s="231">
        <f>SUM(BK286:BK288)</f>
        <v>0</v>
      </c>
    </row>
    <row r="286" s="2" customFormat="1" ht="16.5" customHeight="1">
      <c r="A286" s="37"/>
      <c r="B286" s="38"/>
      <c r="C286" s="234" t="s">
        <v>429</v>
      </c>
      <c r="D286" s="234" t="s">
        <v>127</v>
      </c>
      <c r="E286" s="235" t="s">
        <v>430</v>
      </c>
      <c r="F286" s="236" t="s">
        <v>431</v>
      </c>
      <c r="G286" s="237" t="s">
        <v>248</v>
      </c>
      <c r="H286" s="238">
        <v>12.513999999999999</v>
      </c>
      <c r="I286" s="239"/>
      <c r="J286" s="240">
        <f>ROUND(I286*H286,2)</f>
        <v>0</v>
      </c>
      <c r="K286" s="236" t="s">
        <v>146</v>
      </c>
      <c r="L286" s="43"/>
      <c r="M286" s="241" t="s">
        <v>1</v>
      </c>
      <c r="N286" s="242" t="s">
        <v>41</v>
      </c>
      <c r="O286" s="90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5" t="s">
        <v>131</v>
      </c>
      <c r="AT286" s="245" t="s">
        <v>127</v>
      </c>
      <c r="AU286" s="245" t="s">
        <v>152</v>
      </c>
      <c r="AY286" s="16" t="s">
        <v>124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6" t="s">
        <v>84</v>
      </c>
      <c r="BK286" s="246">
        <f>ROUND(I286*H286,2)</f>
        <v>0</v>
      </c>
      <c r="BL286" s="16" t="s">
        <v>131</v>
      </c>
      <c r="BM286" s="245" t="s">
        <v>432</v>
      </c>
    </row>
    <row r="287" s="2" customFormat="1">
      <c r="A287" s="37"/>
      <c r="B287" s="38"/>
      <c r="C287" s="39"/>
      <c r="D287" s="247" t="s">
        <v>133</v>
      </c>
      <c r="E287" s="39"/>
      <c r="F287" s="248" t="s">
        <v>433</v>
      </c>
      <c r="G287" s="39"/>
      <c r="H287" s="39"/>
      <c r="I287" s="143"/>
      <c r="J287" s="39"/>
      <c r="K287" s="39"/>
      <c r="L287" s="43"/>
      <c r="M287" s="249"/>
      <c r="N287" s="250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133</v>
      </c>
      <c r="AU287" s="16" t="s">
        <v>152</v>
      </c>
    </row>
    <row r="288" s="2" customFormat="1">
      <c r="A288" s="37"/>
      <c r="B288" s="38"/>
      <c r="C288" s="39"/>
      <c r="D288" s="247" t="s">
        <v>135</v>
      </c>
      <c r="E288" s="39"/>
      <c r="F288" s="251" t="s">
        <v>434</v>
      </c>
      <c r="G288" s="39"/>
      <c r="H288" s="39"/>
      <c r="I288" s="143"/>
      <c r="J288" s="39"/>
      <c r="K288" s="39"/>
      <c r="L288" s="43"/>
      <c r="M288" s="249"/>
      <c r="N288" s="250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135</v>
      </c>
      <c r="AU288" s="16" t="s">
        <v>152</v>
      </c>
    </row>
    <row r="289" s="12" customFormat="1" ht="25.92" customHeight="1">
      <c r="A289" s="12"/>
      <c r="B289" s="218"/>
      <c r="C289" s="219"/>
      <c r="D289" s="220" t="s">
        <v>75</v>
      </c>
      <c r="E289" s="221" t="s">
        <v>251</v>
      </c>
      <c r="F289" s="221" t="s">
        <v>252</v>
      </c>
      <c r="G289" s="219"/>
      <c r="H289" s="219"/>
      <c r="I289" s="222"/>
      <c r="J289" s="223">
        <f>BK289</f>
        <v>0</v>
      </c>
      <c r="K289" s="219"/>
      <c r="L289" s="224"/>
      <c r="M289" s="225"/>
      <c r="N289" s="226"/>
      <c r="O289" s="226"/>
      <c r="P289" s="227">
        <f>P290</f>
        <v>0</v>
      </c>
      <c r="Q289" s="226"/>
      <c r="R289" s="227">
        <f>R290</f>
        <v>0.064254999999999993</v>
      </c>
      <c r="S289" s="226"/>
      <c r="T289" s="228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9" t="s">
        <v>86</v>
      </c>
      <c r="AT289" s="230" t="s">
        <v>75</v>
      </c>
      <c r="AU289" s="230" t="s">
        <v>76</v>
      </c>
      <c r="AY289" s="229" t="s">
        <v>124</v>
      </c>
      <c r="BK289" s="231">
        <f>BK290</f>
        <v>0</v>
      </c>
    </row>
    <row r="290" s="12" customFormat="1" ht="22.8" customHeight="1">
      <c r="A290" s="12"/>
      <c r="B290" s="218"/>
      <c r="C290" s="219"/>
      <c r="D290" s="220" t="s">
        <v>75</v>
      </c>
      <c r="E290" s="232" t="s">
        <v>253</v>
      </c>
      <c r="F290" s="232" t="s">
        <v>254</v>
      </c>
      <c r="G290" s="219"/>
      <c r="H290" s="219"/>
      <c r="I290" s="222"/>
      <c r="J290" s="233">
        <f>BK290</f>
        <v>0</v>
      </c>
      <c r="K290" s="219"/>
      <c r="L290" s="224"/>
      <c r="M290" s="225"/>
      <c r="N290" s="226"/>
      <c r="O290" s="226"/>
      <c r="P290" s="227">
        <f>SUM(P291:P312)</f>
        <v>0</v>
      </c>
      <c r="Q290" s="226"/>
      <c r="R290" s="227">
        <f>SUM(R291:R312)</f>
        <v>0.064254999999999993</v>
      </c>
      <c r="S290" s="226"/>
      <c r="T290" s="228">
        <f>SUM(T291:T312)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9" t="s">
        <v>86</v>
      </c>
      <c r="AT290" s="230" t="s">
        <v>75</v>
      </c>
      <c r="AU290" s="230" t="s">
        <v>84</v>
      </c>
      <c r="AY290" s="229" t="s">
        <v>124</v>
      </c>
      <c r="BK290" s="231">
        <f>SUM(BK291:BK312)</f>
        <v>0</v>
      </c>
    </row>
    <row r="291" s="2" customFormat="1" ht="16.5" customHeight="1">
      <c r="A291" s="37"/>
      <c r="B291" s="38"/>
      <c r="C291" s="234" t="s">
        <v>435</v>
      </c>
      <c r="D291" s="234" t="s">
        <v>127</v>
      </c>
      <c r="E291" s="235" t="s">
        <v>256</v>
      </c>
      <c r="F291" s="236" t="s">
        <v>257</v>
      </c>
      <c r="G291" s="237" t="s">
        <v>130</v>
      </c>
      <c r="H291" s="238">
        <v>90.5</v>
      </c>
      <c r="I291" s="239"/>
      <c r="J291" s="240">
        <f>ROUND(I291*H291,2)</f>
        <v>0</v>
      </c>
      <c r="K291" s="236" t="s">
        <v>1</v>
      </c>
      <c r="L291" s="43"/>
      <c r="M291" s="241" t="s">
        <v>1</v>
      </c>
      <c r="N291" s="242" t="s">
        <v>41</v>
      </c>
      <c r="O291" s="90"/>
      <c r="P291" s="243">
        <f>O291*H291</f>
        <v>0</v>
      </c>
      <c r="Q291" s="243">
        <v>6.9999999999999994E-05</v>
      </c>
      <c r="R291" s="243">
        <f>Q291*H291</f>
        <v>0.0063349999999999995</v>
      </c>
      <c r="S291" s="243">
        <v>0</v>
      </c>
      <c r="T291" s="24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5" t="s">
        <v>229</v>
      </c>
      <c r="AT291" s="245" t="s">
        <v>127</v>
      </c>
      <c r="AU291" s="245" t="s">
        <v>86</v>
      </c>
      <c r="AY291" s="16" t="s">
        <v>124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6" t="s">
        <v>84</v>
      </c>
      <c r="BK291" s="246">
        <f>ROUND(I291*H291,2)</f>
        <v>0</v>
      </c>
      <c r="BL291" s="16" t="s">
        <v>229</v>
      </c>
      <c r="BM291" s="245" t="s">
        <v>258</v>
      </c>
    </row>
    <row r="292" s="2" customFormat="1">
      <c r="A292" s="37"/>
      <c r="B292" s="38"/>
      <c r="C292" s="39"/>
      <c r="D292" s="247" t="s">
        <v>133</v>
      </c>
      <c r="E292" s="39"/>
      <c r="F292" s="248" t="s">
        <v>259</v>
      </c>
      <c r="G292" s="39"/>
      <c r="H292" s="39"/>
      <c r="I292" s="143"/>
      <c r="J292" s="39"/>
      <c r="K292" s="39"/>
      <c r="L292" s="43"/>
      <c r="M292" s="249"/>
      <c r="N292" s="250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133</v>
      </c>
      <c r="AU292" s="16" t="s">
        <v>86</v>
      </c>
    </row>
    <row r="293" s="2" customFormat="1">
      <c r="A293" s="37"/>
      <c r="B293" s="38"/>
      <c r="C293" s="39"/>
      <c r="D293" s="247" t="s">
        <v>137</v>
      </c>
      <c r="E293" s="39"/>
      <c r="F293" s="251" t="s">
        <v>260</v>
      </c>
      <c r="G293" s="39"/>
      <c r="H293" s="39"/>
      <c r="I293" s="143"/>
      <c r="J293" s="39"/>
      <c r="K293" s="39"/>
      <c r="L293" s="43"/>
      <c r="M293" s="249"/>
      <c r="N293" s="250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137</v>
      </c>
      <c r="AU293" s="16" t="s">
        <v>86</v>
      </c>
    </row>
    <row r="294" s="13" customFormat="1">
      <c r="A294" s="13"/>
      <c r="B294" s="252"/>
      <c r="C294" s="253"/>
      <c r="D294" s="247" t="s">
        <v>139</v>
      </c>
      <c r="E294" s="254" t="s">
        <v>1</v>
      </c>
      <c r="F294" s="255" t="s">
        <v>436</v>
      </c>
      <c r="G294" s="253"/>
      <c r="H294" s="256">
        <v>90.5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2" t="s">
        <v>139</v>
      </c>
      <c r="AU294" s="262" t="s">
        <v>86</v>
      </c>
      <c r="AV294" s="13" t="s">
        <v>86</v>
      </c>
      <c r="AW294" s="13" t="s">
        <v>32</v>
      </c>
      <c r="AX294" s="13" t="s">
        <v>84</v>
      </c>
      <c r="AY294" s="262" t="s">
        <v>124</v>
      </c>
    </row>
    <row r="295" s="2" customFormat="1" ht="21.75" customHeight="1">
      <c r="A295" s="37"/>
      <c r="B295" s="38"/>
      <c r="C295" s="234" t="s">
        <v>437</v>
      </c>
      <c r="D295" s="234" t="s">
        <v>127</v>
      </c>
      <c r="E295" s="235" t="s">
        <v>262</v>
      </c>
      <c r="F295" s="236" t="s">
        <v>263</v>
      </c>
      <c r="G295" s="237" t="s">
        <v>130</v>
      </c>
      <c r="H295" s="238">
        <v>90.5</v>
      </c>
      <c r="I295" s="239"/>
      <c r="J295" s="240">
        <f>ROUND(I295*H295,2)</f>
        <v>0</v>
      </c>
      <c r="K295" s="236" t="s">
        <v>1</v>
      </c>
      <c r="L295" s="43"/>
      <c r="M295" s="241" t="s">
        <v>1</v>
      </c>
      <c r="N295" s="242" t="s">
        <v>41</v>
      </c>
      <c r="O295" s="90"/>
      <c r="P295" s="243">
        <f>O295*H295</f>
        <v>0</v>
      </c>
      <c r="Q295" s="243">
        <v>6.9999999999999994E-05</v>
      </c>
      <c r="R295" s="243">
        <f>Q295*H295</f>
        <v>0.0063349999999999995</v>
      </c>
      <c r="S295" s="243">
        <v>0</v>
      </c>
      <c r="T295" s="24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45" t="s">
        <v>229</v>
      </c>
      <c r="AT295" s="245" t="s">
        <v>127</v>
      </c>
      <c r="AU295" s="245" t="s">
        <v>86</v>
      </c>
      <c r="AY295" s="16" t="s">
        <v>124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6" t="s">
        <v>84</v>
      </c>
      <c r="BK295" s="246">
        <f>ROUND(I295*H295,2)</f>
        <v>0</v>
      </c>
      <c r="BL295" s="16" t="s">
        <v>229</v>
      </c>
      <c r="BM295" s="245" t="s">
        <v>264</v>
      </c>
    </row>
    <row r="296" s="2" customFormat="1">
      <c r="A296" s="37"/>
      <c r="B296" s="38"/>
      <c r="C296" s="39"/>
      <c r="D296" s="247" t="s">
        <v>133</v>
      </c>
      <c r="E296" s="39"/>
      <c r="F296" s="248" t="s">
        <v>265</v>
      </c>
      <c r="G296" s="39"/>
      <c r="H296" s="39"/>
      <c r="I296" s="143"/>
      <c r="J296" s="39"/>
      <c r="K296" s="39"/>
      <c r="L296" s="43"/>
      <c r="M296" s="249"/>
      <c r="N296" s="250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133</v>
      </c>
      <c r="AU296" s="16" t="s">
        <v>86</v>
      </c>
    </row>
    <row r="297" s="2" customFormat="1">
      <c r="A297" s="37"/>
      <c r="B297" s="38"/>
      <c r="C297" s="39"/>
      <c r="D297" s="247" t="s">
        <v>137</v>
      </c>
      <c r="E297" s="39"/>
      <c r="F297" s="251" t="s">
        <v>260</v>
      </c>
      <c r="G297" s="39"/>
      <c r="H297" s="39"/>
      <c r="I297" s="143"/>
      <c r="J297" s="39"/>
      <c r="K297" s="39"/>
      <c r="L297" s="43"/>
      <c r="M297" s="249"/>
      <c r="N297" s="250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137</v>
      </c>
      <c r="AU297" s="16" t="s">
        <v>86</v>
      </c>
    </row>
    <row r="298" s="2" customFormat="1" ht="21.75" customHeight="1">
      <c r="A298" s="37"/>
      <c r="B298" s="38"/>
      <c r="C298" s="234" t="s">
        <v>438</v>
      </c>
      <c r="D298" s="234" t="s">
        <v>127</v>
      </c>
      <c r="E298" s="235" t="s">
        <v>266</v>
      </c>
      <c r="F298" s="236" t="s">
        <v>267</v>
      </c>
      <c r="G298" s="237" t="s">
        <v>130</v>
      </c>
      <c r="H298" s="238">
        <v>90.5</v>
      </c>
      <c r="I298" s="239"/>
      <c r="J298" s="240">
        <f>ROUND(I298*H298,2)</f>
        <v>0</v>
      </c>
      <c r="K298" s="236" t="s">
        <v>1</v>
      </c>
      <c r="L298" s="43"/>
      <c r="M298" s="241" t="s">
        <v>1</v>
      </c>
      <c r="N298" s="242" t="s">
        <v>41</v>
      </c>
      <c r="O298" s="90"/>
      <c r="P298" s="243">
        <f>O298*H298</f>
        <v>0</v>
      </c>
      <c r="Q298" s="243">
        <v>0</v>
      </c>
      <c r="R298" s="243">
        <f>Q298*H298</f>
        <v>0</v>
      </c>
      <c r="S298" s="243">
        <v>0</v>
      </c>
      <c r="T298" s="244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5" t="s">
        <v>229</v>
      </c>
      <c r="AT298" s="245" t="s">
        <v>127</v>
      </c>
      <c r="AU298" s="245" t="s">
        <v>86</v>
      </c>
      <c r="AY298" s="16" t="s">
        <v>124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6" t="s">
        <v>84</v>
      </c>
      <c r="BK298" s="246">
        <f>ROUND(I298*H298,2)</f>
        <v>0</v>
      </c>
      <c r="BL298" s="16" t="s">
        <v>229</v>
      </c>
      <c r="BM298" s="245" t="s">
        <v>268</v>
      </c>
    </row>
    <row r="299" s="2" customFormat="1">
      <c r="A299" s="37"/>
      <c r="B299" s="38"/>
      <c r="C299" s="39"/>
      <c r="D299" s="247" t="s">
        <v>133</v>
      </c>
      <c r="E299" s="39"/>
      <c r="F299" s="248" t="s">
        <v>269</v>
      </c>
      <c r="G299" s="39"/>
      <c r="H299" s="39"/>
      <c r="I299" s="143"/>
      <c r="J299" s="39"/>
      <c r="K299" s="39"/>
      <c r="L299" s="43"/>
      <c r="M299" s="249"/>
      <c r="N299" s="250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133</v>
      </c>
      <c r="AU299" s="16" t="s">
        <v>86</v>
      </c>
    </row>
    <row r="300" s="2" customFormat="1">
      <c r="A300" s="37"/>
      <c r="B300" s="38"/>
      <c r="C300" s="39"/>
      <c r="D300" s="247" t="s">
        <v>137</v>
      </c>
      <c r="E300" s="39"/>
      <c r="F300" s="251" t="s">
        <v>260</v>
      </c>
      <c r="G300" s="39"/>
      <c r="H300" s="39"/>
      <c r="I300" s="143"/>
      <c r="J300" s="39"/>
      <c r="K300" s="39"/>
      <c r="L300" s="43"/>
      <c r="M300" s="249"/>
      <c r="N300" s="250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137</v>
      </c>
      <c r="AU300" s="16" t="s">
        <v>86</v>
      </c>
    </row>
    <row r="301" s="2" customFormat="1" ht="21.75" customHeight="1">
      <c r="A301" s="37"/>
      <c r="B301" s="38"/>
      <c r="C301" s="234" t="s">
        <v>439</v>
      </c>
      <c r="D301" s="234" t="s">
        <v>127</v>
      </c>
      <c r="E301" s="235" t="s">
        <v>272</v>
      </c>
      <c r="F301" s="236" t="s">
        <v>273</v>
      </c>
      <c r="G301" s="237" t="s">
        <v>130</v>
      </c>
      <c r="H301" s="238">
        <v>90.5</v>
      </c>
      <c r="I301" s="239"/>
      <c r="J301" s="240">
        <f>ROUND(I301*H301,2)</f>
        <v>0</v>
      </c>
      <c r="K301" s="236" t="s">
        <v>1</v>
      </c>
      <c r="L301" s="43"/>
      <c r="M301" s="241" t="s">
        <v>1</v>
      </c>
      <c r="N301" s="242" t="s">
        <v>41</v>
      </c>
      <c r="O301" s="90"/>
      <c r="P301" s="243">
        <f>O301*H301</f>
        <v>0</v>
      </c>
      <c r="Q301" s="243">
        <v>0.00011</v>
      </c>
      <c r="R301" s="243">
        <f>Q301*H301</f>
        <v>0.0099550000000000003</v>
      </c>
      <c r="S301" s="243">
        <v>0</v>
      </c>
      <c r="T301" s="24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5" t="s">
        <v>229</v>
      </c>
      <c r="AT301" s="245" t="s">
        <v>127</v>
      </c>
      <c r="AU301" s="245" t="s">
        <v>86</v>
      </c>
      <c r="AY301" s="16" t="s">
        <v>124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6" t="s">
        <v>84</v>
      </c>
      <c r="BK301" s="246">
        <f>ROUND(I301*H301,2)</f>
        <v>0</v>
      </c>
      <c r="BL301" s="16" t="s">
        <v>229</v>
      </c>
      <c r="BM301" s="245" t="s">
        <v>274</v>
      </c>
    </row>
    <row r="302" s="2" customFormat="1">
      <c r="A302" s="37"/>
      <c r="B302" s="38"/>
      <c r="C302" s="39"/>
      <c r="D302" s="247" t="s">
        <v>133</v>
      </c>
      <c r="E302" s="39"/>
      <c r="F302" s="248" t="s">
        <v>275</v>
      </c>
      <c r="G302" s="39"/>
      <c r="H302" s="39"/>
      <c r="I302" s="143"/>
      <c r="J302" s="39"/>
      <c r="K302" s="39"/>
      <c r="L302" s="43"/>
      <c r="M302" s="249"/>
      <c r="N302" s="250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133</v>
      </c>
      <c r="AU302" s="16" t="s">
        <v>86</v>
      </c>
    </row>
    <row r="303" s="2" customFormat="1">
      <c r="A303" s="37"/>
      <c r="B303" s="38"/>
      <c r="C303" s="39"/>
      <c r="D303" s="247" t="s">
        <v>137</v>
      </c>
      <c r="E303" s="39"/>
      <c r="F303" s="251" t="s">
        <v>260</v>
      </c>
      <c r="G303" s="39"/>
      <c r="H303" s="39"/>
      <c r="I303" s="143"/>
      <c r="J303" s="39"/>
      <c r="K303" s="39"/>
      <c r="L303" s="43"/>
      <c r="M303" s="249"/>
      <c r="N303" s="250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137</v>
      </c>
      <c r="AU303" s="16" t="s">
        <v>86</v>
      </c>
    </row>
    <row r="304" s="2" customFormat="1" ht="21.75" customHeight="1">
      <c r="A304" s="37"/>
      <c r="B304" s="38"/>
      <c r="C304" s="234" t="s">
        <v>440</v>
      </c>
      <c r="D304" s="234" t="s">
        <v>127</v>
      </c>
      <c r="E304" s="235" t="s">
        <v>277</v>
      </c>
      <c r="F304" s="236" t="s">
        <v>278</v>
      </c>
      <c r="G304" s="237" t="s">
        <v>130</v>
      </c>
      <c r="H304" s="238">
        <v>90.5</v>
      </c>
      <c r="I304" s="239"/>
      <c r="J304" s="240">
        <f>ROUND(I304*H304,2)</f>
        <v>0</v>
      </c>
      <c r="K304" s="236" t="s">
        <v>1</v>
      </c>
      <c r="L304" s="43"/>
      <c r="M304" s="241" t="s">
        <v>1</v>
      </c>
      <c r="N304" s="242" t="s">
        <v>41</v>
      </c>
      <c r="O304" s="90"/>
      <c r="P304" s="243">
        <f>O304*H304</f>
        <v>0</v>
      </c>
      <c r="Q304" s="243">
        <v>0.00013999999999999999</v>
      </c>
      <c r="R304" s="243">
        <f>Q304*H304</f>
        <v>0.012669999999999999</v>
      </c>
      <c r="S304" s="243">
        <v>0</v>
      </c>
      <c r="T304" s="244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5" t="s">
        <v>229</v>
      </c>
      <c r="AT304" s="245" t="s">
        <v>127</v>
      </c>
      <c r="AU304" s="245" t="s">
        <v>86</v>
      </c>
      <c r="AY304" s="16" t="s">
        <v>124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6" t="s">
        <v>84</v>
      </c>
      <c r="BK304" s="246">
        <f>ROUND(I304*H304,2)</f>
        <v>0</v>
      </c>
      <c r="BL304" s="16" t="s">
        <v>229</v>
      </c>
      <c r="BM304" s="245" t="s">
        <v>279</v>
      </c>
    </row>
    <row r="305" s="2" customFormat="1">
      <c r="A305" s="37"/>
      <c r="B305" s="38"/>
      <c r="C305" s="39"/>
      <c r="D305" s="247" t="s">
        <v>133</v>
      </c>
      <c r="E305" s="39"/>
      <c r="F305" s="248" t="s">
        <v>280</v>
      </c>
      <c r="G305" s="39"/>
      <c r="H305" s="39"/>
      <c r="I305" s="143"/>
      <c r="J305" s="39"/>
      <c r="K305" s="39"/>
      <c r="L305" s="43"/>
      <c r="M305" s="249"/>
      <c r="N305" s="250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133</v>
      </c>
      <c r="AU305" s="16" t="s">
        <v>86</v>
      </c>
    </row>
    <row r="306" s="2" customFormat="1">
      <c r="A306" s="37"/>
      <c r="B306" s="38"/>
      <c r="C306" s="39"/>
      <c r="D306" s="247" t="s">
        <v>137</v>
      </c>
      <c r="E306" s="39"/>
      <c r="F306" s="251" t="s">
        <v>281</v>
      </c>
      <c r="G306" s="39"/>
      <c r="H306" s="39"/>
      <c r="I306" s="143"/>
      <c r="J306" s="39"/>
      <c r="K306" s="39"/>
      <c r="L306" s="43"/>
      <c r="M306" s="249"/>
      <c r="N306" s="250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137</v>
      </c>
      <c r="AU306" s="16" t="s">
        <v>86</v>
      </c>
    </row>
    <row r="307" s="2" customFormat="1" ht="21.75" customHeight="1">
      <c r="A307" s="37"/>
      <c r="B307" s="38"/>
      <c r="C307" s="234" t="s">
        <v>441</v>
      </c>
      <c r="D307" s="234" t="s">
        <v>127</v>
      </c>
      <c r="E307" s="235" t="s">
        <v>283</v>
      </c>
      <c r="F307" s="236" t="s">
        <v>284</v>
      </c>
      <c r="G307" s="237" t="s">
        <v>130</v>
      </c>
      <c r="H307" s="238">
        <v>90.5</v>
      </c>
      <c r="I307" s="239"/>
      <c r="J307" s="240">
        <f>ROUND(I307*H307,2)</f>
        <v>0</v>
      </c>
      <c r="K307" s="236" t="s">
        <v>1</v>
      </c>
      <c r="L307" s="43"/>
      <c r="M307" s="241" t="s">
        <v>1</v>
      </c>
      <c r="N307" s="242" t="s">
        <v>41</v>
      </c>
      <c r="O307" s="90"/>
      <c r="P307" s="243">
        <f>O307*H307</f>
        <v>0</v>
      </c>
      <c r="Q307" s="243">
        <v>0.00023000000000000001</v>
      </c>
      <c r="R307" s="243">
        <f>Q307*H307</f>
        <v>0.020815</v>
      </c>
      <c r="S307" s="243">
        <v>0</v>
      </c>
      <c r="T307" s="24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5" t="s">
        <v>229</v>
      </c>
      <c r="AT307" s="245" t="s">
        <v>127</v>
      </c>
      <c r="AU307" s="245" t="s">
        <v>86</v>
      </c>
      <c r="AY307" s="16" t="s">
        <v>124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6" t="s">
        <v>84</v>
      </c>
      <c r="BK307" s="246">
        <f>ROUND(I307*H307,2)</f>
        <v>0</v>
      </c>
      <c r="BL307" s="16" t="s">
        <v>229</v>
      </c>
      <c r="BM307" s="245" t="s">
        <v>285</v>
      </c>
    </row>
    <row r="308" s="2" customFormat="1">
      <c r="A308" s="37"/>
      <c r="B308" s="38"/>
      <c r="C308" s="39"/>
      <c r="D308" s="247" t="s">
        <v>133</v>
      </c>
      <c r="E308" s="39"/>
      <c r="F308" s="248" t="s">
        <v>286</v>
      </c>
      <c r="G308" s="39"/>
      <c r="H308" s="39"/>
      <c r="I308" s="143"/>
      <c r="J308" s="39"/>
      <c r="K308" s="39"/>
      <c r="L308" s="43"/>
      <c r="M308" s="249"/>
      <c r="N308" s="250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133</v>
      </c>
      <c r="AU308" s="16" t="s">
        <v>86</v>
      </c>
    </row>
    <row r="309" s="2" customFormat="1">
      <c r="A309" s="37"/>
      <c r="B309" s="38"/>
      <c r="C309" s="39"/>
      <c r="D309" s="247" t="s">
        <v>137</v>
      </c>
      <c r="E309" s="39"/>
      <c r="F309" s="251" t="s">
        <v>287</v>
      </c>
      <c r="G309" s="39"/>
      <c r="H309" s="39"/>
      <c r="I309" s="143"/>
      <c r="J309" s="39"/>
      <c r="K309" s="39"/>
      <c r="L309" s="43"/>
      <c r="M309" s="249"/>
      <c r="N309" s="250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137</v>
      </c>
      <c r="AU309" s="16" t="s">
        <v>86</v>
      </c>
    </row>
    <row r="310" s="2" customFormat="1" ht="21.75" customHeight="1">
      <c r="A310" s="37"/>
      <c r="B310" s="38"/>
      <c r="C310" s="234" t="s">
        <v>442</v>
      </c>
      <c r="D310" s="234" t="s">
        <v>127</v>
      </c>
      <c r="E310" s="235" t="s">
        <v>289</v>
      </c>
      <c r="F310" s="236" t="s">
        <v>290</v>
      </c>
      <c r="G310" s="237" t="s">
        <v>130</v>
      </c>
      <c r="H310" s="238">
        <v>90.5</v>
      </c>
      <c r="I310" s="239"/>
      <c r="J310" s="240">
        <f>ROUND(I310*H310,2)</f>
        <v>0</v>
      </c>
      <c r="K310" s="236" t="s">
        <v>1</v>
      </c>
      <c r="L310" s="43"/>
      <c r="M310" s="241" t="s">
        <v>1</v>
      </c>
      <c r="N310" s="242" t="s">
        <v>41</v>
      </c>
      <c r="O310" s="90"/>
      <c r="P310" s="243">
        <f>O310*H310</f>
        <v>0</v>
      </c>
      <c r="Q310" s="243">
        <v>9.0000000000000006E-05</v>
      </c>
      <c r="R310" s="243">
        <f>Q310*H310</f>
        <v>0.0081450000000000012</v>
      </c>
      <c r="S310" s="243">
        <v>0</v>
      </c>
      <c r="T310" s="24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5" t="s">
        <v>229</v>
      </c>
      <c r="AT310" s="245" t="s">
        <v>127</v>
      </c>
      <c r="AU310" s="245" t="s">
        <v>86</v>
      </c>
      <c r="AY310" s="16" t="s">
        <v>124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6" t="s">
        <v>84</v>
      </c>
      <c r="BK310" s="246">
        <f>ROUND(I310*H310,2)</f>
        <v>0</v>
      </c>
      <c r="BL310" s="16" t="s">
        <v>229</v>
      </c>
      <c r="BM310" s="245" t="s">
        <v>291</v>
      </c>
    </row>
    <row r="311" s="2" customFormat="1">
      <c r="A311" s="37"/>
      <c r="B311" s="38"/>
      <c r="C311" s="39"/>
      <c r="D311" s="247" t="s">
        <v>133</v>
      </c>
      <c r="E311" s="39"/>
      <c r="F311" s="248" t="s">
        <v>292</v>
      </c>
      <c r="G311" s="39"/>
      <c r="H311" s="39"/>
      <c r="I311" s="143"/>
      <c r="J311" s="39"/>
      <c r="K311" s="39"/>
      <c r="L311" s="43"/>
      <c r="M311" s="249"/>
      <c r="N311" s="250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133</v>
      </c>
      <c r="AU311" s="16" t="s">
        <v>86</v>
      </c>
    </row>
    <row r="312" s="2" customFormat="1">
      <c r="A312" s="37"/>
      <c r="B312" s="38"/>
      <c r="C312" s="39"/>
      <c r="D312" s="247" t="s">
        <v>137</v>
      </c>
      <c r="E312" s="39"/>
      <c r="F312" s="251" t="s">
        <v>293</v>
      </c>
      <c r="G312" s="39"/>
      <c r="H312" s="39"/>
      <c r="I312" s="143"/>
      <c r="J312" s="39"/>
      <c r="K312" s="39"/>
      <c r="L312" s="43"/>
      <c r="M312" s="274"/>
      <c r="N312" s="275"/>
      <c r="O312" s="276"/>
      <c r="P312" s="276"/>
      <c r="Q312" s="276"/>
      <c r="R312" s="276"/>
      <c r="S312" s="276"/>
      <c r="T312" s="27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137</v>
      </c>
      <c r="AU312" s="16" t="s">
        <v>86</v>
      </c>
    </row>
    <row r="313" s="2" customFormat="1" ht="6.96" customHeight="1">
      <c r="A313" s="37"/>
      <c r="B313" s="65"/>
      <c r="C313" s="66"/>
      <c r="D313" s="66"/>
      <c r="E313" s="66"/>
      <c r="F313" s="66"/>
      <c r="G313" s="66"/>
      <c r="H313" s="66"/>
      <c r="I313" s="182"/>
      <c r="J313" s="66"/>
      <c r="K313" s="66"/>
      <c r="L313" s="43"/>
      <c r="M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</row>
  </sheetData>
  <sheetProtection sheet="1" autoFilter="0" formatColumns="0" formatRows="0" objects="1" scenarios="1" spinCount="100000" saltValue="cr4CivWwVH+yWKlzfpHvUP03GQFYnzC9A0Vv8kn0ktIQb5FOY/VvflhmpXAaOij7SWIfshjqVNomqKQ+kty0Cg==" hashValue="FLyQcBb1FLuS0tCqj96pN2NCyNvqTjwnmOTfdAkNvZaCEJPRYBrdyiUZuZvwM9wcl/o3KguFLtSE8Lh0r5obZQ==" algorithmName="SHA-512" password="CC35"/>
  <autoFilter ref="C122:K31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86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Oprava opěrné zdi v žst. Děčín hl.n.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443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25. 6. 2020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26</v>
      </c>
      <c r="F15" s="37"/>
      <c r="G15" s="37"/>
      <c r="H15" s="37"/>
      <c r="I15" s="146" t="s">
        <v>27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">
        <v>31</v>
      </c>
      <c r="F21" s="37"/>
      <c r="G21" s="37"/>
      <c r="H21" s="37"/>
      <c r="I21" s="146" t="s">
        <v>27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33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34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36</v>
      </c>
      <c r="E30" s="37"/>
      <c r="F30" s="37"/>
      <c r="G30" s="37"/>
      <c r="H30" s="37"/>
      <c r="I30" s="143"/>
      <c r="J30" s="156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38</v>
      </c>
      <c r="G32" s="37"/>
      <c r="H32" s="37"/>
      <c r="I32" s="158" t="s">
        <v>37</v>
      </c>
      <c r="J32" s="157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40</v>
      </c>
      <c r="E33" s="141" t="s">
        <v>41</v>
      </c>
      <c r="F33" s="160">
        <f>ROUND((SUM(BE117:BE166)),  2)</f>
        <v>0</v>
      </c>
      <c r="G33" s="37"/>
      <c r="H33" s="37"/>
      <c r="I33" s="161">
        <v>0.20999999999999999</v>
      </c>
      <c r="J33" s="160">
        <f>ROUND(((SUM(BE117:BE166))*I33),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42</v>
      </c>
      <c r="F34" s="160">
        <f>ROUND((SUM(BF117:BF166)),  2)</f>
        <v>0</v>
      </c>
      <c r="G34" s="37"/>
      <c r="H34" s="37"/>
      <c r="I34" s="161">
        <v>0.14999999999999999</v>
      </c>
      <c r="J34" s="160">
        <f>ROUND(((SUM(BF117:BF166))*I34),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43</v>
      </c>
      <c r="F35" s="160">
        <f>ROUND((SUM(BG117:BG166)),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44</v>
      </c>
      <c r="F36" s="160">
        <f>ROUND((SUM(BH117:BH166)),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60">
        <f>ROUND((SUM(BI117:BI166)),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46</v>
      </c>
      <c r="E39" s="164"/>
      <c r="F39" s="164"/>
      <c r="G39" s="165" t="s">
        <v>47</v>
      </c>
      <c r="H39" s="166" t="s">
        <v>48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49</v>
      </c>
      <c r="E50" s="171"/>
      <c r="F50" s="171"/>
      <c r="G50" s="170" t="s">
        <v>50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6"/>
      <c r="J61" s="177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53</v>
      </c>
      <c r="E65" s="178"/>
      <c r="F65" s="178"/>
      <c r="G65" s="170" t="s">
        <v>54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6"/>
      <c r="J76" s="177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Oprava opěrné zdi v žst. Děčín hl.n.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SZD030 - SO 901 - DIO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Děčín</v>
      </c>
      <c r="G89" s="39"/>
      <c r="H89" s="39"/>
      <c r="I89" s="146" t="s">
        <v>22</v>
      </c>
      <c r="J89" s="78" t="str">
        <f>IF(J12="","",J12)</f>
        <v>25. 6. 2020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SPRÁVA ŽELEZNIC, s.o</v>
      </c>
      <c r="G91" s="39"/>
      <c r="H91" s="39"/>
      <c r="I91" s="146" t="s">
        <v>30</v>
      </c>
      <c r="J91" s="35" t="str">
        <f>E21</f>
        <v xml:space="preserve">S.A.W. Consulting s r. o.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33</v>
      </c>
      <c r="J92" s="35" t="str">
        <f>E24</f>
        <v>Ing. Martin Komárek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444</v>
      </c>
      <c r="E97" s="195"/>
      <c r="F97" s="195"/>
      <c r="G97" s="195"/>
      <c r="H97" s="195"/>
      <c r="I97" s="196"/>
      <c r="J97" s="197">
        <f>J118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3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2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109</v>
      </c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6" t="str">
        <f>E7</f>
        <v>Oprava opěrné zdi v žst. Děčín hl.n.</v>
      </c>
      <c r="F107" s="31"/>
      <c r="G107" s="31"/>
      <c r="H107" s="31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97</v>
      </c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SZD030 - SO 901 - DIO</v>
      </c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Děčín</v>
      </c>
      <c r="G111" s="39"/>
      <c r="H111" s="39"/>
      <c r="I111" s="146" t="s">
        <v>22</v>
      </c>
      <c r="J111" s="78" t="str">
        <f>IF(J12="","",J12)</f>
        <v>25. 6. 2020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5.65" customHeight="1">
      <c r="A113" s="37"/>
      <c r="B113" s="38"/>
      <c r="C113" s="31" t="s">
        <v>24</v>
      </c>
      <c r="D113" s="39"/>
      <c r="E113" s="39"/>
      <c r="F113" s="26" t="str">
        <f>E15</f>
        <v>SPRÁVA ŽELEZNIC, s.o</v>
      </c>
      <c r="G113" s="39"/>
      <c r="H113" s="39"/>
      <c r="I113" s="146" t="s">
        <v>30</v>
      </c>
      <c r="J113" s="35" t="str">
        <f>E21</f>
        <v xml:space="preserve">S.A.W. Consulting s r. o.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146" t="s">
        <v>33</v>
      </c>
      <c r="J114" s="35" t="str">
        <f>E24</f>
        <v>Ing. Martin Komárek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206"/>
      <c r="B116" s="207"/>
      <c r="C116" s="208" t="s">
        <v>110</v>
      </c>
      <c r="D116" s="209" t="s">
        <v>61</v>
      </c>
      <c r="E116" s="209" t="s">
        <v>57</v>
      </c>
      <c r="F116" s="209" t="s">
        <v>58</v>
      </c>
      <c r="G116" s="209" t="s">
        <v>111</v>
      </c>
      <c r="H116" s="209" t="s">
        <v>112</v>
      </c>
      <c r="I116" s="210" t="s">
        <v>113</v>
      </c>
      <c r="J116" s="209" t="s">
        <v>101</v>
      </c>
      <c r="K116" s="211" t="s">
        <v>114</v>
      </c>
      <c r="L116" s="212"/>
      <c r="M116" s="99" t="s">
        <v>1</v>
      </c>
      <c r="N116" s="100" t="s">
        <v>40</v>
      </c>
      <c r="O116" s="100" t="s">
        <v>115</v>
      </c>
      <c r="P116" s="100" t="s">
        <v>116</v>
      </c>
      <c r="Q116" s="100" t="s">
        <v>117</v>
      </c>
      <c r="R116" s="100" t="s">
        <v>118</v>
      </c>
      <c r="S116" s="100" t="s">
        <v>119</v>
      </c>
      <c r="T116" s="101" t="s">
        <v>120</v>
      </c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</row>
    <row r="117" s="2" customFormat="1" ht="22.8" customHeight="1">
      <c r="A117" s="37"/>
      <c r="B117" s="38"/>
      <c r="C117" s="106" t="s">
        <v>121</v>
      </c>
      <c r="D117" s="39"/>
      <c r="E117" s="39"/>
      <c r="F117" s="39"/>
      <c r="G117" s="39"/>
      <c r="H117" s="39"/>
      <c r="I117" s="143"/>
      <c r="J117" s="213">
        <f>BK117</f>
        <v>0</v>
      </c>
      <c r="K117" s="39"/>
      <c r="L117" s="43"/>
      <c r="M117" s="102"/>
      <c r="N117" s="214"/>
      <c r="O117" s="103"/>
      <c r="P117" s="215">
        <f>P118</f>
        <v>0</v>
      </c>
      <c r="Q117" s="103"/>
      <c r="R117" s="215">
        <f>R118</f>
        <v>0</v>
      </c>
      <c r="S117" s="103"/>
      <c r="T117" s="21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75</v>
      </c>
      <c r="AU117" s="16" t="s">
        <v>103</v>
      </c>
      <c r="BK117" s="217">
        <f>BK118</f>
        <v>0</v>
      </c>
    </row>
    <row r="118" s="12" customFormat="1" ht="25.92" customHeight="1">
      <c r="A118" s="12"/>
      <c r="B118" s="218"/>
      <c r="C118" s="219"/>
      <c r="D118" s="220" t="s">
        <v>75</v>
      </c>
      <c r="E118" s="221" t="s">
        <v>125</v>
      </c>
      <c r="F118" s="221" t="s">
        <v>126</v>
      </c>
      <c r="G118" s="219"/>
      <c r="H118" s="219"/>
      <c r="I118" s="222"/>
      <c r="J118" s="223">
        <f>BK118</f>
        <v>0</v>
      </c>
      <c r="K118" s="219"/>
      <c r="L118" s="224"/>
      <c r="M118" s="225"/>
      <c r="N118" s="226"/>
      <c r="O118" s="226"/>
      <c r="P118" s="227">
        <f>SUM(P119:P166)</f>
        <v>0</v>
      </c>
      <c r="Q118" s="226"/>
      <c r="R118" s="227">
        <f>SUM(R119:R166)</f>
        <v>0</v>
      </c>
      <c r="S118" s="226"/>
      <c r="T118" s="228">
        <f>SUM(T119:T166)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9" t="s">
        <v>131</v>
      </c>
      <c r="AT118" s="230" t="s">
        <v>75</v>
      </c>
      <c r="AU118" s="230" t="s">
        <v>76</v>
      </c>
      <c r="AY118" s="229" t="s">
        <v>124</v>
      </c>
      <c r="BK118" s="231">
        <f>SUM(BK119:BK166)</f>
        <v>0</v>
      </c>
    </row>
    <row r="119" s="2" customFormat="1" ht="21.75" customHeight="1">
      <c r="A119" s="37"/>
      <c r="B119" s="38"/>
      <c r="C119" s="234" t="s">
        <v>84</v>
      </c>
      <c r="D119" s="234" t="s">
        <v>127</v>
      </c>
      <c r="E119" s="235" t="s">
        <v>445</v>
      </c>
      <c r="F119" s="236" t="s">
        <v>446</v>
      </c>
      <c r="G119" s="237" t="s">
        <v>389</v>
      </c>
      <c r="H119" s="238">
        <v>26</v>
      </c>
      <c r="I119" s="239"/>
      <c r="J119" s="240">
        <f>ROUND(I119*H119,2)</f>
        <v>0</v>
      </c>
      <c r="K119" s="236" t="s">
        <v>146</v>
      </c>
      <c r="L119" s="43"/>
      <c r="M119" s="241" t="s">
        <v>1</v>
      </c>
      <c r="N119" s="242" t="s">
        <v>41</v>
      </c>
      <c r="O119" s="90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45" t="s">
        <v>447</v>
      </c>
      <c r="AT119" s="245" t="s">
        <v>127</v>
      </c>
      <c r="AU119" s="245" t="s">
        <v>84</v>
      </c>
      <c r="AY119" s="16" t="s">
        <v>124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16" t="s">
        <v>84</v>
      </c>
      <c r="BK119" s="246">
        <f>ROUND(I119*H119,2)</f>
        <v>0</v>
      </c>
      <c r="BL119" s="16" t="s">
        <v>447</v>
      </c>
      <c r="BM119" s="245" t="s">
        <v>448</v>
      </c>
    </row>
    <row r="120" s="2" customFormat="1">
      <c r="A120" s="37"/>
      <c r="B120" s="38"/>
      <c r="C120" s="39"/>
      <c r="D120" s="247" t="s">
        <v>133</v>
      </c>
      <c r="E120" s="39"/>
      <c r="F120" s="248" t="s">
        <v>449</v>
      </c>
      <c r="G120" s="39"/>
      <c r="H120" s="39"/>
      <c r="I120" s="143"/>
      <c r="J120" s="39"/>
      <c r="K120" s="39"/>
      <c r="L120" s="43"/>
      <c r="M120" s="249"/>
      <c r="N120" s="250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133</v>
      </c>
      <c r="AU120" s="16" t="s">
        <v>84</v>
      </c>
    </row>
    <row r="121" s="2" customFormat="1">
      <c r="A121" s="37"/>
      <c r="B121" s="38"/>
      <c r="C121" s="39"/>
      <c r="D121" s="247" t="s">
        <v>135</v>
      </c>
      <c r="E121" s="39"/>
      <c r="F121" s="251" t="s">
        <v>450</v>
      </c>
      <c r="G121" s="39"/>
      <c r="H121" s="39"/>
      <c r="I121" s="143"/>
      <c r="J121" s="39"/>
      <c r="K121" s="39"/>
      <c r="L121" s="43"/>
      <c r="M121" s="249"/>
      <c r="N121" s="250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135</v>
      </c>
      <c r="AU121" s="16" t="s">
        <v>84</v>
      </c>
    </row>
    <row r="122" s="2" customFormat="1">
      <c r="A122" s="37"/>
      <c r="B122" s="38"/>
      <c r="C122" s="39"/>
      <c r="D122" s="247" t="s">
        <v>137</v>
      </c>
      <c r="E122" s="39"/>
      <c r="F122" s="251" t="s">
        <v>451</v>
      </c>
      <c r="G122" s="39"/>
      <c r="H122" s="39"/>
      <c r="I122" s="143"/>
      <c r="J122" s="39"/>
      <c r="K122" s="39"/>
      <c r="L122" s="43"/>
      <c r="M122" s="249"/>
      <c r="N122" s="250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84</v>
      </c>
    </row>
    <row r="123" s="13" customFormat="1">
      <c r="A123" s="13"/>
      <c r="B123" s="252"/>
      <c r="C123" s="253"/>
      <c r="D123" s="247" t="s">
        <v>139</v>
      </c>
      <c r="E123" s="254" t="s">
        <v>1</v>
      </c>
      <c r="F123" s="255" t="s">
        <v>452</v>
      </c>
      <c r="G123" s="253"/>
      <c r="H123" s="256">
        <v>26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2" t="s">
        <v>139</v>
      </c>
      <c r="AU123" s="262" t="s">
        <v>84</v>
      </c>
      <c r="AV123" s="13" t="s">
        <v>86</v>
      </c>
      <c r="AW123" s="13" t="s">
        <v>32</v>
      </c>
      <c r="AX123" s="13" t="s">
        <v>84</v>
      </c>
      <c r="AY123" s="262" t="s">
        <v>124</v>
      </c>
    </row>
    <row r="124" s="2" customFormat="1" ht="21.75" customHeight="1">
      <c r="A124" s="37"/>
      <c r="B124" s="38"/>
      <c r="C124" s="234" t="s">
        <v>86</v>
      </c>
      <c r="D124" s="234" t="s">
        <v>127</v>
      </c>
      <c r="E124" s="235" t="s">
        <v>453</v>
      </c>
      <c r="F124" s="236" t="s">
        <v>454</v>
      </c>
      <c r="G124" s="237" t="s">
        <v>389</v>
      </c>
      <c r="H124" s="238">
        <v>1560</v>
      </c>
      <c r="I124" s="239"/>
      <c r="J124" s="240">
        <f>ROUND(I124*H124,2)</f>
        <v>0</v>
      </c>
      <c r="K124" s="236" t="s">
        <v>146</v>
      </c>
      <c r="L124" s="43"/>
      <c r="M124" s="241" t="s">
        <v>1</v>
      </c>
      <c r="N124" s="242" t="s">
        <v>41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447</v>
      </c>
      <c r="AT124" s="245" t="s">
        <v>127</v>
      </c>
      <c r="AU124" s="245" t="s">
        <v>84</v>
      </c>
      <c r="AY124" s="16" t="s">
        <v>124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84</v>
      </c>
      <c r="BK124" s="246">
        <f>ROUND(I124*H124,2)</f>
        <v>0</v>
      </c>
      <c r="BL124" s="16" t="s">
        <v>447</v>
      </c>
      <c r="BM124" s="245" t="s">
        <v>455</v>
      </c>
    </row>
    <row r="125" s="2" customFormat="1">
      <c r="A125" s="37"/>
      <c r="B125" s="38"/>
      <c r="C125" s="39"/>
      <c r="D125" s="247" t="s">
        <v>133</v>
      </c>
      <c r="E125" s="39"/>
      <c r="F125" s="248" t="s">
        <v>456</v>
      </c>
      <c r="G125" s="39"/>
      <c r="H125" s="39"/>
      <c r="I125" s="143"/>
      <c r="J125" s="39"/>
      <c r="K125" s="39"/>
      <c r="L125" s="43"/>
      <c r="M125" s="249"/>
      <c r="N125" s="250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133</v>
      </c>
      <c r="AU125" s="16" t="s">
        <v>84</v>
      </c>
    </row>
    <row r="126" s="2" customFormat="1">
      <c r="A126" s="37"/>
      <c r="B126" s="38"/>
      <c r="C126" s="39"/>
      <c r="D126" s="247" t="s">
        <v>135</v>
      </c>
      <c r="E126" s="39"/>
      <c r="F126" s="251" t="s">
        <v>450</v>
      </c>
      <c r="G126" s="39"/>
      <c r="H126" s="39"/>
      <c r="I126" s="143"/>
      <c r="J126" s="39"/>
      <c r="K126" s="39"/>
      <c r="L126" s="43"/>
      <c r="M126" s="249"/>
      <c r="N126" s="250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135</v>
      </c>
      <c r="AU126" s="16" t="s">
        <v>84</v>
      </c>
    </row>
    <row r="127" s="13" customFormat="1">
      <c r="A127" s="13"/>
      <c r="B127" s="252"/>
      <c r="C127" s="253"/>
      <c r="D127" s="247" t="s">
        <v>139</v>
      </c>
      <c r="E127" s="253"/>
      <c r="F127" s="255" t="s">
        <v>457</v>
      </c>
      <c r="G127" s="253"/>
      <c r="H127" s="256">
        <v>1560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2" t="s">
        <v>139</v>
      </c>
      <c r="AU127" s="262" t="s">
        <v>84</v>
      </c>
      <c r="AV127" s="13" t="s">
        <v>86</v>
      </c>
      <c r="AW127" s="13" t="s">
        <v>4</v>
      </c>
      <c r="AX127" s="13" t="s">
        <v>84</v>
      </c>
      <c r="AY127" s="262" t="s">
        <v>124</v>
      </c>
    </row>
    <row r="128" s="2" customFormat="1" ht="21.75" customHeight="1">
      <c r="A128" s="37"/>
      <c r="B128" s="38"/>
      <c r="C128" s="234" t="s">
        <v>152</v>
      </c>
      <c r="D128" s="234" t="s">
        <v>127</v>
      </c>
      <c r="E128" s="235" t="s">
        <v>458</v>
      </c>
      <c r="F128" s="236" t="s">
        <v>459</v>
      </c>
      <c r="G128" s="237" t="s">
        <v>389</v>
      </c>
      <c r="H128" s="238">
        <v>4</v>
      </c>
      <c r="I128" s="239"/>
      <c r="J128" s="240">
        <f>ROUND(I128*H128,2)</f>
        <v>0</v>
      </c>
      <c r="K128" s="236" t="s">
        <v>146</v>
      </c>
      <c r="L128" s="43"/>
      <c r="M128" s="241" t="s">
        <v>1</v>
      </c>
      <c r="N128" s="242" t="s">
        <v>41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447</v>
      </c>
      <c r="AT128" s="245" t="s">
        <v>127</v>
      </c>
      <c r="AU128" s="245" t="s">
        <v>84</v>
      </c>
      <c r="AY128" s="16" t="s">
        <v>124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84</v>
      </c>
      <c r="BK128" s="246">
        <f>ROUND(I128*H128,2)</f>
        <v>0</v>
      </c>
      <c r="BL128" s="16" t="s">
        <v>447</v>
      </c>
      <c r="BM128" s="245" t="s">
        <v>460</v>
      </c>
    </row>
    <row r="129" s="2" customFormat="1">
      <c r="A129" s="37"/>
      <c r="B129" s="38"/>
      <c r="C129" s="39"/>
      <c r="D129" s="247" t="s">
        <v>133</v>
      </c>
      <c r="E129" s="39"/>
      <c r="F129" s="248" t="s">
        <v>461</v>
      </c>
      <c r="G129" s="39"/>
      <c r="H129" s="39"/>
      <c r="I129" s="143"/>
      <c r="J129" s="39"/>
      <c r="K129" s="39"/>
      <c r="L129" s="43"/>
      <c r="M129" s="249"/>
      <c r="N129" s="250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133</v>
      </c>
      <c r="AU129" s="16" t="s">
        <v>84</v>
      </c>
    </row>
    <row r="130" s="2" customFormat="1">
      <c r="A130" s="37"/>
      <c r="B130" s="38"/>
      <c r="C130" s="39"/>
      <c r="D130" s="247" t="s">
        <v>135</v>
      </c>
      <c r="E130" s="39"/>
      <c r="F130" s="251" t="s">
        <v>450</v>
      </c>
      <c r="G130" s="39"/>
      <c r="H130" s="39"/>
      <c r="I130" s="143"/>
      <c r="J130" s="39"/>
      <c r="K130" s="39"/>
      <c r="L130" s="43"/>
      <c r="M130" s="249"/>
      <c r="N130" s="250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135</v>
      </c>
      <c r="AU130" s="16" t="s">
        <v>84</v>
      </c>
    </row>
    <row r="131" s="2" customFormat="1">
      <c r="A131" s="37"/>
      <c r="B131" s="38"/>
      <c r="C131" s="39"/>
      <c r="D131" s="247" t="s">
        <v>137</v>
      </c>
      <c r="E131" s="39"/>
      <c r="F131" s="251" t="s">
        <v>462</v>
      </c>
      <c r="G131" s="39"/>
      <c r="H131" s="39"/>
      <c r="I131" s="143"/>
      <c r="J131" s="39"/>
      <c r="K131" s="39"/>
      <c r="L131" s="43"/>
      <c r="M131" s="249"/>
      <c r="N131" s="25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84</v>
      </c>
    </row>
    <row r="132" s="13" customFormat="1">
      <c r="A132" s="13"/>
      <c r="B132" s="252"/>
      <c r="C132" s="253"/>
      <c r="D132" s="247" t="s">
        <v>139</v>
      </c>
      <c r="E132" s="254" t="s">
        <v>1</v>
      </c>
      <c r="F132" s="255" t="s">
        <v>463</v>
      </c>
      <c r="G132" s="253"/>
      <c r="H132" s="256">
        <v>4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2" t="s">
        <v>139</v>
      </c>
      <c r="AU132" s="262" t="s">
        <v>84</v>
      </c>
      <c r="AV132" s="13" t="s">
        <v>86</v>
      </c>
      <c r="AW132" s="13" t="s">
        <v>32</v>
      </c>
      <c r="AX132" s="13" t="s">
        <v>84</v>
      </c>
      <c r="AY132" s="262" t="s">
        <v>124</v>
      </c>
    </row>
    <row r="133" s="2" customFormat="1" ht="21.75" customHeight="1">
      <c r="A133" s="37"/>
      <c r="B133" s="38"/>
      <c r="C133" s="234" t="s">
        <v>131</v>
      </c>
      <c r="D133" s="234" t="s">
        <v>127</v>
      </c>
      <c r="E133" s="235" t="s">
        <v>464</v>
      </c>
      <c r="F133" s="236" t="s">
        <v>465</v>
      </c>
      <c r="G133" s="237" t="s">
        <v>389</v>
      </c>
      <c r="H133" s="238">
        <v>240</v>
      </c>
      <c r="I133" s="239"/>
      <c r="J133" s="240">
        <f>ROUND(I133*H133,2)</f>
        <v>0</v>
      </c>
      <c r="K133" s="236" t="s">
        <v>146</v>
      </c>
      <c r="L133" s="43"/>
      <c r="M133" s="241" t="s">
        <v>1</v>
      </c>
      <c r="N133" s="242" t="s">
        <v>41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447</v>
      </c>
      <c r="AT133" s="245" t="s">
        <v>127</v>
      </c>
      <c r="AU133" s="245" t="s">
        <v>84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84</v>
      </c>
      <c r="BK133" s="246">
        <f>ROUND(I133*H133,2)</f>
        <v>0</v>
      </c>
      <c r="BL133" s="16" t="s">
        <v>447</v>
      </c>
      <c r="BM133" s="245" t="s">
        <v>466</v>
      </c>
    </row>
    <row r="134" s="2" customFormat="1">
      <c r="A134" s="37"/>
      <c r="B134" s="38"/>
      <c r="C134" s="39"/>
      <c r="D134" s="247" t="s">
        <v>133</v>
      </c>
      <c r="E134" s="39"/>
      <c r="F134" s="248" t="s">
        <v>467</v>
      </c>
      <c r="G134" s="39"/>
      <c r="H134" s="39"/>
      <c r="I134" s="143"/>
      <c r="J134" s="39"/>
      <c r="K134" s="39"/>
      <c r="L134" s="43"/>
      <c r="M134" s="249"/>
      <c r="N134" s="25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84</v>
      </c>
    </row>
    <row r="135" s="2" customFormat="1">
      <c r="A135" s="37"/>
      <c r="B135" s="38"/>
      <c r="C135" s="39"/>
      <c r="D135" s="247" t="s">
        <v>135</v>
      </c>
      <c r="E135" s="39"/>
      <c r="F135" s="251" t="s">
        <v>450</v>
      </c>
      <c r="G135" s="39"/>
      <c r="H135" s="39"/>
      <c r="I135" s="143"/>
      <c r="J135" s="39"/>
      <c r="K135" s="39"/>
      <c r="L135" s="43"/>
      <c r="M135" s="249"/>
      <c r="N135" s="25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135</v>
      </c>
      <c r="AU135" s="16" t="s">
        <v>84</v>
      </c>
    </row>
    <row r="136" s="13" customFormat="1">
      <c r="A136" s="13"/>
      <c r="B136" s="252"/>
      <c r="C136" s="253"/>
      <c r="D136" s="247" t="s">
        <v>139</v>
      </c>
      <c r="E136" s="253"/>
      <c r="F136" s="255" t="s">
        <v>468</v>
      </c>
      <c r="G136" s="253"/>
      <c r="H136" s="256">
        <v>240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139</v>
      </c>
      <c r="AU136" s="262" t="s">
        <v>84</v>
      </c>
      <c r="AV136" s="13" t="s">
        <v>86</v>
      </c>
      <c r="AW136" s="13" t="s">
        <v>4</v>
      </c>
      <c r="AX136" s="13" t="s">
        <v>84</v>
      </c>
      <c r="AY136" s="262" t="s">
        <v>124</v>
      </c>
    </row>
    <row r="137" s="2" customFormat="1" ht="21.75" customHeight="1">
      <c r="A137" s="37"/>
      <c r="B137" s="38"/>
      <c r="C137" s="234" t="s">
        <v>163</v>
      </c>
      <c r="D137" s="234" t="s">
        <v>127</v>
      </c>
      <c r="E137" s="235" t="s">
        <v>469</v>
      </c>
      <c r="F137" s="236" t="s">
        <v>470</v>
      </c>
      <c r="G137" s="237" t="s">
        <v>389</v>
      </c>
      <c r="H137" s="238">
        <v>26</v>
      </c>
      <c r="I137" s="239"/>
      <c r="J137" s="240">
        <f>ROUND(I137*H137,2)</f>
        <v>0</v>
      </c>
      <c r="K137" s="236" t="s">
        <v>146</v>
      </c>
      <c r="L137" s="43"/>
      <c r="M137" s="241" t="s">
        <v>1</v>
      </c>
      <c r="N137" s="242" t="s">
        <v>41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447</v>
      </c>
      <c r="AT137" s="245" t="s">
        <v>127</v>
      </c>
      <c r="AU137" s="245" t="s">
        <v>84</v>
      </c>
      <c r="AY137" s="16" t="s">
        <v>124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84</v>
      </c>
      <c r="BK137" s="246">
        <f>ROUND(I137*H137,2)</f>
        <v>0</v>
      </c>
      <c r="BL137" s="16" t="s">
        <v>447</v>
      </c>
      <c r="BM137" s="245" t="s">
        <v>471</v>
      </c>
    </row>
    <row r="138" s="2" customFormat="1">
      <c r="A138" s="37"/>
      <c r="B138" s="38"/>
      <c r="C138" s="39"/>
      <c r="D138" s="247" t="s">
        <v>133</v>
      </c>
      <c r="E138" s="39"/>
      <c r="F138" s="248" t="s">
        <v>472</v>
      </c>
      <c r="G138" s="39"/>
      <c r="H138" s="39"/>
      <c r="I138" s="143"/>
      <c r="J138" s="39"/>
      <c r="K138" s="39"/>
      <c r="L138" s="43"/>
      <c r="M138" s="249"/>
      <c r="N138" s="25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84</v>
      </c>
    </row>
    <row r="139" s="2" customFormat="1">
      <c r="A139" s="37"/>
      <c r="B139" s="38"/>
      <c r="C139" s="39"/>
      <c r="D139" s="247" t="s">
        <v>135</v>
      </c>
      <c r="E139" s="39"/>
      <c r="F139" s="251" t="s">
        <v>473</v>
      </c>
      <c r="G139" s="39"/>
      <c r="H139" s="39"/>
      <c r="I139" s="143"/>
      <c r="J139" s="39"/>
      <c r="K139" s="39"/>
      <c r="L139" s="43"/>
      <c r="M139" s="249"/>
      <c r="N139" s="25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135</v>
      </c>
      <c r="AU139" s="16" t="s">
        <v>84</v>
      </c>
    </row>
    <row r="140" s="2" customFormat="1">
      <c r="A140" s="37"/>
      <c r="B140" s="38"/>
      <c r="C140" s="39"/>
      <c r="D140" s="247" t="s">
        <v>137</v>
      </c>
      <c r="E140" s="39"/>
      <c r="F140" s="251" t="s">
        <v>451</v>
      </c>
      <c r="G140" s="39"/>
      <c r="H140" s="39"/>
      <c r="I140" s="143"/>
      <c r="J140" s="39"/>
      <c r="K140" s="39"/>
      <c r="L140" s="43"/>
      <c r="M140" s="249"/>
      <c r="N140" s="250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84</v>
      </c>
    </row>
    <row r="141" s="2" customFormat="1" ht="21.75" customHeight="1">
      <c r="A141" s="37"/>
      <c r="B141" s="38"/>
      <c r="C141" s="234" t="s">
        <v>169</v>
      </c>
      <c r="D141" s="234" t="s">
        <v>127</v>
      </c>
      <c r="E141" s="235" t="s">
        <v>474</v>
      </c>
      <c r="F141" s="236" t="s">
        <v>475</v>
      </c>
      <c r="G141" s="237" t="s">
        <v>389</v>
      </c>
      <c r="H141" s="238">
        <v>2</v>
      </c>
      <c r="I141" s="239"/>
      <c r="J141" s="240">
        <f>ROUND(I141*H141,2)</f>
        <v>0</v>
      </c>
      <c r="K141" s="236" t="s">
        <v>146</v>
      </c>
      <c r="L141" s="43"/>
      <c r="M141" s="241" t="s">
        <v>1</v>
      </c>
      <c r="N141" s="242" t="s">
        <v>41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447</v>
      </c>
      <c r="AT141" s="245" t="s">
        <v>127</v>
      </c>
      <c r="AU141" s="245" t="s">
        <v>84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84</v>
      </c>
      <c r="BK141" s="246">
        <f>ROUND(I141*H141,2)</f>
        <v>0</v>
      </c>
      <c r="BL141" s="16" t="s">
        <v>447</v>
      </c>
      <c r="BM141" s="245" t="s">
        <v>476</v>
      </c>
    </row>
    <row r="142" s="2" customFormat="1">
      <c r="A142" s="37"/>
      <c r="B142" s="38"/>
      <c r="C142" s="39"/>
      <c r="D142" s="247" t="s">
        <v>133</v>
      </c>
      <c r="E142" s="39"/>
      <c r="F142" s="248" t="s">
        <v>477</v>
      </c>
      <c r="G142" s="39"/>
      <c r="H142" s="39"/>
      <c r="I142" s="143"/>
      <c r="J142" s="39"/>
      <c r="K142" s="39"/>
      <c r="L142" s="43"/>
      <c r="M142" s="249"/>
      <c r="N142" s="25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133</v>
      </c>
      <c r="AU142" s="16" t="s">
        <v>84</v>
      </c>
    </row>
    <row r="143" s="2" customFormat="1">
      <c r="A143" s="37"/>
      <c r="B143" s="38"/>
      <c r="C143" s="39"/>
      <c r="D143" s="247" t="s">
        <v>135</v>
      </c>
      <c r="E143" s="39"/>
      <c r="F143" s="251" t="s">
        <v>473</v>
      </c>
      <c r="G143" s="39"/>
      <c r="H143" s="39"/>
      <c r="I143" s="143"/>
      <c r="J143" s="39"/>
      <c r="K143" s="39"/>
      <c r="L143" s="43"/>
      <c r="M143" s="249"/>
      <c r="N143" s="25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135</v>
      </c>
      <c r="AU143" s="16" t="s">
        <v>84</v>
      </c>
    </row>
    <row r="144" s="2" customFormat="1">
      <c r="A144" s="37"/>
      <c r="B144" s="38"/>
      <c r="C144" s="39"/>
      <c r="D144" s="247" t="s">
        <v>137</v>
      </c>
      <c r="E144" s="39"/>
      <c r="F144" s="251" t="s">
        <v>478</v>
      </c>
      <c r="G144" s="39"/>
      <c r="H144" s="39"/>
      <c r="I144" s="143"/>
      <c r="J144" s="39"/>
      <c r="K144" s="39"/>
      <c r="L144" s="43"/>
      <c r="M144" s="249"/>
      <c r="N144" s="25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84</v>
      </c>
    </row>
    <row r="145" s="2" customFormat="1" ht="21.75" customHeight="1">
      <c r="A145" s="37"/>
      <c r="B145" s="38"/>
      <c r="C145" s="234" t="s">
        <v>174</v>
      </c>
      <c r="D145" s="234" t="s">
        <v>127</v>
      </c>
      <c r="E145" s="235" t="s">
        <v>479</v>
      </c>
      <c r="F145" s="236" t="s">
        <v>480</v>
      </c>
      <c r="G145" s="237" t="s">
        <v>389</v>
      </c>
      <c r="H145" s="238">
        <v>1560</v>
      </c>
      <c r="I145" s="239"/>
      <c r="J145" s="240">
        <f>ROUND(I145*H145,2)</f>
        <v>0</v>
      </c>
      <c r="K145" s="236" t="s">
        <v>146</v>
      </c>
      <c r="L145" s="43"/>
      <c r="M145" s="241" t="s">
        <v>1</v>
      </c>
      <c r="N145" s="242" t="s">
        <v>41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447</v>
      </c>
      <c r="AT145" s="245" t="s">
        <v>127</v>
      </c>
      <c r="AU145" s="245" t="s">
        <v>84</v>
      </c>
      <c r="AY145" s="16" t="s">
        <v>124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84</v>
      </c>
      <c r="BK145" s="246">
        <f>ROUND(I145*H145,2)</f>
        <v>0</v>
      </c>
      <c r="BL145" s="16" t="s">
        <v>447</v>
      </c>
      <c r="BM145" s="245" t="s">
        <v>481</v>
      </c>
    </row>
    <row r="146" s="2" customFormat="1">
      <c r="A146" s="37"/>
      <c r="B146" s="38"/>
      <c r="C146" s="39"/>
      <c r="D146" s="247" t="s">
        <v>133</v>
      </c>
      <c r="E146" s="39"/>
      <c r="F146" s="248" t="s">
        <v>482</v>
      </c>
      <c r="G146" s="39"/>
      <c r="H146" s="39"/>
      <c r="I146" s="143"/>
      <c r="J146" s="39"/>
      <c r="K146" s="39"/>
      <c r="L146" s="43"/>
      <c r="M146" s="249"/>
      <c r="N146" s="250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133</v>
      </c>
      <c r="AU146" s="16" t="s">
        <v>84</v>
      </c>
    </row>
    <row r="147" s="2" customFormat="1">
      <c r="A147" s="37"/>
      <c r="B147" s="38"/>
      <c r="C147" s="39"/>
      <c r="D147" s="247" t="s">
        <v>135</v>
      </c>
      <c r="E147" s="39"/>
      <c r="F147" s="251" t="s">
        <v>473</v>
      </c>
      <c r="G147" s="39"/>
      <c r="H147" s="39"/>
      <c r="I147" s="143"/>
      <c r="J147" s="39"/>
      <c r="K147" s="39"/>
      <c r="L147" s="43"/>
      <c r="M147" s="249"/>
      <c r="N147" s="25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135</v>
      </c>
      <c r="AU147" s="16" t="s">
        <v>84</v>
      </c>
    </row>
    <row r="148" s="13" customFormat="1">
      <c r="A148" s="13"/>
      <c r="B148" s="252"/>
      <c r="C148" s="253"/>
      <c r="D148" s="247" t="s">
        <v>139</v>
      </c>
      <c r="E148" s="253"/>
      <c r="F148" s="255" t="s">
        <v>457</v>
      </c>
      <c r="G148" s="253"/>
      <c r="H148" s="256">
        <v>1560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139</v>
      </c>
      <c r="AU148" s="262" t="s">
        <v>84</v>
      </c>
      <c r="AV148" s="13" t="s">
        <v>86</v>
      </c>
      <c r="AW148" s="13" t="s">
        <v>4</v>
      </c>
      <c r="AX148" s="13" t="s">
        <v>84</v>
      </c>
      <c r="AY148" s="262" t="s">
        <v>124</v>
      </c>
    </row>
    <row r="149" s="2" customFormat="1" ht="21.75" customHeight="1">
      <c r="A149" s="37"/>
      <c r="B149" s="38"/>
      <c r="C149" s="234" t="s">
        <v>179</v>
      </c>
      <c r="D149" s="234" t="s">
        <v>127</v>
      </c>
      <c r="E149" s="235" t="s">
        <v>483</v>
      </c>
      <c r="F149" s="236" t="s">
        <v>484</v>
      </c>
      <c r="G149" s="237" t="s">
        <v>389</v>
      </c>
      <c r="H149" s="238">
        <v>120</v>
      </c>
      <c r="I149" s="239"/>
      <c r="J149" s="240">
        <f>ROUND(I149*H149,2)</f>
        <v>0</v>
      </c>
      <c r="K149" s="236" t="s">
        <v>146</v>
      </c>
      <c r="L149" s="43"/>
      <c r="M149" s="241" t="s">
        <v>1</v>
      </c>
      <c r="N149" s="242" t="s">
        <v>41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447</v>
      </c>
      <c r="AT149" s="245" t="s">
        <v>127</v>
      </c>
      <c r="AU149" s="245" t="s">
        <v>84</v>
      </c>
      <c r="AY149" s="16" t="s">
        <v>124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84</v>
      </c>
      <c r="BK149" s="246">
        <f>ROUND(I149*H149,2)</f>
        <v>0</v>
      </c>
      <c r="BL149" s="16" t="s">
        <v>447</v>
      </c>
      <c r="BM149" s="245" t="s">
        <v>485</v>
      </c>
    </row>
    <row r="150" s="2" customFormat="1">
      <c r="A150" s="37"/>
      <c r="B150" s="38"/>
      <c r="C150" s="39"/>
      <c r="D150" s="247" t="s">
        <v>133</v>
      </c>
      <c r="E150" s="39"/>
      <c r="F150" s="248" t="s">
        <v>486</v>
      </c>
      <c r="G150" s="39"/>
      <c r="H150" s="39"/>
      <c r="I150" s="143"/>
      <c r="J150" s="39"/>
      <c r="K150" s="39"/>
      <c r="L150" s="43"/>
      <c r="M150" s="249"/>
      <c r="N150" s="25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133</v>
      </c>
      <c r="AU150" s="16" t="s">
        <v>84</v>
      </c>
    </row>
    <row r="151" s="2" customFormat="1">
      <c r="A151" s="37"/>
      <c r="B151" s="38"/>
      <c r="C151" s="39"/>
      <c r="D151" s="247" t="s">
        <v>135</v>
      </c>
      <c r="E151" s="39"/>
      <c r="F151" s="251" t="s">
        <v>473</v>
      </c>
      <c r="G151" s="39"/>
      <c r="H151" s="39"/>
      <c r="I151" s="143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135</v>
      </c>
      <c r="AU151" s="16" t="s">
        <v>84</v>
      </c>
    </row>
    <row r="152" s="13" customFormat="1">
      <c r="A152" s="13"/>
      <c r="B152" s="252"/>
      <c r="C152" s="253"/>
      <c r="D152" s="247" t="s">
        <v>139</v>
      </c>
      <c r="E152" s="253"/>
      <c r="F152" s="255" t="s">
        <v>487</v>
      </c>
      <c r="G152" s="253"/>
      <c r="H152" s="256">
        <v>120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139</v>
      </c>
      <c r="AU152" s="262" t="s">
        <v>84</v>
      </c>
      <c r="AV152" s="13" t="s">
        <v>86</v>
      </c>
      <c r="AW152" s="13" t="s">
        <v>4</v>
      </c>
      <c r="AX152" s="13" t="s">
        <v>84</v>
      </c>
      <c r="AY152" s="262" t="s">
        <v>124</v>
      </c>
    </row>
    <row r="153" s="2" customFormat="1" ht="21.75" customHeight="1">
      <c r="A153" s="37"/>
      <c r="B153" s="38"/>
      <c r="C153" s="234" t="s">
        <v>125</v>
      </c>
      <c r="D153" s="234" t="s">
        <v>127</v>
      </c>
      <c r="E153" s="235" t="s">
        <v>488</v>
      </c>
      <c r="F153" s="236" t="s">
        <v>489</v>
      </c>
      <c r="G153" s="237" t="s">
        <v>389</v>
      </c>
      <c r="H153" s="238">
        <v>2</v>
      </c>
      <c r="I153" s="239"/>
      <c r="J153" s="240">
        <f>ROUND(I153*H153,2)</f>
        <v>0</v>
      </c>
      <c r="K153" s="236" t="s">
        <v>146</v>
      </c>
      <c r="L153" s="43"/>
      <c r="M153" s="241" t="s">
        <v>1</v>
      </c>
      <c r="N153" s="242" t="s">
        <v>41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447</v>
      </c>
      <c r="AT153" s="245" t="s">
        <v>127</v>
      </c>
      <c r="AU153" s="245" t="s">
        <v>84</v>
      </c>
      <c r="AY153" s="16" t="s">
        <v>124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84</v>
      </c>
      <c r="BK153" s="246">
        <f>ROUND(I153*H153,2)</f>
        <v>0</v>
      </c>
      <c r="BL153" s="16" t="s">
        <v>447</v>
      </c>
      <c r="BM153" s="245" t="s">
        <v>490</v>
      </c>
    </row>
    <row r="154" s="2" customFormat="1">
      <c r="A154" s="37"/>
      <c r="B154" s="38"/>
      <c r="C154" s="39"/>
      <c r="D154" s="247" t="s">
        <v>133</v>
      </c>
      <c r="E154" s="39"/>
      <c r="F154" s="248" t="s">
        <v>491</v>
      </c>
      <c r="G154" s="39"/>
      <c r="H154" s="39"/>
      <c r="I154" s="143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84</v>
      </c>
    </row>
    <row r="155" s="2" customFormat="1">
      <c r="A155" s="37"/>
      <c r="B155" s="38"/>
      <c r="C155" s="39"/>
      <c r="D155" s="247" t="s">
        <v>135</v>
      </c>
      <c r="E155" s="39"/>
      <c r="F155" s="251" t="s">
        <v>492</v>
      </c>
      <c r="G155" s="39"/>
      <c r="H155" s="39"/>
      <c r="I155" s="143"/>
      <c r="J155" s="39"/>
      <c r="K155" s="39"/>
      <c r="L155" s="43"/>
      <c r="M155" s="249"/>
      <c r="N155" s="25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135</v>
      </c>
      <c r="AU155" s="16" t="s">
        <v>84</v>
      </c>
    </row>
    <row r="156" s="2" customFormat="1" ht="21.75" customHeight="1">
      <c r="A156" s="37"/>
      <c r="B156" s="38"/>
      <c r="C156" s="234" t="s">
        <v>191</v>
      </c>
      <c r="D156" s="234" t="s">
        <v>127</v>
      </c>
      <c r="E156" s="235" t="s">
        <v>493</v>
      </c>
      <c r="F156" s="236" t="s">
        <v>494</v>
      </c>
      <c r="G156" s="237" t="s">
        <v>389</v>
      </c>
      <c r="H156" s="238">
        <v>2</v>
      </c>
      <c r="I156" s="239"/>
      <c r="J156" s="240">
        <f>ROUND(I156*H156,2)</f>
        <v>0</v>
      </c>
      <c r="K156" s="236" t="s">
        <v>146</v>
      </c>
      <c r="L156" s="43"/>
      <c r="M156" s="241" t="s">
        <v>1</v>
      </c>
      <c r="N156" s="242" t="s">
        <v>41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447</v>
      </c>
      <c r="AT156" s="245" t="s">
        <v>127</v>
      </c>
      <c r="AU156" s="245" t="s">
        <v>84</v>
      </c>
      <c r="AY156" s="16" t="s">
        <v>124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84</v>
      </c>
      <c r="BK156" s="246">
        <f>ROUND(I156*H156,2)</f>
        <v>0</v>
      </c>
      <c r="BL156" s="16" t="s">
        <v>447</v>
      </c>
      <c r="BM156" s="245" t="s">
        <v>495</v>
      </c>
    </row>
    <row r="157" s="2" customFormat="1">
      <c r="A157" s="37"/>
      <c r="B157" s="38"/>
      <c r="C157" s="39"/>
      <c r="D157" s="247" t="s">
        <v>133</v>
      </c>
      <c r="E157" s="39"/>
      <c r="F157" s="248" t="s">
        <v>496</v>
      </c>
      <c r="G157" s="39"/>
      <c r="H157" s="39"/>
      <c r="I157" s="143"/>
      <c r="J157" s="39"/>
      <c r="K157" s="39"/>
      <c r="L157" s="43"/>
      <c r="M157" s="249"/>
      <c r="N157" s="25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133</v>
      </c>
      <c r="AU157" s="16" t="s">
        <v>84</v>
      </c>
    </row>
    <row r="158" s="2" customFormat="1">
      <c r="A158" s="37"/>
      <c r="B158" s="38"/>
      <c r="C158" s="39"/>
      <c r="D158" s="247" t="s">
        <v>135</v>
      </c>
      <c r="E158" s="39"/>
      <c r="F158" s="251" t="s">
        <v>492</v>
      </c>
      <c r="G158" s="39"/>
      <c r="H158" s="39"/>
      <c r="I158" s="143"/>
      <c r="J158" s="39"/>
      <c r="K158" s="39"/>
      <c r="L158" s="43"/>
      <c r="M158" s="249"/>
      <c r="N158" s="250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135</v>
      </c>
      <c r="AU158" s="16" t="s">
        <v>84</v>
      </c>
    </row>
    <row r="159" s="2" customFormat="1" ht="21.75" customHeight="1">
      <c r="A159" s="37"/>
      <c r="B159" s="38"/>
      <c r="C159" s="234" t="s">
        <v>199</v>
      </c>
      <c r="D159" s="234" t="s">
        <v>127</v>
      </c>
      <c r="E159" s="235" t="s">
        <v>497</v>
      </c>
      <c r="F159" s="236" t="s">
        <v>498</v>
      </c>
      <c r="G159" s="237" t="s">
        <v>389</v>
      </c>
      <c r="H159" s="238">
        <v>120</v>
      </c>
      <c r="I159" s="239"/>
      <c r="J159" s="240">
        <f>ROUND(I159*H159,2)</f>
        <v>0</v>
      </c>
      <c r="K159" s="236" t="s">
        <v>146</v>
      </c>
      <c r="L159" s="43"/>
      <c r="M159" s="241" t="s">
        <v>1</v>
      </c>
      <c r="N159" s="242" t="s">
        <v>41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447</v>
      </c>
      <c r="AT159" s="245" t="s">
        <v>127</v>
      </c>
      <c r="AU159" s="245" t="s">
        <v>84</v>
      </c>
      <c r="AY159" s="16" t="s">
        <v>124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84</v>
      </c>
      <c r="BK159" s="246">
        <f>ROUND(I159*H159,2)</f>
        <v>0</v>
      </c>
      <c r="BL159" s="16" t="s">
        <v>447</v>
      </c>
      <c r="BM159" s="245" t="s">
        <v>499</v>
      </c>
    </row>
    <row r="160" s="2" customFormat="1">
      <c r="A160" s="37"/>
      <c r="B160" s="38"/>
      <c r="C160" s="39"/>
      <c r="D160" s="247" t="s">
        <v>133</v>
      </c>
      <c r="E160" s="39"/>
      <c r="F160" s="248" t="s">
        <v>500</v>
      </c>
      <c r="G160" s="39"/>
      <c r="H160" s="39"/>
      <c r="I160" s="143"/>
      <c r="J160" s="39"/>
      <c r="K160" s="39"/>
      <c r="L160" s="43"/>
      <c r="M160" s="249"/>
      <c r="N160" s="25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133</v>
      </c>
      <c r="AU160" s="16" t="s">
        <v>84</v>
      </c>
    </row>
    <row r="161" s="2" customFormat="1">
      <c r="A161" s="37"/>
      <c r="B161" s="38"/>
      <c r="C161" s="39"/>
      <c r="D161" s="247" t="s">
        <v>135</v>
      </c>
      <c r="E161" s="39"/>
      <c r="F161" s="251" t="s">
        <v>492</v>
      </c>
      <c r="G161" s="39"/>
      <c r="H161" s="39"/>
      <c r="I161" s="143"/>
      <c r="J161" s="39"/>
      <c r="K161" s="39"/>
      <c r="L161" s="43"/>
      <c r="M161" s="249"/>
      <c r="N161" s="250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135</v>
      </c>
      <c r="AU161" s="16" t="s">
        <v>84</v>
      </c>
    </row>
    <row r="162" s="13" customFormat="1">
      <c r="A162" s="13"/>
      <c r="B162" s="252"/>
      <c r="C162" s="253"/>
      <c r="D162" s="247" t="s">
        <v>139</v>
      </c>
      <c r="E162" s="253"/>
      <c r="F162" s="255" t="s">
        <v>487</v>
      </c>
      <c r="G162" s="253"/>
      <c r="H162" s="256">
        <v>120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139</v>
      </c>
      <c r="AU162" s="262" t="s">
        <v>84</v>
      </c>
      <c r="AV162" s="13" t="s">
        <v>86</v>
      </c>
      <c r="AW162" s="13" t="s">
        <v>4</v>
      </c>
      <c r="AX162" s="13" t="s">
        <v>84</v>
      </c>
      <c r="AY162" s="262" t="s">
        <v>124</v>
      </c>
    </row>
    <row r="163" s="2" customFormat="1" ht="21.75" customHeight="1">
      <c r="A163" s="37"/>
      <c r="B163" s="38"/>
      <c r="C163" s="234" t="s">
        <v>206</v>
      </c>
      <c r="D163" s="234" t="s">
        <v>127</v>
      </c>
      <c r="E163" s="235" t="s">
        <v>501</v>
      </c>
      <c r="F163" s="236" t="s">
        <v>502</v>
      </c>
      <c r="G163" s="237" t="s">
        <v>389</v>
      </c>
      <c r="H163" s="238">
        <v>120</v>
      </c>
      <c r="I163" s="239"/>
      <c r="J163" s="240">
        <f>ROUND(I163*H163,2)</f>
        <v>0</v>
      </c>
      <c r="K163" s="236" t="s">
        <v>146</v>
      </c>
      <c r="L163" s="43"/>
      <c r="M163" s="241" t="s">
        <v>1</v>
      </c>
      <c r="N163" s="242" t="s">
        <v>41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447</v>
      </c>
      <c r="AT163" s="245" t="s">
        <v>127</v>
      </c>
      <c r="AU163" s="245" t="s">
        <v>84</v>
      </c>
      <c r="AY163" s="16" t="s">
        <v>124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84</v>
      </c>
      <c r="BK163" s="246">
        <f>ROUND(I163*H163,2)</f>
        <v>0</v>
      </c>
      <c r="BL163" s="16" t="s">
        <v>447</v>
      </c>
      <c r="BM163" s="245" t="s">
        <v>503</v>
      </c>
    </row>
    <row r="164" s="2" customFormat="1">
      <c r="A164" s="37"/>
      <c r="B164" s="38"/>
      <c r="C164" s="39"/>
      <c r="D164" s="247" t="s">
        <v>133</v>
      </c>
      <c r="E164" s="39"/>
      <c r="F164" s="248" t="s">
        <v>504</v>
      </c>
      <c r="G164" s="39"/>
      <c r="H164" s="39"/>
      <c r="I164" s="143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84</v>
      </c>
    </row>
    <row r="165" s="2" customFormat="1">
      <c r="A165" s="37"/>
      <c r="B165" s="38"/>
      <c r="C165" s="39"/>
      <c r="D165" s="247" t="s">
        <v>135</v>
      </c>
      <c r="E165" s="39"/>
      <c r="F165" s="251" t="s">
        <v>492</v>
      </c>
      <c r="G165" s="39"/>
      <c r="H165" s="39"/>
      <c r="I165" s="143"/>
      <c r="J165" s="39"/>
      <c r="K165" s="39"/>
      <c r="L165" s="43"/>
      <c r="M165" s="249"/>
      <c r="N165" s="250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135</v>
      </c>
      <c r="AU165" s="16" t="s">
        <v>84</v>
      </c>
    </row>
    <row r="166" s="13" customFormat="1">
      <c r="A166" s="13"/>
      <c r="B166" s="252"/>
      <c r="C166" s="253"/>
      <c r="D166" s="247" t="s">
        <v>139</v>
      </c>
      <c r="E166" s="253"/>
      <c r="F166" s="255" t="s">
        <v>487</v>
      </c>
      <c r="G166" s="253"/>
      <c r="H166" s="256">
        <v>120</v>
      </c>
      <c r="I166" s="257"/>
      <c r="J166" s="253"/>
      <c r="K166" s="253"/>
      <c r="L166" s="258"/>
      <c r="M166" s="288"/>
      <c r="N166" s="289"/>
      <c r="O166" s="289"/>
      <c r="P166" s="289"/>
      <c r="Q166" s="289"/>
      <c r="R166" s="289"/>
      <c r="S166" s="289"/>
      <c r="T166" s="29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139</v>
      </c>
      <c r="AU166" s="262" t="s">
        <v>84</v>
      </c>
      <c r="AV166" s="13" t="s">
        <v>86</v>
      </c>
      <c r="AW166" s="13" t="s">
        <v>4</v>
      </c>
      <c r="AX166" s="13" t="s">
        <v>84</v>
      </c>
      <c r="AY166" s="262" t="s">
        <v>124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182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+Sj4XxX5SeWhf2C17POiLJmDee23jsCaTzXUcumWTybsi0H/zg9C04tGllY3KDajYbXnnHEHcuG1bvai47ZsSg==" hashValue="tW7t7elIciWYGVN37A7l41Y+pziCxyjqR/F2p+PSbVtIG49/5rrzKKrvZkGF4u66G+uMnX4/RA2bG5r9AZKaqw==" algorithmName="SHA-512" password="CC35"/>
  <autoFilter ref="C116:K1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86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Oprava opěrné zdi v žst. Děčín hl.n.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505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25. 6. 2020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26</v>
      </c>
      <c r="F15" s="37"/>
      <c r="G15" s="37"/>
      <c r="H15" s="37"/>
      <c r="I15" s="146" t="s">
        <v>27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">
        <v>31</v>
      </c>
      <c r="F21" s="37"/>
      <c r="G21" s="37"/>
      <c r="H21" s="37"/>
      <c r="I21" s="146" t="s">
        <v>27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33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34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36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38</v>
      </c>
      <c r="G32" s="37"/>
      <c r="H32" s="37"/>
      <c r="I32" s="158" t="s">
        <v>37</v>
      </c>
      <c r="J32" s="157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40</v>
      </c>
      <c r="E33" s="141" t="s">
        <v>41</v>
      </c>
      <c r="F33" s="160">
        <f>ROUND((SUM(BE120:BE138)),  2)</f>
        <v>0</v>
      </c>
      <c r="G33" s="37"/>
      <c r="H33" s="37"/>
      <c r="I33" s="161">
        <v>0.20999999999999999</v>
      </c>
      <c r="J33" s="160">
        <f>ROUND(((SUM(BE120:BE138))*I33),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42</v>
      </c>
      <c r="F34" s="160">
        <f>ROUND((SUM(BF120:BF138)),  2)</f>
        <v>0</v>
      </c>
      <c r="G34" s="37"/>
      <c r="H34" s="37"/>
      <c r="I34" s="161">
        <v>0.14999999999999999</v>
      </c>
      <c r="J34" s="160">
        <f>ROUND(((SUM(BF120:BF138))*I34),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43</v>
      </c>
      <c r="F35" s="160">
        <f>ROUND((SUM(BG120:BG138)),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44</v>
      </c>
      <c r="F36" s="160">
        <f>ROUND((SUM(BH120:BH138)),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45</v>
      </c>
      <c r="F37" s="160">
        <f>ROUND((SUM(BI120:BI138)),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46</v>
      </c>
      <c r="E39" s="164"/>
      <c r="F39" s="164"/>
      <c r="G39" s="165" t="s">
        <v>47</v>
      </c>
      <c r="H39" s="166" t="s">
        <v>48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49</v>
      </c>
      <c r="E50" s="171"/>
      <c r="F50" s="171"/>
      <c r="G50" s="170" t="s">
        <v>50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6"/>
      <c r="J61" s="177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53</v>
      </c>
      <c r="E65" s="178"/>
      <c r="F65" s="178"/>
      <c r="G65" s="170" t="s">
        <v>54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6"/>
      <c r="J76" s="177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Oprava opěrné zdi v žst. Děčín hl.n.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SZD000 - VRN - Vedlejší rozpočtové náklady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Děčín</v>
      </c>
      <c r="G89" s="39"/>
      <c r="H89" s="39"/>
      <c r="I89" s="146" t="s">
        <v>22</v>
      </c>
      <c r="J89" s="78" t="str">
        <f>IF(J12="","",J12)</f>
        <v>25. 6. 2020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SPRÁVA ŽELEZNIC, s.o</v>
      </c>
      <c r="G91" s="39"/>
      <c r="H91" s="39"/>
      <c r="I91" s="146" t="s">
        <v>30</v>
      </c>
      <c r="J91" s="35" t="str">
        <f>E21</f>
        <v xml:space="preserve">S.A.W. Consulting s r. o.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33</v>
      </c>
      <c r="J92" s="35" t="str">
        <f>E24</f>
        <v>Ing. Martin Komárek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94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506</v>
      </c>
      <c r="E98" s="202"/>
      <c r="F98" s="202"/>
      <c r="G98" s="202"/>
      <c r="H98" s="202"/>
      <c r="I98" s="203"/>
      <c r="J98" s="204">
        <f>J122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507</v>
      </c>
      <c r="E99" s="202"/>
      <c r="F99" s="202"/>
      <c r="G99" s="202"/>
      <c r="H99" s="202"/>
      <c r="I99" s="203"/>
      <c r="J99" s="204">
        <f>J128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508</v>
      </c>
      <c r="E100" s="202"/>
      <c r="F100" s="202"/>
      <c r="G100" s="202"/>
      <c r="H100" s="202"/>
      <c r="I100" s="203"/>
      <c r="J100" s="204">
        <f>J132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109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Oprava opěrné zdi v žst. Děčín hl.n.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97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SZD000 - VRN - Vedlejší rozpočtové náklady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Děčín</v>
      </c>
      <c r="G114" s="39"/>
      <c r="H114" s="39"/>
      <c r="I114" s="146" t="s">
        <v>22</v>
      </c>
      <c r="J114" s="78" t="str">
        <f>IF(J12="","",J12)</f>
        <v>25. 6. 2020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5.65" customHeight="1">
      <c r="A116" s="37"/>
      <c r="B116" s="38"/>
      <c r="C116" s="31" t="s">
        <v>24</v>
      </c>
      <c r="D116" s="39"/>
      <c r="E116" s="39"/>
      <c r="F116" s="26" t="str">
        <f>E15</f>
        <v>SPRÁVA ŽELEZNIC, s.o</v>
      </c>
      <c r="G116" s="39"/>
      <c r="H116" s="39"/>
      <c r="I116" s="146" t="s">
        <v>30</v>
      </c>
      <c r="J116" s="35" t="str">
        <f>E21</f>
        <v xml:space="preserve">S.A.W. Consulting s r. o.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146" t="s">
        <v>33</v>
      </c>
      <c r="J117" s="35" t="str">
        <f>E24</f>
        <v>Ing. Martin Komárek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110</v>
      </c>
      <c r="D119" s="209" t="s">
        <v>61</v>
      </c>
      <c r="E119" s="209" t="s">
        <v>57</v>
      </c>
      <c r="F119" s="209" t="s">
        <v>58</v>
      </c>
      <c r="G119" s="209" t="s">
        <v>111</v>
      </c>
      <c r="H119" s="209" t="s">
        <v>112</v>
      </c>
      <c r="I119" s="210" t="s">
        <v>113</v>
      </c>
      <c r="J119" s="209" t="s">
        <v>101</v>
      </c>
      <c r="K119" s="211" t="s">
        <v>114</v>
      </c>
      <c r="L119" s="212"/>
      <c r="M119" s="99" t="s">
        <v>1</v>
      </c>
      <c r="N119" s="100" t="s">
        <v>40</v>
      </c>
      <c r="O119" s="100" t="s">
        <v>115</v>
      </c>
      <c r="P119" s="100" t="s">
        <v>116</v>
      </c>
      <c r="Q119" s="100" t="s">
        <v>117</v>
      </c>
      <c r="R119" s="100" t="s">
        <v>118</v>
      </c>
      <c r="S119" s="100" t="s">
        <v>119</v>
      </c>
      <c r="T119" s="101" t="s">
        <v>120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121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</f>
        <v>0</v>
      </c>
      <c r="Q120" s="103"/>
      <c r="R120" s="215">
        <f>R121</f>
        <v>0</v>
      </c>
      <c r="S120" s="103"/>
      <c r="T120" s="216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103</v>
      </c>
      <c r="BK120" s="217">
        <f>BK121</f>
        <v>0</v>
      </c>
    </row>
    <row r="121" s="12" customFormat="1" ht="25.92" customHeight="1">
      <c r="A121" s="12"/>
      <c r="B121" s="218"/>
      <c r="C121" s="219"/>
      <c r="D121" s="220" t="s">
        <v>75</v>
      </c>
      <c r="E121" s="221" t="s">
        <v>509</v>
      </c>
      <c r="F121" s="221" t="s">
        <v>510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P122+P128+P132</f>
        <v>0</v>
      </c>
      <c r="Q121" s="226"/>
      <c r="R121" s="227">
        <f>R122+R128+R132</f>
        <v>0</v>
      </c>
      <c r="S121" s="226"/>
      <c r="T121" s="228">
        <f>T122+T128+T132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163</v>
      </c>
      <c r="AT121" s="230" t="s">
        <v>75</v>
      </c>
      <c r="AU121" s="230" t="s">
        <v>76</v>
      </c>
      <c r="AY121" s="229" t="s">
        <v>124</v>
      </c>
      <c r="BK121" s="231">
        <f>BK122+BK128+BK132</f>
        <v>0</v>
      </c>
    </row>
    <row r="122" s="12" customFormat="1" ht="22.8" customHeight="1">
      <c r="A122" s="12"/>
      <c r="B122" s="218"/>
      <c r="C122" s="219"/>
      <c r="D122" s="220" t="s">
        <v>75</v>
      </c>
      <c r="E122" s="232" t="s">
        <v>511</v>
      </c>
      <c r="F122" s="232" t="s">
        <v>512</v>
      </c>
      <c r="G122" s="219"/>
      <c r="H122" s="219"/>
      <c r="I122" s="222"/>
      <c r="J122" s="233">
        <f>BK122</f>
        <v>0</v>
      </c>
      <c r="K122" s="219"/>
      <c r="L122" s="224"/>
      <c r="M122" s="225"/>
      <c r="N122" s="226"/>
      <c r="O122" s="226"/>
      <c r="P122" s="227">
        <f>SUM(P123:P127)</f>
        <v>0</v>
      </c>
      <c r="Q122" s="226"/>
      <c r="R122" s="227">
        <f>SUM(R123:R127)</f>
        <v>0</v>
      </c>
      <c r="S122" s="226"/>
      <c r="T122" s="228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163</v>
      </c>
      <c r="AT122" s="230" t="s">
        <v>75</v>
      </c>
      <c r="AU122" s="230" t="s">
        <v>84</v>
      </c>
      <c r="AY122" s="229" t="s">
        <v>124</v>
      </c>
      <c r="BK122" s="231">
        <f>SUM(BK123:BK127)</f>
        <v>0</v>
      </c>
    </row>
    <row r="123" s="2" customFormat="1" ht="16.5" customHeight="1">
      <c r="A123" s="37"/>
      <c r="B123" s="38"/>
      <c r="C123" s="234" t="s">
        <v>84</v>
      </c>
      <c r="D123" s="234" t="s">
        <v>127</v>
      </c>
      <c r="E123" s="235" t="s">
        <v>513</v>
      </c>
      <c r="F123" s="236" t="s">
        <v>514</v>
      </c>
      <c r="G123" s="237" t="s">
        <v>515</v>
      </c>
      <c r="H123" s="238">
        <v>1</v>
      </c>
      <c r="I123" s="239"/>
      <c r="J123" s="240">
        <f>ROUND(I123*H123,2)</f>
        <v>0</v>
      </c>
      <c r="K123" s="236" t="s">
        <v>332</v>
      </c>
      <c r="L123" s="43"/>
      <c r="M123" s="241" t="s">
        <v>1</v>
      </c>
      <c r="N123" s="242" t="s">
        <v>41</v>
      </c>
      <c r="O123" s="90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516</v>
      </c>
      <c r="AT123" s="245" t="s">
        <v>127</v>
      </c>
      <c r="AU123" s="245" t="s">
        <v>86</v>
      </c>
      <c r="AY123" s="16" t="s">
        <v>124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84</v>
      </c>
      <c r="BK123" s="246">
        <f>ROUND(I123*H123,2)</f>
        <v>0</v>
      </c>
      <c r="BL123" s="16" t="s">
        <v>516</v>
      </c>
      <c r="BM123" s="245" t="s">
        <v>517</v>
      </c>
    </row>
    <row r="124" s="2" customFormat="1">
      <c r="A124" s="37"/>
      <c r="B124" s="38"/>
      <c r="C124" s="39"/>
      <c r="D124" s="247" t="s">
        <v>133</v>
      </c>
      <c r="E124" s="39"/>
      <c r="F124" s="248" t="s">
        <v>514</v>
      </c>
      <c r="G124" s="39"/>
      <c r="H124" s="39"/>
      <c r="I124" s="143"/>
      <c r="J124" s="39"/>
      <c r="K124" s="39"/>
      <c r="L124" s="43"/>
      <c r="M124" s="249"/>
      <c r="N124" s="250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133</v>
      </c>
      <c r="AU124" s="16" t="s">
        <v>86</v>
      </c>
    </row>
    <row r="125" s="2" customFormat="1">
      <c r="A125" s="37"/>
      <c r="B125" s="38"/>
      <c r="C125" s="39"/>
      <c r="D125" s="247" t="s">
        <v>137</v>
      </c>
      <c r="E125" s="39"/>
      <c r="F125" s="251" t="s">
        <v>518</v>
      </c>
      <c r="G125" s="39"/>
      <c r="H125" s="39"/>
      <c r="I125" s="143"/>
      <c r="J125" s="39"/>
      <c r="K125" s="39"/>
      <c r="L125" s="43"/>
      <c r="M125" s="249"/>
      <c r="N125" s="250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86</v>
      </c>
    </row>
    <row r="126" s="2" customFormat="1" ht="16.5" customHeight="1">
      <c r="A126" s="37"/>
      <c r="B126" s="38"/>
      <c r="C126" s="234" t="s">
        <v>86</v>
      </c>
      <c r="D126" s="234" t="s">
        <v>127</v>
      </c>
      <c r="E126" s="235" t="s">
        <v>519</v>
      </c>
      <c r="F126" s="236" t="s">
        <v>520</v>
      </c>
      <c r="G126" s="237" t="s">
        <v>515</v>
      </c>
      <c r="H126" s="238">
        <v>1</v>
      </c>
      <c r="I126" s="239"/>
      <c r="J126" s="240">
        <f>ROUND(I126*H126,2)</f>
        <v>0</v>
      </c>
      <c r="K126" s="236" t="s">
        <v>332</v>
      </c>
      <c r="L126" s="43"/>
      <c r="M126" s="241" t="s">
        <v>1</v>
      </c>
      <c r="N126" s="242" t="s">
        <v>41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516</v>
      </c>
      <c r="AT126" s="245" t="s">
        <v>127</v>
      </c>
      <c r="AU126" s="245" t="s">
        <v>86</v>
      </c>
      <c r="AY126" s="16" t="s">
        <v>124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84</v>
      </c>
      <c r="BK126" s="246">
        <f>ROUND(I126*H126,2)</f>
        <v>0</v>
      </c>
      <c r="BL126" s="16" t="s">
        <v>516</v>
      </c>
      <c r="BM126" s="245" t="s">
        <v>521</v>
      </c>
    </row>
    <row r="127" s="2" customFormat="1">
      <c r="A127" s="37"/>
      <c r="B127" s="38"/>
      <c r="C127" s="39"/>
      <c r="D127" s="247" t="s">
        <v>133</v>
      </c>
      <c r="E127" s="39"/>
      <c r="F127" s="248" t="s">
        <v>520</v>
      </c>
      <c r="G127" s="39"/>
      <c r="H127" s="39"/>
      <c r="I127" s="143"/>
      <c r="J127" s="39"/>
      <c r="K127" s="39"/>
      <c r="L127" s="43"/>
      <c r="M127" s="249"/>
      <c r="N127" s="250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133</v>
      </c>
      <c r="AU127" s="16" t="s">
        <v>86</v>
      </c>
    </row>
    <row r="128" s="12" customFormat="1" ht="22.8" customHeight="1">
      <c r="A128" s="12"/>
      <c r="B128" s="218"/>
      <c r="C128" s="219"/>
      <c r="D128" s="220" t="s">
        <v>75</v>
      </c>
      <c r="E128" s="232" t="s">
        <v>522</v>
      </c>
      <c r="F128" s="232" t="s">
        <v>523</v>
      </c>
      <c r="G128" s="219"/>
      <c r="H128" s="219"/>
      <c r="I128" s="222"/>
      <c r="J128" s="233">
        <f>BK128</f>
        <v>0</v>
      </c>
      <c r="K128" s="219"/>
      <c r="L128" s="224"/>
      <c r="M128" s="225"/>
      <c r="N128" s="226"/>
      <c r="O128" s="226"/>
      <c r="P128" s="227">
        <f>SUM(P129:P131)</f>
        <v>0</v>
      </c>
      <c r="Q128" s="226"/>
      <c r="R128" s="227">
        <f>SUM(R129:R131)</f>
        <v>0</v>
      </c>
      <c r="S128" s="226"/>
      <c r="T128" s="228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163</v>
      </c>
      <c r="AT128" s="230" t="s">
        <v>75</v>
      </c>
      <c r="AU128" s="230" t="s">
        <v>84</v>
      </c>
      <c r="AY128" s="229" t="s">
        <v>124</v>
      </c>
      <c r="BK128" s="231">
        <f>SUM(BK129:BK131)</f>
        <v>0</v>
      </c>
    </row>
    <row r="129" s="2" customFormat="1" ht="16.5" customHeight="1">
      <c r="A129" s="37"/>
      <c r="B129" s="38"/>
      <c r="C129" s="234" t="s">
        <v>152</v>
      </c>
      <c r="D129" s="234" t="s">
        <v>127</v>
      </c>
      <c r="E129" s="235" t="s">
        <v>524</v>
      </c>
      <c r="F129" s="236" t="s">
        <v>523</v>
      </c>
      <c r="G129" s="237" t="s">
        <v>515</v>
      </c>
      <c r="H129" s="238">
        <v>1</v>
      </c>
      <c r="I129" s="239"/>
      <c r="J129" s="240">
        <f>ROUND(I129*H129,2)</f>
        <v>0</v>
      </c>
      <c r="K129" s="236" t="s">
        <v>332</v>
      </c>
      <c r="L129" s="43"/>
      <c r="M129" s="241" t="s">
        <v>1</v>
      </c>
      <c r="N129" s="242" t="s">
        <v>41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516</v>
      </c>
      <c r="AT129" s="245" t="s">
        <v>127</v>
      </c>
      <c r="AU129" s="245" t="s">
        <v>86</v>
      </c>
      <c r="AY129" s="16" t="s">
        <v>124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84</v>
      </c>
      <c r="BK129" s="246">
        <f>ROUND(I129*H129,2)</f>
        <v>0</v>
      </c>
      <c r="BL129" s="16" t="s">
        <v>516</v>
      </c>
      <c r="BM129" s="245" t="s">
        <v>525</v>
      </c>
    </row>
    <row r="130" s="2" customFormat="1">
      <c r="A130" s="37"/>
      <c r="B130" s="38"/>
      <c r="C130" s="39"/>
      <c r="D130" s="247" t="s">
        <v>133</v>
      </c>
      <c r="E130" s="39"/>
      <c r="F130" s="248" t="s">
        <v>523</v>
      </c>
      <c r="G130" s="39"/>
      <c r="H130" s="39"/>
      <c r="I130" s="143"/>
      <c r="J130" s="39"/>
      <c r="K130" s="39"/>
      <c r="L130" s="43"/>
      <c r="M130" s="249"/>
      <c r="N130" s="250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133</v>
      </c>
      <c r="AU130" s="16" t="s">
        <v>86</v>
      </c>
    </row>
    <row r="131" s="2" customFormat="1">
      <c r="A131" s="37"/>
      <c r="B131" s="38"/>
      <c r="C131" s="39"/>
      <c r="D131" s="247" t="s">
        <v>137</v>
      </c>
      <c r="E131" s="39"/>
      <c r="F131" s="251" t="s">
        <v>526</v>
      </c>
      <c r="G131" s="39"/>
      <c r="H131" s="39"/>
      <c r="I131" s="143"/>
      <c r="J131" s="39"/>
      <c r="K131" s="39"/>
      <c r="L131" s="43"/>
      <c r="M131" s="249"/>
      <c r="N131" s="25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86</v>
      </c>
    </row>
    <row r="132" s="12" customFormat="1" ht="22.8" customHeight="1">
      <c r="A132" s="12"/>
      <c r="B132" s="218"/>
      <c r="C132" s="219"/>
      <c r="D132" s="220" t="s">
        <v>75</v>
      </c>
      <c r="E132" s="232" t="s">
        <v>527</v>
      </c>
      <c r="F132" s="232" t="s">
        <v>528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SUM(P133:P138)</f>
        <v>0</v>
      </c>
      <c r="Q132" s="226"/>
      <c r="R132" s="227">
        <f>SUM(R133:R138)</f>
        <v>0</v>
      </c>
      <c r="S132" s="226"/>
      <c r="T132" s="228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163</v>
      </c>
      <c r="AT132" s="230" t="s">
        <v>75</v>
      </c>
      <c r="AU132" s="230" t="s">
        <v>84</v>
      </c>
      <c r="AY132" s="229" t="s">
        <v>124</v>
      </c>
      <c r="BK132" s="231">
        <f>SUM(BK133:BK138)</f>
        <v>0</v>
      </c>
    </row>
    <row r="133" s="2" customFormat="1" ht="16.5" customHeight="1">
      <c r="A133" s="37"/>
      <c r="B133" s="38"/>
      <c r="C133" s="234" t="s">
        <v>131</v>
      </c>
      <c r="D133" s="234" t="s">
        <v>127</v>
      </c>
      <c r="E133" s="235" t="s">
        <v>529</v>
      </c>
      <c r="F133" s="236" t="s">
        <v>528</v>
      </c>
      <c r="G133" s="237" t="s">
        <v>515</v>
      </c>
      <c r="H133" s="238">
        <v>1</v>
      </c>
      <c r="I133" s="239"/>
      <c r="J133" s="240">
        <f>ROUND(I133*H133,2)</f>
        <v>0</v>
      </c>
      <c r="K133" s="236" t="s">
        <v>146</v>
      </c>
      <c r="L133" s="43"/>
      <c r="M133" s="241" t="s">
        <v>1</v>
      </c>
      <c r="N133" s="242" t="s">
        <v>41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516</v>
      </c>
      <c r="AT133" s="245" t="s">
        <v>127</v>
      </c>
      <c r="AU133" s="245" t="s">
        <v>86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84</v>
      </c>
      <c r="BK133" s="246">
        <f>ROUND(I133*H133,2)</f>
        <v>0</v>
      </c>
      <c r="BL133" s="16" t="s">
        <v>516</v>
      </c>
      <c r="BM133" s="245" t="s">
        <v>530</v>
      </c>
    </row>
    <row r="134" s="2" customFormat="1">
      <c r="A134" s="37"/>
      <c r="B134" s="38"/>
      <c r="C134" s="39"/>
      <c r="D134" s="247" t="s">
        <v>133</v>
      </c>
      <c r="E134" s="39"/>
      <c r="F134" s="248" t="s">
        <v>528</v>
      </c>
      <c r="G134" s="39"/>
      <c r="H134" s="39"/>
      <c r="I134" s="143"/>
      <c r="J134" s="39"/>
      <c r="K134" s="39"/>
      <c r="L134" s="43"/>
      <c r="M134" s="249"/>
      <c r="N134" s="25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86</v>
      </c>
    </row>
    <row r="135" s="2" customFormat="1">
      <c r="A135" s="37"/>
      <c r="B135" s="38"/>
      <c r="C135" s="39"/>
      <c r="D135" s="247" t="s">
        <v>137</v>
      </c>
      <c r="E135" s="39"/>
      <c r="F135" s="251" t="s">
        <v>531</v>
      </c>
      <c r="G135" s="39"/>
      <c r="H135" s="39"/>
      <c r="I135" s="143"/>
      <c r="J135" s="39"/>
      <c r="K135" s="39"/>
      <c r="L135" s="43"/>
      <c r="M135" s="249"/>
      <c r="N135" s="25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86</v>
      </c>
    </row>
    <row r="136" s="2" customFormat="1" ht="16.5" customHeight="1">
      <c r="A136" s="37"/>
      <c r="B136" s="38"/>
      <c r="C136" s="234" t="s">
        <v>163</v>
      </c>
      <c r="D136" s="234" t="s">
        <v>127</v>
      </c>
      <c r="E136" s="235" t="s">
        <v>532</v>
      </c>
      <c r="F136" s="236" t="s">
        <v>533</v>
      </c>
      <c r="G136" s="237" t="s">
        <v>515</v>
      </c>
      <c r="H136" s="238">
        <v>1</v>
      </c>
      <c r="I136" s="239"/>
      <c r="J136" s="240">
        <f>ROUND(I136*H136,2)</f>
        <v>0</v>
      </c>
      <c r="K136" s="236" t="s">
        <v>332</v>
      </c>
      <c r="L136" s="43"/>
      <c r="M136" s="241" t="s">
        <v>1</v>
      </c>
      <c r="N136" s="242" t="s">
        <v>41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516</v>
      </c>
      <c r="AT136" s="245" t="s">
        <v>127</v>
      </c>
      <c r="AU136" s="245" t="s">
        <v>86</v>
      </c>
      <c r="AY136" s="16" t="s">
        <v>124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84</v>
      </c>
      <c r="BK136" s="246">
        <f>ROUND(I136*H136,2)</f>
        <v>0</v>
      </c>
      <c r="BL136" s="16" t="s">
        <v>516</v>
      </c>
      <c r="BM136" s="245" t="s">
        <v>534</v>
      </c>
    </row>
    <row r="137" s="2" customFormat="1">
      <c r="A137" s="37"/>
      <c r="B137" s="38"/>
      <c r="C137" s="39"/>
      <c r="D137" s="247" t="s">
        <v>133</v>
      </c>
      <c r="E137" s="39"/>
      <c r="F137" s="248" t="s">
        <v>533</v>
      </c>
      <c r="G137" s="39"/>
      <c r="H137" s="39"/>
      <c r="I137" s="143"/>
      <c r="J137" s="39"/>
      <c r="K137" s="39"/>
      <c r="L137" s="43"/>
      <c r="M137" s="249"/>
      <c r="N137" s="25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133</v>
      </c>
      <c r="AU137" s="16" t="s">
        <v>86</v>
      </c>
    </row>
    <row r="138" s="2" customFormat="1">
      <c r="A138" s="37"/>
      <c r="B138" s="38"/>
      <c r="C138" s="39"/>
      <c r="D138" s="247" t="s">
        <v>137</v>
      </c>
      <c r="E138" s="39"/>
      <c r="F138" s="251" t="s">
        <v>535</v>
      </c>
      <c r="G138" s="39"/>
      <c r="H138" s="39"/>
      <c r="I138" s="143"/>
      <c r="J138" s="39"/>
      <c r="K138" s="39"/>
      <c r="L138" s="43"/>
      <c r="M138" s="274"/>
      <c r="N138" s="275"/>
      <c r="O138" s="276"/>
      <c r="P138" s="276"/>
      <c r="Q138" s="276"/>
      <c r="R138" s="276"/>
      <c r="S138" s="276"/>
      <c r="T138" s="2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86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182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TZiIhJmzdQvtQcxiqMxk1yc6+5XFsydBOAdI9WyM7e/VMMjkmNaGtIGMAc8bHH8HxdSCg9bXeYWW8kBO36kYhQ==" hashValue="/Xksyq/zlEctVHGsh5rsWnoBdCIGJMRFrTmmzA/U2qtUI1dIGdj8R0NPkd6I6nH+iF6IgMEO31l93LtyYPAOwA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Martin Komarek</dc:creator>
  <cp:lastModifiedBy>Ing. Martin Komarek</cp:lastModifiedBy>
  <dcterms:created xsi:type="dcterms:W3CDTF">2020-06-26T09:04:46Z</dcterms:created>
  <dcterms:modified xsi:type="dcterms:W3CDTF">2020-06-26T09:04:50Z</dcterms:modified>
</cp:coreProperties>
</file>