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ocuments\Zakázky\Nedvědice_Tišnov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.01 - Propustek v km..." sheetId="3" r:id="rId3"/>
    <sheet name="SO 02.02 - Propustek v km..." sheetId="4" r:id="rId4"/>
    <sheet name="SO 02.03 - Propustek v km..." sheetId="5" r:id="rId5"/>
    <sheet name="SO 02.04 - Propustek v km..." sheetId="6" r:id="rId6"/>
    <sheet name="VRN - Vedlejší rozpočtové...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01 - Železniční svršek...'!$C$118:$K$186</definedName>
    <definedName name="_xlnm.Print_Area" localSheetId="1">'SO 01 - Železniční svršek...'!$C$106:$K$186</definedName>
    <definedName name="_xlnm.Print_Titles" localSheetId="1">'SO 01 - Železniční svršek...'!$118:$118</definedName>
    <definedName name="_xlnm._FilterDatabase" localSheetId="2" hidden="1">'SO 02.01 - Propustek v km...'!$C$133:$K$262</definedName>
    <definedName name="_xlnm.Print_Area" localSheetId="2">'SO 02.01 - Propustek v km...'!$C$119:$K$262</definedName>
    <definedName name="_xlnm.Print_Titles" localSheetId="2">'SO 02.01 - Propustek v km...'!$133:$133</definedName>
    <definedName name="_xlnm._FilterDatabase" localSheetId="3" hidden="1">'SO 02.02 - Propustek v km...'!$C$132:$K$233</definedName>
    <definedName name="_xlnm.Print_Area" localSheetId="3">'SO 02.02 - Propustek v km...'!$C$118:$K$233</definedName>
    <definedName name="_xlnm.Print_Titles" localSheetId="3">'SO 02.02 - Propustek v km...'!$132:$132</definedName>
    <definedName name="_xlnm._FilterDatabase" localSheetId="4" hidden="1">'SO 02.03 - Propustek v km...'!$C$132:$K$235</definedName>
    <definedName name="_xlnm.Print_Area" localSheetId="4">'SO 02.03 - Propustek v km...'!$C$118:$K$235</definedName>
    <definedName name="_xlnm.Print_Titles" localSheetId="4">'SO 02.03 - Propustek v km...'!$132:$132</definedName>
    <definedName name="_xlnm._FilterDatabase" localSheetId="5" hidden="1">'SO 02.04 - Propustek v km...'!$C$132:$K$233</definedName>
    <definedName name="_xlnm.Print_Area" localSheetId="5">'SO 02.04 - Propustek v km...'!$C$118:$K$233</definedName>
    <definedName name="_xlnm.Print_Titles" localSheetId="5">'SO 02.04 - Propustek v km...'!$132:$132</definedName>
    <definedName name="_xlnm._FilterDatabase" localSheetId="6" hidden="1">'VRN - Vedlejší rozpočtové...'!$C$116:$K$136</definedName>
    <definedName name="_xlnm.Print_Area" localSheetId="6">'VRN - Vedlejší rozpočtové...'!$C$104:$K$136</definedName>
    <definedName name="_xlnm.Print_Titles" localSheetId="6">'VRN - Vedlejší rozpočtové...'!$116:$116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1"/>
  <c i="7" r="J35"/>
  <c i="1" r="AX101"/>
  <c i="7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107"/>
  <c i="6" r="J39"/>
  <c r="J38"/>
  <c i="1" r="AY100"/>
  <c i="6" r="J37"/>
  <c i="1" r="AX100"/>
  <c i="6"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89"/>
  <c r="BH189"/>
  <c r="BG189"/>
  <c r="BF189"/>
  <c r="T189"/>
  <c r="R189"/>
  <c r="P189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91"/>
  <c r="E7"/>
  <c r="E121"/>
  <c i="5" r="J39"/>
  <c r="J38"/>
  <c i="1" r="AY99"/>
  <c i="5" r="J37"/>
  <c i="1" r="AX99"/>
  <c i="5"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121"/>
  <c i="4" r="J39"/>
  <c r="J38"/>
  <c i="1" r="AY98"/>
  <c i="4" r="J37"/>
  <c i="1" r="AX98"/>
  <c i="4"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89"/>
  <c r="BH189"/>
  <c r="BG189"/>
  <c r="BF189"/>
  <c r="T189"/>
  <c r="R189"/>
  <c r="P189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85"/>
  <c i="3" r="J39"/>
  <c r="J38"/>
  <c i="1" r="AY97"/>
  <c i="3" r="J37"/>
  <c i="1" r="AX97"/>
  <c i="3"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T242"/>
  <c r="R243"/>
  <c r="R242"/>
  <c r="P243"/>
  <c r="P242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94"/>
  <c r="J19"/>
  <c r="J14"/>
  <c r="J128"/>
  <c r="E7"/>
  <c r="E85"/>
  <c i="2" r="J37"/>
  <c r="J36"/>
  <c i="1" r="AY95"/>
  <c i="2" r="J35"/>
  <c i="1" r="AX95"/>
  <c i="2"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1" r="L90"/>
  <c r="AM90"/>
  <c r="AM89"/>
  <c r="L89"/>
  <c r="AM87"/>
  <c r="L87"/>
  <c r="L85"/>
  <c r="L84"/>
  <c i="7" r="BK135"/>
  <c r="J135"/>
  <c r="BK133"/>
  <c r="J133"/>
  <c r="BK131"/>
  <c r="J131"/>
  <c r="BK129"/>
  <c r="J129"/>
  <c r="BK127"/>
  <c r="J127"/>
  <c r="BK125"/>
  <c r="J125"/>
  <c r="BK123"/>
  <c r="J122"/>
  <c r="BK121"/>
  <c r="J120"/>
  <c i="6" r="BK233"/>
  <c r="BK231"/>
  <c r="J224"/>
  <c r="BK222"/>
  <c r="J219"/>
  <c r="J217"/>
  <c r="BK214"/>
  <c r="BK211"/>
  <c r="J205"/>
  <c r="J200"/>
  <c r="J189"/>
  <c r="J183"/>
  <c r="BK173"/>
  <c r="J172"/>
  <c r="BK171"/>
  <c r="BK160"/>
  <c r="J157"/>
  <c r="J155"/>
  <c r="J148"/>
  <c r="BK141"/>
  <c r="BK140"/>
  <c r="BK138"/>
  <c i="5" r="J235"/>
  <c r="BK233"/>
  <c r="BK232"/>
  <c r="J231"/>
  <c r="BK226"/>
  <c r="J224"/>
  <c r="BK222"/>
  <c r="BK201"/>
  <c r="J189"/>
  <c r="BK184"/>
  <c r="J176"/>
  <c r="J174"/>
  <c r="J172"/>
  <c r="BK164"/>
  <c r="J160"/>
  <c r="J155"/>
  <c r="BK149"/>
  <c r="J148"/>
  <c r="J144"/>
  <c r="BK142"/>
  <c r="J141"/>
  <c r="BK138"/>
  <c r="BK136"/>
  <c i="4" r="BK233"/>
  <c r="BK231"/>
  <c r="J224"/>
  <c r="BK222"/>
  <c r="BK216"/>
  <c r="BK213"/>
  <c r="J210"/>
  <c r="J206"/>
  <c r="BK189"/>
  <c r="J188"/>
  <c r="BK183"/>
  <c r="BK182"/>
  <c r="J177"/>
  <c r="BK176"/>
  <c r="BK174"/>
  <c r="J167"/>
  <c r="BK163"/>
  <c r="BK162"/>
  <c r="J161"/>
  <c r="BK156"/>
  <c r="BK154"/>
  <c r="BK153"/>
  <c r="BK147"/>
  <c r="J146"/>
  <c r="BK142"/>
  <c r="J140"/>
  <c r="J136"/>
  <c i="3" r="BK258"/>
  <c r="J255"/>
  <c r="J251"/>
  <c r="BK246"/>
  <c r="J228"/>
  <c r="J224"/>
  <c r="J220"/>
  <c r="J206"/>
  <c r="BK205"/>
  <c r="J205"/>
  <c r="J194"/>
  <c r="J191"/>
  <c r="BK185"/>
  <c r="BK183"/>
  <c r="J180"/>
  <c r="J178"/>
  <c r="BK172"/>
  <c r="BK170"/>
  <c r="BK158"/>
  <c r="J152"/>
  <c r="BK143"/>
  <c i="2" r="BK185"/>
  <c r="BK181"/>
  <c r="J163"/>
  <c r="BK157"/>
  <c r="J150"/>
  <c r="BK143"/>
  <c r="BK133"/>
  <c r="J132"/>
  <c r="BK125"/>
  <c i="7" r="J123"/>
  <c r="BK122"/>
  <c r="BK119"/>
  <c i="6" r="BK230"/>
  <c r="BK229"/>
  <c r="J226"/>
  <c r="BK217"/>
  <c r="J214"/>
  <c r="BK189"/>
  <c r="J171"/>
  <c r="J170"/>
  <c r="BK168"/>
  <c r="BK167"/>
  <c r="BK166"/>
  <c r="J164"/>
  <c r="BK142"/>
  <c r="J141"/>
  <c r="J138"/>
  <c r="J136"/>
  <c i="5" r="J232"/>
  <c r="BK228"/>
  <c r="BK220"/>
  <c r="BK214"/>
  <c r="J190"/>
  <c r="BK189"/>
  <c r="J184"/>
  <c r="J173"/>
  <c r="J169"/>
  <c r="J168"/>
  <c r="J153"/>
  <c r="J151"/>
  <c r="BK144"/>
  <c i="4" r="J230"/>
  <c r="BK229"/>
  <c r="J226"/>
  <c r="J222"/>
  <c r="J202"/>
  <c r="BK197"/>
  <c r="BK188"/>
  <c r="J183"/>
  <c r="J171"/>
  <c r="BK169"/>
  <c r="J165"/>
  <c r="J162"/>
  <c r="J153"/>
  <c r="BK151"/>
  <c r="J149"/>
  <c r="BK143"/>
  <c r="J142"/>
  <c i="3" r="BK262"/>
  <c r="BK260"/>
  <c r="BK259"/>
  <c r="J253"/>
  <c r="BK251"/>
  <c r="J248"/>
  <c r="BK233"/>
  <c r="BK228"/>
  <c r="BK222"/>
  <c r="BK201"/>
  <c r="BK199"/>
  <c r="J197"/>
  <c r="J195"/>
  <c r="BK191"/>
  <c r="J183"/>
  <c r="J179"/>
  <c r="BK176"/>
  <c r="J174"/>
  <c r="BK168"/>
  <c r="BK156"/>
  <c r="BK154"/>
  <c r="BK152"/>
  <c r="BK151"/>
  <c r="BK147"/>
  <c r="BK141"/>
  <c r="J137"/>
  <c i="2" r="J183"/>
  <c r="BK182"/>
  <c r="J181"/>
  <c r="J171"/>
  <c r="BK168"/>
  <c r="BK152"/>
  <c r="BK149"/>
  <c r="J135"/>
  <c r="J133"/>
  <c r="J125"/>
  <c i="1" r="AS96"/>
  <c i="7" r="F34"/>
  <c r="J121"/>
  <c r="BK120"/>
  <c r="J119"/>
  <c i="6" r="J230"/>
  <c r="J229"/>
  <c r="BK226"/>
  <c r="J222"/>
  <c r="BK219"/>
  <c r="BK209"/>
  <c r="BK205"/>
  <c r="BK188"/>
  <c r="BK183"/>
  <c r="J177"/>
  <c r="BK175"/>
  <c r="J173"/>
  <c r="BK172"/>
  <c r="J167"/>
  <c r="J166"/>
  <c r="BK164"/>
  <c r="J160"/>
  <c r="BK157"/>
  <c r="BK155"/>
  <c r="J153"/>
  <c r="J151"/>
  <c r="J149"/>
  <c r="BK148"/>
  <c r="BK144"/>
  <c r="J142"/>
  <c i="5" r="BK235"/>
  <c r="J233"/>
  <c r="BK231"/>
  <c r="J220"/>
  <c r="BK217"/>
  <c r="BK210"/>
  <c r="J206"/>
  <c r="BK178"/>
  <c r="BK176"/>
  <c r="BK174"/>
  <c r="BK173"/>
  <c r="BK172"/>
  <c r="BK171"/>
  <c r="BK169"/>
  <c r="BK168"/>
  <c r="J166"/>
  <c r="BK157"/>
  <c r="BK153"/>
  <c r="BK141"/>
  <c r="J140"/>
  <c r="J138"/>
  <c r="J136"/>
  <c i="4" r="BK230"/>
  <c r="BK224"/>
  <c r="BK220"/>
  <c r="BK210"/>
  <c r="BK206"/>
  <c r="BK202"/>
  <c r="J197"/>
  <c r="J189"/>
  <c r="J182"/>
  <c r="J180"/>
  <c r="J178"/>
  <c r="BK173"/>
  <c r="J163"/>
  <c r="BK161"/>
  <c r="BK157"/>
  <c r="J154"/>
  <c r="BK149"/>
  <c r="J147"/>
  <c r="BK146"/>
  <c r="J144"/>
  <c r="BK140"/>
  <c r="BK136"/>
  <c i="3" r="J262"/>
  <c r="J260"/>
  <c r="J259"/>
  <c r="J258"/>
  <c r="BK248"/>
  <c r="J246"/>
  <c r="BK243"/>
  <c r="J238"/>
  <c r="J233"/>
  <c r="J222"/>
  <c r="BK220"/>
  <c r="BK216"/>
  <c r="J207"/>
  <c r="J204"/>
  <c r="J202"/>
  <c r="J201"/>
  <c r="J185"/>
  <c r="BK180"/>
  <c r="BK179"/>
  <c r="J172"/>
  <c r="J168"/>
  <c r="BK166"/>
  <c r="BK162"/>
  <c r="BK160"/>
  <c r="J156"/>
  <c r="J154"/>
  <c r="J151"/>
  <c r="J147"/>
  <c r="J145"/>
  <c r="J144"/>
  <c i="2" r="J185"/>
  <c r="J182"/>
  <c r="BK171"/>
  <c r="J161"/>
  <c r="BK159"/>
  <c r="J152"/>
  <c r="J149"/>
  <c r="J147"/>
  <c r="BK144"/>
  <c r="BK141"/>
  <c r="J140"/>
  <c r="J137"/>
  <c r="BK135"/>
  <c r="BK132"/>
  <c r="J122"/>
  <c i="6" r="J233"/>
  <c r="J231"/>
  <c r="BK224"/>
  <c r="J211"/>
  <c r="J209"/>
  <c r="BK200"/>
  <c r="J188"/>
  <c r="BK177"/>
  <c r="J175"/>
  <c r="BK170"/>
  <c r="J168"/>
  <c r="BK153"/>
  <c r="BK151"/>
  <c r="BK149"/>
  <c r="J144"/>
  <c r="J140"/>
  <c r="BK136"/>
  <c i="5" r="J228"/>
  <c r="J226"/>
  <c r="BK224"/>
  <c r="J222"/>
  <c r="J217"/>
  <c r="J214"/>
  <c r="J210"/>
  <c r="BK206"/>
  <c r="J201"/>
  <c r="BK190"/>
  <c r="J178"/>
  <c r="J171"/>
  <c r="BK166"/>
  <c r="J164"/>
  <c r="BK160"/>
  <c r="J157"/>
  <c r="BK155"/>
  <c r="BK151"/>
  <c r="J149"/>
  <c r="BK148"/>
  <c r="J142"/>
  <c r="BK140"/>
  <c i="4" r="J233"/>
  <c r="J231"/>
  <c r="J229"/>
  <c r="BK226"/>
  <c r="J220"/>
  <c r="J216"/>
  <c r="J213"/>
  <c r="BK180"/>
  <c r="BK178"/>
  <c r="BK177"/>
  <c r="J176"/>
  <c r="J174"/>
  <c r="J173"/>
  <c r="BK171"/>
  <c r="J169"/>
  <c r="BK167"/>
  <c r="BK165"/>
  <c r="J157"/>
  <c r="J156"/>
  <c r="J151"/>
  <c r="BK144"/>
  <c r="J143"/>
  <c i="3" r="BK255"/>
  <c r="BK253"/>
  <c r="J243"/>
  <c r="BK238"/>
  <c r="BK224"/>
  <c r="J216"/>
  <c r="BK207"/>
  <c r="BK206"/>
  <c r="BK204"/>
  <c r="BK202"/>
  <c r="J199"/>
  <c r="BK197"/>
  <c r="BK195"/>
  <c r="BK194"/>
  <c r="BK178"/>
  <c r="J176"/>
  <c r="BK174"/>
  <c r="J170"/>
  <c r="J166"/>
  <c r="J162"/>
  <c r="J160"/>
  <c r="J158"/>
  <c r="BK145"/>
  <c r="BK144"/>
  <c r="J143"/>
  <c r="J141"/>
  <c r="BK137"/>
  <c i="2" r="BK183"/>
  <c r="J168"/>
  <c r="BK163"/>
  <c r="BK161"/>
  <c r="J159"/>
  <c r="J157"/>
  <c r="BK150"/>
  <c r="BK147"/>
  <c r="J144"/>
  <c r="J143"/>
  <c r="J141"/>
  <c r="BK140"/>
  <c r="BK137"/>
  <c r="BK122"/>
  <c l="1" r="T121"/>
  <c r="T120"/>
  <c r="T119"/>
  <c r="T162"/>
  <c i="3" r="BK136"/>
  <c r="BK161"/>
  <c r="J161"/>
  <c r="J101"/>
  <c r="R171"/>
  <c r="T182"/>
  <c r="BK196"/>
  <c r="J196"/>
  <c r="J105"/>
  <c r="BK221"/>
  <c r="J221"/>
  <c r="J106"/>
  <c r="R245"/>
  <c r="R244"/>
  <c r="R257"/>
  <c r="R256"/>
  <c i="4" r="P135"/>
  <c r="T155"/>
  <c r="T164"/>
  <c r="R179"/>
  <c r="P187"/>
  <c r="P196"/>
  <c r="T215"/>
  <c r="T214"/>
  <c r="BK228"/>
  <c i="5" r="P135"/>
  <c r="P159"/>
  <c r="BK175"/>
  <c r="J175"/>
  <c r="J103"/>
  <c r="BK188"/>
  <c r="J188"/>
  <c r="J104"/>
  <c r="BK200"/>
  <c r="J200"/>
  <c r="J105"/>
  <c r="T219"/>
  <c r="T218"/>
  <c r="T230"/>
  <c r="T229"/>
  <c i="6" r="P135"/>
  <c r="P159"/>
  <c r="P169"/>
  <c i="2" r="BK121"/>
  <c r="J121"/>
  <c r="J98"/>
  <c r="BK162"/>
  <c r="J162"/>
  <c r="J99"/>
  <c i="3" r="T136"/>
  <c r="R161"/>
  <c r="BK182"/>
  <c r="J182"/>
  <c r="J103"/>
  <c r="BK193"/>
  <c r="J193"/>
  <c r="J104"/>
  <c r="T193"/>
  <c r="R196"/>
  <c r="R221"/>
  <c r="P245"/>
  <c r="P244"/>
  <c r="BK257"/>
  <c r="J257"/>
  <c r="J111"/>
  <c i="4" r="R135"/>
  <c r="P155"/>
  <c r="P164"/>
  <c r="T179"/>
  <c r="R187"/>
  <c r="R196"/>
  <c r="R215"/>
  <c r="R214"/>
  <c r="T228"/>
  <c r="T227"/>
  <c i="5" r="R135"/>
  <c r="R159"/>
  <c r="T170"/>
  <c r="P175"/>
  <c r="R188"/>
  <c r="P200"/>
  <c r="R219"/>
  <c r="R218"/>
  <c r="BK230"/>
  <c i="6" r="T135"/>
  <c r="R159"/>
  <c r="BK174"/>
  <c r="J174"/>
  <c r="J103"/>
  <c r="T174"/>
  <c r="BK199"/>
  <c r="J199"/>
  <c r="J105"/>
  <c r="P199"/>
  <c r="BK216"/>
  <c r="J216"/>
  <c r="J108"/>
  <c r="T216"/>
  <c r="T215"/>
  <c r="P228"/>
  <c r="P227"/>
  <c i="7" r="J111"/>
  <c i="2" r="R121"/>
  <c r="R120"/>
  <c r="P162"/>
  <c i="3" r="P136"/>
  <c r="P161"/>
  <c r="T171"/>
  <c r="R182"/>
  <c r="P193"/>
  <c r="T196"/>
  <c r="P221"/>
  <c r="T245"/>
  <c r="T244"/>
  <c r="T257"/>
  <c r="T256"/>
  <c i="4" r="T135"/>
  <c r="BK164"/>
  <c r="J164"/>
  <c r="J102"/>
  <c r="BK179"/>
  <c r="J179"/>
  <c r="J103"/>
  <c r="P179"/>
  <c r="T187"/>
  <c r="T196"/>
  <c r="BK215"/>
  <c r="BK214"/>
  <c r="J214"/>
  <c r="J107"/>
  <c r="P228"/>
  <c r="P227"/>
  <c i="5" r="T135"/>
  <c r="T159"/>
  <c r="P170"/>
  <c r="R175"/>
  <c r="T188"/>
  <c r="T200"/>
  <c r="BK219"/>
  <c r="J219"/>
  <c r="J108"/>
  <c r="P230"/>
  <c r="P229"/>
  <c i="6" r="BK135"/>
  <c r="BK159"/>
  <c r="J159"/>
  <c r="J101"/>
  <c r="BK169"/>
  <c r="J169"/>
  <c r="J102"/>
  <c r="R169"/>
  <c r="P174"/>
  <c r="BK187"/>
  <c r="J187"/>
  <c r="J104"/>
  <c r="R187"/>
  <c r="T199"/>
  <c r="R216"/>
  <c r="R215"/>
  <c r="BK228"/>
  <c r="J228"/>
  <c r="J110"/>
  <c r="T228"/>
  <c r="T227"/>
  <c i="2" r="P121"/>
  <c r="P120"/>
  <c r="P119"/>
  <c i="1" r="AU95"/>
  <c i="2" r="R162"/>
  <c i="3" r="R136"/>
  <c r="T161"/>
  <c r="BK171"/>
  <c r="J171"/>
  <c r="J102"/>
  <c r="P171"/>
  <c r="P182"/>
  <c r="R193"/>
  <c r="P196"/>
  <c r="T221"/>
  <c r="BK245"/>
  <c r="J245"/>
  <c r="J109"/>
  <c r="P257"/>
  <c r="P256"/>
  <c i="4" r="BK135"/>
  <c r="J135"/>
  <c r="J100"/>
  <c r="BK155"/>
  <c r="J155"/>
  <c r="J101"/>
  <c r="R155"/>
  <c r="R164"/>
  <c r="BK187"/>
  <c r="J187"/>
  <c r="J104"/>
  <c r="BK196"/>
  <c r="J196"/>
  <c r="J105"/>
  <c r="P215"/>
  <c r="P214"/>
  <c r="R228"/>
  <c r="R227"/>
  <c i="5" r="BK135"/>
  <c r="J135"/>
  <c r="J100"/>
  <c r="BK159"/>
  <c r="J159"/>
  <c r="J101"/>
  <c r="BK170"/>
  <c r="J170"/>
  <c r="J102"/>
  <c r="R170"/>
  <c r="T175"/>
  <c r="P188"/>
  <c r="R200"/>
  <c r="P219"/>
  <c r="P218"/>
  <c r="R230"/>
  <c r="R229"/>
  <c i="6" r="R135"/>
  <c r="T159"/>
  <c r="T169"/>
  <c r="R174"/>
  <c r="P187"/>
  <c r="T187"/>
  <c r="R199"/>
  <c r="P216"/>
  <c r="P215"/>
  <c r="R228"/>
  <c r="R227"/>
  <c i="7" r="BK118"/>
  <c r="J118"/>
  <c r="J97"/>
  <c r="P118"/>
  <c r="P117"/>
  <c i="1" r="AU101"/>
  <c i="7" r="R118"/>
  <c r="R117"/>
  <c r="T118"/>
  <c r="T117"/>
  <c i="2" r="J113"/>
  <c r="BE125"/>
  <c r="BE133"/>
  <c r="BE149"/>
  <c r="BE171"/>
  <c r="BE181"/>
  <c i="3" r="F131"/>
  <c r="BE147"/>
  <c r="BE152"/>
  <c r="BE154"/>
  <c r="BE170"/>
  <c r="BE179"/>
  <c r="BE180"/>
  <c r="BE201"/>
  <c r="BE220"/>
  <c r="BE222"/>
  <c r="BE228"/>
  <c r="BE248"/>
  <c r="BE258"/>
  <c r="BE260"/>
  <c i="4" r="E121"/>
  <c r="BE140"/>
  <c r="BE146"/>
  <c r="BE153"/>
  <c r="BE161"/>
  <c r="BE162"/>
  <c r="BE163"/>
  <c r="BE182"/>
  <c r="BE183"/>
  <c r="BE188"/>
  <c r="BE189"/>
  <c r="BE197"/>
  <c r="BE202"/>
  <c r="BE216"/>
  <c r="BE222"/>
  <c r="BE230"/>
  <c i="5" r="J91"/>
  <c r="F130"/>
  <c r="BE136"/>
  <c r="BE141"/>
  <c r="BE142"/>
  <c r="BE151"/>
  <c r="BE169"/>
  <c r="BE172"/>
  <c r="BE173"/>
  <c r="BE176"/>
  <c r="BE178"/>
  <c r="BE184"/>
  <c r="BE189"/>
  <c r="BK216"/>
  <c r="J216"/>
  <c r="J106"/>
  <c i="6" r="E85"/>
  <c r="F94"/>
  <c r="J127"/>
  <c r="BE157"/>
  <c r="BE160"/>
  <c r="BE166"/>
  <c r="BE171"/>
  <c r="BE172"/>
  <c r="BE211"/>
  <c r="BE214"/>
  <c r="BE217"/>
  <c r="BE219"/>
  <c r="BE226"/>
  <c r="BE231"/>
  <c r="BE233"/>
  <c i="2" r="E85"/>
  <c r="BE152"/>
  <c r="BE161"/>
  <c r="BE183"/>
  <c i="3" r="J91"/>
  <c r="BE137"/>
  <c r="BE141"/>
  <c r="BE156"/>
  <c r="BE168"/>
  <c r="BE172"/>
  <c r="BE174"/>
  <c r="BE176"/>
  <c r="BE183"/>
  <c r="BE194"/>
  <c r="BE197"/>
  <c r="BE199"/>
  <c r="BE224"/>
  <c r="BE246"/>
  <c r="BE251"/>
  <c r="BE255"/>
  <c i="4" r="F130"/>
  <c r="BE142"/>
  <c r="BE151"/>
  <c r="BE167"/>
  <c r="BE169"/>
  <c r="BE213"/>
  <c i="5" r="BE144"/>
  <c r="BE148"/>
  <c r="BE149"/>
  <c r="BE155"/>
  <c r="BE157"/>
  <c r="BE164"/>
  <c r="BE222"/>
  <c r="BE224"/>
  <c r="BE226"/>
  <c r="BE235"/>
  <c r="BK234"/>
  <c r="J234"/>
  <c r="J111"/>
  <c i="6" r="BE136"/>
  <c r="BE138"/>
  <c r="BE141"/>
  <c r="BE168"/>
  <c r="BE170"/>
  <c i="2" r="F92"/>
  <c r="BE122"/>
  <c r="BE132"/>
  <c r="BE137"/>
  <c r="BE141"/>
  <c r="BE143"/>
  <c r="BE144"/>
  <c r="BE150"/>
  <c r="BE157"/>
  <c i="3" r="E122"/>
  <c r="BE144"/>
  <c r="BE158"/>
  <c r="BE160"/>
  <c r="BE162"/>
  <c r="BE178"/>
  <c r="BE185"/>
  <c r="BE204"/>
  <c r="BE205"/>
  <c r="BE206"/>
  <c r="BE243"/>
  <c r="BE259"/>
  <c r="BE262"/>
  <c r="BK242"/>
  <c r="J242"/>
  <c r="J107"/>
  <c i="4" r="J91"/>
  <c r="BE136"/>
  <c r="BE144"/>
  <c r="BE147"/>
  <c r="BE154"/>
  <c r="BE156"/>
  <c r="BE157"/>
  <c r="BE165"/>
  <c r="BE173"/>
  <c r="BE174"/>
  <c r="BE176"/>
  <c r="BE177"/>
  <c r="BE178"/>
  <c r="BE180"/>
  <c r="BE224"/>
  <c r="BK232"/>
  <c r="J232"/>
  <c r="J111"/>
  <c i="5" r="E85"/>
  <c r="BE138"/>
  <c r="BE160"/>
  <c r="BE171"/>
  <c r="BE174"/>
  <c r="BE201"/>
  <c r="BE206"/>
  <c r="BE220"/>
  <c r="BE231"/>
  <c r="BE232"/>
  <c r="BE233"/>
  <c i="6" r="BE140"/>
  <c r="BE144"/>
  <c r="BE148"/>
  <c r="BE149"/>
  <c r="BE153"/>
  <c r="BE173"/>
  <c r="BE175"/>
  <c r="BE183"/>
  <c r="BE188"/>
  <c r="BE200"/>
  <c r="BE205"/>
  <c r="BE209"/>
  <c r="BE222"/>
  <c i="7" r="E85"/>
  <c r="F114"/>
  <c r="BE120"/>
  <c r="BE121"/>
  <c r="BE122"/>
  <c i="1" r="BA101"/>
  <c i="2" r="BE135"/>
  <c r="BE140"/>
  <c r="BE147"/>
  <c r="BE159"/>
  <c r="BE163"/>
  <c r="BE168"/>
  <c r="BE182"/>
  <c r="BE185"/>
  <c i="3" r="BE143"/>
  <c r="BE145"/>
  <c r="BE151"/>
  <c r="BE166"/>
  <c r="BE191"/>
  <c r="BE195"/>
  <c r="BE202"/>
  <c r="BE207"/>
  <c r="BE216"/>
  <c r="BE233"/>
  <c r="BE238"/>
  <c r="BE253"/>
  <c r="BK261"/>
  <c r="J261"/>
  <c r="J112"/>
  <c i="4" r="BE143"/>
  <c r="BE149"/>
  <c r="BE171"/>
  <c r="BE206"/>
  <c r="BE210"/>
  <c r="BE220"/>
  <c r="BE226"/>
  <c r="BE229"/>
  <c r="BE231"/>
  <c r="BE233"/>
  <c r="BK212"/>
  <c r="J212"/>
  <c r="J106"/>
  <c i="5" r="BE140"/>
  <c r="BE153"/>
  <c r="BE166"/>
  <c r="BE168"/>
  <c r="BE190"/>
  <c r="BE210"/>
  <c r="BE214"/>
  <c r="BE217"/>
  <c r="BE228"/>
  <c i="6" r="BE142"/>
  <c r="BE151"/>
  <c r="BE155"/>
  <c r="BE164"/>
  <c r="BE167"/>
  <c r="BE177"/>
  <c r="BE189"/>
  <c r="BE224"/>
  <c r="BE229"/>
  <c r="BE230"/>
  <c r="BK213"/>
  <c r="J213"/>
  <c r="J106"/>
  <c r="BK232"/>
  <c r="J232"/>
  <c r="J111"/>
  <c i="7" r="BE119"/>
  <c r="BE123"/>
  <c r="BE125"/>
  <c r="BE127"/>
  <c r="BE129"/>
  <c r="BE131"/>
  <c r="BE133"/>
  <c r="BE135"/>
  <c i="6" r="F38"/>
  <c i="1" r="BC100"/>
  <c i="4" r="F36"/>
  <c i="1" r="BA98"/>
  <c i="6" r="J36"/>
  <c i="1" r="AW100"/>
  <c i="2" r="J34"/>
  <c i="1" r="AW95"/>
  <c i="3" r="J36"/>
  <c i="1" r="AW97"/>
  <c i="4" r="F38"/>
  <c i="1" r="BC98"/>
  <c i="6" r="F36"/>
  <c i="1" r="BA100"/>
  <c i="7" r="F35"/>
  <c i="1" r="BB101"/>
  <c r="AS94"/>
  <c i="2" r="F36"/>
  <c i="1" r="BC95"/>
  <c i="4" r="F39"/>
  <c i="1" r="BD98"/>
  <c i="4" r="J36"/>
  <c i="1" r="AW98"/>
  <c i="5" r="F38"/>
  <c i="1" r="BC99"/>
  <c i="4" r="F37"/>
  <c i="1" r="BB98"/>
  <c i="7" r="F36"/>
  <c i="1" r="BC101"/>
  <c i="3" r="F36"/>
  <c i="1" r="BA97"/>
  <c i="7" r="J34"/>
  <c i="1" r="AW101"/>
  <c i="5" r="J36"/>
  <c i="1" r="AW99"/>
  <c i="2" r="F34"/>
  <c i="1" r="BA95"/>
  <c i="5" r="F39"/>
  <c i="1" r="BD99"/>
  <c i="2" r="F35"/>
  <c i="1" r="BB95"/>
  <c i="5" r="F37"/>
  <c i="1" r="BB99"/>
  <c i="7" r="F37"/>
  <c i="1" r="BD101"/>
  <c i="3" r="F39"/>
  <c i="1" r="BD97"/>
  <c i="2" r="F37"/>
  <c i="1" r="BD95"/>
  <c i="3" r="F37"/>
  <c i="1" r="BB97"/>
  <c i="3" r="F38"/>
  <c i="1" r="BC97"/>
  <c i="5" r="F36"/>
  <c i="1" r="BA99"/>
  <c i="6" r="F37"/>
  <c i="1" r="BB100"/>
  <c i="6" r="F39"/>
  <c i="1" r="BD100"/>
  <c i="5" l="1" r="R134"/>
  <c r="R133"/>
  <c r="P134"/>
  <c r="P133"/>
  <c i="1" r="AU99"/>
  <c i="4" r="BK227"/>
  <c r="J227"/>
  <c r="J109"/>
  <c i="3" r="R135"/>
  <c r="R134"/>
  <c i="6" r="T134"/>
  <c r="T133"/>
  <c i="5" r="BK229"/>
  <c r="J229"/>
  <c r="J109"/>
  <c i="4" r="R134"/>
  <c r="R133"/>
  <c i="3" r="T135"/>
  <c r="T134"/>
  <c i="6" r="R134"/>
  <c r="R133"/>
  <c r="BK134"/>
  <c r="J134"/>
  <c r="J99"/>
  <c i="2" r="R119"/>
  <c i="6" r="P134"/>
  <c r="P133"/>
  <c i="1" r="AU100"/>
  <c i="5" r="T134"/>
  <c r="T133"/>
  <c i="4" r="T134"/>
  <c r="T133"/>
  <c i="3" r="P135"/>
  <c r="P134"/>
  <c i="1" r="AU97"/>
  <c i="4" r="P134"/>
  <c r="P133"/>
  <c i="1" r="AU98"/>
  <c i="3" r="BK135"/>
  <c r="J135"/>
  <c r="J99"/>
  <c r="J136"/>
  <c r="J100"/>
  <c r="BK244"/>
  <c r="J244"/>
  <c r="J108"/>
  <c i="4" r="J228"/>
  <c r="J110"/>
  <c i="5" r="BK134"/>
  <c r="J134"/>
  <c r="J99"/>
  <c i="2" r="BK120"/>
  <c r="J120"/>
  <c r="J97"/>
  <c i="3" r="BK256"/>
  <c r="J256"/>
  <c r="J110"/>
  <c i="5" r="BK218"/>
  <c r="J218"/>
  <c r="J107"/>
  <c r="J230"/>
  <c r="J110"/>
  <c i="6" r="BK227"/>
  <c r="J227"/>
  <c r="J109"/>
  <c i="4" r="BK134"/>
  <c r="J134"/>
  <c r="J99"/>
  <c r="J215"/>
  <c r="J108"/>
  <c i="6" r="J135"/>
  <c r="J100"/>
  <c r="BK215"/>
  <c r="J215"/>
  <c r="J107"/>
  <c i="7" r="BK117"/>
  <c r="J117"/>
  <c r="J96"/>
  <c i="1" r="BA96"/>
  <c r="AW96"/>
  <c i="4" r="J35"/>
  <c i="1" r="AV98"/>
  <c r="AT98"/>
  <c r="BC96"/>
  <c r="AY96"/>
  <c i="6" r="J35"/>
  <c i="1" r="AV100"/>
  <c r="AT100"/>
  <c i="2" r="J33"/>
  <c i="1" r="AV95"/>
  <c r="AT95"/>
  <c i="5" r="F35"/>
  <c i="1" r="AZ99"/>
  <c i="2" r="F33"/>
  <c i="1" r="AZ95"/>
  <c i="6" r="F35"/>
  <c i="1" r="AZ100"/>
  <c i="7" r="J33"/>
  <c i="1" r="AV101"/>
  <c r="AT101"/>
  <c i="3" r="J35"/>
  <c i="1" r="AV97"/>
  <c r="AT97"/>
  <c i="3" r="F35"/>
  <c i="1" r="AZ97"/>
  <c r="BB96"/>
  <c r="AX96"/>
  <c i="4" r="F35"/>
  <c i="1" r="AZ98"/>
  <c r="BD96"/>
  <c i="5" r="J35"/>
  <c i="1" r="AV99"/>
  <c r="AT99"/>
  <c i="7" r="F33"/>
  <c i="1" r="AZ101"/>
  <c i="5" l="1" r="BK133"/>
  <c r="J133"/>
  <c r="J98"/>
  <c i="2" r="BK119"/>
  <c r="J119"/>
  <c r="J96"/>
  <c i="3" r="BK134"/>
  <c r="J134"/>
  <c i="4" r="BK133"/>
  <c r="J133"/>
  <c r="J98"/>
  <c i="6" r="BK133"/>
  <c r="J133"/>
  <c r="J98"/>
  <c i="1" r="BC94"/>
  <c r="AY94"/>
  <c r="BA94"/>
  <c r="AW94"/>
  <c r="AK30"/>
  <c r="BB94"/>
  <c r="W31"/>
  <c r="BD94"/>
  <c r="W33"/>
  <c r="AU96"/>
  <c r="AU94"/>
  <c r="AZ96"/>
  <c r="AV96"/>
  <c r="AT96"/>
  <c i="3" r="J32"/>
  <c i="1" r="AG97"/>
  <c r="AN97"/>
  <c i="7" r="J30"/>
  <c i="1" r="AG101"/>
  <c r="AN101"/>
  <c i="3" l="1" r="J41"/>
  <c r="J98"/>
  <c i="7" r="J39"/>
  <c i="1" r="AZ94"/>
  <c r="W29"/>
  <c r="W30"/>
  <c r="W32"/>
  <c r="AX94"/>
  <c i="6" r="J32"/>
  <c i="1" r="AG100"/>
  <c r="AN100"/>
  <c i="2" r="J30"/>
  <c i="1" r="AG95"/>
  <c i="4" r="J32"/>
  <c i="1" r="AG98"/>
  <c r="AN98"/>
  <c i="5" r="J32"/>
  <c i="1" r="AG99"/>
  <c r="AN99"/>
  <c l="1" r="AN95"/>
  <c i="4" r="J41"/>
  <c i="5" r="J41"/>
  <c i="6" r="J41"/>
  <c i="2" r="J39"/>
  <c i="1" r="AG96"/>
  <c r="AN96"/>
  <c r="AV94"/>
  <c r="AK29"/>
  <c l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<sst xmlns="http://schemas.openxmlformats.org/spreadsheetml/2006/main">
  <si>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</si>
  <si>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</si>
  <si>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</si>
  <si>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</si>
  <si>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{8f76d5f3-8cf4-4a52-bf42-8b6396ddd60a}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</si>
  <si>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</si>
  <si>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</si>
  <si>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</si>
  <si>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</si>
  <si>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</si>
  <si>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</si>
  <si>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</si>
  <si>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</si>
  <si>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</si>
  <si>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</si>
  <si>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</si>
  <si>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</si>
  <si>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v km 83,327 83,878 84,177 84,569 TÚ 2071</t>
  </si>
  <si>
    <t>KSO:</t>
  </si>
  <si>
    <t>CC-CZ:</t>
  </si>
  <si>
    <t>Místo:</t>
  </si>
  <si>
    <t>Nedvědice - Tišnov</t>
  </si>
  <si>
    <t>Datum:</t>
  </si>
  <si>
    <t>29. 6. 2020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</si>
  <si>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</si>
  <si>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</si>
  <si>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</si>
  <si>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</si>
  <si>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</si>
  <si>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</si>
  <si>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</si>
  <si>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</si>
  <si>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</si>
  <si>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25284525</t>
  </si>
  <si>
    <t>DMC Havlíčkův Brod, s.r.o.</t>
  </si>
  <si>
    <t>CZ25284525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</si>
  <si>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</si>
  <si>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</si>
  <si>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</si>
  <si>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</si>
  <si>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</si>
  <si>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</si>
  <si>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</si>
  <si>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</si>
  <si>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</si>
  <si>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</si>
  <si>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</si>
  <si>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</si>
  <si>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</si>
  <si>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</si>
  <si>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</si>
  <si>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</si>
  <si>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</si>
  <si>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</si>
  <si>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</si>
  <si>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</si>
  <si>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</si>
  <si>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</si>
  <si>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</si>
  <si>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</si>
  <si>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</si>
  <si>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</si>
  <si>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</si>
  <si>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</si>
  <si>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</si>
  <si>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</si>
  <si>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</si>
  <si>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</si>
  <si>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</si>
  <si>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</si>
  <si>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</si>
  <si>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</si>
  <si>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</si>
  <si>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</si>
  <si>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</si>
  <si>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</si>
  <si>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</si>
  <si>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</si>
  <si>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</si>
  <si>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</si>
  <si>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</si>
  <si>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</si>
  <si>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</si>
  <si>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</si>
  <si>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</si>
  <si>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a spodek</t>
  </si>
  <si>
    <t>STA</t>
  </si>
  <si>
    <t>1</t>
  </si>
  <si>
    <t>{8ba7f05d-4e0b-4ba3-bbd6-b849ce7ec0d2}</t>
  </si>
  <si>
    <t>2</t>
  </si>
  <si>
    <t>SO 02</t>
  </si>
  <si>
    <t>Propustky a mosty</t>
  </si>
  <si>
    <t>{6f0fe80a-ea1b-48fe-ad00-2e09a59a3e22}</t>
  </si>
  <si>
    <t>SO 02.01</t>
  </si>
  <si>
    <t>Propustek v km 83,327</t>
  </si>
  <si>
    <t>Soupis</t>
  </si>
  <si>
    <t>{6924a561-1899-40fc-a701-219394a996d5}</t>
  </si>
  <si>
    <t>SO 02.02</t>
  </si>
  <si>
    <t>Propustek v km 83,878</t>
  </si>
  <si>
    <t>{c934a8c3-9bbe-4450-8b71-0ba934cd27d7}</t>
  </si>
  <si>
    <t>SO 02.03</t>
  </si>
  <si>
    <t>Propustek v km 84,177</t>
  </si>
  <si>
    <t>{8e651de2-af55-402c-9bdb-1db7cf059c66}</t>
  </si>
  <si>
    <t>SO 02.04</t>
  </si>
  <si>
    <t>Propustek v km 84,569</t>
  </si>
  <si>
    <t>{ac713f11-c796-4f05-b1ff-8f47dbbf2d09}</t>
  </si>
  <si>
    <t>VRN</t>
  </si>
  <si>
    <t>Vedlejší rozpočtové náklady</t>
  </si>
  <si>
    <t>{f44322c6-cca3-4adb-8f82-58b4a855b6fe}</t>
  </si>
  <si>
    <t>KRYCÍ LIST SOUPISU PRACÍ</t>
  </si>
  <si>
    <t>Objekt:</t>
  </si>
  <si>
    <t>SO 01 - Železniční svršek a spodek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</si>
  <si>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</si>
  <si>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</si>
  <si>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</si>
  <si>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</si>
  <si>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</si>
  <si>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</si>
  <si>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</si>
  <si>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</si>
  <si>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</si>
  <si>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</si>
  <si>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</si>
  <si>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</si>
  <si>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</si>
  <si>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</si>
  <si>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</si>
  <si>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</si>
  <si>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</si>
  <si>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</si>
  <si>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</si>
  <si>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</si>
  <si>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</si>
  <si>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</si>
  <si>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</si>
  <si>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</si>
  <si>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</si>
  <si>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</si>
  <si>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</si>
  <si>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</si>
  <si>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</si>
  <si>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</si>
  <si>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2020</t>
  </si>
  <si>
    <t>4</t>
  </si>
  <si>
    <t>-1270686396</t>
  </si>
  <si>
    <t>P</t>
  </si>
  <si>
    <t>Poznámka k položce:_x000d_
Kilometr koleje=km</t>
  </si>
  <si>
    <t>VV</t>
  </si>
  <si>
    <t>0,4*2</t>
  </si>
  <si>
    <t>5905055010</t>
  </si>
  <si>
    <t>Odstranění stávajícího kolejového lože odtěžením v koleji</t>
  </si>
  <si>
    <t>m3</t>
  </si>
  <si>
    <t>-1347550823</t>
  </si>
  <si>
    <t>objem KL po odečtení pražců</t>
  </si>
  <si>
    <t>42,338</t>
  </si>
  <si>
    <t>40,868</t>
  </si>
  <si>
    <t>Součet</t>
  </si>
  <si>
    <t>3</t>
  </si>
  <si>
    <t>5905060010</t>
  </si>
  <si>
    <t>Zřízení nového kolejového lože v koleji</t>
  </si>
  <si>
    <t>1713625367</t>
  </si>
  <si>
    <t>M</t>
  </si>
  <si>
    <t>5955101000</t>
  </si>
  <si>
    <t>Kamenivo drcené štěrk frakce 31,5/63 třídy BI</t>
  </si>
  <si>
    <t>t</t>
  </si>
  <si>
    <t>8</t>
  </si>
  <si>
    <t>556950958</t>
  </si>
  <si>
    <t>(167,882+255)*1,808</t>
  </si>
  <si>
    <t>5905105030</t>
  </si>
  <si>
    <t>Doplnění KL kamenivem souvisle strojně v koleji</t>
  </si>
  <si>
    <t>710720147</t>
  </si>
  <si>
    <t>(400-4*15)*0,75</t>
  </si>
  <si>
    <t>6</t>
  </si>
  <si>
    <t>5906025010</t>
  </si>
  <si>
    <t>Výměna pražců po vyjmutí KR pražce dřevěné příčné nevystrojené</t>
  </si>
  <si>
    <t>kus</t>
  </si>
  <si>
    <t>-3101924</t>
  </si>
  <si>
    <t>Poznámka k položce:_x000d_
Pražec=kus</t>
  </si>
  <si>
    <t>4*23</t>
  </si>
  <si>
    <t>7</t>
  </si>
  <si>
    <t>5956101000</t>
  </si>
  <si>
    <t>Pražec dřevěný příčný nevystrojený dub 2600x260x160 mm</t>
  </si>
  <si>
    <t>540136487</t>
  </si>
  <si>
    <t>5958158005</t>
  </si>
  <si>
    <t xml:space="preserve">Podložka pryžová pod patu kolejnice S49  183/126/6</t>
  </si>
  <si>
    <t>782722714</t>
  </si>
  <si>
    <t>92*2</t>
  </si>
  <si>
    <t>9</t>
  </si>
  <si>
    <t>5958158070</t>
  </si>
  <si>
    <t>Podložka polyetylenová pod podkladnici 380/160/2 (S4, R4)</t>
  </si>
  <si>
    <t>545443769</t>
  </si>
  <si>
    <t>10</t>
  </si>
  <si>
    <t>5958128010</t>
  </si>
  <si>
    <t>Komplety ŽS 4 (šroub RS 1, matice M 24, podložka Fe6, svěrka ŽS4)</t>
  </si>
  <si>
    <t>-1804464389</t>
  </si>
  <si>
    <t>"výměna 20% kompletů" 92*4*0,2</t>
  </si>
  <si>
    <t>"zaokrouhlení" 74</t>
  </si>
  <si>
    <t>11</t>
  </si>
  <si>
    <t>5958131050</t>
  </si>
  <si>
    <t>Součásti upevňovací s antikorozní úpravou vrtule R1(145)</t>
  </si>
  <si>
    <t>-613298442</t>
  </si>
  <si>
    <t>92*8</t>
  </si>
  <si>
    <t>12</t>
  </si>
  <si>
    <t>5958131070</t>
  </si>
  <si>
    <t>Součásti upevňovací s antikorozní úpravou kroužek pružný dvojitý Fe 6</t>
  </si>
  <si>
    <t>1569456954</t>
  </si>
  <si>
    <t>13</t>
  </si>
  <si>
    <t>5909030010</t>
  </si>
  <si>
    <t>Následná úprava GPK koleje směrové a výškové uspořádání pražce dřevěné nebo ocelové</t>
  </si>
  <si>
    <t>393789979</t>
  </si>
  <si>
    <t>14</t>
  </si>
  <si>
    <t>5909032010</t>
  </si>
  <si>
    <t>Přesná úprava GPK koleje směrové a výškové uspořádání pražce dřevěné nebo ocelové</t>
  </si>
  <si>
    <t>-474660127</t>
  </si>
  <si>
    <t>(4*15*2)/1000</t>
  </si>
  <si>
    <t>(400-4*15)/1000</t>
  </si>
  <si>
    <t>5910020130</t>
  </si>
  <si>
    <t>Svařování kolejnic termitem plný předehřev standardní spára svar jednotlivý tv. S49</t>
  </si>
  <si>
    <t>svar</t>
  </si>
  <si>
    <t>1549579902</t>
  </si>
  <si>
    <t>4*2</t>
  </si>
  <si>
    <t>16</t>
  </si>
  <si>
    <t>5999010010</t>
  </si>
  <si>
    <t>Vyjmutí a snesení konstrukcí nebo dílů hmotnosti do 10 t</t>
  </si>
  <si>
    <t>-699881508</t>
  </si>
  <si>
    <t>4*15*0,294</t>
  </si>
  <si>
    <t>17</t>
  </si>
  <si>
    <t>5999015010</t>
  </si>
  <si>
    <t>Vložení konstrukcí nebo dílů hmotnosti do 10 t</t>
  </si>
  <si>
    <t>1357047373</t>
  </si>
  <si>
    <t>OST</t>
  </si>
  <si>
    <t>Ostatní</t>
  </si>
  <si>
    <t>18</t>
  </si>
  <si>
    <t>9902300400</t>
  </si>
  <si>
    <t>Doprava jednosměrná (např. nakupovaného materiálu) mechanizací o nosnosti přes 3,5 t sypanin (kameniva, písku, suti, dlažebních kostek, atd.) do 40 km</t>
  </si>
  <si>
    <t>512</t>
  </si>
  <si>
    <t>2030026227</t>
  </si>
  <si>
    <t>Poznámka k položce:_x000d_
Měrnou jednotkou je t přepravovaného materiálu.</t>
  </si>
  <si>
    <t>"32/63" 764,571</t>
  </si>
  <si>
    <t>"odvoz suti" 302,188</t>
  </si>
  <si>
    <t>19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</si>
  <si>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</si>
  <si>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</si>
  <si>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-1375870288</t>
  </si>
  <si>
    <t>"Přesun KP do Tišnova a zpět" 17,64*2</t>
  </si>
  <si>
    <t>20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</si>
  <si>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</si>
  <si>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</si>
  <si>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396248844</t>
  </si>
  <si>
    <t>"nové pražce" 23*4*0,08</t>
  </si>
  <si>
    <t>"užité pražce na skládku" 23*4*0,08</t>
  </si>
  <si>
    <t>"nové komplety" 74*0,001264</t>
  </si>
  <si>
    <t>"Pryžové podložky" 184*0,000182</t>
  </si>
  <si>
    <t>"PE podložka" 184*0,00009</t>
  </si>
  <si>
    <t>"vrtule R1" 736*0,000516</t>
  </si>
  <si>
    <t>"kroužek Fe6" 736*0,00009</t>
  </si>
  <si>
    <t>9903200100</t>
  </si>
  <si>
    <t>Přeprava mechanizace na místo prováděných prací o hmotnosti přes 12 t přes 50 do 100 km</t>
  </si>
  <si>
    <t>-521608208</t>
  </si>
  <si>
    <t>22</t>
  </si>
  <si>
    <t>9903200200</t>
  </si>
  <si>
    <t>Přeprava mechanizace na místo prováděných prací o hmotnosti přes 12 t do 200 km</t>
  </si>
  <si>
    <t>1757556745</t>
  </si>
  <si>
    <t>23</t>
  </si>
  <si>
    <t>9909000100</t>
  </si>
  <si>
    <t>Poplatek za uložení suti nebo hmot na oficiální skládku</t>
  </si>
  <si>
    <t>1977833560</t>
  </si>
  <si>
    <t>"KL" 167,882*1,8</t>
  </si>
  <si>
    <t>24</t>
  </si>
  <si>
    <t>9909000300</t>
  </si>
  <si>
    <t>Poplatek za likvidaci dřevěných kolejnicových podpor</t>
  </si>
  <si>
    <t>-1966785073</t>
  </si>
  <si>
    <t>23*4*0,08</t>
  </si>
  <si>
    <t>SO 02 - Propustky a mosty</t>
  </si>
  <si>
    <t>Soupis:</t>
  </si>
  <si>
    <t>SO 02.01 - Propustek v km 83,327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</si>
  <si>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</si>
  <si>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</si>
  <si>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</si>
  <si>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</si>
  <si>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</si>
  <si>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</si>
  <si>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</si>
  <si>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</si>
  <si>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</si>
  <si>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</si>
  <si>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</si>
  <si>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</si>
  <si>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VRN6 - Územní vlivy</t>
  </si>
  <si>
    <t>Zemní práce</t>
  </si>
  <si>
    <t>114203102</t>
  </si>
  <si>
    <t>Rozebrání dlažeb z lomového kamene nebo betonových tvárnic na sucho se zalitými spárami</t>
  </si>
  <si>
    <t>CS ÚRS 2020 01</t>
  </si>
  <si>
    <t>1200498484</t>
  </si>
  <si>
    <t>"otvor" 0,4*1,0*6,4</t>
  </si>
  <si>
    <t>"kužely" 0,4*1,0*(4,2+3,2+3,9+4,3)</t>
  </si>
  <si>
    <t>115101201</t>
  </si>
  <si>
    <t>Čerpání vody na dopravní výšku do 10 m průměrný přítok do 500 l/min</t>
  </si>
  <si>
    <t>hod</t>
  </si>
  <si>
    <t>1366815201</t>
  </si>
  <si>
    <t>7*24</t>
  </si>
  <si>
    <t>115101301</t>
  </si>
  <si>
    <t>Pohotovost čerpací soupravy pro dopravní výšku do 10 m přítok do 500 l/min</t>
  </si>
  <si>
    <t>den</t>
  </si>
  <si>
    <t>-221247692</t>
  </si>
  <si>
    <t>122151403</t>
  </si>
  <si>
    <t>Vykopávky v zemníku na suchu v hornině třídy těžitelnosti I, skupiny 1 a 2 objem do 100 m3 strojně</t>
  </si>
  <si>
    <t>438659643</t>
  </si>
  <si>
    <t>131151103</t>
  </si>
  <si>
    <t>Hloubení jam nezapažených v hornině třídy těžitelnosti I, skupiny 1 a 2 objem do 100 m3 strojně</t>
  </si>
  <si>
    <t>481580057</t>
  </si>
  <si>
    <t>6,4*(3,25*3,25+2*0,3*1,75+0,75*3,2)*1,1</t>
  </si>
  <si>
    <t>132151101</t>
  </si>
  <si>
    <t xml:space="preserve">Hloubení rýh nezapažených  š do 800 mm v hornině třídy těžitelnosti I, skupiny 1 a 2 objem do 20 m3 strojně</t>
  </si>
  <si>
    <t>757453836</t>
  </si>
  <si>
    <t>"základ" 2*0,3*0,8*1,8</t>
  </si>
  <si>
    <t>"práh dlažby" 2*0,3*0,8*(1,6+2*1,5)</t>
  </si>
  <si>
    <t>162251101</t>
  </si>
  <si>
    <t>Vodorovné přemístění do 20 m výkopku/sypaniny z horniny třídy těžitelnosti I, skupiny 1 až 3</t>
  </si>
  <si>
    <t>-474507090</t>
  </si>
  <si>
    <t>162751117</t>
  </si>
  <si>
    <t>Vodorovné přemístění do 10000 m výkopku/sypaniny z horniny třídy těžitelnosti I, skupiny 1 až 3</t>
  </si>
  <si>
    <t>1166590519</t>
  </si>
  <si>
    <t>98,648+3,072-75</t>
  </si>
  <si>
    <t>162751119</t>
  </si>
  <si>
    <t>Příplatek k vodorovnému přemístění výkopku/sypaniny z horniny třídy těžitelnosti I, skupiny 1 až 3 ZKD 1000 m přes 10000 m</t>
  </si>
  <si>
    <t>501365876</t>
  </si>
  <si>
    <t>(98,648+3,072-75)*10</t>
  </si>
  <si>
    <t>171151101</t>
  </si>
  <si>
    <t>Hutnění boků násypů pro jakýkoliv sklon a míru zhutnění svahu</t>
  </si>
  <si>
    <t>m2</t>
  </si>
  <si>
    <t>-1512019120</t>
  </si>
  <si>
    <t>2*4,5*(10-1,4)</t>
  </si>
  <si>
    <t>171251201</t>
  </si>
  <si>
    <t>Uložení sypaniny na skládky nebo meziskládky</t>
  </si>
  <si>
    <t>-1175522992</t>
  </si>
  <si>
    <t>98,648+3,072</t>
  </si>
  <si>
    <t>174151101</t>
  </si>
  <si>
    <t>Zásyp jam, šachet rýh nebo kolem objektů sypaninou se zhutněním</t>
  </si>
  <si>
    <t>-1166341683</t>
  </si>
  <si>
    <t>Zakládání</t>
  </si>
  <si>
    <t>273321117</t>
  </si>
  <si>
    <t>Základové desky mostních konstrukcí ze ŽB C 25/30</t>
  </si>
  <si>
    <t>1920248312</t>
  </si>
  <si>
    <t>0,2*1,8*12,99+2*0,3*0,6*1,8</t>
  </si>
  <si>
    <t>273354111</t>
  </si>
  <si>
    <t>Bednění základových desek - zřízení</t>
  </si>
  <si>
    <t>-421796615</t>
  </si>
  <si>
    <t>2*0,2*(1,8+12,99)</t>
  </si>
  <si>
    <t>273354211</t>
  </si>
  <si>
    <t>Bednění základových desek - odstranění</t>
  </si>
  <si>
    <t>-1488065518</t>
  </si>
  <si>
    <t>273361412</t>
  </si>
  <si>
    <t>Výztuž základových desek ze svařovaných sítí do 6 kg/m2</t>
  </si>
  <si>
    <t>948916583</t>
  </si>
  <si>
    <t>Svislé a kompletní konstrukce</t>
  </si>
  <si>
    <t>317321118</t>
  </si>
  <si>
    <t>Mostní římsy ze ŽB C 30/37</t>
  </si>
  <si>
    <t>-1761760131</t>
  </si>
  <si>
    <t>2*0,98</t>
  </si>
  <si>
    <t>317353121</t>
  </si>
  <si>
    <t>Bednění mostních říms všech tvarů - zřízení</t>
  </si>
  <si>
    <t>-607066065</t>
  </si>
  <si>
    <t>2*(0,31+0,55+0,27)*1,6+4*2,7*(0,4+2*0,24+0,4*0,24)</t>
  </si>
  <si>
    <t>317353221</t>
  </si>
  <si>
    <t>Bednění mostních říms všech tvarů - odstranění</t>
  </si>
  <si>
    <t>-814543633</t>
  </si>
  <si>
    <t>317361116</t>
  </si>
  <si>
    <t>Výztuž mostních říms z betonářské oceli 10 505</t>
  </si>
  <si>
    <t>15098684</t>
  </si>
  <si>
    <t>389121111</t>
  </si>
  <si>
    <t>Osazení dílců rámové konstrukce propustků a podchodů hmotnosti do 5 t</t>
  </si>
  <si>
    <t>-1156030494</t>
  </si>
  <si>
    <t>389_R4050</t>
  </si>
  <si>
    <t>Mostní rámové konstrukce z dílců železobetonových C40/50</t>
  </si>
  <si>
    <t>1369352544</t>
  </si>
  <si>
    <t>7*1,456+2*1,316+2*0,916+2*0,762</t>
  </si>
  <si>
    <t>Vodorovné konstrukce</t>
  </si>
  <si>
    <t>451315115</t>
  </si>
  <si>
    <t>Podkladní nebo výplňová vrstva z betonu C 16/20 tl do 100 mm</t>
  </si>
  <si>
    <t>-1862637296</t>
  </si>
  <si>
    <t>2,0*12,39</t>
  </si>
  <si>
    <t>458501112</t>
  </si>
  <si>
    <t>Výplňové klíny za opěrou z kameniva drceného hutněného po vrstvách</t>
  </si>
  <si>
    <t>-1121315739</t>
  </si>
  <si>
    <t>"na šířku pláně" (2*(0,5*3,25*3,25+0,3*3,25)+0,69*1,4)*6,3</t>
  </si>
  <si>
    <t>"nad rámem v koncích" (0,5*0,6*0,4+0,25*0,6)*10</t>
  </si>
  <si>
    <t>"v koncích" 2*0,5*2,1*3,2*(10-1,4)</t>
  </si>
  <si>
    <t>Mezisoučet</t>
  </si>
  <si>
    <t>"50% celkových zásypů" 0,5*145,407</t>
  </si>
  <si>
    <t>25</t>
  </si>
  <si>
    <t>465513157</t>
  </si>
  <si>
    <t>Dlažba svahu u opěr z upraveného lomového žulového kamene tl 200 mm do lože C 25/30 pl přes 10 m2</t>
  </si>
  <si>
    <t>702843148</t>
  </si>
  <si>
    <t>2*1,5*1,6</t>
  </si>
  <si>
    <t>Úpravy povrchů, podlahy a osazování výplní</t>
  </si>
  <si>
    <t>26</t>
  </si>
  <si>
    <t>628613511</t>
  </si>
  <si>
    <t>Ochranný nátěr OK mostů - základní a podkladní epoxidový, vrchní PU, tl. min 280 µm</t>
  </si>
  <si>
    <t>657865716</t>
  </si>
  <si>
    <t>27</t>
  </si>
  <si>
    <t>628613611</t>
  </si>
  <si>
    <t>Žárové zinkování ponorem dílů ocelových konstrukcí mostů hmotnosti do 100 kg</t>
  </si>
  <si>
    <t>kg</t>
  </si>
  <si>
    <t>104044633</t>
  </si>
  <si>
    <t>Ostatní konstrukce a práce, bourání</t>
  </si>
  <si>
    <t>28</t>
  </si>
  <si>
    <t>911121211</t>
  </si>
  <si>
    <t>Výroba ocelového zábradli při opravách mostů</t>
  </si>
  <si>
    <t>m</t>
  </si>
  <si>
    <t>-1134204935</t>
  </si>
  <si>
    <t>2*1,6+4*2,7</t>
  </si>
  <si>
    <t>29</t>
  </si>
  <si>
    <t>911121311</t>
  </si>
  <si>
    <t>Montáž ocelového zábradli při opravách mostů</t>
  </si>
  <si>
    <t>1316803608</t>
  </si>
  <si>
    <t>30</t>
  </si>
  <si>
    <t>13010430</t>
  </si>
  <si>
    <t>úhelník ocelový rovnostranný jakost 11 375 70x70x7mm</t>
  </si>
  <si>
    <t>1073323026</t>
  </si>
  <si>
    <t>31</t>
  </si>
  <si>
    <t>13515123</t>
  </si>
  <si>
    <t>ocel široká jakost S235JR 200x15mm</t>
  </si>
  <si>
    <t>1581470962</t>
  </si>
  <si>
    <t>"patní plechy" 24,49*0,001</t>
  </si>
  <si>
    <t>32</t>
  </si>
  <si>
    <t>13011066</t>
  </si>
  <si>
    <t>úhelník ocelový rovnostranný jakost 11 375 60x60x5mm</t>
  </si>
  <si>
    <t>-530018385</t>
  </si>
  <si>
    <t>33</t>
  </si>
  <si>
    <t>13010420</t>
  </si>
  <si>
    <t>úhelník ocelový rovnostranný jakost 11 375 50x50x5mm</t>
  </si>
  <si>
    <t>-284256498</t>
  </si>
  <si>
    <t>34</t>
  </si>
  <si>
    <t>936942211</t>
  </si>
  <si>
    <t>Zhotovení tabulky s letopočtem opravy mostu vložením šablony do bednění</t>
  </si>
  <si>
    <t>1230198847</t>
  </si>
  <si>
    <t>35</t>
  </si>
  <si>
    <t>963021112</t>
  </si>
  <si>
    <t>Bourání mostní nosné konstrukce z kamene</t>
  </si>
  <si>
    <t>-1752697990</t>
  </si>
  <si>
    <t>"římsy" 2*6,7*(0,3*0,5+0,5*0,3*0,6)</t>
  </si>
  <si>
    <t>"deska" (0,3*1,5+0,5*0,3*0,85)*5,3</t>
  </si>
  <si>
    <t>"opěry" 2*1,4*1,9*6,4</t>
  </si>
  <si>
    <t>"křídla" 4*1,45*1,4*2,2</t>
  </si>
  <si>
    <t>"základ" 2*0,5*1,5*6,4</t>
  </si>
  <si>
    <t>"rezerva 10%" 67,789*0,1</t>
  </si>
  <si>
    <t>36</t>
  </si>
  <si>
    <t>963051111</t>
  </si>
  <si>
    <t>Bourání mostní nosné konstrukce z ŽB</t>
  </si>
  <si>
    <t>130193237</t>
  </si>
  <si>
    <t>"římsa vlevo" 0,3*0,5*6,7</t>
  </si>
  <si>
    <t>"patky zábradlí" 5*0,5*0,5*0,8</t>
  </si>
  <si>
    <t>37</t>
  </si>
  <si>
    <t>966075141</t>
  </si>
  <si>
    <t>Odstranění kovového zábradlí vcelku</t>
  </si>
  <si>
    <t>-2094355804</t>
  </si>
  <si>
    <t>997</t>
  </si>
  <si>
    <t>Přesun sutě</t>
  </si>
  <si>
    <t>38</t>
  </si>
  <si>
    <t>997013602</t>
  </si>
  <si>
    <t>Poplatek za uložení na skládce (skládkovné) stavebního odpadu železobetonového kód odpadu 17 01 01</t>
  </si>
  <si>
    <t>-989458962</t>
  </si>
  <si>
    <t>2,005*2,5</t>
  </si>
  <si>
    <t>39</t>
  </si>
  <si>
    <t>997013655</t>
  </si>
  <si>
    <t>Poplatek za uložení na skládce (skládkovné) zeminy a kamení kód odpadu 17 05 04</t>
  </si>
  <si>
    <t>-1329584752</t>
  </si>
  <si>
    <t>"kamenné zdivo" 74,568*2,5</t>
  </si>
  <si>
    <t>"dlažba" 8,8*2,5</t>
  </si>
  <si>
    <t>40</t>
  </si>
  <si>
    <t>997211511</t>
  </si>
  <si>
    <t>Vodorovná doprava suti po suchu na vzdálenost do 1 km</t>
  </si>
  <si>
    <t>-701967812</t>
  </si>
  <si>
    <t>"želbet." 2,005*2,5</t>
  </si>
  <si>
    <t>"kámen kce" 74,568*2,5</t>
  </si>
  <si>
    <t>41</t>
  </si>
  <si>
    <t>997211519</t>
  </si>
  <si>
    <t>Příplatek ZKD 1 km u vodorovné dopravy suti</t>
  </si>
  <si>
    <t>1203149511</t>
  </si>
  <si>
    <t>"želbet." 2,005*2,5*19</t>
  </si>
  <si>
    <t>"kámen kce" 74,568*2,5*19</t>
  </si>
  <si>
    <t>"dlažba" 8,8*2,5*19</t>
  </si>
  <si>
    <t>42</t>
  </si>
  <si>
    <t>997211611</t>
  </si>
  <si>
    <t>Nakládání suti na dopravní prostředky pro vodorovnou dopravu</t>
  </si>
  <si>
    <t>1230407459</t>
  </si>
  <si>
    <t>"železobeton" 2,005*2,5</t>
  </si>
  <si>
    <t>998</t>
  </si>
  <si>
    <t>Přesun hmot</t>
  </si>
  <si>
    <t>43</t>
  </si>
  <si>
    <t>998214111</t>
  </si>
  <si>
    <t>Přesun hmot pro mosty montované z dílců ŽB nebo předpjatých v do 20 m</t>
  </si>
  <si>
    <t>-1537087052</t>
  </si>
  <si>
    <t>PSV</t>
  </si>
  <si>
    <t>Práce a dodávky PSV</t>
  </si>
  <si>
    <t>711</t>
  </si>
  <si>
    <t>Izolace proti vodě, vlhkosti a plynům</t>
  </si>
  <si>
    <t>44</t>
  </si>
  <si>
    <t>711112001</t>
  </si>
  <si>
    <t>Provedení izolace proti zemní vlhkosti svislé za studena nátěrem penetračním</t>
  </si>
  <si>
    <t>-1445350713</t>
  </si>
  <si>
    <t>8,0*(2*2,7+1,4)+2*0,5*2,5*1,7+2*0,8*2,5+0,25*1,6</t>
  </si>
  <si>
    <t>45</t>
  </si>
  <si>
    <t>11163150</t>
  </si>
  <si>
    <t>lak penetrační asfaltový</t>
  </si>
  <si>
    <t>-697334953</t>
  </si>
  <si>
    <t>63,05*0,00035 'Přepočtené koeficientem množství</t>
  </si>
  <si>
    <t>46</t>
  </si>
  <si>
    <t>711112002</t>
  </si>
  <si>
    <t>Provedení izolace proti zemní vlhkosti svislé za studena lakem asfaltovým</t>
  </si>
  <si>
    <t>-256245932</t>
  </si>
  <si>
    <t>(8,0*(2*2,7+1,4)+2*0,5*2,5*1,7+2*0,8*2,5+0,25*1,6)*2</t>
  </si>
  <si>
    <t>47</t>
  </si>
  <si>
    <t>11161332</t>
  </si>
  <si>
    <t>asfalt pro izolaci trub</t>
  </si>
  <si>
    <t>1121752047</t>
  </si>
  <si>
    <t>126,1*0,00045 'Přepočtené koeficientem množství</t>
  </si>
  <si>
    <t>48</t>
  </si>
  <si>
    <t>998711101</t>
  </si>
  <si>
    <t>Přesun hmot tonážní pro izolace proti vodě, vlhkosti a plynům v objektech výšky do 6 m</t>
  </si>
  <si>
    <t>-1191043140</t>
  </si>
  <si>
    <t>VRN1</t>
  </si>
  <si>
    <t>Průzkumné, geodetické a projektové práce</t>
  </si>
  <si>
    <t>49</t>
  </si>
  <si>
    <t>012103000</t>
  </si>
  <si>
    <t>Geodetické práce před výstavbou</t>
  </si>
  <si>
    <t>…</t>
  </si>
  <si>
    <t>1024</t>
  </si>
  <si>
    <t>-961077732</t>
  </si>
  <si>
    <t>50</t>
  </si>
  <si>
    <t>012203000</t>
  </si>
  <si>
    <t>Geodetické práce při provádění stavby</t>
  </si>
  <si>
    <t>-1850552261</t>
  </si>
  <si>
    <t>51</t>
  </si>
  <si>
    <t>012303000</t>
  </si>
  <si>
    <t>Geodetické práce po výstavbě</t>
  </si>
  <si>
    <t>1850044892</t>
  </si>
  <si>
    <t>VRN6</t>
  </si>
  <si>
    <t>Územní vlivy</t>
  </si>
  <si>
    <t>52</t>
  </si>
  <si>
    <t>060001000</t>
  </si>
  <si>
    <t>2052971792</t>
  </si>
  <si>
    <t>SO 02.02 - Propustek v km 83,878</t>
  </si>
  <si>
    <t>-1936378501</t>
  </si>
  <si>
    <t>"v otvoru" 0,3*0,6*7,3</t>
  </si>
  <si>
    <t>"na výtoku" 0,3*3,8*(0,6+2*1,2)</t>
  </si>
  <si>
    <t>-718516425</t>
  </si>
  <si>
    <t>-261280550</t>
  </si>
  <si>
    <t>122151402</t>
  </si>
  <si>
    <t>Vykopávky v zemníku na suchu v hornině třídy těžitelnosti I, skupiny 1 a 2 objem do 50 m3 strojně</t>
  </si>
  <si>
    <t>1535389884</t>
  </si>
  <si>
    <t>1127137241</t>
  </si>
  <si>
    <t>7,5*(2,3*2,3+2*0,4*2,3+1,8*1,2)</t>
  </si>
  <si>
    <t>1222282922</t>
  </si>
  <si>
    <t>1573562378</t>
  </si>
  <si>
    <t>69,675-40</t>
  </si>
  <si>
    <t>-145952595</t>
  </si>
  <si>
    <t>(69,675-40)*10</t>
  </si>
  <si>
    <t>-1302911370</t>
  </si>
  <si>
    <t>4*10+2,5*10</t>
  </si>
  <si>
    <t>-1862536933</t>
  </si>
  <si>
    <t>-264549231</t>
  </si>
  <si>
    <t>273321118</t>
  </si>
  <si>
    <t>Základové desky mostních konstrukcí ze ŽB C 30/37</t>
  </si>
  <si>
    <t>-645357318</t>
  </si>
  <si>
    <t>-1686948871</t>
  </si>
  <si>
    <t>"vlevo" 2*(0,31+0,45)*2,15+2*0,2</t>
  </si>
  <si>
    <t>"deska" 2*0,3*8,7+0,3*1,9+0,3*1,6</t>
  </si>
  <si>
    <t>-996993968</t>
  </si>
  <si>
    <t>273361116</t>
  </si>
  <si>
    <t>Výztuž základových desek z betonářské oceli 10 505</t>
  </si>
  <si>
    <t>-1804579361</t>
  </si>
  <si>
    <t>1992827201</t>
  </si>
  <si>
    <t>334121111</t>
  </si>
  <si>
    <t>Osazení prefabrikovaných opěr nebo pilířů z ŽB hmotnosti do 5 t</t>
  </si>
  <si>
    <t>2023631972</t>
  </si>
  <si>
    <t>"staveništní prefab. zídka" 2</t>
  </si>
  <si>
    <t>334323218</t>
  </si>
  <si>
    <t>Mostní křídla a závěrné zídky ze ŽB C 30/37</t>
  </si>
  <si>
    <t>2004663672</t>
  </si>
  <si>
    <t>2,07+2,07+0,51+0,45</t>
  </si>
  <si>
    <t>334_R</t>
  </si>
  <si>
    <t>Montážní závěs</t>
  </si>
  <si>
    <t>ks</t>
  </si>
  <si>
    <t>-1100241861</t>
  </si>
  <si>
    <t>"pro přesun zídky" 2*4</t>
  </si>
  <si>
    <t>334352111</t>
  </si>
  <si>
    <t>Bednění mostních křídel a závěrných zídek ze systémového bednění s výplní z překližek - zřízení</t>
  </si>
  <si>
    <t>977473250</t>
  </si>
  <si>
    <t>2*4,4*2,35+2*(1,75*0,3+0,4*1,69+0,31*0,4)</t>
  </si>
  <si>
    <t>334352211</t>
  </si>
  <si>
    <t>Bednění mostních křídel a závěrných zídek ze systémového bednění s výplní z překližek - odstranění</t>
  </si>
  <si>
    <t>-683174171</t>
  </si>
  <si>
    <t>334361226</t>
  </si>
  <si>
    <t>Výztuž křídel, závěrných zdí z betonářské oceli 10 505</t>
  </si>
  <si>
    <t>-1452336220</t>
  </si>
  <si>
    <t>(397,4+68,57+18,1)*0,001</t>
  </si>
  <si>
    <t>947923610</t>
  </si>
  <si>
    <t>389_R1000</t>
  </si>
  <si>
    <t>Želbet. trouba patková DN1000</t>
  </si>
  <si>
    <t>-1651099120</t>
  </si>
  <si>
    <t>389_R1002</t>
  </si>
  <si>
    <t>Želbet. trouba patková DN1000 výtoková</t>
  </si>
  <si>
    <t>-2136760690</t>
  </si>
  <si>
    <t>-1200466824</t>
  </si>
  <si>
    <t>6,9*1,9+2,05*4,7</t>
  </si>
  <si>
    <t>-2144885591</t>
  </si>
  <si>
    <t>-806210575</t>
  </si>
  <si>
    <t>"vlevo" 2,5*3,6+1,0*2,2*2+1,9*1,7</t>
  </si>
  <si>
    <t>"vpravo" 2,5*6,0+2*1,8*2,2</t>
  </si>
  <si>
    <t>322199568</t>
  </si>
  <si>
    <t>-1647785109</t>
  </si>
  <si>
    <t>"římsy" (3,65+3,46)*(0,5*0,25+0,25*0,25)</t>
  </si>
  <si>
    <t>"deska" 6,3*(0,25*1,0+0,25*0,4)</t>
  </si>
  <si>
    <t>"opěry" 2*0,6*0,95*7,3</t>
  </si>
  <si>
    <t>"křídla" 2*0,9*1,3*0,95+2*0,9*1,2*0,9</t>
  </si>
  <si>
    <t>"základ" 0,3*1,8*7,7+0,3*1,1*0,95*2+0,65*1,15*3,5</t>
  </si>
  <si>
    <t>369550453</t>
  </si>
  <si>
    <t>"konstrukce" 23,428*2,5</t>
  </si>
  <si>
    <t>"dlažba" 4,734*2,5</t>
  </si>
  <si>
    <t>"zemina" (69,675-40)*1,8</t>
  </si>
  <si>
    <t>-315237023</t>
  </si>
  <si>
    <t>-17694186</t>
  </si>
  <si>
    <t>"konstrukce" 23,428*2,5*19</t>
  </si>
  <si>
    <t>"dlažba" 4,734*2,5*19</t>
  </si>
  <si>
    <t>1789762561</t>
  </si>
  <si>
    <t>-1572537150</t>
  </si>
  <si>
    <t>790889342</t>
  </si>
  <si>
    <t>"trouby" 4,5*7,6</t>
  </si>
  <si>
    <t>"křídlo" 4,4*(2*0,3+1,0+2,0+0,31+0,5+0,35)+2*(1,75*0,35+0,4*1,7+0,31*0,45)+2*(0,55*1,4+0,5*1,4*1,4)</t>
  </si>
  <si>
    <t>822627227</t>
  </si>
  <si>
    <t>61,508*0,00035 'Přepočtené koeficientem množství</t>
  </si>
  <si>
    <t>-1481506161</t>
  </si>
  <si>
    <t>61,508*2</t>
  </si>
  <si>
    <t>-364357224</t>
  </si>
  <si>
    <t>123,016*0,00045 'Přepočtené koeficientem množství</t>
  </si>
  <si>
    <t>-1336042830</t>
  </si>
  <si>
    <t>1034770527</t>
  </si>
  <si>
    <t>-2046376362</t>
  </si>
  <si>
    <t>-783746548</t>
  </si>
  <si>
    <t>-1250213147</t>
  </si>
  <si>
    <t>SO 02.03 - Propustek v km 84,177</t>
  </si>
  <si>
    <t>127853421</t>
  </si>
  <si>
    <t>0,3*0,6*6,1*1,1</t>
  </si>
  <si>
    <t>525618360</t>
  </si>
  <si>
    <t>-653645529</t>
  </si>
  <si>
    <t>497786140</t>
  </si>
  <si>
    <t>131151102</t>
  </si>
  <si>
    <t>Hloubení jam nezapažených v hornině třídy těžitelnosti I, skupiny 1 a 2 objem do 50 m3 strojně</t>
  </si>
  <si>
    <t>1293306704</t>
  </si>
  <si>
    <t>6,0*(1,9*1,9+1,8*0,7)</t>
  </si>
  <si>
    <t>-1069692694</t>
  </si>
  <si>
    <t>"základ" 2*0,4*0,6*1,5</t>
  </si>
  <si>
    <t>"dlažba" 2*0,3*0,6*1,5</t>
  </si>
  <si>
    <t>832897002</t>
  </si>
  <si>
    <t>-1849145742</t>
  </si>
  <si>
    <t>29,22+1,26-21,5</t>
  </si>
  <si>
    <t>1200878996</t>
  </si>
  <si>
    <t>(29,22+1,26-21,5)*10</t>
  </si>
  <si>
    <t>2063270394</t>
  </si>
  <si>
    <t>3,5*10+2*10</t>
  </si>
  <si>
    <t>63636008</t>
  </si>
  <si>
    <t>29,22+1,26</t>
  </si>
  <si>
    <t>701198016</t>
  </si>
  <si>
    <t>"50% z celkových zásypů" 21,5</t>
  </si>
  <si>
    <t>-20807943</t>
  </si>
  <si>
    <t>0,25*1,5*8,9+2*2*2,0*0,4*0,5+2*0,4*0,6*1,5</t>
  </si>
  <si>
    <t>"práh dlažby" 2*0,3*0,6*1,2</t>
  </si>
  <si>
    <t>1397638433</t>
  </si>
  <si>
    <t>2*(0,25*8,9+0,25*1,5)+2*2*2,0*(0,4+0,5)+4*0,4*0,5</t>
  </si>
  <si>
    <t>1103237343</t>
  </si>
  <si>
    <t>2*(0,25*8,9+0,25*1,5)+2*2*2,0*(0,4+0,5)+4,*0,4*0,5</t>
  </si>
  <si>
    <t>1266711423</t>
  </si>
  <si>
    <t>-1049300873</t>
  </si>
  <si>
    <t>-2068390872</t>
  </si>
  <si>
    <t>389_R800</t>
  </si>
  <si>
    <t>Želbet. trouba patková DN800</t>
  </si>
  <si>
    <t>1536163726</t>
  </si>
  <si>
    <t>389_R801</t>
  </si>
  <si>
    <t>Želbet. trouba patková DN800 vtoková</t>
  </si>
  <si>
    <t>-1894355841</t>
  </si>
  <si>
    <t>389_R802</t>
  </si>
  <si>
    <t>Želbet. trouba patková DN800 výtoková</t>
  </si>
  <si>
    <t>1743937965</t>
  </si>
  <si>
    <t>-1411871020</t>
  </si>
  <si>
    <t>1,7*8,1</t>
  </si>
  <si>
    <t>-1407134348</t>
  </si>
  <si>
    <t>"na šířku pláně" (2*(0,5*1,9*1,9+0,5*1,9)+0,5*1,2)*6,3</t>
  </si>
  <si>
    <t>"vlevo" 0,5*1,9*1,9*1,5</t>
  </si>
  <si>
    <t>"vpravo" 0,5*1,74*1,7*1,2</t>
  </si>
  <si>
    <t>"50% celkových zásypů" 0,5*42,975</t>
  </si>
  <si>
    <t>-364764508</t>
  </si>
  <si>
    <t>"vlevo" 0,7*2,8+2*1,0*2,2+1,8*3,14</t>
  </si>
  <si>
    <t>"vpravo" 0,4*1,9+2*1,0*1,8+2,4*3,14</t>
  </si>
  <si>
    <t>2033391341</t>
  </si>
  <si>
    <t>-1331281415</t>
  </si>
  <si>
    <t>"římsy" 0,9*0,9*3,7+0,2*0,5*2,9</t>
  </si>
  <si>
    <t>"deska" (0,25*1,0+0,5*0,25*0,4)*5,1</t>
  </si>
  <si>
    <t>"opěry" 0,6*1,0*6,1*2</t>
  </si>
  <si>
    <t>"základ" 0,3*1,8*6,1</t>
  </si>
  <si>
    <t>"křídla vlevo" 2*1,5*0,9*2,2</t>
  </si>
  <si>
    <t>"křídla vpravo" 2*1,6*0,6*1,5</t>
  </si>
  <si>
    <t>"rezerva 10%" 24,251*0,1</t>
  </si>
  <si>
    <t>790310219</t>
  </si>
  <si>
    <t>"dlažba" 1,208*2,5</t>
  </si>
  <si>
    <t>"konstrukce" 26,676*2,5</t>
  </si>
  <si>
    <t>"zemina" (29,22+1,26-20)*1,8</t>
  </si>
  <si>
    <t>1119909617</t>
  </si>
  <si>
    <t>981445681</t>
  </si>
  <si>
    <t>"dlažba" 1,208*2,5*19</t>
  </si>
  <si>
    <t>"konstrukce" 66,69*19</t>
  </si>
  <si>
    <t>2025914792</t>
  </si>
  <si>
    <t>-1621326371</t>
  </si>
  <si>
    <t>966772329</t>
  </si>
  <si>
    <t>3,1*8,9</t>
  </si>
  <si>
    <t>-952766873</t>
  </si>
  <si>
    <t>27,59*0,00035 'Přepočtené koeficientem množství</t>
  </si>
  <si>
    <t>-1896869252</t>
  </si>
  <si>
    <t>2*3,1*8,9</t>
  </si>
  <si>
    <t>1579656370</t>
  </si>
  <si>
    <t>55,18*0,00045 'Přepočtené koeficientem množství</t>
  </si>
  <si>
    <t>47683491</t>
  </si>
  <si>
    <t>-1726608508</t>
  </si>
  <si>
    <t>-1887609866</t>
  </si>
  <si>
    <t>700371926</t>
  </si>
  <si>
    <t>-787744271</t>
  </si>
  <si>
    <t>SO 02.04 - Propustek v km 84,569</t>
  </si>
  <si>
    <t>1524813613</t>
  </si>
  <si>
    <t>0,4*3,4*(2,6+7,1+2,2+0,7)*1,1</t>
  </si>
  <si>
    <t>1434601711</t>
  </si>
  <si>
    <t>-841393394</t>
  </si>
  <si>
    <t>-454103651</t>
  </si>
  <si>
    <t>-1471363335</t>
  </si>
  <si>
    <t>(2,7*2,7+0,45*2,7+1,8*1,5)*7,35*1,1</t>
  </si>
  <si>
    <t>1228392674</t>
  </si>
  <si>
    <t>"základ" 2*0,4*0,5*1,9</t>
  </si>
  <si>
    <t>"dlažba" 2*0,3*0,6*3,38</t>
  </si>
  <si>
    <t>-68368642</t>
  </si>
  <si>
    <t>-1325584823</t>
  </si>
  <si>
    <t>90,592+1,977-57,5</t>
  </si>
  <si>
    <t>-1493181346</t>
  </si>
  <si>
    <t>35,069*10</t>
  </si>
  <si>
    <t>977164381</t>
  </si>
  <si>
    <t>4,2*10+3,0*10</t>
  </si>
  <si>
    <t>-247150228</t>
  </si>
  <si>
    <t>90,592+1,977</t>
  </si>
  <si>
    <t>1658813664</t>
  </si>
  <si>
    <t>"50% všech zásypů" 57,5</t>
  </si>
  <si>
    <t>54784550</t>
  </si>
  <si>
    <t>"pod trouby" 0,3*1,5*11,2+2*2,2*2*0,8*0,55+2*0,4*0,6*2</t>
  </si>
  <si>
    <t>"práh dlažby" 2*0,3*0,6*3,38</t>
  </si>
  <si>
    <t>-1233012976</t>
  </si>
  <si>
    <t>2*(0,3*11,2+0,3*1,5)+2*2,2*2*(0,45+0,3)+4*0,201</t>
  </si>
  <si>
    <t>168871202</t>
  </si>
  <si>
    <t>1643245431</t>
  </si>
  <si>
    <t>345201681</t>
  </si>
  <si>
    <t>997558843</t>
  </si>
  <si>
    <t>-1900553165</t>
  </si>
  <si>
    <t>389_R1001</t>
  </si>
  <si>
    <t>Želbet. trouba patková DN1000 vtoková</t>
  </si>
  <si>
    <t>988755467</t>
  </si>
  <si>
    <t>1221372514</t>
  </si>
  <si>
    <t>451315135</t>
  </si>
  <si>
    <t>Podkladní nebo výplňová vrstva z betonu C 16/20 tl do 200 mm</t>
  </si>
  <si>
    <t>1882140812</t>
  </si>
  <si>
    <t>1,9*10,4</t>
  </si>
  <si>
    <t>-2069719952</t>
  </si>
  <si>
    <t>"na šířku pláně" (2*(0,5*2,7*2,7+0,7*2,7)+1,4*1,0)*6,1</t>
  </si>
  <si>
    <t>"konce trub" 2*(0,5*1,9*1,9+0,7*1,9)*(2,9+2,2)</t>
  </si>
  <si>
    <t>"nad trubkou v koncích" 8*(0,5*0,9*1,4+0,5*0,5*0,8)</t>
  </si>
  <si>
    <t>"50% nový materiál" 0,5*114,684</t>
  </si>
  <si>
    <t>1778098787</t>
  </si>
  <si>
    <t>"vlevo" 3,38*(4,2+2,0)</t>
  </si>
  <si>
    <t>"vpravo" 3,38*(2,9+0,5+0,9)</t>
  </si>
  <si>
    <t>-1875773352</t>
  </si>
  <si>
    <t>665933799</t>
  </si>
  <si>
    <t>"římsy" 2*3,4*(0,25*0,6+0,5*0,25*0,25)</t>
  </si>
  <si>
    <t>"deska" 5,8*(0,25*1,0+0,5*0,25*0,4)</t>
  </si>
  <si>
    <t>"opěry" 0,6*1,1*7,1*2</t>
  </si>
  <si>
    <t>"křídla" 4*0,9*0,8*1,35</t>
  </si>
  <si>
    <t>"základ" 0,3*1,8*7,35</t>
  </si>
  <si>
    <t>"kamenný práh" 0,5*0,6*3,4</t>
  </si>
  <si>
    <t>"rezerva 10%" 21,222*0,1</t>
  </si>
  <si>
    <t>-1393259684</t>
  </si>
  <si>
    <t>"kámen konstrukce" 23,344*2,5</t>
  </si>
  <si>
    <t>"kamenná dlažba" 18,85*2,5</t>
  </si>
  <si>
    <t>"zemina" (90,592+1,977-57,5)*1,8</t>
  </si>
  <si>
    <t>1007506894</t>
  </si>
  <si>
    <t>"kámenná dlažba" 1,885*2,5</t>
  </si>
  <si>
    <t>-1521211187</t>
  </si>
  <si>
    <t>63,073*19</t>
  </si>
  <si>
    <t>202779294</t>
  </si>
  <si>
    <t>-1983870317</t>
  </si>
  <si>
    <t>-1649691953</t>
  </si>
  <si>
    <t>3,8*11,2</t>
  </si>
  <si>
    <t>192312052</t>
  </si>
  <si>
    <t>42,56*0,00035 'Přepočtené koeficientem množství</t>
  </si>
  <si>
    <t>-1993838861</t>
  </si>
  <si>
    <t>2*3,8*11,2</t>
  </si>
  <si>
    <t>978180557</t>
  </si>
  <si>
    <t>85,12*0,00045 'Přepočtené koeficientem množství</t>
  </si>
  <si>
    <t>-1338442900</t>
  </si>
  <si>
    <t>343336787</t>
  </si>
  <si>
    <t>-589816485</t>
  </si>
  <si>
    <t>1441675793</t>
  </si>
  <si>
    <t>1638516405</t>
  </si>
  <si>
    <t>022101001</t>
  </si>
  <si>
    <t>Geodetické práce Geodetické práce před opravou</t>
  </si>
  <si>
    <t>563262298</t>
  </si>
  <si>
    <t>022101011</t>
  </si>
  <si>
    <t>Geodetické práce Geodetické práce v průběhu opravy</t>
  </si>
  <si>
    <t>608439027</t>
  </si>
  <si>
    <t>022101021</t>
  </si>
  <si>
    <t>Geodetické práce Geodetické práce po ukončení opravy</t>
  </si>
  <si>
    <t>-2084473940</t>
  </si>
  <si>
    <t>022111001</t>
  </si>
  <si>
    <t>Geodetické práce Kontrola PPK při směrové a výškové úpravě koleje zaměřením APK trať jednokolejná</t>
  </si>
  <si>
    <t>-555560973</t>
  </si>
  <si>
    <t>022121001</t>
  </si>
  <si>
    <t>Geodetické práce Diagnostika technické infrastruktury Vytýčení trasy inženýrských sítí</t>
  </si>
  <si>
    <t>-1668182725</t>
  </si>
  <si>
    <t>Poznámka k položce:_x000d_
Základna pro výpočet - dotyčné práce</t>
  </si>
  <si>
    <t>023111011.</t>
  </si>
  <si>
    <t>Projektové práce Projektové práce Technický projekt zajištění PPK bez optimalizace nivelety_osy koleje trať jednokolejná zajištění PPK</t>
  </si>
  <si>
    <t>1604284233</t>
  </si>
  <si>
    <t>Poznámka k položce:_x000d_
Základna pro výpočet - ZRN</t>
  </si>
  <si>
    <t>023131001</t>
  </si>
  <si>
    <t>Projektové práce Dokumentace skutečného provedení železničního svršku a spodku, propustků</t>
  </si>
  <si>
    <t>kpl</t>
  </si>
  <si>
    <t>-670165383</t>
  </si>
  <si>
    <t>024101301_R</t>
  </si>
  <si>
    <t>Inženýrská činnost posudky (např. statické aj.) a dozory</t>
  </si>
  <si>
    <t>-406343361</t>
  </si>
  <si>
    <t>Poznámka k položce:_x000d_
Statické zatěžovací zkoušky</t>
  </si>
  <si>
    <t>024101401_R</t>
  </si>
  <si>
    <t>Autorský dozor, inženýrská činnost koordinační a kompletační činnost</t>
  </si>
  <si>
    <t>2095886977</t>
  </si>
  <si>
    <t>Poznámka k položce:_x000d_
Autorský dozor projektanta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</si>
  <si>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</si>
  <si>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</si>
  <si>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1437879037</t>
  </si>
  <si>
    <t>031111051</t>
  </si>
  <si>
    <t>Zařízení a vybavení staveniště pronájem ploch, uvedení ploch, pozemků a cest do původního stavu</t>
  </si>
  <si>
    <t>-1352078024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</si>
</sst>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26</v>
      </c>
      <c r="AR10" s="22"/>
      <c r="BE10" s="31"/>
      <c r="BS10" s="19" t="s">
        <v>6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29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30</v>
      </c>
      <c r="AK13" s="32" t="s">
        <v>25</v>
      </c>
      <c r="AN13" s="34" t="s">
        <v>31</v>
      </c>
      <c r="AR13" s="22"/>
      <c r="BE13" s="31"/>
      <c r="BS13" s="19" t="s">
        <v>6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31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32</v>
      </c>
      <c r="AK16" s="32" t="s">
        <v>25</v>
      </c>
      <c r="AN16" s="27" t="s">
        <v>33</v>
      </c>
      <c r="AR16" s="22"/>
      <c r="BE16" s="31"/>
      <c r="BS16" s="19" t="s">
        <v>3</v>
      </c>
    </row>
    <row r="17" s="1" customFormat="1" ht="18.48" customHeight="1">
      <c r="B17" s="22"/>
      <c r="E17" s="27" t="s">
        <v>34</v>
      </c>
      <c r="AK17" s="32" t="s">
        <v>28</v>
      </c>
      <c r="AN17" s="27" t="s">
        <v>35</v>
      </c>
      <c r="AR17" s="22"/>
      <c r="BE17" s="31"/>
      <c r="BS17" s="19" t="s">
        <v>36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37</v>
      </c>
      <c r="AK19" s="32" t="s">
        <v>25</v>
      </c>
      <c r="AN19" s="27" t="s">
        <v>33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28</v>
      </c>
      <c r="AN20" s="27" t="s">
        <v>35</v>
      </c>
      <c r="AR20" s="22"/>
      <c r="BE20" s="31"/>
      <c r="BS20" s="19" t="s">
        <v>36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38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53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54</v>
      </c>
      <c r="AI60" s="41"/>
      <c r="AJ60" s="41"/>
      <c r="AK60" s="41"/>
      <c r="AL60" s="41"/>
      <c r="AM60" s="58" t="s">
        <v>55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57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54</v>
      </c>
      <c r="AI75" s="41"/>
      <c r="AJ75" s="41"/>
      <c r="AK75" s="41"/>
      <c r="AL75" s="41"/>
      <c r="AM75" s="58" t="s">
        <v>55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20032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Oprava propustků v km 83,327 83,878 84,177 84,569 TÚ 2071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Nedvědice - Tišnov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29. 6. 2020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Správa železnic, státní organizace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32</v>
      </c>
      <c r="AJ89" s="38"/>
      <c r="AK89" s="38"/>
      <c r="AL89" s="38"/>
      <c r="AM89" s="70" t="str">
        <f>IF(E17="","",E17)</f>
        <v>DMC Havlíčkův Brod, s.r.o.</v>
      </c>
      <c r="AN89" s="4"/>
      <c r="AO89" s="4"/>
      <c r="AP89" s="4"/>
      <c r="AQ89" s="38"/>
      <c r="AR89" s="39"/>
      <c r="AS89" s="71" t="s">
        <v>59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30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37</v>
      </c>
      <c r="AJ90" s="38"/>
      <c r="AK90" s="38"/>
      <c r="AL90" s="38"/>
      <c r="AM90" s="70" t="str">
        <f>IF(E20="","",E20)</f>
        <v>DMC Havlíčkův Brod, s.r.o.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60</v>
      </c>
      <c r="D92" s="80"/>
      <c r="E92" s="80"/>
      <c r="F92" s="80"/>
      <c r="G92" s="80"/>
      <c r="H92" s="81"/>
      <c r="I92" s="82" t="s">
        <v>61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62</v>
      </c>
      <c r="AH92" s="80"/>
      <c r="AI92" s="80"/>
      <c r="AJ92" s="80"/>
      <c r="AK92" s="80"/>
      <c r="AL92" s="80"/>
      <c r="AM92" s="80"/>
      <c r="AN92" s="82" t="s">
        <v>63</v>
      </c>
      <c r="AO92" s="80"/>
      <c r="AP92" s="84"/>
      <c r="AQ92" s="85" t="s">
        <v>64</v>
      </c>
      <c r="AR92" s="39"/>
      <c r="AS92" s="86" t="s">
        <v>65</v>
      </c>
      <c r="AT92" s="87" t="s">
        <v>66</v>
      </c>
      <c r="AU92" s="87" t="s">
        <v>67</v>
      </c>
      <c r="AV92" s="87" t="s">
        <v>68</v>
      </c>
      <c r="AW92" s="87" t="s">
        <v>69</v>
      </c>
      <c r="AX92" s="87" t="s">
        <v>70</v>
      </c>
      <c r="AY92" s="87" t="s">
        <v>71</v>
      </c>
      <c r="AZ92" s="87" t="s">
        <v>72</v>
      </c>
      <c r="BA92" s="87" t="s">
        <v>73</v>
      </c>
      <c r="BB92" s="87" t="s">
        <v>74</v>
      </c>
      <c r="BC92" s="87" t="s">
        <v>75</v>
      </c>
      <c r="BD92" s="88" t="s">
        <v>76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77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ROUND(AG95+AG96+AG101,2)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ROUND(AS95+AS96+AS101,2)</f>
        <v>0</v>
      </c>
      <c r="AT94" s="99">
        <f>ROUND(SUM(AV94:AW94),2)</f>
        <v>0</v>
      </c>
      <c r="AU94" s="100">
        <f>ROUND(AU95+AU96+AU101,5)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ROUND(AZ95+AZ96+AZ101,2)</f>
        <v>0</v>
      </c>
      <c r="BA94" s="99">
        <f>ROUND(BA95+BA96+BA101,2)</f>
        <v>0</v>
      </c>
      <c r="BB94" s="99">
        <f>ROUND(BB95+BB96+BB101,2)</f>
        <v>0</v>
      </c>
      <c r="BC94" s="99">
        <f>ROUND(BC95+BC96+BC101,2)</f>
        <v>0</v>
      </c>
      <c r="BD94" s="101">
        <f>ROUND(BD95+BD96+BD101,2)</f>
        <v>0</v>
      </c>
      <c r="BE94" s="6"/>
      <c r="BS94" s="102" t="s">
        <v>78</v>
      </c>
      <c r="BT94" s="102" t="s">
        <v>79</v>
      </c>
      <c r="BU94" s="103" t="s">
        <v>80</v>
      </c>
      <c r="BV94" s="102" t="s">
        <v>81</v>
      </c>
      <c r="BW94" s="102" t="s">
        <v>4</v>
      </c>
      <c r="BX94" s="102" t="s">
        <v>82</v>
      </c>
      <c r="CL94" s="102" t="s">
        <v>1</v>
      </c>
    </row>
    <row r="95" s="7" customFormat="1" ht="16.5" customHeight="1">
      <c r="A95" s="104" t="s">
        <v>83</v>
      </c>
      <c r="B95" s="105"/>
      <c r="C95" s="106"/>
      <c r="D95" s="107" t="s">
        <v>84</v>
      </c>
      <c r="E95" s="107"/>
      <c r="F95" s="107"/>
      <c r="G95" s="107"/>
      <c r="H95" s="107"/>
      <c r="I95" s="108"/>
      <c r="J95" s="107" t="s">
        <v>85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01 - Železniční svršek...'!J30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86</v>
      </c>
      <c r="AR95" s="105"/>
      <c r="AS95" s="111">
        <v>0</v>
      </c>
      <c r="AT95" s="112">
        <f>ROUND(SUM(AV95:AW95),2)</f>
        <v>0</v>
      </c>
      <c r="AU95" s="113">
        <f>'SO 01 - Železniční svršek...'!P119</f>
        <v>0</v>
      </c>
      <c r="AV95" s="112">
        <f>'SO 01 - Železniční svršek...'!J33</f>
        <v>0</v>
      </c>
      <c r="AW95" s="112">
        <f>'SO 01 - Železniční svršek...'!J34</f>
        <v>0</v>
      </c>
      <c r="AX95" s="112">
        <f>'SO 01 - Železniční svršek...'!J35</f>
        <v>0</v>
      </c>
      <c r="AY95" s="112">
        <f>'SO 01 - Železniční svršek...'!J36</f>
        <v>0</v>
      </c>
      <c r="AZ95" s="112">
        <f>'SO 01 - Železniční svršek...'!F33</f>
        <v>0</v>
      </c>
      <c r="BA95" s="112">
        <f>'SO 01 - Železniční svršek...'!F34</f>
        <v>0</v>
      </c>
      <c r="BB95" s="112">
        <f>'SO 01 - Železniční svršek...'!F35</f>
        <v>0</v>
      </c>
      <c r="BC95" s="112">
        <f>'SO 01 - Železniční svršek...'!F36</f>
        <v>0</v>
      </c>
      <c r="BD95" s="114">
        <f>'SO 01 - Železniční svršek...'!F37</f>
        <v>0</v>
      </c>
      <c r="BE95" s="7"/>
      <c r="BT95" s="115" t="s">
        <v>87</v>
      </c>
      <c r="BV95" s="115" t="s">
        <v>81</v>
      </c>
      <c r="BW95" s="115" t="s">
        <v>88</v>
      </c>
      <c r="BX95" s="115" t="s">
        <v>4</v>
      </c>
      <c r="CL95" s="115" t="s">
        <v>1</v>
      </c>
      <c r="CM95" s="115" t="s">
        <v>89</v>
      </c>
    </row>
    <row r="96" s="7" customFormat="1" ht="16.5" customHeight="1">
      <c r="A96" s="7"/>
      <c r="B96" s="105"/>
      <c r="C96" s="106"/>
      <c r="D96" s="107" t="s">
        <v>90</v>
      </c>
      <c r="E96" s="107"/>
      <c r="F96" s="107"/>
      <c r="G96" s="107"/>
      <c r="H96" s="107"/>
      <c r="I96" s="108"/>
      <c r="J96" s="107" t="s">
        <v>91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16">
        <f>ROUND(SUM(AG97:AG100),2)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86</v>
      </c>
      <c r="AR96" s="105"/>
      <c r="AS96" s="111">
        <f>ROUND(SUM(AS97:AS100),2)</f>
        <v>0</v>
      </c>
      <c r="AT96" s="112">
        <f>ROUND(SUM(AV96:AW96),2)</f>
        <v>0</v>
      </c>
      <c r="AU96" s="113">
        <f>ROUND(SUM(AU97:AU100),5)</f>
        <v>0</v>
      </c>
      <c r="AV96" s="112">
        <f>ROUND(AZ96*L29,2)</f>
        <v>0</v>
      </c>
      <c r="AW96" s="112">
        <f>ROUND(BA96*L30,2)</f>
        <v>0</v>
      </c>
      <c r="AX96" s="112">
        <f>ROUND(BB96*L29,2)</f>
        <v>0</v>
      </c>
      <c r="AY96" s="112">
        <f>ROUND(BC96*L30,2)</f>
        <v>0</v>
      </c>
      <c r="AZ96" s="112">
        <f>ROUND(SUM(AZ97:AZ100),2)</f>
        <v>0</v>
      </c>
      <c r="BA96" s="112">
        <f>ROUND(SUM(BA97:BA100),2)</f>
        <v>0</v>
      </c>
      <c r="BB96" s="112">
        <f>ROUND(SUM(BB97:BB100),2)</f>
        <v>0</v>
      </c>
      <c r="BC96" s="112">
        <f>ROUND(SUM(BC97:BC100),2)</f>
        <v>0</v>
      </c>
      <c r="BD96" s="114">
        <f>ROUND(SUM(BD97:BD100),2)</f>
        <v>0</v>
      </c>
      <c r="BE96" s="7"/>
      <c r="BS96" s="115" t="s">
        <v>78</v>
      </c>
      <c r="BT96" s="115" t="s">
        <v>87</v>
      </c>
      <c r="BU96" s="115" t="s">
        <v>80</v>
      </c>
      <c r="BV96" s="115" t="s">
        <v>81</v>
      </c>
      <c r="BW96" s="115" t="s">
        <v>92</v>
      </c>
      <c r="BX96" s="115" t="s">
        <v>4</v>
      </c>
      <c r="CL96" s="115" t="s">
        <v>1</v>
      </c>
      <c r="CM96" s="115" t="s">
        <v>89</v>
      </c>
    </row>
    <row r="97" s="4" customFormat="1" ht="23.25" customHeight="1">
      <c r="A97" s="104" t="s">
        <v>83</v>
      </c>
      <c r="B97" s="64"/>
      <c r="C97" s="10"/>
      <c r="D97" s="10"/>
      <c r="E97" s="117" t="s">
        <v>93</v>
      </c>
      <c r="F97" s="117"/>
      <c r="G97" s="117"/>
      <c r="H97" s="117"/>
      <c r="I97" s="117"/>
      <c r="J97" s="10"/>
      <c r="K97" s="117" t="s">
        <v>94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'SO 02.01 - Propustek v km...'!J32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95</v>
      </c>
      <c r="AR97" s="64"/>
      <c r="AS97" s="120">
        <v>0</v>
      </c>
      <c r="AT97" s="121">
        <f>ROUND(SUM(AV97:AW97),2)</f>
        <v>0</v>
      </c>
      <c r="AU97" s="122">
        <f>'SO 02.01 - Propustek v km...'!P134</f>
        <v>0</v>
      </c>
      <c r="AV97" s="121">
        <f>'SO 02.01 - Propustek v km...'!J35</f>
        <v>0</v>
      </c>
      <c r="AW97" s="121">
        <f>'SO 02.01 - Propustek v km...'!J36</f>
        <v>0</v>
      </c>
      <c r="AX97" s="121">
        <f>'SO 02.01 - Propustek v km...'!J37</f>
        <v>0</v>
      </c>
      <c r="AY97" s="121">
        <f>'SO 02.01 - Propustek v km...'!J38</f>
        <v>0</v>
      </c>
      <c r="AZ97" s="121">
        <f>'SO 02.01 - Propustek v km...'!F35</f>
        <v>0</v>
      </c>
      <c r="BA97" s="121">
        <f>'SO 02.01 - Propustek v km...'!F36</f>
        <v>0</v>
      </c>
      <c r="BB97" s="121">
        <f>'SO 02.01 - Propustek v km...'!F37</f>
        <v>0</v>
      </c>
      <c r="BC97" s="121">
        <f>'SO 02.01 - Propustek v km...'!F38</f>
        <v>0</v>
      </c>
      <c r="BD97" s="123">
        <f>'SO 02.01 - Propustek v km...'!F39</f>
        <v>0</v>
      </c>
      <c r="BE97" s="4"/>
      <c r="BT97" s="27" t="s">
        <v>89</v>
      </c>
      <c r="BV97" s="27" t="s">
        <v>81</v>
      </c>
      <c r="BW97" s="27" t="s">
        <v>96</v>
      </c>
      <c r="BX97" s="27" t="s">
        <v>92</v>
      </c>
      <c r="CL97" s="27" t="s">
        <v>1</v>
      </c>
    </row>
    <row r="98" s="4" customFormat="1" ht="23.25" customHeight="1">
      <c r="A98" s="104" t="s">
        <v>83</v>
      </c>
      <c r="B98" s="64"/>
      <c r="C98" s="10"/>
      <c r="D98" s="10"/>
      <c r="E98" s="117" t="s">
        <v>97</v>
      </c>
      <c r="F98" s="117"/>
      <c r="G98" s="117"/>
      <c r="H98" s="117"/>
      <c r="I98" s="117"/>
      <c r="J98" s="10"/>
      <c r="K98" s="117" t="s">
        <v>98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'SO 02.02 - Propustek v km...'!J32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95</v>
      </c>
      <c r="AR98" s="64"/>
      <c r="AS98" s="120">
        <v>0</v>
      </c>
      <c r="AT98" s="121">
        <f>ROUND(SUM(AV98:AW98),2)</f>
        <v>0</v>
      </c>
      <c r="AU98" s="122">
        <f>'SO 02.02 - Propustek v km...'!P133</f>
        <v>0</v>
      </c>
      <c r="AV98" s="121">
        <f>'SO 02.02 - Propustek v km...'!J35</f>
        <v>0</v>
      </c>
      <c r="AW98" s="121">
        <f>'SO 02.02 - Propustek v km...'!J36</f>
        <v>0</v>
      </c>
      <c r="AX98" s="121">
        <f>'SO 02.02 - Propustek v km...'!J37</f>
        <v>0</v>
      </c>
      <c r="AY98" s="121">
        <f>'SO 02.02 - Propustek v km...'!J38</f>
        <v>0</v>
      </c>
      <c r="AZ98" s="121">
        <f>'SO 02.02 - Propustek v km...'!F35</f>
        <v>0</v>
      </c>
      <c r="BA98" s="121">
        <f>'SO 02.02 - Propustek v km...'!F36</f>
        <v>0</v>
      </c>
      <c r="BB98" s="121">
        <f>'SO 02.02 - Propustek v km...'!F37</f>
        <v>0</v>
      </c>
      <c r="BC98" s="121">
        <f>'SO 02.02 - Propustek v km...'!F38</f>
        <v>0</v>
      </c>
      <c r="BD98" s="123">
        <f>'SO 02.02 - Propustek v km...'!F39</f>
        <v>0</v>
      </c>
      <c r="BE98" s="4"/>
      <c r="BT98" s="27" t="s">
        <v>89</v>
      </c>
      <c r="BV98" s="27" t="s">
        <v>81</v>
      </c>
      <c r="BW98" s="27" t="s">
        <v>99</v>
      </c>
      <c r="BX98" s="27" t="s">
        <v>92</v>
      </c>
      <c r="CL98" s="27" t="s">
        <v>1</v>
      </c>
    </row>
    <row r="99" s="4" customFormat="1" ht="23.25" customHeight="1">
      <c r="A99" s="104" t="s">
        <v>83</v>
      </c>
      <c r="B99" s="64"/>
      <c r="C99" s="10"/>
      <c r="D99" s="10"/>
      <c r="E99" s="117" t="s">
        <v>100</v>
      </c>
      <c r="F99" s="117"/>
      <c r="G99" s="117"/>
      <c r="H99" s="117"/>
      <c r="I99" s="117"/>
      <c r="J99" s="10"/>
      <c r="K99" s="117" t="s">
        <v>101</v>
      </c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8">
        <f>'SO 02.03 - Propustek v km...'!J32</f>
        <v>0</v>
      </c>
      <c r="AH99" s="10"/>
      <c r="AI99" s="10"/>
      <c r="AJ99" s="10"/>
      <c r="AK99" s="10"/>
      <c r="AL99" s="10"/>
      <c r="AM99" s="10"/>
      <c r="AN99" s="118">
        <f>SUM(AG99,AT99)</f>
        <v>0</v>
      </c>
      <c r="AO99" s="10"/>
      <c r="AP99" s="10"/>
      <c r="AQ99" s="119" t="s">
        <v>95</v>
      </c>
      <c r="AR99" s="64"/>
      <c r="AS99" s="120">
        <v>0</v>
      </c>
      <c r="AT99" s="121">
        <f>ROUND(SUM(AV99:AW99),2)</f>
        <v>0</v>
      </c>
      <c r="AU99" s="122">
        <f>'SO 02.03 - Propustek v km...'!P133</f>
        <v>0</v>
      </c>
      <c r="AV99" s="121">
        <f>'SO 02.03 - Propustek v km...'!J35</f>
        <v>0</v>
      </c>
      <c r="AW99" s="121">
        <f>'SO 02.03 - Propustek v km...'!J36</f>
        <v>0</v>
      </c>
      <c r="AX99" s="121">
        <f>'SO 02.03 - Propustek v km...'!J37</f>
        <v>0</v>
      </c>
      <c r="AY99" s="121">
        <f>'SO 02.03 - Propustek v km...'!J38</f>
        <v>0</v>
      </c>
      <c r="AZ99" s="121">
        <f>'SO 02.03 - Propustek v km...'!F35</f>
        <v>0</v>
      </c>
      <c r="BA99" s="121">
        <f>'SO 02.03 - Propustek v km...'!F36</f>
        <v>0</v>
      </c>
      <c r="BB99" s="121">
        <f>'SO 02.03 - Propustek v km...'!F37</f>
        <v>0</v>
      </c>
      <c r="BC99" s="121">
        <f>'SO 02.03 - Propustek v km...'!F38</f>
        <v>0</v>
      </c>
      <c r="BD99" s="123">
        <f>'SO 02.03 - Propustek v km...'!F39</f>
        <v>0</v>
      </c>
      <c r="BE99" s="4"/>
      <c r="BT99" s="27" t="s">
        <v>89</v>
      </c>
      <c r="BV99" s="27" t="s">
        <v>81</v>
      </c>
      <c r="BW99" s="27" t="s">
        <v>102</v>
      </c>
      <c r="BX99" s="27" t="s">
        <v>92</v>
      </c>
      <c r="CL99" s="27" t="s">
        <v>1</v>
      </c>
    </row>
    <row r="100" s="4" customFormat="1" ht="23.25" customHeight="1">
      <c r="A100" s="104" t="s">
        <v>83</v>
      </c>
      <c r="B100" s="64"/>
      <c r="C100" s="10"/>
      <c r="D100" s="10"/>
      <c r="E100" s="117" t="s">
        <v>103</v>
      </c>
      <c r="F100" s="117"/>
      <c r="G100" s="117"/>
      <c r="H100" s="117"/>
      <c r="I100" s="117"/>
      <c r="J100" s="10"/>
      <c r="K100" s="117" t="s">
        <v>104</v>
      </c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8">
        <f>'SO 02.04 - Propustek v km...'!J32</f>
        <v>0</v>
      </c>
      <c r="AH100" s="10"/>
      <c r="AI100" s="10"/>
      <c r="AJ100" s="10"/>
      <c r="AK100" s="10"/>
      <c r="AL100" s="10"/>
      <c r="AM100" s="10"/>
      <c r="AN100" s="118">
        <f>SUM(AG100,AT100)</f>
        <v>0</v>
      </c>
      <c r="AO100" s="10"/>
      <c r="AP100" s="10"/>
      <c r="AQ100" s="119" t="s">
        <v>95</v>
      </c>
      <c r="AR100" s="64"/>
      <c r="AS100" s="120">
        <v>0</v>
      </c>
      <c r="AT100" s="121">
        <f>ROUND(SUM(AV100:AW100),2)</f>
        <v>0</v>
      </c>
      <c r="AU100" s="122">
        <f>'SO 02.04 - Propustek v km...'!P133</f>
        <v>0</v>
      </c>
      <c r="AV100" s="121">
        <f>'SO 02.04 - Propustek v km...'!J35</f>
        <v>0</v>
      </c>
      <c r="AW100" s="121">
        <f>'SO 02.04 - Propustek v km...'!J36</f>
        <v>0</v>
      </c>
      <c r="AX100" s="121">
        <f>'SO 02.04 - Propustek v km...'!J37</f>
        <v>0</v>
      </c>
      <c r="AY100" s="121">
        <f>'SO 02.04 - Propustek v km...'!J38</f>
        <v>0</v>
      </c>
      <c r="AZ100" s="121">
        <f>'SO 02.04 - Propustek v km...'!F35</f>
        <v>0</v>
      </c>
      <c r="BA100" s="121">
        <f>'SO 02.04 - Propustek v km...'!F36</f>
        <v>0</v>
      </c>
      <c r="BB100" s="121">
        <f>'SO 02.04 - Propustek v km...'!F37</f>
        <v>0</v>
      </c>
      <c r="BC100" s="121">
        <f>'SO 02.04 - Propustek v km...'!F38</f>
        <v>0</v>
      </c>
      <c r="BD100" s="123">
        <f>'SO 02.04 - Propustek v km...'!F39</f>
        <v>0</v>
      </c>
      <c r="BE100" s="4"/>
      <c r="BT100" s="27" t="s">
        <v>89</v>
      </c>
      <c r="BV100" s="27" t="s">
        <v>81</v>
      </c>
      <c r="BW100" s="27" t="s">
        <v>105</v>
      </c>
      <c r="BX100" s="27" t="s">
        <v>92</v>
      </c>
      <c r="CL100" s="27" t="s">
        <v>1</v>
      </c>
    </row>
    <row r="101" s="7" customFormat="1" ht="16.5" customHeight="1">
      <c r="A101" s="104" t="s">
        <v>83</v>
      </c>
      <c r="B101" s="105"/>
      <c r="C101" s="106"/>
      <c r="D101" s="107" t="s">
        <v>106</v>
      </c>
      <c r="E101" s="107"/>
      <c r="F101" s="107"/>
      <c r="G101" s="107"/>
      <c r="H101" s="107"/>
      <c r="I101" s="108"/>
      <c r="J101" s="107" t="s">
        <v>107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'VRN - Vedlejší rozpočtové...'!J30</f>
        <v>0</v>
      </c>
      <c r="AH101" s="108"/>
      <c r="AI101" s="108"/>
      <c r="AJ101" s="108"/>
      <c r="AK101" s="108"/>
      <c r="AL101" s="108"/>
      <c r="AM101" s="108"/>
      <c r="AN101" s="109">
        <f>SUM(AG101,AT101)</f>
        <v>0</v>
      </c>
      <c r="AO101" s="108"/>
      <c r="AP101" s="108"/>
      <c r="AQ101" s="110" t="s">
        <v>86</v>
      </c>
      <c r="AR101" s="105"/>
      <c r="AS101" s="124">
        <v>0</v>
      </c>
      <c r="AT101" s="125">
        <f>ROUND(SUM(AV101:AW101),2)</f>
        <v>0</v>
      </c>
      <c r="AU101" s="126">
        <f>'VRN - Vedlejší rozpočtové...'!P117</f>
        <v>0</v>
      </c>
      <c r="AV101" s="125">
        <f>'VRN - Vedlejší rozpočtové...'!J33</f>
        <v>0</v>
      </c>
      <c r="AW101" s="125">
        <f>'VRN - Vedlejší rozpočtové...'!J34</f>
        <v>0</v>
      </c>
      <c r="AX101" s="125">
        <f>'VRN - Vedlejší rozpočtové...'!J35</f>
        <v>0</v>
      </c>
      <c r="AY101" s="125">
        <f>'VRN - Vedlejší rozpočtové...'!J36</f>
        <v>0</v>
      </c>
      <c r="AZ101" s="125">
        <f>'VRN - Vedlejší rozpočtové...'!F33</f>
        <v>0</v>
      </c>
      <c r="BA101" s="125">
        <f>'VRN - Vedlejší rozpočtové...'!F34</f>
        <v>0</v>
      </c>
      <c r="BB101" s="125">
        <f>'VRN - Vedlejší rozpočtové...'!F35</f>
        <v>0</v>
      </c>
      <c r="BC101" s="125">
        <f>'VRN - Vedlejší rozpočtové...'!F36</f>
        <v>0</v>
      </c>
      <c r="BD101" s="127">
        <f>'VRN - Vedlejší rozpočtové...'!F37</f>
        <v>0</v>
      </c>
      <c r="BE101" s="7"/>
      <c r="BT101" s="115" t="s">
        <v>87</v>
      </c>
      <c r="BV101" s="115" t="s">
        <v>81</v>
      </c>
      <c r="BW101" s="115" t="s">
        <v>108</v>
      </c>
      <c r="BX101" s="115" t="s">
        <v>4</v>
      </c>
      <c r="CL101" s="115" t="s">
        <v>1</v>
      </c>
      <c r="CM101" s="115" t="s">
        <v>89</v>
      </c>
    </row>
    <row r="102" s="2" customFormat="1" ht="30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9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39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mergeCells count="66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SO 01 - Železniční svršek...'!C2" display="/"/>
    <hyperlink ref="A97" location="'SO 02.01 - Propustek v km...'!C2" display="/"/>
    <hyperlink ref="A98" location="'SO 02.02 - Propustek v km...'!C2" display="/"/>
    <hyperlink ref="A99" location="'SO 02.03 - Propustek v km...'!C2" display="/"/>
    <hyperlink ref="A100" location="'SO 02.04 - Propustek v km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109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 propustků v km 83,327 83,878 84,177 84,569 TÚ 2071</v>
      </c>
      <c r="F7" s="32"/>
      <c r="G7" s="32"/>
      <c r="H7" s="32"/>
      <c r="I7" s="128"/>
      <c r="L7" s="22"/>
    </row>
    <row r="8" hidden="1" s="2" customFormat="1" ht="12" customHeight="1">
      <c r="A8" s="38"/>
      <c r="B8" s="39"/>
      <c r="C8" s="38"/>
      <c r="D8" s="32" t="s">
        <v>110</v>
      </c>
      <c r="E8" s="38"/>
      <c r="F8" s="38"/>
      <c r="G8" s="38"/>
      <c r="H8" s="38"/>
      <c r="I8" s="132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39"/>
      <c r="C9" s="38"/>
      <c r="D9" s="38"/>
      <c r="E9" s="67" t="s">
        <v>111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39"/>
      <c r="C10" s="38"/>
      <c r="D10" s="38"/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33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33" t="s">
        <v>22</v>
      </c>
      <c r="J12" s="69" t="str">
        <f>'Rekapitulace stavby'!AN8</f>
        <v>29. 6. 2020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32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33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133" t="s">
        <v>28</v>
      </c>
      <c r="J15" s="27" t="s">
        <v>29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32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133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33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32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133" t="s">
        <v>25</v>
      </c>
      <c r="J20" s="27" t="s">
        <v>33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133" t="s">
        <v>28</v>
      </c>
      <c r="J21" s="27" t="s">
        <v>35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32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39"/>
      <c r="C23" s="38"/>
      <c r="D23" s="32" t="s">
        <v>37</v>
      </c>
      <c r="E23" s="38"/>
      <c r="F23" s="38"/>
      <c r="G23" s="38"/>
      <c r="H23" s="38"/>
      <c r="I23" s="133" t="s">
        <v>25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133" t="s">
        <v>28</v>
      </c>
      <c r="J24" s="27" t="s">
        <v>35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32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132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4"/>
      <c r="B27" s="135"/>
      <c r="C27" s="134"/>
      <c r="D27" s="134"/>
      <c r="E27" s="36" t="s">
        <v>1</v>
      </c>
      <c r="F27" s="36"/>
      <c r="G27" s="36"/>
      <c r="H27" s="36"/>
      <c r="I27" s="136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38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39"/>
      <c r="C30" s="38"/>
      <c r="D30" s="139" t="s">
        <v>39</v>
      </c>
      <c r="E30" s="38"/>
      <c r="F30" s="38"/>
      <c r="G30" s="38"/>
      <c r="H30" s="38"/>
      <c r="I30" s="132"/>
      <c r="J30" s="96">
        <f>ROUND(J119,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140" t="s">
        <v>40</v>
      </c>
      <c r="J32" s="43" t="s">
        <v>42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141" t="s">
        <v>43</v>
      </c>
      <c r="E33" s="32" t="s">
        <v>44</v>
      </c>
      <c r="F33" s="142">
        <f>ROUND((SUM(BE119:BE186)),  2)</f>
        <v>0</v>
      </c>
      <c r="G33" s="38"/>
      <c r="H33" s="38"/>
      <c r="I33" s="143">
        <v>0.20999999999999999</v>
      </c>
      <c r="J33" s="142">
        <f>ROUND(((SUM(BE119:BE186))*I33),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45</v>
      </c>
      <c r="F34" s="142">
        <f>ROUND((SUM(BF119:BF186)),  2)</f>
        <v>0</v>
      </c>
      <c r="G34" s="38"/>
      <c r="H34" s="38"/>
      <c r="I34" s="143">
        <v>0.14999999999999999</v>
      </c>
      <c r="J34" s="142">
        <f>ROUND(((SUM(BF119:BF186))*I34),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42">
        <f>ROUND((SUM(BG119:BG186)),  2)</f>
        <v>0</v>
      </c>
      <c r="G35" s="38"/>
      <c r="H35" s="38"/>
      <c r="I35" s="143">
        <v>0.20999999999999999</v>
      </c>
      <c r="J35" s="142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42">
        <f>ROUND((SUM(BH119:BH186)),  2)</f>
        <v>0</v>
      </c>
      <c r="G36" s="38"/>
      <c r="H36" s="38"/>
      <c r="I36" s="143">
        <v>0.14999999999999999</v>
      </c>
      <c r="J36" s="142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42">
        <f>ROUND((SUM(BI119:BI186)),  2)</f>
        <v>0</v>
      </c>
      <c r="G37" s="38"/>
      <c r="H37" s="38"/>
      <c r="I37" s="143">
        <v>0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32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39"/>
      <c r="C39" s="144"/>
      <c r="D39" s="145" t="s">
        <v>49</v>
      </c>
      <c r="E39" s="81"/>
      <c r="F39" s="81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2"/>
      <c r="I41" s="128"/>
      <c r="L41" s="22"/>
    </row>
    <row r="42" hidden="1" s="1" customFormat="1" ht="14.4" customHeight="1">
      <c r="B42" s="22"/>
      <c r="I42" s="128"/>
      <c r="L42" s="22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 propustků v km 83,327 83,878 84,177 84,569 TÚ 2071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38"/>
      <c r="E86" s="38"/>
      <c r="F86" s="38"/>
      <c r="G86" s="38"/>
      <c r="H86" s="38"/>
      <c r="I86" s="132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38"/>
      <c r="D87" s="38"/>
      <c r="E87" s="67" t="str">
        <f>E9</f>
        <v>SO 01 - Železniční svršek a spodek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38"/>
      <c r="E89" s="38"/>
      <c r="F89" s="27" t="str">
        <f>F12</f>
        <v>Nedvědice - Tišnov</v>
      </c>
      <c r="G89" s="38"/>
      <c r="H89" s="38"/>
      <c r="I89" s="133" t="s">
        <v>22</v>
      </c>
      <c r="J89" s="69" t="str">
        <f>IF(J12="","",J12)</f>
        <v>29. 6. 2020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Správa železnic, státní organizace</v>
      </c>
      <c r="G91" s="38"/>
      <c r="H91" s="38"/>
      <c r="I91" s="133" t="s">
        <v>32</v>
      </c>
      <c r="J91" s="36" t="str">
        <f>E21</f>
        <v>DMC Havlíčkův Brod,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38"/>
      <c r="E92" s="38"/>
      <c r="F92" s="27" t="str">
        <f>IF(E18="","",E18)</f>
        <v>Vyplň údaj</v>
      </c>
      <c r="G92" s="38"/>
      <c r="H92" s="38"/>
      <c r="I92" s="133" t="s">
        <v>37</v>
      </c>
      <c r="J92" s="36" t="str">
        <f>E24</f>
        <v>DMC Havlíčkův Brod, s.r.o.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32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58" t="s">
        <v>113</v>
      </c>
      <c r="D94" s="144"/>
      <c r="E94" s="144"/>
      <c r="F94" s="144"/>
      <c r="G94" s="144"/>
      <c r="H94" s="144"/>
      <c r="I94" s="159"/>
      <c r="J94" s="160" t="s">
        <v>114</v>
      </c>
      <c r="K94" s="144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61" t="s">
        <v>115</v>
      </c>
      <c r="D96" s="38"/>
      <c r="E96" s="38"/>
      <c r="F96" s="38"/>
      <c r="G96" s="38"/>
      <c r="H96" s="38"/>
      <c r="I96" s="132"/>
      <c r="J96" s="96">
        <f>J119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116</v>
      </c>
    </row>
    <row r="97" hidden="1" s="9" customFormat="1" ht="24.96" customHeight="1">
      <c r="A97" s="9"/>
      <c r="B97" s="162"/>
      <c r="C97" s="9"/>
      <c r="D97" s="163" t="s">
        <v>117</v>
      </c>
      <c r="E97" s="164"/>
      <c r="F97" s="164"/>
      <c r="G97" s="164"/>
      <c r="H97" s="164"/>
      <c r="I97" s="165"/>
      <c r="J97" s="166">
        <f>J120</f>
        <v>0</v>
      </c>
      <c r="K97" s="9"/>
      <c r="L97" s="16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67"/>
      <c r="C98" s="10"/>
      <c r="D98" s="168" t="s">
        <v>118</v>
      </c>
      <c r="E98" s="169"/>
      <c r="F98" s="169"/>
      <c r="G98" s="169"/>
      <c r="H98" s="169"/>
      <c r="I98" s="170"/>
      <c r="J98" s="171">
        <f>J121</f>
        <v>0</v>
      </c>
      <c r="K98" s="10"/>
      <c r="L98" s="16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62"/>
      <c r="C99" s="9"/>
      <c r="D99" s="163" t="s">
        <v>119</v>
      </c>
      <c r="E99" s="164"/>
      <c r="F99" s="164"/>
      <c r="G99" s="164"/>
      <c r="H99" s="164"/>
      <c r="I99" s="165"/>
      <c r="J99" s="166">
        <f>J162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38"/>
      <c r="D100" s="38"/>
      <c r="E100" s="38"/>
      <c r="F100" s="38"/>
      <c r="G100" s="38"/>
      <c r="H100" s="38"/>
      <c r="I100" s="132"/>
      <c r="J100" s="38"/>
      <c r="K100" s="38"/>
      <c r="L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156"/>
      <c r="J101" s="61"/>
      <c r="K101" s="61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2"/>
      <c r="C105" s="63"/>
      <c r="D105" s="63"/>
      <c r="E105" s="63"/>
      <c r="F105" s="63"/>
      <c r="G105" s="63"/>
      <c r="H105" s="63"/>
      <c r="I105" s="157"/>
      <c r="J105" s="63"/>
      <c r="K105" s="63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38"/>
      <c r="E106" s="38"/>
      <c r="F106" s="38"/>
      <c r="G106" s="38"/>
      <c r="H106" s="38"/>
      <c r="I106" s="132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38"/>
      <c r="D107" s="38"/>
      <c r="E107" s="38"/>
      <c r="F107" s="38"/>
      <c r="G107" s="38"/>
      <c r="H107" s="38"/>
      <c r="I107" s="132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38"/>
      <c r="E108" s="38"/>
      <c r="F108" s="38"/>
      <c r="G108" s="38"/>
      <c r="H108" s="38"/>
      <c r="I108" s="132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131" t="str">
        <f>E7</f>
        <v>Oprava propustků v km 83,327 83,878 84,177 84,569 TÚ 2071</v>
      </c>
      <c r="F109" s="32"/>
      <c r="G109" s="32"/>
      <c r="H109" s="32"/>
      <c r="I109" s="132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110</v>
      </c>
      <c r="D110" s="38"/>
      <c r="E110" s="38"/>
      <c r="F110" s="38"/>
      <c r="G110" s="38"/>
      <c r="H110" s="38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67" t="str">
        <f>E9</f>
        <v>SO 01 - Železniční svršek a spodek</v>
      </c>
      <c r="F111" s="38"/>
      <c r="G111" s="38"/>
      <c r="H111" s="38"/>
      <c r="I111" s="132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38"/>
      <c r="E113" s="38"/>
      <c r="F113" s="27" t="str">
        <f>F12</f>
        <v>Nedvědice - Tišnov</v>
      </c>
      <c r="G113" s="38"/>
      <c r="H113" s="38"/>
      <c r="I113" s="133" t="s">
        <v>22</v>
      </c>
      <c r="J113" s="69" t="str">
        <f>IF(J12="","",J12)</f>
        <v>29. 6. 2020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132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38"/>
      <c r="E115" s="38"/>
      <c r="F115" s="27" t="str">
        <f>E15</f>
        <v>Správa železnic, státní organizace</v>
      </c>
      <c r="G115" s="38"/>
      <c r="H115" s="38"/>
      <c r="I115" s="133" t="s">
        <v>32</v>
      </c>
      <c r="J115" s="36" t="str">
        <f>E21</f>
        <v>DMC Havlíčkův Brod, s.r.o.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30</v>
      </c>
      <c r="D116" s="38"/>
      <c r="E116" s="38"/>
      <c r="F116" s="27" t="str">
        <f>IF(E18="","",E18)</f>
        <v>Vyplň údaj</v>
      </c>
      <c r="G116" s="38"/>
      <c r="H116" s="38"/>
      <c r="I116" s="133" t="s">
        <v>37</v>
      </c>
      <c r="J116" s="36" t="str">
        <f>E24</f>
        <v>DMC Havlíčkův Brod, s.r.o.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38"/>
      <c r="D117" s="38"/>
      <c r="E117" s="38"/>
      <c r="F117" s="38"/>
      <c r="G117" s="38"/>
      <c r="H117" s="38"/>
      <c r="I117" s="132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72"/>
      <c r="B118" s="173"/>
      <c r="C118" s="174" t="s">
        <v>121</v>
      </c>
      <c r="D118" s="175" t="s">
        <v>64</v>
      </c>
      <c r="E118" s="175" t="s">
        <v>60</v>
      </c>
      <c r="F118" s="175" t="s">
        <v>61</v>
      </c>
      <c r="G118" s="175" t="s">
        <v>122</v>
      </c>
      <c r="H118" s="175" t="s">
        <v>123</v>
      </c>
      <c r="I118" s="176" t="s">
        <v>124</v>
      </c>
      <c r="J118" s="175" t="s">
        <v>114</v>
      </c>
      <c r="K118" s="177" t="s">
        <v>125</v>
      </c>
      <c r="L118" s="178"/>
      <c r="M118" s="86" t="s">
        <v>1</v>
      </c>
      <c r="N118" s="87" t="s">
        <v>43</v>
      </c>
      <c r="O118" s="87" t="s">
        <v>126</v>
      </c>
      <c r="P118" s="87" t="s">
        <v>127</v>
      </c>
      <c r="Q118" s="87" t="s">
        <v>128</v>
      </c>
      <c r="R118" s="87" t="s">
        <v>129</v>
      </c>
      <c r="S118" s="87" t="s">
        <v>130</v>
      </c>
      <c r="T118" s="88" t="s">
        <v>131</v>
      </c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="2" customFormat="1" ht="22.8" customHeight="1">
      <c r="A119" s="38"/>
      <c r="B119" s="39"/>
      <c r="C119" s="93" t="s">
        <v>132</v>
      </c>
      <c r="D119" s="38"/>
      <c r="E119" s="38"/>
      <c r="F119" s="38"/>
      <c r="G119" s="38"/>
      <c r="H119" s="38"/>
      <c r="I119" s="132"/>
      <c r="J119" s="179">
        <f>BK119</f>
        <v>0</v>
      </c>
      <c r="K119" s="38"/>
      <c r="L119" s="39"/>
      <c r="M119" s="89"/>
      <c r="N119" s="73"/>
      <c r="O119" s="90"/>
      <c r="P119" s="180">
        <f>P120+P162</f>
        <v>0</v>
      </c>
      <c r="Q119" s="90"/>
      <c r="R119" s="180">
        <f>R120+R162</f>
        <v>774.63666000000012</v>
      </c>
      <c r="S119" s="90"/>
      <c r="T119" s="181">
        <f>T120+T162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78</v>
      </c>
      <c r="AU119" s="19" t="s">
        <v>116</v>
      </c>
      <c r="BK119" s="182">
        <f>BK120+BK162</f>
        <v>0</v>
      </c>
    </row>
    <row r="120" s="12" customFormat="1" ht="25.92" customHeight="1">
      <c r="A120" s="12"/>
      <c r="B120" s="183"/>
      <c r="C120" s="12"/>
      <c r="D120" s="184" t="s">
        <v>78</v>
      </c>
      <c r="E120" s="185" t="s">
        <v>133</v>
      </c>
      <c r="F120" s="185" t="s">
        <v>134</v>
      </c>
      <c r="G120" s="12"/>
      <c r="H120" s="12"/>
      <c r="I120" s="186"/>
      <c r="J120" s="187">
        <f>BK120</f>
        <v>0</v>
      </c>
      <c r="K120" s="12"/>
      <c r="L120" s="183"/>
      <c r="M120" s="188"/>
      <c r="N120" s="189"/>
      <c r="O120" s="189"/>
      <c r="P120" s="190">
        <f>P121</f>
        <v>0</v>
      </c>
      <c r="Q120" s="189"/>
      <c r="R120" s="190">
        <f>R121</f>
        <v>774.63666000000012</v>
      </c>
      <c r="S120" s="189"/>
      <c r="T120" s="19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84" t="s">
        <v>87</v>
      </c>
      <c r="AT120" s="192" t="s">
        <v>78</v>
      </c>
      <c r="AU120" s="192" t="s">
        <v>79</v>
      </c>
      <c r="AY120" s="184" t="s">
        <v>135</v>
      </c>
      <c r="BK120" s="193">
        <f>BK121</f>
        <v>0</v>
      </c>
    </row>
    <row r="121" s="12" customFormat="1" ht="22.8" customHeight="1">
      <c r="A121" s="12"/>
      <c r="B121" s="183"/>
      <c r="C121" s="12"/>
      <c r="D121" s="184" t="s">
        <v>78</v>
      </c>
      <c r="E121" s="194" t="s">
        <v>136</v>
      </c>
      <c r="F121" s="194" t="s">
        <v>137</v>
      </c>
      <c r="G121" s="12"/>
      <c r="H121" s="12"/>
      <c r="I121" s="186"/>
      <c r="J121" s="195">
        <f>BK121</f>
        <v>0</v>
      </c>
      <c r="K121" s="12"/>
      <c r="L121" s="183"/>
      <c r="M121" s="188"/>
      <c r="N121" s="189"/>
      <c r="O121" s="189"/>
      <c r="P121" s="190">
        <f>SUM(P122:P161)</f>
        <v>0</v>
      </c>
      <c r="Q121" s="189"/>
      <c r="R121" s="190">
        <f>SUM(R122:R161)</f>
        <v>774.63666000000012</v>
      </c>
      <c r="S121" s="189"/>
      <c r="T121" s="191">
        <f>SUM(T122:T161)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84" t="s">
        <v>87</v>
      </c>
      <c r="AT121" s="192" t="s">
        <v>78</v>
      </c>
      <c r="AU121" s="192" t="s">
        <v>87</v>
      </c>
      <c r="AY121" s="184" t="s">
        <v>135</v>
      </c>
      <c r="BK121" s="193">
        <f>SUM(BK122:BK161)</f>
        <v>0</v>
      </c>
    </row>
    <row r="122" s="2" customFormat="1" ht="24.15" customHeight="1">
      <c r="A122" s="38"/>
      <c r="B122" s="196"/>
      <c r="C122" s="197" t="s">
        <v>87</v>
      </c>
      <c r="D122" s="197" t="s">
        <v>138</v>
      </c>
      <c r="E122" s="198" t="s">
        <v>139</v>
      </c>
      <c r="F122" s="199" t="s">
        <v>140</v>
      </c>
      <c r="G122" s="200" t="s">
        <v>141</v>
      </c>
      <c r="H122" s="201">
        <v>0.80000000000000004</v>
      </c>
      <c r="I122" s="202"/>
      <c r="J122" s="203">
        <f>ROUND(I122*H122,2)</f>
        <v>0</v>
      </c>
      <c r="K122" s="199" t="s">
        <v>142</v>
      </c>
      <c r="L122" s="39"/>
      <c r="M122" s="204" t="s">
        <v>1</v>
      </c>
      <c r="N122" s="205" t="s">
        <v>44</v>
      </c>
      <c r="O122" s="77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143</v>
      </c>
      <c r="AT122" s="208" t="s">
        <v>138</v>
      </c>
      <c r="AU122" s="208" t="s">
        <v>89</v>
      </c>
      <c r="AY122" s="19" t="s">
        <v>135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9" t="s">
        <v>87</v>
      </c>
      <c r="BK122" s="209">
        <f>ROUND(I122*H122,2)</f>
        <v>0</v>
      </c>
      <c r="BL122" s="19" t="s">
        <v>143</v>
      </c>
      <c r="BM122" s="208" t="s">
        <v>144</v>
      </c>
    </row>
    <row r="123" s="2" customFormat="1">
      <c r="A123" s="38"/>
      <c r="B123" s="39"/>
      <c r="C123" s="38"/>
      <c r="D123" s="210" t="s">
        <v>145</v>
      </c>
      <c r="E123" s="38"/>
      <c r="F123" s="211" t="s">
        <v>146</v>
      </c>
      <c r="G123" s="38"/>
      <c r="H123" s="38"/>
      <c r="I123" s="132"/>
      <c r="J123" s="38"/>
      <c r="K123" s="38"/>
      <c r="L123" s="39"/>
      <c r="M123" s="212"/>
      <c r="N123" s="213"/>
      <c r="O123" s="77"/>
      <c r="P123" s="77"/>
      <c r="Q123" s="77"/>
      <c r="R123" s="77"/>
      <c r="S123" s="77"/>
      <c r="T123" s="7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145</v>
      </c>
      <c r="AU123" s="19" t="s">
        <v>89</v>
      </c>
    </row>
    <row r="124" s="13" customFormat="1">
      <c r="A124" s="13"/>
      <c r="B124" s="214"/>
      <c r="C124" s="13"/>
      <c r="D124" s="210" t="s">
        <v>147</v>
      </c>
      <c r="E124" s="215" t="s">
        <v>1</v>
      </c>
      <c r="F124" s="216" t="s">
        <v>148</v>
      </c>
      <c r="G124" s="13"/>
      <c r="H124" s="217">
        <v>0.80000000000000004</v>
      </c>
      <c r="I124" s="218"/>
      <c r="J124" s="13"/>
      <c r="K124" s="13"/>
      <c r="L124" s="214"/>
      <c r="M124" s="219"/>
      <c r="N124" s="220"/>
      <c r="O124" s="220"/>
      <c r="P124" s="220"/>
      <c r="Q124" s="220"/>
      <c r="R124" s="220"/>
      <c r="S124" s="220"/>
      <c r="T124" s="22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15" t="s">
        <v>147</v>
      </c>
      <c r="AU124" s="215" t="s">
        <v>89</v>
      </c>
      <c r="AV124" s="13" t="s">
        <v>89</v>
      </c>
      <c r="AW124" s="13" t="s">
        <v>36</v>
      </c>
      <c r="AX124" s="13" t="s">
        <v>87</v>
      </c>
      <c r="AY124" s="215" t="s">
        <v>135</v>
      </c>
    </row>
    <row r="125" s="2" customFormat="1" ht="24.15" customHeight="1">
      <c r="A125" s="38"/>
      <c r="B125" s="196"/>
      <c r="C125" s="197" t="s">
        <v>89</v>
      </c>
      <c r="D125" s="197" t="s">
        <v>138</v>
      </c>
      <c r="E125" s="198" t="s">
        <v>149</v>
      </c>
      <c r="F125" s="199" t="s">
        <v>150</v>
      </c>
      <c r="G125" s="200" t="s">
        <v>151</v>
      </c>
      <c r="H125" s="201">
        <v>167.88200000000001</v>
      </c>
      <c r="I125" s="202"/>
      <c r="J125" s="203">
        <f>ROUND(I125*H125,2)</f>
        <v>0</v>
      </c>
      <c r="K125" s="199" t="s">
        <v>142</v>
      </c>
      <c r="L125" s="39"/>
      <c r="M125" s="204" t="s">
        <v>1</v>
      </c>
      <c r="N125" s="205" t="s">
        <v>44</v>
      </c>
      <c r="O125" s="7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143</v>
      </c>
      <c r="AT125" s="208" t="s">
        <v>138</v>
      </c>
      <c r="AU125" s="208" t="s">
        <v>89</v>
      </c>
      <c r="AY125" s="19" t="s">
        <v>135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9" t="s">
        <v>87</v>
      </c>
      <c r="BK125" s="209">
        <f>ROUND(I125*H125,2)</f>
        <v>0</v>
      </c>
      <c r="BL125" s="19" t="s">
        <v>143</v>
      </c>
      <c r="BM125" s="208" t="s">
        <v>152</v>
      </c>
    </row>
    <row r="126" s="14" customFormat="1">
      <c r="A126" s="14"/>
      <c r="B126" s="222"/>
      <c r="C126" s="14"/>
      <c r="D126" s="210" t="s">
        <v>147</v>
      </c>
      <c r="E126" s="223" t="s">
        <v>1</v>
      </c>
      <c r="F126" s="224" t="s">
        <v>153</v>
      </c>
      <c r="G126" s="14"/>
      <c r="H126" s="223" t="s">
        <v>1</v>
      </c>
      <c r="I126" s="225"/>
      <c r="J126" s="14"/>
      <c r="K126" s="14"/>
      <c r="L126" s="222"/>
      <c r="M126" s="226"/>
      <c r="N126" s="227"/>
      <c r="O126" s="227"/>
      <c r="P126" s="227"/>
      <c r="Q126" s="227"/>
      <c r="R126" s="227"/>
      <c r="S126" s="227"/>
      <c r="T126" s="22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23" t="s">
        <v>147</v>
      </c>
      <c r="AU126" s="223" t="s">
        <v>89</v>
      </c>
      <c r="AV126" s="14" t="s">
        <v>87</v>
      </c>
      <c r="AW126" s="14" t="s">
        <v>36</v>
      </c>
      <c r="AX126" s="14" t="s">
        <v>79</v>
      </c>
      <c r="AY126" s="223" t="s">
        <v>135</v>
      </c>
    </row>
    <row r="127" s="13" customFormat="1">
      <c r="A127" s="13"/>
      <c r="B127" s="214"/>
      <c r="C127" s="13"/>
      <c r="D127" s="210" t="s">
        <v>147</v>
      </c>
      <c r="E127" s="215" t="s">
        <v>1</v>
      </c>
      <c r="F127" s="216" t="s">
        <v>154</v>
      </c>
      <c r="G127" s="13"/>
      <c r="H127" s="217">
        <v>42.338000000000001</v>
      </c>
      <c r="I127" s="218"/>
      <c r="J127" s="13"/>
      <c r="K127" s="13"/>
      <c r="L127" s="214"/>
      <c r="M127" s="219"/>
      <c r="N127" s="220"/>
      <c r="O127" s="220"/>
      <c r="P127" s="220"/>
      <c r="Q127" s="220"/>
      <c r="R127" s="220"/>
      <c r="S127" s="220"/>
      <c r="T127" s="22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15" t="s">
        <v>147</v>
      </c>
      <c r="AU127" s="215" t="s">
        <v>89</v>
      </c>
      <c r="AV127" s="13" t="s">
        <v>89</v>
      </c>
      <c r="AW127" s="13" t="s">
        <v>36</v>
      </c>
      <c r="AX127" s="13" t="s">
        <v>79</v>
      </c>
      <c r="AY127" s="215" t="s">
        <v>135</v>
      </c>
    </row>
    <row r="128" s="13" customFormat="1">
      <c r="A128" s="13"/>
      <c r="B128" s="214"/>
      <c r="C128" s="13"/>
      <c r="D128" s="210" t="s">
        <v>147</v>
      </c>
      <c r="E128" s="215" t="s">
        <v>1</v>
      </c>
      <c r="F128" s="216" t="s">
        <v>154</v>
      </c>
      <c r="G128" s="13"/>
      <c r="H128" s="217">
        <v>42.338000000000001</v>
      </c>
      <c r="I128" s="218"/>
      <c r="J128" s="13"/>
      <c r="K128" s="13"/>
      <c r="L128" s="214"/>
      <c r="M128" s="219"/>
      <c r="N128" s="220"/>
      <c r="O128" s="220"/>
      <c r="P128" s="220"/>
      <c r="Q128" s="220"/>
      <c r="R128" s="220"/>
      <c r="S128" s="220"/>
      <c r="T128" s="22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15" t="s">
        <v>147</v>
      </c>
      <c r="AU128" s="215" t="s">
        <v>89</v>
      </c>
      <c r="AV128" s="13" t="s">
        <v>89</v>
      </c>
      <c r="AW128" s="13" t="s">
        <v>36</v>
      </c>
      <c r="AX128" s="13" t="s">
        <v>79</v>
      </c>
      <c r="AY128" s="215" t="s">
        <v>135</v>
      </c>
    </row>
    <row r="129" s="13" customFormat="1">
      <c r="A129" s="13"/>
      <c r="B129" s="214"/>
      <c r="C129" s="13"/>
      <c r="D129" s="210" t="s">
        <v>147</v>
      </c>
      <c r="E129" s="215" t="s">
        <v>1</v>
      </c>
      <c r="F129" s="216" t="s">
        <v>154</v>
      </c>
      <c r="G129" s="13"/>
      <c r="H129" s="217">
        <v>42.338000000000001</v>
      </c>
      <c r="I129" s="218"/>
      <c r="J129" s="13"/>
      <c r="K129" s="13"/>
      <c r="L129" s="214"/>
      <c r="M129" s="219"/>
      <c r="N129" s="220"/>
      <c r="O129" s="220"/>
      <c r="P129" s="220"/>
      <c r="Q129" s="220"/>
      <c r="R129" s="220"/>
      <c r="S129" s="220"/>
      <c r="T129" s="22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15" t="s">
        <v>147</v>
      </c>
      <c r="AU129" s="215" t="s">
        <v>89</v>
      </c>
      <c r="AV129" s="13" t="s">
        <v>89</v>
      </c>
      <c r="AW129" s="13" t="s">
        <v>36</v>
      </c>
      <c r="AX129" s="13" t="s">
        <v>79</v>
      </c>
      <c r="AY129" s="215" t="s">
        <v>135</v>
      </c>
    </row>
    <row r="130" s="13" customFormat="1">
      <c r="A130" s="13"/>
      <c r="B130" s="214"/>
      <c r="C130" s="13"/>
      <c r="D130" s="210" t="s">
        <v>147</v>
      </c>
      <c r="E130" s="215" t="s">
        <v>1</v>
      </c>
      <c r="F130" s="216" t="s">
        <v>155</v>
      </c>
      <c r="G130" s="13"/>
      <c r="H130" s="217">
        <v>40.868000000000002</v>
      </c>
      <c r="I130" s="218"/>
      <c r="J130" s="13"/>
      <c r="K130" s="13"/>
      <c r="L130" s="214"/>
      <c r="M130" s="219"/>
      <c r="N130" s="220"/>
      <c r="O130" s="220"/>
      <c r="P130" s="220"/>
      <c r="Q130" s="220"/>
      <c r="R130" s="220"/>
      <c r="S130" s="220"/>
      <c r="T130" s="22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15" t="s">
        <v>147</v>
      </c>
      <c r="AU130" s="215" t="s">
        <v>89</v>
      </c>
      <c r="AV130" s="13" t="s">
        <v>89</v>
      </c>
      <c r="AW130" s="13" t="s">
        <v>36</v>
      </c>
      <c r="AX130" s="13" t="s">
        <v>79</v>
      </c>
      <c r="AY130" s="215" t="s">
        <v>135</v>
      </c>
    </row>
    <row r="131" s="15" customFormat="1">
      <c r="A131" s="15"/>
      <c r="B131" s="229"/>
      <c r="C131" s="15"/>
      <c r="D131" s="210" t="s">
        <v>147</v>
      </c>
      <c r="E131" s="230" t="s">
        <v>1</v>
      </c>
      <c r="F131" s="231" t="s">
        <v>156</v>
      </c>
      <c r="G131" s="15"/>
      <c r="H131" s="232">
        <v>167.88200000000001</v>
      </c>
      <c r="I131" s="233"/>
      <c r="J131" s="15"/>
      <c r="K131" s="15"/>
      <c r="L131" s="229"/>
      <c r="M131" s="234"/>
      <c r="N131" s="235"/>
      <c r="O131" s="235"/>
      <c r="P131" s="235"/>
      <c r="Q131" s="235"/>
      <c r="R131" s="235"/>
      <c r="S131" s="235"/>
      <c r="T131" s="23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30" t="s">
        <v>147</v>
      </c>
      <c r="AU131" s="230" t="s">
        <v>89</v>
      </c>
      <c r="AV131" s="15" t="s">
        <v>143</v>
      </c>
      <c r="AW131" s="15" t="s">
        <v>36</v>
      </c>
      <c r="AX131" s="15" t="s">
        <v>87</v>
      </c>
      <c r="AY131" s="230" t="s">
        <v>135</v>
      </c>
    </row>
    <row r="132" s="2" customFormat="1" ht="24.15" customHeight="1">
      <c r="A132" s="38"/>
      <c r="B132" s="196"/>
      <c r="C132" s="197" t="s">
        <v>157</v>
      </c>
      <c r="D132" s="197" t="s">
        <v>138</v>
      </c>
      <c r="E132" s="198" t="s">
        <v>158</v>
      </c>
      <c r="F132" s="199" t="s">
        <v>159</v>
      </c>
      <c r="G132" s="200" t="s">
        <v>151</v>
      </c>
      <c r="H132" s="201">
        <v>167.88200000000001</v>
      </c>
      <c r="I132" s="202"/>
      <c r="J132" s="203">
        <f>ROUND(I132*H132,2)</f>
        <v>0</v>
      </c>
      <c r="K132" s="199" t="s">
        <v>142</v>
      </c>
      <c r="L132" s="39"/>
      <c r="M132" s="204" t="s">
        <v>1</v>
      </c>
      <c r="N132" s="205" t="s">
        <v>44</v>
      </c>
      <c r="O132" s="77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8" t="s">
        <v>143</v>
      </c>
      <c r="AT132" s="208" t="s">
        <v>138</v>
      </c>
      <c r="AU132" s="208" t="s">
        <v>89</v>
      </c>
      <c r="AY132" s="19" t="s">
        <v>135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9" t="s">
        <v>87</v>
      </c>
      <c r="BK132" s="209">
        <f>ROUND(I132*H132,2)</f>
        <v>0</v>
      </c>
      <c r="BL132" s="19" t="s">
        <v>143</v>
      </c>
      <c r="BM132" s="208" t="s">
        <v>160</v>
      </c>
    </row>
    <row r="133" s="2" customFormat="1" ht="24.15" customHeight="1">
      <c r="A133" s="38"/>
      <c r="B133" s="196"/>
      <c r="C133" s="237" t="s">
        <v>143</v>
      </c>
      <c r="D133" s="237" t="s">
        <v>161</v>
      </c>
      <c r="E133" s="238" t="s">
        <v>162</v>
      </c>
      <c r="F133" s="239" t="s">
        <v>163</v>
      </c>
      <c r="G133" s="240" t="s">
        <v>164</v>
      </c>
      <c r="H133" s="241">
        <v>764.57100000000003</v>
      </c>
      <c r="I133" s="242"/>
      <c r="J133" s="243">
        <f>ROUND(I133*H133,2)</f>
        <v>0</v>
      </c>
      <c r="K133" s="239" t="s">
        <v>142</v>
      </c>
      <c r="L133" s="244"/>
      <c r="M133" s="245" t="s">
        <v>1</v>
      </c>
      <c r="N133" s="246" t="s">
        <v>44</v>
      </c>
      <c r="O133" s="77"/>
      <c r="P133" s="206">
        <f>O133*H133</f>
        <v>0</v>
      </c>
      <c r="Q133" s="206">
        <v>1</v>
      </c>
      <c r="R133" s="206">
        <f>Q133*H133</f>
        <v>764.57100000000003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165</v>
      </c>
      <c r="AT133" s="208" t="s">
        <v>161</v>
      </c>
      <c r="AU133" s="208" t="s">
        <v>89</v>
      </c>
      <c r="AY133" s="19" t="s">
        <v>135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9" t="s">
        <v>87</v>
      </c>
      <c r="BK133" s="209">
        <f>ROUND(I133*H133,2)</f>
        <v>0</v>
      </c>
      <c r="BL133" s="19" t="s">
        <v>143</v>
      </c>
      <c r="BM133" s="208" t="s">
        <v>166</v>
      </c>
    </row>
    <row r="134" s="13" customFormat="1">
      <c r="A134" s="13"/>
      <c r="B134" s="214"/>
      <c r="C134" s="13"/>
      <c r="D134" s="210" t="s">
        <v>147</v>
      </c>
      <c r="E134" s="215" t="s">
        <v>1</v>
      </c>
      <c r="F134" s="216" t="s">
        <v>167</v>
      </c>
      <c r="G134" s="13"/>
      <c r="H134" s="217">
        <v>764.57100000000003</v>
      </c>
      <c r="I134" s="218"/>
      <c r="J134" s="13"/>
      <c r="K134" s="13"/>
      <c r="L134" s="214"/>
      <c r="M134" s="219"/>
      <c r="N134" s="220"/>
      <c r="O134" s="220"/>
      <c r="P134" s="220"/>
      <c r="Q134" s="220"/>
      <c r="R134" s="220"/>
      <c r="S134" s="220"/>
      <c r="T134" s="22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15" t="s">
        <v>147</v>
      </c>
      <c r="AU134" s="215" t="s">
        <v>89</v>
      </c>
      <c r="AV134" s="13" t="s">
        <v>89</v>
      </c>
      <c r="AW134" s="13" t="s">
        <v>36</v>
      </c>
      <c r="AX134" s="13" t="s">
        <v>87</v>
      </c>
      <c r="AY134" s="215" t="s">
        <v>135</v>
      </c>
    </row>
    <row r="135" s="2" customFormat="1" ht="24.15" customHeight="1">
      <c r="A135" s="38"/>
      <c r="B135" s="196"/>
      <c r="C135" s="197" t="s">
        <v>136</v>
      </c>
      <c r="D135" s="197" t="s">
        <v>138</v>
      </c>
      <c r="E135" s="198" t="s">
        <v>168</v>
      </c>
      <c r="F135" s="199" t="s">
        <v>169</v>
      </c>
      <c r="G135" s="200" t="s">
        <v>151</v>
      </c>
      <c r="H135" s="201">
        <v>255</v>
      </c>
      <c r="I135" s="202"/>
      <c r="J135" s="203">
        <f>ROUND(I135*H135,2)</f>
        <v>0</v>
      </c>
      <c r="K135" s="199" t="s">
        <v>142</v>
      </c>
      <c r="L135" s="39"/>
      <c r="M135" s="204" t="s">
        <v>1</v>
      </c>
      <c r="N135" s="205" t="s">
        <v>44</v>
      </c>
      <c r="O135" s="7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143</v>
      </c>
      <c r="AT135" s="208" t="s">
        <v>138</v>
      </c>
      <c r="AU135" s="208" t="s">
        <v>89</v>
      </c>
      <c r="AY135" s="19" t="s">
        <v>135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9" t="s">
        <v>87</v>
      </c>
      <c r="BK135" s="209">
        <f>ROUND(I135*H135,2)</f>
        <v>0</v>
      </c>
      <c r="BL135" s="19" t="s">
        <v>143</v>
      </c>
      <c r="BM135" s="208" t="s">
        <v>170</v>
      </c>
    </row>
    <row r="136" s="13" customFormat="1">
      <c r="A136" s="13"/>
      <c r="B136" s="214"/>
      <c r="C136" s="13"/>
      <c r="D136" s="210" t="s">
        <v>147</v>
      </c>
      <c r="E136" s="215" t="s">
        <v>1</v>
      </c>
      <c r="F136" s="216" t="s">
        <v>171</v>
      </c>
      <c r="G136" s="13"/>
      <c r="H136" s="217">
        <v>255</v>
      </c>
      <c r="I136" s="218"/>
      <c r="J136" s="13"/>
      <c r="K136" s="13"/>
      <c r="L136" s="214"/>
      <c r="M136" s="219"/>
      <c r="N136" s="220"/>
      <c r="O136" s="220"/>
      <c r="P136" s="220"/>
      <c r="Q136" s="220"/>
      <c r="R136" s="220"/>
      <c r="S136" s="220"/>
      <c r="T136" s="22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15" t="s">
        <v>147</v>
      </c>
      <c r="AU136" s="215" t="s">
        <v>89</v>
      </c>
      <c r="AV136" s="13" t="s">
        <v>89</v>
      </c>
      <c r="AW136" s="13" t="s">
        <v>36</v>
      </c>
      <c r="AX136" s="13" t="s">
        <v>87</v>
      </c>
      <c r="AY136" s="215" t="s">
        <v>135</v>
      </c>
    </row>
    <row r="137" s="2" customFormat="1" ht="24.15" customHeight="1">
      <c r="A137" s="38"/>
      <c r="B137" s="196"/>
      <c r="C137" s="197" t="s">
        <v>172</v>
      </c>
      <c r="D137" s="197" t="s">
        <v>138</v>
      </c>
      <c r="E137" s="198" t="s">
        <v>173</v>
      </c>
      <c r="F137" s="199" t="s">
        <v>174</v>
      </c>
      <c r="G137" s="200" t="s">
        <v>175</v>
      </c>
      <c r="H137" s="201">
        <v>92</v>
      </c>
      <c r="I137" s="202"/>
      <c r="J137" s="203">
        <f>ROUND(I137*H137,2)</f>
        <v>0</v>
      </c>
      <c r="K137" s="199" t="s">
        <v>142</v>
      </c>
      <c r="L137" s="39"/>
      <c r="M137" s="204" t="s">
        <v>1</v>
      </c>
      <c r="N137" s="205" t="s">
        <v>44</v>
      </c>
      <c r="O137" s="7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143</v>
      </c>
      <c r="AT137" s="208" t="s">
        <v>138</v>
      </c>
      <c r="AU137" s="208" t="s">
        <v>89</v>
      </c>
      <c r="AY137" s="19" t="s">
        <v>135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87</v>
      </c>
      <c r="BK137" s="209">
        <f>ROUND(I137*H137,2)</f>
        <v>0</v>
      </c>
      <c r="BL137" s="19" t="s">
        <v>143</v>
      </c>
      <c r="BM137" s="208" t="s">
        <v>176</v>
      </c>
    </row>
    <row r="138" s="2" customFormat="1">
      <c r="A138" s="38"/>
      <c r="B138" s="39"/>
      <c r="C138" s="38"/>
      <c r="D138" s="210" t="s">
        <v>145</v>
      </c>
      <c r="E138" s="38"/>
      <c r="F138" s="211" t="s">
        <v>177</v>
      </c>
      <c r="G138" s="38"/>
      <c r="H138" s="38"/>
      <c r="I138" s="132"/>
      <c r="J138" s="38"/>
      <c r="K138" s="38"/>
      <c r="L138" s="39"/>
      <c r="M138" s="212"/>
      <c r="N138" s="213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145</v>
      </c>
      <c r="AU138" s="19" t="s">
        <v>89</v>
      </c>
    </row>
    <row r="139" s="13" customFormat="1">
      <c r="A139" s="13"/>
      <c r="B139" s="214"/>
      <c r="C139" s="13"/>
      <c r="D139" s="210" t="s">
        <v>147</v>
      </c>
      <c r="E139" s="215" t="s">
        <v>1</v>
      </c>
      <c r="F139" s="216" t="s">
        <v>178</v>
      </c>
      <c r="G139" s="13"/>
      <c r="H139" s="217">
        <v>92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147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135</v>
      </c>
    </row>
    <row r="140" s="2" customFormat="1" ht="24.15" customHeight="1">
      <c r="A140" s="38"/>
      <c r="B140" s="196"/>
      <c r="C140" s="237" t="s">
        <v>179</v>
      </c>
      <c r="D140" s="237" t="s">
        <v>161</v>
      </c>
      <c r="E140" s="238" t="s">
        <v>180</v>
      </c>
      <c r="F140" s="239" t="s">
        <v>181</v>
      </c>
      <c r="G140" s="240" t="s">
        <v>175</v>
      </c>
      <c r="H140" s="241">
        <v>92</v>
      </c>
      <c r="I140" s="242"/>
      <c r="J140" s="243">
        <f>ROUND(I140*H140,2)</f>
        <v>0</v>
      </c>
      <c r="K140" s="239" t="s">
        <v>142</v>
      </c>
      <c r="L140" s="244"/>
      <c r="M140" s="245" t="s">
        <v>1</v>
      </c>
      <c r="N140" s="246" t="s">
        <v>44</v>
      </c>
      <c r="O140" s="77"/>
      <c r="P140" s="206">
        <f>O140*H140</f>
        <v>0</v>
      </c>
      <c r="Q140" s="206">
        <v>0.10299999999999999</v>
      </c>
      <c r="R140" s="206">
        <f>Q140*H140</f>
        <v>9.4759999999999991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165</v>
      </c>
      <c r="AT140" s="208" t="s">
        <v>161</v>
      </c>
      <c r="AU140" s="208" t="s">
        <v>89</v>
      </c>
      <c r="AY140" s="19" t="s">
        <v>135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143</v>
      </c>
      <c r="BM140" s="208" t="s">
        <v>182</v>
      </c>
    </row>
    <row r="141" s="2" customFormat="1" ht="24.15" customHeight="1">
      <c r="A141" s="38"/>
      <c r="B141" s="196"/>
      <c r="C141" s="237" t="s">
        <v>165</v>
      </c>
      <c r="D141" s="237" t="s">
        <v>161</v>
      </c>
      <c r="E141" s="238" t="s">
        <v>183</v>
      </c>
      <c r="F141" s="239" t="s">
        <v>184</v>
      </c>
      <c r="G141" s="240" t="s">
        <v>175</v>
      </c>
      <c r="H141" s="241">
        <v>184</v>
      </c>
      <c r="I141" s="242"/>
      <c r="J141" s="243">
        <f>ROUND(I141*H141,2)</f>
        <v>0</v>
      </c>
      <c r="K141" s="239" t="s">
        <v>142</v>
      </c>
      <c r="L141" s="244"/>
      <c r="M141" s="245" t="s">
        <v>1</v>
      </c>
      <c r="N141" s="246" t="s">
        <v>44</v>
      </c>
      <c r="O141" s="77"/>
      <c r="P141" s="206">
        <f>O141*H141</f>
        <v>0</v>
      </c>
      <c r="Q141" s="206">
        <v>0.00018000000000000001</v>
      </c>
      <c r="R141" s="206">
        <f>Q141*H141</f>
        <v>0.033120000000000004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165</v>
      </c>
      <c r="AT141" s="208" t="s">
        <v>161</v>
      </c>
      <c r="AU141" s="208" t="s">
        <v>89</v>
      </c>
      <c r="AY141" s="19" t="s">
        <v>135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143</v>
      </c>
      <c r="BM141" s="208" t="s">
        <v>185</v>
      </c>
    </row>
    <row r="142" s="13" customFormat="1">
      <c r="A142" s="13"/>
      <c r="B142" s="214"/>
      <c r="C142" s="13"/>
      <c r="D142" s="210" t="s">
        <v>147</v>
      </c>
      <c r="E142" s="215" t="s">
        <v>1</v>
      </c>
      <c r="F142" s="216" t="s">
        <v>186</v>
      </c>
      <c r="G142" s="13"/>
      <c r="H142" s="217">
        <v>184</v>
      </c>
      <c r="I142" s="218"/>
      <c r="J142" s="13"/>
      <c r="K142" s="13"/>
      <c r="L142" s="214"/>
      <c r="M142" s="219"/>
      <c r="N142" s="220"/>
      <c r="O142" s="220"/>
      <c r="P142" s="220"/>
      <c r="Q142" s="220"/>
      <c r="R142" s="220"/>
      <c r="S142" s="220"/>
      <c r="T142" s="22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15" t="s">
        <v>147</v>
      </c>
      <c r="AU142" s="215" t="s">
        <v>89</v>
      </c>
      <c r="AV142" s="13" t="s">
        <v>89</v>
      </c>
      <c r="AW142" s="13" t="s">
        <v>36</v>
      </c>
      <c r="AX142" s="13" t="s">
        <v>87</v>
      </c>
      <c r="AY142" s="215" t="s">
        <v>135</v>
      </c>
    </row>
    <row r="143" s="2" customFormat="1" ht="24.15" customHeight="1">
      <c r="A143" s="38"/>
      <c r="B143" s="196"/>
      <c r="C143" s="237" t="s">
        <v>187</v>
      </c>
      <c r="D143" s="237" t="s">
        <v>161</v>
      </c>
      <c r="E143" s="238" t="s">
        <v>188</v>
      </c>
      <c r="F143" s="239" t="s">
        <v>189</v>
      </c>
      <c r="G143" s="240" t="s">
        <v>175</v>
      </c>
      <c r="H143" s="241">
        <v>184</v>
      </c>
      <c r="I143" s="242"/>
      <c r="J143" s="243">
        <f>ROUND(I143*H143,2)</f>
        <v>0</v>
      </c>
      <c r="K143" s="239" t="s">
        <v>142</v>
      </c>
      <c r="L143" s="244"/>
      <c r="M143" s="245" t="s">
        <v>1</v>
      </c>
      <c r="N143" s="246" t="s">
        <v>44</v>
      </c>
      <c r="O143" s="77"/>
      <c r="P143" s="206">
        <f>O143*H143</f>
        <v>0</v>
      </c>
      <c r="Q143" s="206">
        <v>9.0000000000000006E-05</v>
      </c>
      <c r="R143" s="206">
        <f>Q143*H143</f>
        <v>0.016560000000000002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165</v>
      </c>
      <c r="AT143" s="208" t="s">
        <v>161</v>
      </c>
      <c r="AU143" s="208" t="s">
        <v>89</v>
      </c>
      <c r="AY143" s="19" t="s">
        <v>135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9" t="s">
        <v>87</v>
      </c>
      <c r="BK143" s="209">
        <f>ROUND(I143*H143,2)</f>
        <v>0</v>
      </c>
      <c r="BL143" s="19" t="s">
        <v>143</v>
      </c>
      <c r="BM143" s="208" t="s">
        <v>190</v>
      </c>
    </row>
    <row r="144" s="2" customFormat="1" ht="24.15" customHeight="1">
      <c r="A144" s="38"/>
      <c r="B144" s="196"/>
      <c r="C144" s="237" t="s">
        <v>191</v>
      </c>
      <c r="D144" s="237" t="s">
        <v>161</v>
      </c>
      <c r="E144" s="238" t="s">
        <v>192</v>
      </c>
      <c r="F144" s="239" t="s">
        <v>193</v>
      </c>
      <c r="G144" s="240" t="s">
        <v>175</v>
      </c>
      <c r="H144" s="241">
        <v>74</v>
      </c>
      <c r="I144" s="242"/>
      <c r="J144" s="243">
        <f>ROUND(I144*H144,2)</f>
        <v>0</v>
      </c>
      <c r="K144" s="239" t="s">
        <v>142</v>
      </c>
      <c r="L144" s="244"/>
      <c r="M144" s="245" t="s">
        <v>1</v>
      </c>
      <c r="N144" s="246" t="s">
        <v>44</v>
      </c>
      <c r="O144" s="77"/>
      <c r="P144" s="206">
        <f>O144*H144</f>
        <v>0</v>
      </c>
      <c r="Q144" s="206">
        <v>0.00123</v>
      </c>
      <c r="R144" s="206">
        <f>Q144*H144</f>
        <v>0.091020000000000004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165</v>
      </c>
      <c r="AT144" s="208" t="s">
        <v>161</v>
      </c>
      <c r="AU144" s="208" t="s">
        <v>89</v>
      </c>
      <c r="AY144" s="19" t="s">
        <v>135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143</v>
      </c>
      <c r="BM144" s="208" t="s">
        <v>194</v>
      </c>
    </row>
    <row r="145" s="13" customFormat="1">
      <c r="A145" s="13"/>
      <c r="B145" s="214"/>
      <c r="C145" s="13"/>
      <c r="D145" s="210" t="s">
        <v>147</v>
      </c>
      <c r="E145" s="215" t="s">
        <v>1</v>
      </c>
      <c r="F145" s="216" t="s">
        <v>195</v>
      </c>
      <c r="G145" s="13"/>
      <c r="H145" s="217">
        <v>73.599999999999994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147</v>
      </c>
      <c r="AU145" s="215" t="s">
        <v>89</v>
      </c>
      <c r="AV145" s="13" t="s">
        <v>89</v>
      </c>
      <c r="AW145" s="13" t="s">
        <v>36</v>
      </c>
      <c r="AX145" s="13" t="s">
        <v>79</v>
      </c>
      <c r="AY145" s="215" t="s">
        <v>135</v>
      </c>
    </row>
    <row r="146" s="13" customFormat="1">
      <c r="A146" s="13"/>
      <c r="B146" s="214"/>
      <c r="C146" s="13"/>
      <c r="D146" s="210" t="s">
        <v>147</v>
      </c>
      <c r="E146" s="215" t="s">
        <v>1</v>
      </c>
      <c r="F146" s="216" t="s">
        <v>196</v>
      </c>
      <c r="G146" s="13"/>
      <c r="H146" s="217">
        <v>74</v>
      </c>
      <c r="I146" s="218"/>
      <c r="J146" s="13"/>
      <c r="K146" s="13"/>
      <c r="L146" s="214"/>
      <c r="M146" s="219"/>
      <c r="N146" s="220"/>
      <c r="O146" s="220"/>
      <c r="P146" s="220"/>
      <c r="Q146" s="220"/>
      <c r="R146" s="220"/>
      <c r="S146" s="220"/>
      <c r="T146" s="22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5" t="s">
        <v>147</v>
      </c>
      <c r="AU146" s="215" t="s">
        <v>89</v>
      </c>
      <c r="AV146" s="13" t="s">
        <v>89</v>
      </c>
      <c r="AW146" s="13" t="s">
        <v>36</v>
      </c>
      <c r="AX146" s="13" t="s">
        <v>87</v>
      </c>
      <c r="AY146" s="215" t="s">
        <v>135</v>
      </c>
    </row>
    <row r="147" s="2" customFormat="1" ht="24.15" customHeight="1">
      <c r="A147" s="38"/>
      <c r="B147" s="196"/>
      <c r="C147" s="237" t="s">
        <v>197</v>
      </c>
      <c r="D147" s="237" t="s">
        <v>161</v>
      </c>
      <c r="E147" s="238" t="s">
        <v>198</v>
      </c>
      <c r="F147" s="239" t="s">
        <v>199</v>
      </c>
      <c r="G147" s="240" t="s">
        <v>175</v>
      </c>
      <c r="H147" s="241">
        <v>736</v>
      </c>
      <c r="I147" s="242"/>
      <c r="J147" s="243">
        <f>ROUND(I147*H147,2)</f>
        <v>0</v>
      </c>
      <c r="K147" s="239" t="s">
        <v>142</v>
      </c>
      <c r="L147" s="244"/>
      <c r="M147" s="245" t="s">
        <v>1</v>
      </c>
      <c r="N147" s="246" t="s">
        <v>44</v>
      </c>
      <c r="O147" s="77"/>
      <c r="P147" s="206">
        <f>O147*H147</f>
        <v>0</v>
      </c>
      <c r="Q147" s="206">
        <v>0.00051999999999999995</v>
      </c>
      <c r="R147" s="206">
        <f>Q147*H147</f>
        <v>0.38271999999999995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165</v>
      </c>
      <c r="AT147" s="208" t="s">
        <v>161</v>
      </c>
      <c r="AU147" s="208" t="s">
        <v>89</v>
      </c>
      <c r="AY147" s="19" t="s">
        <v>135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87</v>
      </c>
      <c r="BK147" s="209">
        <f>ROUND(I147*H147,2)</f>
        <v>0</v>
      </c>
      <c r="BL147" s="19" t="s">
        <v>143</v>
      </c>
      <c r="BM147" s="208" t="s">
        <v>200</v>
      </c>
    </row>
    <row r="148" s="13" customFormat="1">
      <c r="A148" s="13"/>
      <c r="B148" s="214"/>
      <c r="C148" s="13"/>
      <c r="D148" s="210" t="s">
        <v>147</v>
      </c>
      <c r="E148" s="215" t="s">
        <v>1</v>
      </c>
      <c r="F148" s="216" t="s">
        <v>201</v>
      </c>
      <c r="G148" s="13"/>
      <c r="H148" s="217">
        <v>736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147</v>
      </c>
      <c r="AU148" s="215" t="s">
        <v>89</v>
      </c>
      <c r="AV148" s="13" t="s">
        <v>89</v>
      </c>
      <c r="AW148" s="13" t="s">
        <v>36</v>
      </c>
      <c r="AX148" s="13" t="s">
        <v>87</v>
      </c>
      <c r="AY148" s="215" t="s">
        <v>135</v>
      </c>
    </row>
    <row r="149" s="2" customFormat="1" ht="24.15" customHeight="1">
      <c r="A149" s="38"/>
      <c r="B149" s="196"/>
      <c r="C149" s="237" t="s">
        <v>202</v>
      </c>
      <c r="D149" s="237" t="s">
        <v>161</v>
      </c>
      <c r="E149" s="238" t="s">
        <v>203</v>
      </c>
      <c r="F149" s="239" t="s">
        <v>204</v>
      </c>
      <c r="G149" s="240" t="s">
        <v>175</v>
      </c>
      <c r="H149" s="241">
        <v>736</v>
      </c>
      <c r="I149" s="242"/>
      <c r="J149" s="243">
        <f>ROUND(I149*H149,2)</f>
        <v>0</v>
      </c>
      <c r="K149" s="239" t="s">
        <v>142</v>
      </c>
      <c r="L149" s="244"/>
      <c r="M149" s="245" t="s">
        <v>1</v>
      </c>
      <c r="N149" s="246" t="s">
        <v>44</v>
      </c>
      <c r="O149" s="77"/>
      <c r="P149" s="206">
        <f>O149*H149</f>
        <v>0</v>
      </c>
      <c r="Q149" s="206">
        <v>9.0000000000000006E-05</v>
      </c>
      <c r="R149" s="206">
        <f>Q149*H149</f>
        <v>0.066240000000000007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165</v>
      </c>
      <c r="AT149" s="208" t="s">
        <v>161</v>
      </c>
      <c r="AU149" s="208" t="s">
        <v>89</v>
      </c>
      <c r="AY149" s="19" t="s">
        <v>135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87</v>
      </c>
      <c r="BK149" s="209">
        <f>ROUND(I149*H149,2)</f>
        <v>0</v>
      </c>
      <c r="BL149" s="19" t="s">
        <v>143</v>
      </c>
      <c r="BM149" s="208" t="s">
        <v>205</v>
      </c>
    </row>
    <row r="150" s="2" customFormat="1" ht="24.15" customHeight="1">
      <c r="A150" s="38"/>
      <c r="B150" s="196"/>
      <c r="C150" s="197" t="s">
        <v>206</v>
      </c>
      <c r="D150" s="197" t="s">
        <v>138</v>
      </c>
      <c r="E150" s="198" t="s">
        <v>207</v>
      </c>
      <c r="F150" s="199" t="s">
        <v>208</v>
      </c>
      <c r="G150" s="200" t="s">
        <v>141</v>
      </c>
      <c r="H150" s="201">
        <v>0.40000000000000002</v>
      </c>
      <c r="I150" s="202"/>
      <c r="J150" s="203">
        <f>ROUND(I150*H150,2)</f>
        <v>0</v>
      </c>
      <c r="K150" s="199" t="s">
        <v>142</v>
      </c>
      <c r="L150" s="39"/>
      <c r="M150" s="204" t="s">
        <v>1</v>
      </c>
      <c r="N150" s="205" t="s">
        <v>44</v>
      </c>
      <c r="O150" s="77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143</v>
      </c>
      <c r="AT150" s="208" t="s">
        <v>138</v>
      </c>
      <c r="AU150" s="208" t="s">
        <v>89</v>
      </c>
      <c r="AY150" s="19" t="s">
        <v>135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87</v>
      </c>
      <c r="BK150" s="209">
        <f>ROUND(I150*H150,2)</f>
        <v>0</v>
      </c>
      <c r="BL150" s="19" t="s">
        <v>143</v>
      </c>
      <c r="BM150" s="208" t="s">
        <v>209</v>
      </c>
    </row>
    <row r="151" s="2" customFormat="1">
      <c r="A151" s="38"/>
      <c r="B151" s="39"/>
      <c r="C151" s="38"/>
      <c r="D151" s="210" t="s">
        <v>145</v>
      </c>
      <c r="E151" s="38"/>
      <c r="F151" s="211" t="s">
        <v>146</v>
      </c>
      <c r="G151" s="38"/>
      <c r="H151" s="38"/>
      <c r="I151" s="132"/>
      <c r="J151" s="38"/>
      <c r="K151" s="38"/>
      <c r="L151" s="39"/>
      <c r="M151" s="212"/>
      <c r="N151" s="213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145</v>
      </c>
      <c r="AU151" s="19" t="s">
        <v>89</v>
      </c>
    </row>
    <row r="152" s="2" customFormat="1" ht="24.15" customHeight="1">
      <c r="A152" s="38"/>
      <c r="B152" s="196"/>
      <c r="C152" s="197" t="s">
        <v>210</v>
      </c>
      <c r="D152" s="197" t="s">
        <v>138</v>
      </c>
      <c r="E152" s="198" t="s">
        <v>211</v>
      </c>
      <c r="F152" s="199" t="s">
        <v>212</v>
      </c>
      <c r="G152" s="200" t="s">
        <v>141</v>
      </c>
      <c r="H152" s="201">
        <v>0.46000000000000002</v>
      </c>
      <c r="I152" s="202"/>
      <c r="J152" s="203">
        <f>ROUND(I152*H152,2)</f>
        <v>0</v>
      </c>
      <c r="K152" s="199" t="s">
        <v>142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143</v>
      </c>
      <c r="AT152" s="208" t="s">
        <v>138</v>
      </c>
      <c r="AU152" s="208" t="s">
        <v>89</v>
      </c>
      <c r="AY152" s="19" t="s">
        <v>135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87</v>
      </c>
      <c r="BK152" s="209">
        <f>ROUND(I152*H152,2)</f>
        <v>0</v>
      </c>
      <c r="BL152" s="19" t="s">
        <v>143</v>
      </c>
      <c r="BM152" s="208" t="s">
        <v>213</v>
      </c>
    </row>
    <row r="153" s="2" customFormat="1">
      <c r="A153" s="38"/>
      <c r="B153" s="39"/>
      <c r="C153" s="38"/>
      <c r="D153" s="210" t="s">
        <v>145</v>
      </c>
      <c r="E153" s="38"/>
      <c r="F153" s="211" t="s">
        <v>146</v>
      </c>
      <c r="G153" s="38"/>
      <c r="H153" s="38"/>
      <c r="I153" s="132"/>
      <c r="J153" s="38"/>
      <c r="K153" s="38"/>
      <c r="L153" s="39"/>
      <c r="M153" s="212"/>
      <c r="N153" s="213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145</v>
      </c>
      <c r="AU153" s="19" t="s">
        <v>89</v>
      </c>
    </row>
    <row r="154" s="13" customFormat="1">
      <c r="A154" s="13"/>
      <c r="B154" s="214"/>
      <c r="C154" s="13"/>
      <c r="D154" s="210" t="s">
        <v>147</v>
      </c>
      <c r="E154" s="215" t="s">
        <v>1</v>
      </c>
      <c r="F154" s="216" t="s">
        <v>214</v>
      </c>
      <c r="G154" s="13"/>
      <c r="H154" s="217">
        <v>0.12</v>
      </c>
      <c r="I154" s="218"/>
      <c r="J154" s="13"/>
      <c r="K154" s="13"/>
      <c r="L154" s="214"/>
      <c r="M154" s="219"/>
      <c r="N154" s="220"/>
      <c r="O154" s="220"/>
      <c r="P154" s="220"/>
      <c r="Q154" s="220"/>
      <c r="R154" s="220"/>
      <c r="S154" s="220"/>
      <c r="T154" s="22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147</v>
      </c>
      <c r="AU154" s="215" t="s">
        <v>89</v>
      </c>
      <c r="AV154" s="13" t="s">
        <v>89</v>
      </c>
      <c r="AW154" s="13" t="s">
        <v>36</v>
      </c>
      <c r="AX154" s="13" t="s">
        <v>79</v>
      </c>
      <c r="AY154" s="215" t="s">
        <v>135</v>
      </c>
    </row>
    <row r="155" s="13" customFormat="1">
      <c r="A155" s="13"/>
      <c r="B155" s="214"/>
      <c r="C155" s="13"/>
      <c r="D155" s="210" t="s">
        <v>147</v>
      </c>
      <c r="E155" s="215" t="s">
        <v>1</v>
      </c>
      <c r="F155" s="216" t="s">
        <v>215</v>
      </c>
      <c r="G155" s="13"/>
      <c r="H155" s="217">
        <v>0.34000000000000002</v>
      </c>
      <c r="I155" s="218"/>
      <c r="J155" s="13"/>
      <c r="K155" s="13"/>
      <c r="L155" s="214"/>
      <c r="M155" s="219"/>
      <c r="N155" s="220"/>
      <c r="O155" s="220"/>
      <c r="P155" s="220"/>
      <c r="Q155" s="220"/>
      <c r="R155" s="220"/>
      <c r="S155" s="220"/>
      <c r="T155" s="22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5" t="s">
        <v>147</v>
      </c>
      <c r="AU155" s="215" t="s">
        <v>89</v>
      </c>
      <c r="AV155" s="13" t="s">
        <v>89</v>
      </c>
      <c r="AW155" s="13" t="s">
        <v>36</v>
      </c>
      <c r="AX155" s="13" t="s">
        <v>79</v>
      </c>
      <c r="AY155" s="215" t="s">
        <v>135</v>
      </c>
    </row>
    <row r="156" s="15" customFormat="1">
      <c r="A156" s="15"/>
      <c r="B156" s="229"/>
      <c r="C156" s="15"/>
      <c r="D156" s="210" t="s">
        <v>147</v>
      </c>
      <c r="E156" s="230" t="s">
        <v>1</v>
      </c>
      <c r="F156" s="231" t="s">
        <v>156</v>
      </c>
      <c r="G156" s="15"/>
      <c r="H156" s="232">
        <v>0.46000000000000002</v>
      </c>
      <c r="I156" s="233"/>
      <c r="J156" s="15"/>
      <c r="K156" s="15"/>
      <c r="L156" s="229"/>
      <c r="M156" s="234"/>
      <c r="N156" s="235"/>
      <c r="O156" s="235"/>
      <c r="P156" s="235"/>
      <c r="Q156" s="235"/>
      <c r="R156" s="235"/>
      <c r="S156" s="235"/>
      <c r="T156" s="23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30" t="s">
        <v>147</v>
      </c>
      <c r="AU156" s="230" t="s">
        <v>89</v>
      </c>
      <c r="AV156" s="15" t="s">
        <v>143</v>
      </c>
      <c r="AW156" s="15" t="s">
        <v>36</v>
      </c>
      <c r="AX156" s="15" t="s">
        <v>87</v>
      </c>
      <c r="AY156" s="230" t="s">
        <v>135</v>
      </c>
    </row>
    <row r="157" s="2" customFormat="1" ht="24.15" customHeight="1">
      <c r="A157" s="38"/>
      <c r="B157" s="196"/>
      <c r="C157" s="197" t="s">
        <v>8</v>
      </c>
      <c r="D157" s="197" t="s">
        <v>138</v>
      </c>
      <c r="E157" s="198" t="s">
        <v>216</v>
      </c>
      <c r="F157" s="199" t="s">
        <v>217</v>
      </c>
      <c r="G157" s="200" t="s">
        <v>218</v>
      </c>
      <c r="H157" s="201">
        <v>8</v>
      </c>
      <c r="I157" s="202"/>
      <c r="J157" s="203">
        <f>ROUND(I157*H157,2)</f>
        <v>0</v>
      </c>
      <c r="K157" s="199" t="s">
        <v>142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143</v>
      </c>
      <c r="AT157" s="208" t="s">
        <v>138</v>
      </c>
      <c r="AU157" s="208" t="s">
        <v>89</v>
      </c>
      <c r="AY157" s="19" t="s">
        <v>135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143</v>
      </c>
      <c r="BM157" s="208" t="s">
        <v>219</v>
      </c>
    </row>
    <row r="158" s="13" customFormat="1">
      <c r="A158" s="13"/>
      <c r="B158" s="214"/>
      <c r="C158" s="13"/>
      <c r="D158" s="210" t="s">
        <v>147</v>
      </c>
      <c r="E158" s="215" t="s">
        <v>1</v>
      </c>
      <c r="F158" s="216" t="s">
        <v>220</v>
      </c>
      <c r="G158" s="13"/>
      <c r="H158" s="217">
        <v>8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147</v>
      </c>
      <c r="AU158" s="215" t="s">
        <v>89</v>
      </c>
      <c r="AV158" s="13" t="s">
        <v>89</v>
      </c>
      <c r="AW158" s="13" t="s">
        <v>36</v>
      </c>
      <c r="AX158" s="13" t="s">
        <v>87</v>
      </c>
      <c r="AY158" s="215" t="s">
        <v>135</v>
      </c>
    </row>
    <row r="159" s="2" customFormat="1" ht="24.15" customHeight="1">
      <c r="A159" s="38"/>
      <c r="B159" s="196"/>
      <c r="C159" s="197" t="s">
        <v>221</v>
      </c>
      <c r="D159" s="197" t="s">
        <v>138</v>
      </c>
      <c r="E159" s="198" t="s">
        <v>222</v>
      </c>
      <c r="F159" s="199" t="s">
        <v>223</v>
      </c>
      <c r="G159" s="200" t="s">
        <v>164</v>
      </c>
      <c r="H159" s="201">
        <v>17.640000000000001</v>
      </c>
      <c r="I159" s="202"/>
      <c r="J159" s="203">
        <f>ROUND(I159*H159,2)</f>
        <v>0</v>
      </c>
      <c r="K159" s="199" t="s">
        <v>142</v>
      </c>
      <c r="L159" s="39"/>
      <c r="M159" s="204" t="s">
        <v>1</v>
      </c>
      <c r="N159" s="205" t="s">
        <v>44</v>
      </c>
      <c r="O159" s="77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143</v>
      </c>
      <c r="AT159" s="208" t="s">
        <v>138</v>
      </c>
      <c r="AU159" s="208" t="s">
        <v>89</v>
      </c>
      <c r="AY159" s="19" t="s">
        <v>135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9" t="s">
        <v>87</v>
      </c>
      <c r="BK159" s="209">
        <f>ROUND(I159*H159,2)</f>
        <v>0</v>
      </c>
      <c r="BL159" s="19" t="s">
        <v>143</v>
      </c>
      <c r="BM159" s="208" t="s">
        <v>224</v>
      </c>
    </row>
    <row r="160" s="13" customFormat="1">
      <c r="A160" s="13"/>
      <c r="B160" s="214"/>
      <c r="C160" s="13"/>
      <c r="D160" s="210" t="s">
        <v>147</v>
      </c>
      <c r="E160" s="215" t="s">
        <v>1</v>
      </c>
      <c r="F160" s="216" t="s">
        <v>225</v>
      </c>
      <c r="G160" s="13"/>
      <c r="H160" s="217">
        <v>17.640000000000001</v>
      </c>
      <c r="I160" s="218"/>
      <c r="J160" s="13"/>
      <c r="K160" s="13"/>
      <c r="L160" s="214"/>
      <c r="M160" s="219"/>
      <c r="N160" s="220"/>
      <c r="O160" s="220"/>
      <c r="P160" s="220"/>
      <c r="Q160" s="220"/>
      <c r="R160" s="220"/>
      <c r="S160" s="220"/>
      <c r="T160" s="22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5" t="s">
        <v>147</v>
      </c>
      <c r="AU160" s="215" t="s">
        <v>89</v>
      </c>
      <c r="AV160" s="13" t="s">
        <v>89</v>
      </c>
      <c r="AW160" s="13" t="s">
        <v>36</v>
      </c>
      <c r="AX160" s="13" t="s">
        <v>87</v>
      </c>
      <c r="AY160" s="215" t="s">
        <v>135</v>
      </c>
    </row>
    <row r="161" s="2" customFormat="1" ht="24.15" customHeight="1">
      <c r="A161" s="38"/>
      <c r="B161" s="196"/>
      <c r="C161" s="197" t="s">
        <v>226</v>
      </c>
      <c r="D161" s="197" t="s">
        <v>138</v>
      </c>
      <c r="E161" s="198" t="s">
        <v>227</v>
      </c>
      <c r="F161" s="199" t="s">
        <v>228</v>
      </c>
      <c r="G161" s="200" t="s">
        <v>164</v>
      </c>
      <c r="H161" s="201">
        <v>17.640000000000001</v>
      </c>
      <c r="I161" s="202"/>
      <c r="J161" s="203">
        <f>ROUND(I161*H161,2)</f>
        <v>0</v>
      </c>
      <c r="K161" s="199" t="s">
        <v>142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143</v>
      </c>
      <c r="AT161" s="208" t="s">
        <v>138</v>
      </c>
      <c r="AU161" s="208" t="s">
        <v>89</v>
      </c>
      <c r="AY161" s="19" t="s">
        <v>135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87</v>
      </c>
      <c r="BK161" s="209">
        <f>ROUND(I161*H161,2)</f>
        <v>0</v>
      </c>
      <c r="BL161" s="19" t="s">
        <v>143</v>
      </c>
      <c r="BM161" s="208" t="s">
        <v>229</v>
      </c>
    </row>
    <row r="162" s="12" customFormat="1" ht="25.92" customHeight="1">
      <c r="A162" s="12"/>
      <c r="B162" s="183"/>
      <c r="C162" s="12"/>
      <c r="D162" s="184" t="s">
        <v>78</v>
      </c>
      <c r="E162" s="185" t="s">
        <v>230</v>
      </c>
      <c r="F162" s="185" t="s">
        <v>231</v>
      </c>
      <c r="G162" s="12"/>
      <c r="H162" s="12"/>
      <c r="I162" s="186"/>
      <c r="J162" s="187">
        <f>BK162</f>
        <v>0</v>
      </c>
      <c r="K162" s="12"/>
      <c r="L162" s="183"/>
      <c r="M162" s="188"/>
      <c r="N162" s="189"/>
      <c r="O162" s="189"/>
      <c r="P162" s="190">
        <f>SUM(P163:P186)</f>
        <v>0</v>
      </c>
      <c r="Q162" s="189"/>
      <c r="R162" s="190">
        <f>SUM(R163:R186)</f>
        <v>0</v>
      </c>
      <c r="S162" s="189"/>
      <c r="T162" s="191">
        <f>SUM(T163:T186)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84" t="s">
        <v>143</v>
      </c>
      <c r="AT162" s="192" t="s">
        <v>78</v>
      </c>
      <c r="AU162" s="192" t="s">
        <v>79</v>
      </c>
      <c r="AY162" s="184" t="s">
        <v>135</v>
      </c>
      <c r="BK162" s="193">
        <f>SUM(BK163:BK186)</f>
        <v>0</v>
      </c>
    </row>
    <row r="163" s="2" customFormat="1" ht="49.05" customHeight="1">
      <c r="A163" s="38"/>
      <c r="B163" s="196"/>
      <c r="C163" s="197" t="s">
        <v>232</v>
      </c>
      <c r="D163" s="197" t="s">
        <v>138</v>
      </c>
      <c r="E163" s="198" t="s">
        <v>233</v>
      </c>
      <c r="F163" s="199" t="s">
        <v>234</v>
      </c>
      <c r="G163" s="200" t="s">
        <v>164</v>
      </c>
      <c r="H163" s="201">
        <v>1066.759</v>
      </c>
      <c r="I163" s="202"/>
      <c r="J163" s="203">
        <f>ROUND(I163*H163,2)</f>
        <v>0</v>
      </c>
      <c r="K163" s="199" t="s">
        <v>142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235</v>
      </c>
      <c r="AT163" s="208" t="s">
        <v>138</v>
      </c>
      <c r="AU163" s="208" t="s">
        <v>87</v>
      </c>
      <c r="AY163" s="19" t="s">
        <v>135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235</v>
      </c>
      <c r="BM163" s="208" t="s">
        <v>236</v>
      </c>
    </row>
    <row r="164" s="2" customFormat="1">
      <c r="A164" s="38"/>
      <c r="B164" s="39"/>
      <c r="C164" s="38"/>
      <c r="D164" s="210" t="s">
        <v>145</v>
      </c>
      <c r="E164" s="38"/>
      <c r="F164" s="211" t="s">
        <v>237</v>
      </c>
      <c r="G164" s="38"/>
      <c r="H164" s="38"/>
      <c r="I164" s="132"/>
      <c r="J164" s="38"/>
      <c r="K164" s="38"/>
      <c r="L164" s="39"/>
      <c r="M164" s="212"/>
      <c r="N164" s="213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145</v>
      </c>
      <c r="AU164" s="19" t="s">
        <v>87</v>
      </c>
    </row>
    <row r="165" s="13" customFormat="1">
      <c r="A165" s="13"/>
      <c r="B165" s="214"/>
      <c r="C165" s="13"/>
      <c r="D165" s="210" t="s">
        <v>147</v>
      </c>
      <c r="E165" s="215" t="s">
        <v>1</v>
      </c>
      <c r="F165" s="216" t="s">
        <v>238</v>
      </c>
      <c r="G165" s="13"/>
      <c r="H165" s="217">
        <v>764.57100000000003</v>
      </c>
      <c r="I165" s="218"/>
      <c r="J165" s="13"/>
      <c r="K165" s="13"/>
      <c r="L165" s="214"/>
      <c r="M165" s="219"/>
      <c r="N165" s="220"/>
      <c r="O165" s="220"/>
      <c r="P165" s="220"/>
      <c r="Q165" s="220"/>
      <c r="R165" s="220"/>
      <c r="S165" s="220"/>
      <c r="T165" s="22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5" t="s">
        <v>147</v>
      </c>
      <c r="AU165" s="215" t="s">
        <v>87</v>
      </c>
      <c r="AV165" s="13" t="s">
        <v>89</v>
      </c>
      <c r="AW165" s="13" t="s">
        <v>36</v>
      </c>
      <c r="AX165" s="13" t="s">
        <v>79</v>
      </c>
      <c r="AY165" s="215" t="s">
        <v>135</v>
      </c>
    </row>
    <row r="166" s="13" customFormat="1">
      <c r="A166" s="13"/>
      <c r="B166" s="214"/>
      <c r="C166" s="13"/>
      <c r="D166" s="210" t="s">
        <v>147</v>
      </c>
      <c r="E166" s="215" t="s">
        <v>1</v>
      </c>
      <c r="F166" s="216" t="s">
        <v>239</v>
      </c>
      <c r="G166" s="13"/>
      <c r="H166" s="217">
        <v>302.18799999999999</v>
      </c>
      <c r="I166" s="218"/>
      <c r="J166" s="13"/>
      <c r="K166" s="13"/>
      <c r="L166" s="214"/>
      <c r="M166" s="219"/>
      <c r="N166" s="220"/>
      <c r="O166" s="220"/>
      <c r="P166" s="220"/>
      <c r="Q166" s="220"/>
      <c r="R166" s="220"/>
      <c r="S166" s="220"/>
      <c r="T166" s="22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5" t="s">
        <v>147</v>
      </c>
      <c r="AU166" s="215" t="s">
        <v>87</v>
      </c>
      <c r="AV166" s="13" t="s">
        <v>89</v>
      </c>
      <c r="AW166" s="13" t="s">
        <v>36</v>
      </c>
      <c r="AX166" s="13" t="s">
        <v>79</v>
      </c>
      <c r="AY166" s="215" t="s">
        <v>135</v>
      </c>
    </row>
    <row r="167" s="15" customFormat="1">
      <c r="A167" s="15"/>
      <c r="B167" s="229"/>
      <c r="C167" s="15"/>
      <c r="D167" s="210" t="s">
        <v>147</v>
      </c>
      <c r="E167" s="230" t="s">
        <v>1</v>
      </c>
      <c r="F167" s="231" t="s">
        <v>156</v>
      </c>
      <c r="G167" s="15"/>
      <c r="H167" s="232">
        <v>1066.759</v>
      </c>
      <c r="I167" s="233"/>
      <c r="J167" s="15"/>
      <c r="K167" s="15"/>
      <c r="L167" s="229"/>
      <c r="M167" s="234"/>
      <c r="N167" s="235"/>
      <c r="O167" s="235"/>
      <c r="P167" s="235"/>
      <c r="Q167" s="235"/>
      <c r="R167" s="235"/>
      <c r="S167" s="235"/>
      <c r="T167" s="23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30" t="s">
        <v>147</v>
      </c>
      <c r="AU167" s="230" t="s">
        <v>87</v>
      </c>
      <c r="AV167" s="15" t="s">
        <v>143</v>
      </c>
      <c r="AW167" s="15" t="s">
        <v>36</v>
      </c>
      <c r="AX167" s="15" t="s">
        <v>87</v>
      </c>
      <c r="AY167" s="230" t="s">
        <v>135</v>
      </c>
    </row>
    <row r="168" s="2" customFormat="1" ht="62.7" customHeight="1">
      <c r="A168" s="38"/>
      <c r="B168" s="196"/>
      <c r="C168" s="197" t="s">
        <v>240</v>
      </c>
      <c r="D168" s="197" t="s">
        <v>138</v>
      </c>
      <c r="E168" s="198" t="s">
        <v>241</v>
      </c>
      <c r="F168" s="199" t="s">
        <v>242</v>
      </c>
      <c r="G168" s="200" t="s">
        <v>164</v>
      </c>
      <c r="H168" s="201">
        <v>35.280000000000001</v>
      </c>
      <c r="I168" s="202"/>
      <c r="J168" s="203">
        <f>ROUND(I168*H168,2)</f>
        <v>0</v>
      </c>
      <c r="K168" s="199" t="s">
        <v>142</v>
      </c>
      <c r="L168" s="39"/>
      <c r="M168" s="204" t="s">
        <v>1</v>
      </c>
      <c r="N168" s="205" t="s">
        <v>44</v>
      </c>
      <c r="O168" s="77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235</v>
      </c>
      <c r="AT168" s="208" t="s">
        <v>138</v>
      </c>
      <c r="AU168" s="208" t="s">
        <v>87</v>
      </c>
      <c r="AY168" s="19" t="s">
        <v>135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9" t="s">
        <v>87</v>
      </c>
      <c r="BK168" s="209">
        <f>ROUND(I168*H168,2)</f>
        <v>0</v>
      </c>
      <c r="BL168" s="19" t="s">
        <v>235</v>
      </c>
      <c r="BM168" s="208" t="s">
        <v>243</v>
      </c>
    </row>
    <row r="169" s="2" customFormat="1">
      <c r="A169" s="38"/>
      <c r="B169" s="39"/>
      <c r="C169" s="38"/>
      <c r="D169" s="210" t="s">
        <v>145</v>
      </c>
      <c r="E169" s="38"/>
      <c r="F169" s="211" t="s">
        <v>237</v>
      </c>
      <c r="G169" s="38"/>
      <c r="H169" s="38"/>
      <c r="I169" s="132"/>
      <c r="J169" s="38"/>
      <c r="K169" s="38"/>
      <c r="L169" s="39"/>
      <c r="M169" s="212"/>
      <c r="N169" s="213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145</v>
      </c>
      <c r="AU169" s="19" t="s">
        <v>87</v>
      </c>
    </row>
    <row r="170" s="13" customFormat="1">
      <c r="A170" s="13"/>
      <c r="B170" s="214"/>
      <c r="C170" s="13"/>
      <c r="D170" s="210" t="s">
        <v>147</v>
      </c>
      <c r="E170" s="215" t="s">
        <v>1</v>
      </c>
      <c r="F170" s="216" t="s">
        <v>244</v>
      </c>
      <c r="G170" s="13"/>
      <c r="H170" s="217">
        <v>35.280000000000001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147</v>
      </c>
      <c r="AU170" s="215" t="s">
        <v>87</v>
      </c>
      <c r="AV170" s="13" t="s">
        <v>89</v>
      </c>
      <c r="AW170" s="13" t="s">
        <v>36</v>
      </c>
      <c r="AX170" s="13" t="s">
        <v>87</v>
      </c>
      <c r="AY170" s="215" t="s">
        <v>135</v>
      </c>
    </row>
    <row r="171" s="2" customFormat="1" ht="62.7" customHeight="1">
      <c r="A171" s="38"/>
      <c r="B171" s="196"/>
      <c r="C171" s="197" t="s">
        <v>245</v>
      </c>
      <c r="D171" s="197" t="s">
        <v>138</v>
      </c>
      <c r="E171" s="198" t="s">
        <v>246</v>
      </c>
      <c r="F171" s="199" t="s">
        <v>247</v>
      </c>
      <c r="G171" s="200" t="s">
        <v>164</v>
      </c>
      <c r="H171" s="201">
        <v>15.310000000000001</v>
      </c>
      <c r="I171" s="202"/>
      <c r="J171" s="203">
        <f>ROUND(I171*H171,2)</f>
        <v>0</v>
      </c>
      <c r="K171" s="199" t="s">
        <v>142</v>
      </c>
      <c r="L171" s="39"/>
      <c r="M171" s="204" t="s">
        <v>1</v>
      </c>
      <c r="N171" s="205" t="s">
        <v>44</v>
      </c>
      <c r="O171" s="77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235</v>
      </c>
      <c r="AT171" s="208" t="s">
        <v>138</v>
      </c>
      <c r="AU171" s="208" t="s">
        <v>87</v>
      </c>
      <c r="AY171" s="19" t="s">
        <v>135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87</v>
      </c>
      <c r="BK171" s="209">
        <f>ROUND(I171*H171,2)</f>
        <v>0</v>
      </c>
      <c r="BL171" s="19" t="s">
        <v>235</v>
      </c>
      <c r="BM171" s="208" t="s">
        <v>248</v>
      </c>
    </row>
    <row r="172" s="2" customFormat="1">
      <c r="A172" s="38"/>
      <c r="B172" s="39"/>
      <c r="C172" s="38"/>
      <c r="D172" s="210" t="s">
        <v>145</v>
      </c>
      <c r="E172" s="38"/>
      <c r="F172" s="211" t="s">
        <v>237</v>
      </c>
      <c r="G172" s="38"/>
      <c r="H172" s="38"/>
      <c r="I172" s="132"/>
      <c r="J172" s="38"/>
      <c r="K172" s="38"/>
      <c r="L172" s="39"/>
      <c r="M172" s="212"/>
      <c r="N172" s="213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145</v>
      </c>
      <c r="AU172" s="19" t="s">
        <v>87</v>
      </c>
    </row>
    <row r="173" s="13" customFormat="1">
      <c r="A173" s="13"/>
      <c r="B173" s="214"/>
      <c r="C173" s="13"/>
      <c r="D173" s="210" t="s">
        <v>147</v>
      </c>
      <c r="E173" s="215" t="s">
        <v>1</v>
      </c>
      <c r="F173" s="216" t="s">
        <v>249</v>
      </c>
      <c r="G173" s="13"/>
      <c r="H173" s="217">
        <v>7.3600000000000003</v>
      </c>
      <c r="I173" s="218"/>
      <c r="J173" s="13"/>
      <c r="K173" s="13"/>
      <c r="L173" s="214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147</v>
      </c>
      <c r="AU173" s="215" t="s">
        <v>87</v>
      </c>
      <c r="AV173" s="13" t="s">
        <v>89</v>
      </c>
      <c r="AW173" s="13" t="s">
        <v>36</v>
      </c>
      <c r="AX173" s="13" t="s">
        <v>79</v>
      </c>
      <c r="AY173" s="215" t="s">
        <v>135</v>
      </c>
    </row>
    <row r="174" s="13" customFormat="1">
      <c r="A174" s="13"/>
      <c r="B174" s="214"/>
      <c r="C174" s="13"/>
      <c r="D174" s="210" t="s">
        <v>147</v>
      </c>
      <c r="E174" s="215" t="s">
        <v>1</v>
      </c>
      <c r="F174" s="216" t="s">
        <v>250</v>
      </c>
      <c r="G174" s="13"/>
      <c r="H174" s="217">
        <v>7.3600000000000003</v>
      </c>
      <c r="I174" s="218"/>
      <c r="J174" s="13"/>
      <c r="K174" s="13"/>
      <c r="L174" s="214"/>
      <c r="M174" s="219"/>
      <c r="N174" s="220"/>
      <c r="O174" s="220"/>
      <c r="P174" s="220"/>
      <c r="Q174" s="220"/>
      <c r="R174" s="220"/>
      <c r="S174" s="220"/>
      <c r="T174" s="22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5" t="s">
        <v>147</v>
      </c>
      <c r="AU174" s="215" t="s">
        <v>87</v>
      </c>
      <c r="AV174" s="13" t="s">
        <v>89</v>
      </c>
      <c r="AW174" s="13" t="s">
        <v>36</v>
      </c>
      <c r="AX174" s="13" t="s">
        <v>79</v>
      </c>
      <c r="AY174" s="215" t="s">
        <v>135</v>
      </c>
    </row>
    <row r="175" s="13" customFormat="1">
      <c r="A175" s="13"/>
      <c r="B175" s="214"/>
      <c r="C175" s="13"/>
      <c r="D175" s="210" t="s">
        <v>147</v>
      </c>
      <c r="E175" s="215" t="s">
        <v>1</v>
      </c>
      <c r="F175" s="216" t="s">
        <v>251</v>
      </c>
      <c r="G175" s="13"/>
      <c r="H175" s="217">
        <v>0.094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147</v>
      </c>
      <c r="AU175" s="215" t="s">
        <v>87</v>
      </c>
      <c r="AV175" s="13" t="s">
        <v>89</v>
      </c>
      <c r="AW175" s="13" t="s">
        <v>36</v>
      </c>
      <c r="AX175" s="13" t="s">
        <v>79</v>
      </c>
      <c r="AY175" s="215" t="s">
        <v>135</v>
      </c>
    </row>
    <row r="176" s="13" customFormat="1">
      <c r="A176" s="13"/>
      <c r="B176" s="214"/>
      <c r="C176" s="13"/>
      <c r="D176" s="210" t="s">
        <v>147</v>
      </c>
      <c r="E176" s="215" t="s">
        <v>1</v>
      </c>
      <c r="F176" s="216" t="s">
        <v>252</v>
      </c>
      <c r="G176" s="13"/>
      <c r="H176" s="217">
        <v>0.033000000000000002</v>
      </c>
      <c r="I176" s="218"/>
      <c r="J176" s="13"/>
      <c r="K176" s="13"/>
      <c r="L176" s="214"/>
      <c r="M176" s="219"/>
      <c r="N176" s="220"/>
      <c r="O176" s="220"/>
      <c r="P176" s="220"/>
      <c r="Q176" s="220"/>
      <c r="R176" s="220"/>
      <c r="S176" s="220"/>
      <c r="T176" s="22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5" t="s">
        <v>147</v>
      </c>
      <c r="AU176" s="215" t="s">
        <v>87</v>
      </c>
      <c r="AV176" s="13" t="s">
        <v>89</v>
      </c>
      <c r="AW176" s="13" t="s">
        <v>36</v>
      </c>
      <c r="AX176" s="13" t="s">
        <v>79</v>
      </c>
      <c r="AY176" s="215" t="s">
        <v>135</v>
      </c>
    </row>
    <row r="177" s="13" customFormat="1">
      <c r="A177" s="13"/>
      <c r="B177" s="214"/>
      <c r="C177" s="13"/>
      <c r="D177" s="210" t="s">
        <v>147</v>
      </c>
      <c r="E177" s="215" t="s">
        <v>1</v>
      </c>
      <c r="F177" s="216" t="s">
        <v>253</v>
      </c>
      <c r="G177" s="13"/>
      <c r="H177" s="217">
        <v>0.017000000000000001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147</v>
      </c>
      <c r="AU177" s="215" t="s">
        <v>87</v>
      </c>
      <c r="AV177" s="13" t="s">
        <v>89</v>
      </c>
      <c r="AW177" s="13" t="s">
        <v>36</v>
      </c>
      <c r="AX177" s="13" t="s">
        <v>79</v>
      </c>
      <c r="AY177" s="215" t="s">
        <v>135</v>
      </c>
    </row>
    <row r="178" s="13" customFormat="1">
      <c r="A178" s="13"/>
      <c r="B178" s="214"/>
      <c r="C178" s="13"/>
      <c r="D178" s="210" t="s">
        <v>147</v>
      </c>
      <c r="E178" s="215" t="s">
        <v>1</v>
      </c>
      <c r="F178" s="216" t="s">
        <v>254</v>
      </c>
      <c r="G178" s="13"/>
      <c r="H178" s="217">
        <v>0.38</v>
      </c>
      <c r="I178" s="218"/>
      <c r="J178" s="13"/>
      <c r="K178" s="13"/>
      <c r="L178" s="214"/>
      <c r="M178" s="219"/>
      <c r="N178" s="220"/>
      <c r="O178" s="220"/>
      <c r="P178" s="220"/>
      <c r="Q178" s="220"/>
      <c r="R178" s="220"/>
      <c r="S178" s="220"/>
      <c r="T178" s="22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5" t="s">
        <v>147</v>
      </c>
      <c r="AU178" s="215" t="s">
        <v>87</v>
      </c>
      <c r="AV178" s="13" t="s">
        <v>89</v>
      </c>
      <c r="AW178" s="13" t="s">
        <v>36</v>
      </c>
      <c r="AX178" s="13" t="s">
        <v>79</v>
      </c>
      <c r="AY178" s="215" t="s">
        <v>135</v>
      </c>
    </row>
    <row r="179" s="13" customFormat="1">
      <c r="A179" s="13"/>
      <c r="B179" s="214"/>
      <c r="C179" s="13"/>
      <c r="D179" s="210" t="s">
        <v>147</v>
      </c>
      <c r="E179" s="215" t="s">
        <v>1</v>
      </c>
      <c r="F179" s="216" t="s">
        <v>255</v>
      </c>
      <c r="G179" s="13"/>
      <c r="H179" s="217">
        <v>0.066000000000000003</v>
      </c>
      <c r="I179" s="218"/>
      <c r="J179" s="13"/>
      <c r="K179" s="13"/>
      <c r="L179" s="214"/>
      <c r="M179" s="219"/>
      <c r="N179" s="220"/>
      <c r="O179" s="220"/>
      <c r="P179" s="220"/>
      <c r="Q179" s="220"/>
      <c r="R179" s="220"/>
      <c r="S179" s="220"/>
      <c r="T179" s="22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5" t="s">
        <v>147</v>
      </c>
      <c r="AU179" s="215" t="s">
        <v>87</v>
      </c>
      <c r="AV179" s="13" t="s">
        <v>89</v>
      </c>
      <c r="AW179" s="13" t="s">
        <v>36</v>
      </c>
      <c r="AX179" s="13" t="s">
        <v>79</v>
      </c>
      <c r="AY179" s="215" t="s">
        <v>135</v>
      </c>
    </row>
    <row r="180" s="15" customFormat="1">
      <c r="A180" s="15"/>
      <c r="B180" s="229"/>
      <c r="C180" s="15"/>
      <c r="D180" s="210" t="s">
        <v>147</v>
      </c>
      <c r="E180" s="230" t="s">
        <v>1</v>
      </c>
      <c r="F180" s="231" t="s">
        <v>156</v>
      </c>
      <c r="G180" s="15"/>
      <c r="H180" s="232">
        <v>15.310000000000001</v>
      </c>
      <c r="I180" s="233"/>
      <c r="J180" s="15"/>
      <c r="K180" s="15"/>
      <c r="L180" s="229"/>
      <c r="M180" s="234"/>
      <c r="N180" s="235"/>
      <c r="O180" s="235"/>
      <c r="P180" s="235"/>
      <c r="Q180" s="235"/>
      <c r="R180" s="235"/>
      <c r="S180" s="235"/>
      <c r="T180" s="23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30" t="s">
        <v>147</v>
      </c>
      <c r="AU180" s="230" t="s">
        <v>87</v>
      </c>
      <c r="AV180" s="15" t="s">
        <v>143</v>
      </c>
      <c r="AW180" s="15" t="s">
        <v>36</v>
      </c>
      <c r="AX180" s="15" t="s">
        <v>87</v>
      </c>
      <c r="AY180" s="230" t="s">
        <v>135</v>
      </c>
    </row>
    <row r="181" s="2" customFormat="1" ht="24.15" customHeight="1">
      <c r="A181" s="38"/>
      <c r="B181" s="196"/>
      <c r="C181" s="197" t="s">
        <v>7</v>
      </c>
      <c r="D181" s="197" t="s">
        <v>138</v>
      </c>
      <c r="E181" s="198" t="s">
        <v>256</v>
      </c>
      <c r="F181" s="199" t="s">
        <v>257</v>
      </c>
      <c r="G181" s="200" t="s">
        <v>175</v>
      </c>
      <c r="H181" s="201">
        <v>1</v>
      </c>
      <c r="I181" s="202"/>
      <c r="J181" s="203">
        <f>ROUND(I181*H181,2)</f>
        <v>0</v>
      </c>
      <c r="K181" s="199" t="s">
        <v>142</v>
      </c>
      <c r="L181" s="39"/>
      <c r="M181" s="204" t="s">
        <v>1</v>
      </c>
      <c r="N181" s="205" t="s">
        <v>44</v>
      </c>
      <c r="O181" s="77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235</v>
      </c>
      <c r="AT181" s="208" t="s">
        <v>138</v>
      </c>
      <c r="AU181" s="208" t="s">
        <v>87</v>
      </c>
      <c r="AY181" s="19" t="s">
        <v>135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9" t="s">
        <v>87</v>
      </c>
      <c r="BK181" s="209">
        <f>ROUND(I181*H181,2)</f>
        <v>0</v>
      </c>
      <c r="BL181" s="19" t="s">
        <v>235</v>
      </c>
      <c r="BM181" s="208" t="s">
        <v>258</v>
      </c>
    </row>
    <row r="182" s="2" customFormat="1" ht="24.15" customHeight="1">
      <c r="A182" s="38"/>
      <c r="B182" s="196"/>
      <c r="C182" s="197" t="s">
        <v>259</v>
      </c>
      <c r="D182" s="197" t="s">
        <v>138</v>
      </c>
      <c r="E182" s="198" t="s">
        <v>260</v>
      </c>
      <c r="F182" s="199" t="s">
        <v>261</v>
      </c>
      <c r="G182" s="200" t="s">
        <v>175</v>
      </c>
      <c r="H182" s="201">
        <v>4</v>
      </c>
      <c r="I182" s="202"/>
      <c r="J182" s="203">
        <f>ROUND(I182*H182,2)</f>
        <v>0</v>
      </c>
      <c r="K182" s="199" t="s">
        <v>142</v>
      </c>
      <c r="L182" s="39"/>
      <c r="M182" s="204" t="s">
        <v>1</v>
      </c>
      <c r="N182" s="205" t="s">
        <v>44</v>
      </c>
      <c r="O182" s="77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235</v>
      </c>
      <c r="AT182" s="208" t="s">
        <v>138</v>
      </c>
      <c r="AU182" s="208" t="s">
        <v>87</v>
      </c>
      <c r="AY182" s="19" t="s">
        <v>135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9" t="s">
        <v>87</v>
      </c>
      <c r="BK182" s="209">
        <f>ROUND(I182*H182,2)</f>
        <v>0</v>
      </c>
      <c r="BL182" s="19" t="s">
        <v>235</v>
      </c>
      <c r="BM182" s="208" t="s">
        <v>262</v>
      </c>
    </row>
    <row r="183" s="2" customFormat="1" ht="24.15" customHeight="1">
      <c r="A183" s="38"/>
      <c r="B183" s="196"/>
      <c r="C183" s="197" t="s">
        <v>263</v>
      </c>
      <c r="D183" s="197" t="s">
        <v>138</v>
      </c>
      <c r="E183" s="198" t="s">
        <v>264</v>
      </c>
      <c r="F183" s="199" t="s">
        <v>265</v>
      </c>
      <c r="G183" s="200" t="s">
        <v>164</v>
      </c>
      <c r="H183" s="201">
        <v>302.18799999999999</v>
      </c>
      <c r="I183" s="202"/>
      <c r="J183" s="203">
        <f>ROUND(I183*H183,2)</f>
        <v>0</v>
      </c>
      <c r="K183" s="199" t="s">
        <v>142</v>
      </c>
      <c r="L183" s="39"/>
      <c r="M183" s="204" t="s">
        <v>1</v>
      </c>
      <c r="N183" s="205" t="s">
        <v>44</v>
      </c>
      <c r="O183" s="77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235</v>
      </c>
      <c r="AT183" s="208" t="s">
        <v>138</v>
      </c>
      <c r="AU183" s="208" t="s">
        <v>87</v>
      </c>
      <c r="AY183" s="19" t="s">
        <v>135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9" t="s">
        <v>87</v>
      </c>
      <c r="BK183" s="209">
        <f>ROUND(I183*H183,2)</f>
        <v>0</v>
      </c>
      <c r="BL183" s="19" t="s">
        <v>235</v>
      </c>
      <c r="BM183" s="208" t="s">
        <v>266</v>
      </c>
    </row>
    <row r="184" s="13" customFormat="1">
      <c r="A184" s="13"/>
      <c r="B184" s="214"/>
      <c r="C184" s="13"/>
      <c r="D184" s="210" t="s">
        <v>147</v>
      </c>
      <c r="E184" s="215" t="s">
        <v>1</v>
      </c>
      <c r="F184" s="216" t="s">
        <v>267</v>
      </c>
      <c r="G184" s="13"/>
      <c r="H184" s="217">
        <v>302.18799999999999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147</v>
      </c>
      <c r="AU184" s="215" t="s">
        <v>87</v>
      </c>
      <c r="AV184" s="13" t="s">
        <v>89</v>
      </c>
      <c r="AW184" s="13" t="s">
        <v>36</v>
      </c>
      <c r="AX184" s="13" t="s">
        <v>87</v>
      </c>
      <c r="AY184" s="215" t="s">
        <v>135</v>
      </c>
    </row>
    <row r="185" s="2" customFormat="1" ht="24.15" customHeight="1">
      <c r="A185" s="38"/>
      <c r="B185" s="196"/>
      <c r="C185" s="197" t="s">
        <v>268</v>
      </c>
      <c r="D185" s="197" t="s">
        <v>138</v>
      </c>
      <c r="E185" s="198" t="s">
        <v>269</v>
      </c>
      <c r="F185" s="199" t="s">
        <v>270</v>
      </c>
      <c r="G185" s="200" t="s">
        <v>164</v>
      </c>
      <c r="H185" s="201">
        <v>7.3600000000000003</v>
      </c>
      <c r="I185" s="202"/>
      <c r="J185" s="203">
        <f>ROUND(I185*H185,2)</f>
        <v>0</v>
      </c>
      <c r="K185" s="199" t="s">
        <v>142</v>
      </c>
      <c r="L185" s="39"/>
      <c r="M185" s="204" t="s">
        <v>1</v>
      </c>
      <c r="N185" s="205" t="s">
        <v>44</v>
      </c>
      <c r="O185" s="77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235</v>
      </c>
      <c r="AT185" s="208" t="s">
        <v>138</v>
      </c>
      <c r="AU185" s="208" t="s">
        <v>87</v>
      </c>
      <c r="AY185" s="19" t="s">
        <v>135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9" t="s">
        <v>87</v>
      </c>
      <c r="BK185" s="209">
        <f>ROUND(I185*H185,2)</f>
        <v>0</v>
      </c>
      <c r="BL185" s="19" t="s">
        <v>235</v>
      </c>
      <c r="BM185" s="208" t="s">
        <v>271</v>
      </c>
    </row>
    <row r="186" s="13" customFormat="1">
      <c r="A186" s="13"/>
      <c r="B186" s="214"/>
      <c r="C186" s="13"/>
      <c r="D186" s="210" t="s">
        <v>147</v>
      </c>
      <c r="E186" s="215" t="s">
        <v>1</v>
      </c>
      <c r="F186" s="216" t="s">
        <v>272</v>
      </c>
      <c r="G186" s="13"/>
      <c r="H186" s="217">
        <v>7.3600000000000003</v>
      </c>
      <c r="I186" s="218"/>
      <c r="J186" s="13"/>
      <c r="K186" s="13"/>
      <c r="L186" s="214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147</v>
      </c>
      <c r="AU186" s="215" t="s">
        <v>87</v>
      </c>
      <c r="AV186" s="13" t="s">
        <v>89</v>
      </c>
      <c r="AW186" s="13" t="s">
        <v>36</v>
      </c>
      <c r="AX186" s="13" t="s">
        <v>87</v>
      </c>
      <c r="AY186" s="215" t="s">
        <v>135</v>
      </c>
    </row>
    <row r="187" s="2" customFormat="1" ht="6.96" customHeight="1">
      <c r="A187" s="38"/>
      <c r="B187" s="60"/>
      <c r="C187" s="61"/>
      <c r="D187" s="61"/>
      <c r="E187" s="61"/>
      <c r="F187" s="61"/>
      <c r="G187" s="61"/>
      <c r="H187" s="61"/>
      <c r="I187" s="156"/>
      <c r="J187" s="61"/>
      <c r="K187" s="61"/>
      <c r="L187" s="39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autoFilter ref="C118:K18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109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 propustků v km 83,327 83,878 84,177 84,569 TÚ 2071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110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273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274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275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ROUND(J134,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ROUND((SUM(BE134:BE262)),  2)</f>
        <v>0</v>
      </c>
      <c r="G35" s="38"/>
      <c r="H35" s="38"/>
      <c r="I35" s="143">
        <v>0.20999999999999999</v>
      </c>
      <c r="J35" s="142">
        <f>ROUND(((SUM(BE134:BE262))*I35),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ROUND((SUM(BF134:BF262)),  2)</f>
        <v>0</v>
      </c>
      <c r="G36" s="38"/>
      <c r="H36" s="38"/>
      <c r="I36" s="143">
        <v>0.14999999999999999</v>
      </c>
      <c r="J36" s="142">
        <f>ROUND(((SUM(BF134:BF262))*I36),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ROUND((SUM(BG134:BG262)),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ROUND((SUM(BH134:BH262)),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ROUND((SUM(BI134:BI262)),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 propustků v km 83,327 83,878 84,177 84,569 TÚ 2071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110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273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274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02.01 - Propustek v km 83,327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Brod,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Brod,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113</v>
      </c>
      <c r="D96" s="144"/>
      <c r="E96" s="144"/>
      <c r="F96" s="144"/>
      <c r="G96" s="144"/>
      <c r="H96" s="144"/>
      <c r="I96" s="159"/>
      <c r="J96" s="160" t="s">
        <v>114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115</v>
      </c>
      <c r="D98" s="38"/>
      <c r="E98" s="38"/>
      <c r="F98" s="38"/>
      <c r="G98" s="38"/>
      <c r="H98" s="38"/>
      <c r="I98" s="132"/>
      <c r="J98" s="96">
        <f>J134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116</v>
      </c>
    </row>
    <row r="99" hidden="1" s="9" customFormat="1" ht="24.96" customHeight="1">
      <c r="A99" s="9"/>
      <c r="B99" s="162"/>
      <c r="C99" s="9"/>
      <c r="D99" s="163" t="s">
        <v>117</v>
      </c>
      <c r="E99" s="164"/>
      <c r="F99" s="164"/>
      <c r="G99" s="164"/>
      <c r="H99" s="164"/>
      <c r="I99" s="165"/>
      <c r="J99" s="166">
        <f>J135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276</v>
      </c>
      <c r="E100" s="169"/>
      <c r="F100" s="169"/>
      <c r="G100" s="169"/>
      <c r="H100" s="169"/>
      <c r="I100" s="170"/>
      <c r="J100" s="171">
        <f>J136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277</v>
      </c>
      <c r="E101" s="169"/>
      <c r="F101" s="169"/>
      <c r="G101" s="169"/>
      <c r="H101" s="169"/>
      <c r="I101" s="170"/>
      <c r="J101" s="171">
        <f>J161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278</v>
      </c>
      <c r="E102" s="169"/>
      <c r="F102" s="169"/>
      <c r="G102" s="169"/>
      <c r="H102" s="169"/>
      <c r="I102" s="170"/>
      <c r="J102" s="171">
        <f>J171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279</v>
      </c>
      <c r="E103" s="169"/>
      <c r="F103" s="169"/>
      <c r="G103" s="169"/>
      <c r="H103" s="169"/>
      <c r="I103" s="170"/>
      <c r="J103" s="171">
        <f>J182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280</v>
      </c>
      <c r="E104" s="169"/>
      <c r="F104" s="169"/>
      <c r="G104" s="169"/>
      <c r="H104" s="169"/>
      <c r="I104" s="170"/>
      <c r="J104" s="171">
        <f>J193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281</v>
      </c>
      <c r="E105" s="169"/>
      <c r="F105" s="169"/>
      <c r="G105" s="169"/>
      <c r="H105" s="169"/>
      <c r="I105" s="170"/>
      <c r="J105" s="171">
        <f>J196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282</v>
      </c>
      <c r="E106" s="169"/>
      <c r="F106" s="169"/>
      <c r="G106" s="169"/>
      <c r="H106" s="169"/>
      <c r="I106" s="170"/>
      <c r="J106" s="171">
        <f>J221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67"/>
      <c r="C107" s="10"/>
      <c r="D107" s="168" t="s">
        <v>283</v>
      </c>
      <c r="E107" s="169"/>
      <c r="F107" s="169"/>
      <c r="G107" s="169"/>
      <c r="H107" s="169"/>
      <c r="I107" s="170"/>
      <c r="J107" s="171">
        <f>J242</f>
        <v>0</v>
      </c>
      <c r="K107" s="10"/>
      <c r="L107" s="16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62"/>
      <c r="C108" s="9"/>
      <c r="D108" s="163" t="s">
        <v>284</v>
      </c>
      <c r="E108" s="164"/>
      <c r="F108" s="164"/>
      <c r="G108" s="164"/>
      <c r="H108" s="164"/>
      <c r="I108" s="165"/>
      <c r="J108" s="166">
        <f>J244</f>
        <v>0</v>
      </c>
      <c r="K108" s="9"/>
      <c r="L108" s="16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67"/>
      <c r="C109" s="10"/>
      <c r="D109" s="168" t="s">
        <v>285</v>
      </c>
      <c r="E109" s="169"/>
      <c r="F109" s="169"/>
      <c r="G109" s="169"/>
      <c r="H109" s="169"/>
      <c r="I109" s="170"/>
      <c r="J109" s="171">
        <f>J245</f>
        <v>0</v>
      </c>
      <c r="K109" s="10"/>
      <c r="L109" s="16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62"/>
      <c r="C110" s="9"/>
      <c r="D110" s="163" t="s">
        <v>286</v>
      </c>
      <c r="E110" s="164"/>
      <c r="F110" s="164"/>
      <c r="G110" s="164"/>
      <c r="H110" s="164"/>
      <c r="I110" s="165"/>
      <c r="J110" s="166">
        <f>J256</f>
        <v>0</v>
      </c>
      <c r="K110" s="9"/>
      <c r="L110" s="16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67"/>
      <c r="C111" s="10"/>
      <c r="D111" s="168" t="s">
        <v>287</v>
      </c>
      <c r="E111" s="169"/>
      <c r="F111" s="169"/>
      <c r="G111" s="169"/>
      <c r="H111" s="169"/>
      <c r="I111" s="170"/>
      <c r="J111" s="171">
        <f>J257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67"/>
      <c r="C112" s="10"/>
      <c r="D112" s="168" t="s">
        <v>288</v>
      </c>
      <c r="E112" s="169"/>
      <c r="F112" s="169"/>
      <c r="G112" s="169"/>
      <c r="H112" s="169"/>
      <c r="I112" s="170"/>
      <c r="J112" s="171">
        <f>J261</f>
        <v>0</v>
      </c>
      <c r="K112" s="10"/>
      <c r="L112" s="16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38"/>
      <c r="D113" s="38"/>
      <c r="E113" s="38"/>
      <c r="F113" s="38"/>
      <c r="G113" s="38"/>
      <c r="H113" s="38"/>
      <c r="I113" s="132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0"/>
      <c r="C114" s="61"/>
      <c r="D114" s="61"/>
      <c r="E114" s="61"/>
      <c r="F114" s="61"/>
      <c r="G114" s="61"/>
      <c r="H114" s="61"/>
      <c r="I114" s="156"/>
      <c r="J114" s="61"/>
      <c r="K114" s="61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2"/>
      <c r="C118" s="63"/>
      <c r="D118" s="63"/>
      <c r="E118" s="63"/>
      <c r="F118" s="63"/>
      <c r="G118" s="63"/>
      <c r="H118" s="63"/>
      <c r="I118" s="157"/>
      <c r="J118" s="63"/>
      <c r="K118" s="63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120</v>
      </c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38"/>
      <c r="E121" s="38"/>
      <c r="F121" s="38"/>
      <c r="G121" s="38"/>
      <c r="H121" s="38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131" t="str">
        <f>E7</f>
        <v>Oprava propustků v km 83,327 83,878 84,177 84,569 TÚ 2071</v>
      </c>
      <c r="F122" s="32"/>
      <c r="G122" s="32"/>
      <c r="H122" s="32"/>
      <c r="I122" s="132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2"/>
      <c r="C123" s="32" t="s">
        <v>110</v>
      </c>
      <c r="I123" s="128"/>
      <c r="L123" s="22"/>
    </row>
    <row r="124" s="2" customFormat="1" ht="16.5" customHeight="1">
      <c r="A124" s="38"/>
      <c r="B124" s="39"/>
      <c r="C124" s="38"/>
      <c r="D124" s="38"/>
      <c r="E124" s="131" t="s">
        <v>273</v>
      </c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274</v>
      </c>
      <c r="D125" s="38"/>
      <c r="E125" s="38"/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67" t="str">
        <f>E11</f>
        <v>SO 02.01 - Propustek v km 83,327</v>
      </c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132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38"/>
      <c r="E128" s="38"/>
      <c r="F128" s="27" t="str">
        <f>F14</f>
        <v>Nedvědice - Tišnov</v>
      </c>
      <c r="G128" s="38"/>
      <c r="H128" s="38"/>
      <c r="I128" s="133" t="s">
        <v>22</v>
      </c>
      <c r="J128" s="69" t="str">
        <f>IF(J14="","",J14)</f>
        <v>29. 6. 2020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132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24</v>
      </c>
      <c r="D130" s="38"/>
      <c r="E130" s="38"/>
      <c r="F130" s="27" t="str">
        <f>E17</f>
        <v>Správa železnic, státní organizace</v>
      </c>
      <c r="G130" s="38"/>
      <c r="H130" s="38"/>
      <c r="I130" s="133" t="s">
        <v>32</v>
      </c>
      <c r="J130" s="36" t="str">
        <f>E23</f>
        <v>DMC Havlíčkův Brod,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30</v>
      </c>
      <c r="D131" s="38"/>
      <c r="E131" s="38"/>
      <c r="F131" s="27" t="str">
        <f>IF(E20="","",E20)</f>
        <v>Vyplň údaj</v>
      </c>
      <c r="G131" s="38"/>
      <c r="H131" s="38"/>
      <c r="I131" s="133" t="s">
        <v>37</v>
      </c>
      <c r="J131" s="36" t="str">
        <f>E26</f>
        <v>DMC Havlíčkův Brod, s.r.o.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38"/>
      <c r="D132" s="38"/>
      <c r="E132" s="38"/>
      <c r="F132" s="38"/>
      <c r="G132" s="38"/>
      <c r="H132" s="38"/>
      <c r="I132" s="132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72"/>
      <c r="B133" s="173"/>
      <c r="C133" s="174" t="s">
        <v>121</v>
      </c>
      <c r="D133" s="175" t="s">
        <v>64</v>
      </c>
      <c r="E133" s="175" t="s">
        <v>60</v>
      </c>
      <c r="F133" s="175" t="s">
        <v>61</v>
      </c>
      <c r="G133" s="175" t="s">
        <v>122</v>
      </c>
      <c r="H133" s="175" t="s">
        <v>123</v>
      </c>
      <c r="I133" s="176" t="s">
        <v>124</v>
      </c>
      <c r="J133" s="175" t="s">
        <v>114</v>
      </c>
      <c r="K133" s="177" t="s">
        <v>125</v>
      </c>
      <c r="L133" s="178"/>
      <c r="M133" s="86" t="s">
        <v>1</v>
      </c>
      <c r="N133" s="87" t="s">
        <v>43</v>
      </c>
      <c r="O133" s="87" t="s">
        <v>126</v>
      </c>
      <c r="P133" s="87" t="s">
        <v>127</v>
      </c>
      <c r="Q133" s="87" t="s">
        <v>128</v>
      </c>
      <c r="R133" s="87" t="s">
        <v>129</v>
      </c>
      <c r="S133" s="87" t="s">
        <v>130</v>
      </c>
      <c r="T133" s="88" t="s">
        <v>131</v>
      </c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</row>
    <row r="134" s="2" customFormat="1" ht="22.8" customHeight="1">
      <c r="A134" s="38"/>
      <c r="B134" s="39"/>
      <c r="C134" s="93" t="s">
        <v>132</v>
      </c>
      <c r="D134" s="38"/>
      <c r="E134" s="38"/>
      <c r="F134" s="38"/>
      <c r="G134" s="38"/>
      <c r="H134" s="38"/>
      <c r="I134" s="132"/>
      <c r="J134" s="179">
        <f>BK134</f>
        <v>0</v>
      </c>
      <c r="K134" s="38"/>
      <c r="L134" s="39"/>
      <c r="M134" s="89"/>
      <c r="N134" s="73"/>
      <c r="O134" s="90"/>
      <c r="P134" s="180">
        <f>P135+P244+P256</f>
        <v>0</v>
      </c>
      <c r="Q134" s="90"/>
      <c r="R134" s="180">
        <f>R135+R244+R256</f>
        <v>265.61410877999998</v>
      </c>
      <c r="S134" s="90"/>
      <c r="T134" s="181">
        <f>T135+T244+T256</f>
        <v>206.44692000000003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78</v>
      </c>
      <c r="AU134" s="19" t="s">
        <v>116</v>
      </c>
      <c r="BK134" s="182">
        <f>BK135+BK244+BK256</f>
        <v>0</v>
      </c>
    </row>
    <row r="135" s="12" customFormat="1" ht="25.92" customHeight="1">
      <c r="A135" s="12"/>
      <c r="B135" s="183"/>
      <c r="C135" s="12"/>
      <c r="D135" s="184" t="s">
        <v>78</v>
      </c>
      <c r="E135" s="185" t="s">
        <v>133</v>
      </c>
      <c r="F135" s="185" t="s">
        <v>134</v>
      </c>
      <c r="G135" s="12"/>
      <c r="H135" s="12"/>
      <c r="I135" s="186"/>
      <c r="J135" s="187">
        <f>BK135</f>
        <v>0</v>
      </c>
      <c r="K135" s="12"/>
      <c r="L135" s="183"/>
      <c r="M135" s="188"/>
      <c r="N135" s="189"/>
      <c r="O135" s="189"/>
      <c r="P135" s="190">
        <f>P136+P161+P171+P182+P193+P196+P221+P242</f>
        <v>0</v>
      </c>
      <c r="Q135" s="189"/>
      <c r="R135" s="190">
        <f>R136+R161+R171+R182+R193+R196+R221+R242</f>
        <v>265.53510877999997</v>
      </c>
      <c r="S135" s="189"/>
      <c r="T135" s="191">
        <f>T136+T161+T171+T182+T193+T196+T221+T242</f>
        <v>206.44692000000003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79</v>
      </c>
      <c r="AY135" s="184" t="s">
        <v>135</v>
      </c>
      <c r="BK135" s="193">
        <f>BK136+BK161+BK171+BK182+BK193+BK196+BK221+BK242</f>
        <v>0</v>
      </c>
    </row>
    <row r="136" s="12" customFormat="1" ht="22.8" customHeight="1">
      <c r="A136" s="12"/>
      <c r="B136" s="183"/>
      <c r="C136" s="12"/>
      <c r="D136" s="184" t="s">
        <v>78</v>
      </c>
      <c r="E136" s="194" t="s">
        <v>87</v>
      </c>
      <c r="F136" s="194" t="s">
        <v>289</v>
      </c>
      <c r="G136" s="12"/>
      <c r="H136" s="12"/>
      <c r="I136" s="186"/>
      <c r="J136" s="195">
        <f>BK136</f>
        <v>0</v>
      </c>
      <c r="K136" s="12"/>
      <c r="L136" s="183"/>
      <c r="M136" s="188"/>
      <c r="N136" s="189"/>
      <c r="O136" s="189"/>
      <c r="P136" s="190">
        <f>SUM(P137:P160)</f>
        <v>0</v>
      </c>
      <c r="Q136" s="189"/>
      <c r="R136" s="190">
        <f>SUM(R137:R160)</f>
        <v>0.0050400000000000002</v>
      </c>
      <c r="S136" s="189"/>
      <c r="T136" s="191">
        <f>SUM(T137:T160)</f>
        <v>15.840000000000002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84" t="s">
        <v>87</v>
      </c>
      <c r="AT136" s="192" t="s">
        <v>78</v>
      </c>
      <c r="AU136" s="192" t="s">
        <v>87</v>
      </c>
      <c r="AY136" s="184" t="s">
        <v>135</v>
      </c>
      <c r="BK136" s="193">
        <f>SUM(BK137:BK160)</f>
        <v>0</v>
      </c>
    </row>
    <row r="137" s="2" customFormat="1" ht="24.15" customHeight="1">
      <c r="A137" s="38"/>
      <c r="B137" s="196"/>
      <c r="C137" s="197" t="s">
        <v>87</v>
      </c>
      <c r="D137" s="197" t="s">
        <v>138</v>
      </c>
      <c r="E137" s="198" t="s">
        <v>290</v>
      </c>
      <c r="F137" s="199" t="s">
        <v>291</v>
      </c>
      <c r="G137" s="200" t="s">
        <v>151</v>
      </c>
      <c r="H137" s="201">
        <v>8.8000000000000007</v>
      </c>
      <c r="I137" s="202"/>
      <c r="J137" s="203">
        <f>ROUND(I137*H137,2)</f>
        <v>0</v>
      </c>
      <c r="K137" s="199" t="s">
        <v>292</v>
      </c>
      <c r="L137" s="39"/>
      <c r="M137" s="204" t="s">
        <v>1</v>
      </c>
      <c r="N137" s="205" t="s">
        <v>44</v>
      </c>
      <c r="O137" s="77"/>
      <c r="P137" s="206">
        <f>O137*H137</f>
        <v>0</v>
      </c>
      <c r="Q137" s="206">
        <v>0</v>
      </c>
      <c r="R137" s="206">
        <f>Q137*H137</f>
        <v>0</v>
      </c>
      <c r="S137" s="206">
        <v>1.8</v>
      </c>
      <c r="T137" s="207">
        <f>S137*H137</f>
        <v>15.840000000000002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143</v>
      </c>
      <c r="AT137" s="208" t="s">
        <v>138</v>
      </c>
      <c r="AU137" s="208" t="s">
        <v>89</v>
      </c>
      <c r="AY137" s="19" t="s">
        <v>135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87</v>
      </c>
      <c r="BK137" s="209">
        <f>ROUND(I137*H137,2)</f>
        <v>0</v>
      </c>
      <c r="BL137" s="19" t="s">
        <v>143</v>
      </c>
      <c r="BM137" s="208" t="s">
        <v>293</v>
      </c>
    </row>
    <row r="138" s="13" customFormat="1">
      <c r="A138" s="13"/>
      <c r="B138" s="214"/>
      <c r="C138" s="13"/>
      <c r="D138" s="210" t="s">
        <v>147</v>
      </c>
      <c r="E138" s="215" t="s">
        <v>1</v>
      </c>
      <c r="F138" s="216" t="s">
        <v>294</v>
      </c>
      <c r="G138" s="13"/>
      <c r="H138" s="217">
        <v>2.5600000000000001</v>
      </c>
      <c r="I138" s="218"/>
      <c r="J138" s="13"/>
      <c r="K138" s="13"/>
      <c r="L138" s="214"/>
      <c r="M138" s="219"/>
      <c r="N138" s="220"/>
      <c r="O138" s="220"/>
      <c r="P138" s="220"/>
      <c r="Q138" s="220"/>
      <c r="R138" s="220"/>
      <c r="S138" s="220"/>
      <c r="T138" s="22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5" t="s">
        <v>147</v>
      </c>
      <c r="AU138" s="215" t="s">
        <v>89</v>
      </c>
      <c r="AV138" s="13" t="s">
        <v>89</v>
      </c>
      <c r="AW138" s="13" t="s">
        <v>36</v>
      </c>
      <c r="AX138" s="13" t="s">
        <v>79</v>
      </c>
      <c r="AY138" s="215" t="s">
        <v>135</v>
      </c>
    </row>
    <row r="139" s="13" customFormat="1">
      <c r="A139" s="13"/>
      <c r="B139" s="214"/>
      <c r="C139" s="13"/>
      <c r="D139" s="210" t="s">
        <v>147</v>
      </c>
      <c r="E139" s="215" t="s">
        <v>1</v>
      </c>
      <c r="F139" s="216" t="s">
        <v>295</v>
      </c>
      <c r="G139" s="13"/>
      <c r="H139" s="217">
        <v>6.2400000000000002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147</v>
      </c>
      <c r="AU139" s="215" t="s">
        <v>89</v>
      </c>
      <c r="AV139" s="13" t="s">
        <v>89</v>
      </c>
      <c r="AW139" s="13" t="s">
        <v>36</v>
      </c>
      <c r="AX139" s="13" t="s">
        <v>79</v>
      </c>
      <c r="AY139" s="215" t="s">
        <v>135</v>
      </c>
    </row>
    <row r="140" s="15" customFormat="1">
      <c r="A140" s="15"/>
      <c r="B140" s="229"/>
      <c r="C140" s="15"/>
      <c r="D140" s="210" t="s">
        <v>147</v>
      </c>
      <c r="E140" s="230" t="s">
        <v>1</v>
      </c>
      <c r="F140" s="231" t="s">
        <v>156</v>
      </c>
      <c r="G140" s="15"/>
      <c r="H140" s="232">
        <v>8.8000000000000007</v>
      </c>
      <c r="I140" s="233"/>
      <c r="J140" s="15"/>
      <c r="K140" s="15"/>
      <c r="L140" s="229"/>
      <c r="M140" s="234"/>
      <c r="N140" s="235"/>
      <c r="O140" s="235"/>
      <c r="P140" s="235"/>
      <c r="Q140" s="235"/>
      <c r="R140" s="235"/>
      <c r="S140" s="235"/>
      <c r="T140" s="23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30" t="s">
        <v>147</v>
      </c>
      <c r="AU140" s="230" t="s">
        <v>89</v>
      </c>
      <c r="AV140" s="15" t="s">
        <v>143</v>
      </c>
      <c r="AW140" s="15" t="s">
        <v>36</v>
      </c>
      <c r="AX140" s="15" t="s">
        <v>87</v>
      </c>
      <c r="AY140" s="230" t="s">
        <v>135</v>
      </c>
    </row>
    <row r="141" s="2" customFormat="1" ht="24.15" customHeight="1">
      <c r="A141" s="38"/>
      <c r="B141" s="196"/>
      <c r="C141" s="197" t="s">
        <v>89</v>
      </c>
      <c r="D141" s="197" t="s">
        <v>138</v>
      </c>
      <c r="E141" s="198" t="s">
        <v>296</v>
      </c>
      <c r="F141" s="199" t="s">
        <v>297</v>
      </c>
      <c r="G141" s="200" t="s">
        <v>298</v>
      </c>
      <c r="H141" s="201">
        <v>168</v>
      </c>
      <c r="I141" s="202"/>
      <c r="J141" s="203">
        <f>ROUND(I141*H141,2)</f>
        <v>0</v>
      </c>
      <c r="K141" s="199" t="s">
        <v>292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3.0000000000000001E-05</v>
      </c>
      <c r="R141" s="206">
        <f>Q141*H141</f>
        <v>0.0050400000000000002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143</v>
      </c>
      <c r="AT141" s="208" t="s">
        <v>138</v>
      </c>
      <c r="AU141" s="208" t="s">
        <v>89</v>
      </c>
      <c r="AY141" s="19" t="s">
        <v>135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143</v>
      </c>
      <c r="BM141" s="208" t="s">
        <v>299</v>
      </c>
    </row>
    <row r="142" s="13" customFormat="1">
      <c r="A142" s="13"/>
      <c r="B142" s="214"/>
      <c r="C142" s="13"/>
      <c r="D142" s="210" t="s">
        <v>147</v>
      </c>
      <c r="E142" s="215" t="s">
        <v>1</v>
      </c>
      <c r="F142" s="216" t="s">
        <v>300</v>
      </c>
      <c r="G142" s="13"/>
      <c r="H142" s="217">
        <v>168</v>
      </c>
      <c r="I142" s="218"/>
      <c r="J142" s="13"/>
      <c r="K142" s="13"/>
      <c r="L142" s="214"/>
      <c r="M142" s="219"/>
      <c r="N142" s="220"/>
      <c r="O142" s="220"/>
      <c r="P142" s="220"/>
      <c r="Q142" s="220"/>
      <c r="R142" s="220"/>
      <c r="S142" s="220"/>
      <c r="T142" s="22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15" t="s">
        <v>147</v>
      </c>
      <c r="AU142" s="215" t="s">
        <v>89</v>
      </c>
      <c r="AV142" s="13" t="s">
        <v>89</v>
      </c>
      <c r="AW142" s="13" t="s">
        <v>36</v>
      </c>
      <c r="AX142" s="13" t="s">
        <v>87</v>
      </c>
      <c r="AY142" s="215" t="s">
        <v>135</v>
      </c>
    </row>
    <row r="143" s="2" customFormat="1" ht="24.15" customHeight="1">
      <c r="A143" s="38"/>
      <c r="B143" s="196"/>
      <c r="C143" s="197" t="s">
        <v>157</v>
      </c>
      <c r="D143" s="197" t="s">
        <v>138</v>
      </c>
      <c r="E143" s="198" t="s">
        <v>301</v>
      </c>
      <c r="F143" s="199" t="s">
        <v>302</v>
      </c>
      <c r="G143" s="200" t="s">
        <v>303</v>
      </c>
      <c r="H143" s="201">
        <v>7</v>
      </c>
      <c r="I143" s="202"/>
      <c r="J143" s="203">
        <f>ROUND(I143*H143,2)</f>
        <v>0</v>
      </c>
      <c r="K143" s="199" t="s">
        <v>292</v>
      </c>
      <c r="L143" s="39"/>
      <c r="M143" s="204" t="s">
        <v>1</v>
      </c>
      <c r="N143" s="205" t="s">
        <v>44</v>
      </c>
      <c r="O143" s="7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143</v>
      </c>
      <c r="AT143" s="208" t="s">
        <v>138</v>
      </c>
      <c r="AU143" s="208" t="s">
        <v>89</v>
      </c>
      <c r="AY143" s="19" t="s">
        <v>135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9" t="s">
        <v>87</v>
      </c>
      <c r="BK143" s="209">
        <f>ROUND(I143*H143,2)</f>
        <v>0</v>
      </c>
      <c r="BL143" s="19" t="s">
        <v>143</v>
      </c>
      <c r="BM143" s="208" t="s">
        <v>304</v>
      </c>
    </row>
    <row r="144" s="2" customFormat="1" ht="24.15" customHeight="1">
      <c r="A144" s="38"/>
      <c r="B144" s="196"/>
      <c r="C144" s="197" t="s">
        <v>143</v>
      </c>
      <c r="D144" s="197" t="s">
        <v>138</v>
      </c>
      <c r="E144" s="198" t="s">
        <v>305</v>
      </c>
      <c r="F144" s="199" t="s">
        <v>306</v>
      </c>
      <c r="G144" s="200" t="s">
        <v>151</v>
      </c>
      <c r="H144" s="201">
        <v>75</v>
      </c>
      <c r="I144" s="202"/>
      <c r="J144" s="203">
        <f>ROUND(I144*H144,2)</f>
        <v>0</v>
      </c>
      <c r="K144" s="199" t="s">
        <v>292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143</v>
      </c>
      <c r="AT144" s="208" t="s">
        <v>138</v>
      </c>
      <c r="AU144" s="208" t="s">
        <v>89</v>
      </c>
      <c r="AY144" s="19" t="s">
        <v>135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143</v>
      </c>
      <c r="BM144" s="208" t="s">
        <v>307</v>
      </c>
    </row>
    <row r="145" s="2" customFormat="1" ht="24.15" customHeight="1">
      <c r="A145" s="38"/>
      <c r="B145" s="196"/>
      <c r="C145" s="197" t="s">
        <v>136</v>
      </c>
      <c r="D145" s="197" t="s">
        <v>138</v>
      </c>
      <c r="E145" s="198" t="s">
        <v>308</v>
      </c>
      <c r="F145" s="199" t="s">
        <v>309</v>
      </c>
      <c r="G145" s="200" t="s">
        <v>151</v>
      </c>
      <c r="H145" s="201">
        <v>98.647999999999996</v>
      </c>
      <c r="I145" s="202"/>
      <c r="J145" s="203">
        <f>ROUND(I145*H145,2)</f>
        <v>0</v>
      </c>
      <c r="K145" s="199" t="s">
        <v>292</v>
      </c>
      <c r="L145" s="39"/>
      <c r="M145" s="204" t="s">
        <v>1</v>
      </c>
      <c r="N145" s="205" t="s">
        <v>44</v>
      </c>
      <c r="O145" s="7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143</v>
      </c>
      <c r="AT145" s="208" t="s">
        <v>138</v>
      </c>
      <c r="AU145" s="208" t="s">
        <v>89</v>
      </c>
      <c r="AY145" s="19" t="s">
        <v>135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87</v>
      </c>
      <c r="BK145" s="209">
        <f>ROUND(I145*H145,2)</f>
        <v>0</v>
      </c>
      <c r="BL145" s="19" t="s">
        <v>143</v>
      </c>
      <c r="BM145" s="208" t="s">
        <v>310</v>
      </c>
    </row>
    <row r="146" s="13" customFormat="1">
      <c r="A146" s="13"/>
      <c r="B146" s="214"/>
      <c r="C146" s="13"/>
      <c r="D146" s="210" t="s">
        <v>147</v>
      </c>
      <c r="E146" s="215" t="s">
        <v>1</v>
      </c>
      <c r="F146" s="216" t="s">
        <v>311</v>
      </c>
      <c r="G146" s="13"/>
      <c r="H146" s="217">
        <v>98.647999999999996</v>
      </c>
      <c r="I146" s="218"/>
      <c r="J146" s="13"/>
      <c r="K146" s="13"/>
      <c r="L146" s="214"/>
      <c r="M146" s="219"/>
      <c r="N146" s="220"/>
      <c r="O146" s="220"/>
      <c r="P146" s="220"/>
      <c r="Q146" s="220"/>
      <c r="R146" s="220"/>
      <c r="S146" s="220"/>
      <c r="T146" s="22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5" t="s">
        <v>147</v>
      </c>
      <c r="AU146" s="215" t="s">
        <v>89</v>
      </c>
      <c r="AV146" s="13" t="s">
        <v>89</v>
      </c>
      <c r="AW146" s="13" t="s">
        <v>36</v>
      </c>
      <c r="AX146" s="13" t="s">
        <v>87</v>
      </c>
      <c r="AY146" s="215" t="s">
        <v>135</v>
      </c>
    </row>
    <row r="147" s="2" customFormat="1" ht="24.15" customHeight="1">
      <c r="A147" s="38"/>
      <c r="B147" s="196"/>
      <c r="C147" s="197" t="s">
        <v>172</v>
      </c>
      <c r="D147" s="197" t="s">
        <v>138</v>
      </c>
      <c r="E147" s="198" t="s">
        <v>312</v>
      </c>
      <c r="F147" s="199" t="s">
        <v>313</v>
      </c>
      <c r="G147" s="200" t="s">
        <v>151</v>
      </c>
      <c r="H147" s="201">
        <v>3.0720000000000001</v>
      </c>
      <c r="I147" s="202"/>
      <c r="J147" s="203">
        <f>ROUND(I147*H147,2)</f>
        <v>0</v>
      </c>
      <c r="K147" s="199" t="s">
        <v>292</v>
      </c>
      <c r="L147" s="39"/>
      <c r="M147" s="204" t="s">
        <v>1</v>
      </c>
      <c r="N147" s="205" t="s">
        <v>44</v>
      </c>
      <c r="O147" s="77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143</v>
      </c>
      <c r="AT147" s="208" t="s">
        <v>138</v>
      </c>
      <c r="AU147" s="208" t="s">
        <v>89</v>
      </c>
      <c r="AY147" s="19" t="s">
        <v>135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87</v>
      </c>
      <c r="BK147" s="209">
        <f>ROUND(I147*H147,2)</f>
        <v>0</v>
      </c>
      <c r="BL147" s="19" t="s">
        <v>143</v>
      </c>
      <c r="BM147" s="208" t="s">
        <v>314</v>
      </c>
    </row>
    <row r="148" s="13" customFormat="1">
      <c r="A148" s="13"/>
      <c r="B148" s="214"/>
      <c r="C148" s="13"/>
      <c r="D148" s="210" t="s">
        <v>147</v>
      </c>
      <c r="E148" s="215" t="s">
        <v>1</v>
      </c>
      <c r="F148" s="216" t="s">
        <v>315</v>
      </c>
      <c r="G148" s="13"/>
      <c r="H148" s="217">
        <v>0.86399999999999999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147</v>
      </c>
      <c r="AU148" s="215" t="s">
        <v>89</v>
      </c>
      <c r="AV148" s="13" t="s">
        <v>89</v>
      </c>
      <c r="AW148" s="13" t="s">
        <v>36</v>
      </c>
      <c r="AX148" s="13" t="s">
        <v>79</v>
      </c>
      <c r="AY148" s="215" t="s">
        <v>135</v>
      </c>
    </row>
    <row r="149" s="13" customFormat="1">
      <c r="A149" s="13"/>
      <c r="B149" s="214"/>
      <c r="C149" s="13"/>
      <c r="D149" s="210" t="s">
        <v>147</v>
      </c>
      <c r="E149" s="215" t="s">
        <v>1</v>
      </c>
      <c r="F149" s="216" t="s">
        <v>316</v>
      </c>
      <c r="G149" s="13"/>
      <c r="H149" s="217">
        <v>2.2080000000000002</v>
      </c>
      <c r="I149" s="218"/>
      <c r="J149" s="13"/>
      <c r="K149" s="13"/>
      <c r="L149" s="214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5" t="s">
        <v>147</v>
      </c>
      <c r="AU149" s="215" t="s">
        <v>89</v>
      </c>
      <c r="AV149" s="13" t="s">
        <v>89</v>
      </c>
      <c r="AW149" s="13" t="s">
        <v>36</v>
      </c>
      <c r="AX149" s="13" t="s">
        <v>79</v>
      </c>
      <c r="AY149" s="215" t="s">
        <v>135</v>
      </c>
    </row>
    <row r="150" s="15" customFormat="1">
      <c r="A150" s="15"/>
      <c r="B150" s="229"/>
      <c r="C150" s="15"/>
      <c r="D150" s="210" t="s">
        <v>147</v>
      </c>
      <c r="E150" s="230" t="s">
        <v>1</v>
      </c>
      <c r="F150" s="231" t="s">
        <v>156</v>
      </c>
      <c r="G150" s="15"/>
      <c r="H150" s="232">
        <v>3.0720000000000001</v>
      </c>
      <c r="I150" s="233"/>
      <c r="J150" s="15"/>
      <c r="K150" s="15"/>
      <c r="L150" s="229"/>
      <c r="M150" s="234"/>
      <c r="N150" s="235"/>
      <c r="O150" s="235"/>
      <c r="P150" s="235"/>
      <c r="Q150" s="235"/>
      <c r="R150" s="235"/>
      <c r="S150" s="235"/>
      <c r="T150" s="23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30" t="s">
        <v>147</v>
      </c>
      <c r="AU150" s="230" t="s">
        <v>89</v>
      </c>
      <c r="AV150" s="15" t="s">
        <v>143</v>
      </c>
      <c r="AW150" s="15" t="s">
        <v>36</v>
      </c>
      <c r="AX150" s="15" t="s">
        <v>87</v>
      </c>
      <c r="AY150" s="230" t="s">
        <v>135</v>
      </c>
    </row>
    <row r="151" s="2" customFormat="1" ht="24.15" customHeight="1">
      <c r="A151" s="38"/>
      <c r="B151" s="196"/>
      <c r="C151" s="197" t="s">
        <v>179</v>
      </c>
      <c r="D151" s="197" t="s">
        <v>138</v>
      </c>
      <c r="E151" s="198" t="s">
        <v>317</v>
      </c>
      <c r="F151" s="199" t="s">
        <v>318</v>
      </c>
      <c r="G151" s="200" t="s">
        <v>151</v>
      </c>
      <c r="H151" s="201">
        <v>75</v>
      </c>
      <c r="I151" s="202"/>
      <c r="J151" s="203">
        <f>ROUND(I151*H151,2)</f>
        <v>0</v>
      </c>
      <c r="K151" s="199" t="s">
        <v>292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143</v>
      </c>
      <c r="AT151" s="208" t="s">
        <v>138</v>
      </c>
      <c r="AU151" s="208" t="s">
        <v>89</v>
      </c>
      <c r="AY151" s="19" t="s">
        <v>135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143</v>
      </c>
      <c r="BM151" s="208" t="s">
        <v>319</v>
      </c>
    </row>
    <row r="152" s="2" customFormat="1" ht="24.15" customHeight="1">
      <c r="A152" s="38"/>
      <c r="B152" s="196"/>
      <c r="C152" s="197" t="s">
        <v>165</v>
      </c>
      <c r="D152" s="197" t="s">
        <v>138</v>
      </c>
      <c r="E152" s="198" t="s">
        <v>320</v>
      </c>
      <c r="F152" s="199" t="s">
        <v>321</v>
      </c>
      <c r="G152" s="200" t="s">
        <v>151</v>
      </c>
      <c r="H152" s="201">
        <v>26.719999999999999</v>
      </c>
      <c r="I152" s="202"/>
      <c r="J152" s="203">
        <f>ROUND(I152*H152,2)</f>
        <v>0</v>
      </c>
      <c r="K152" s="199" t="s">
        <v>292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143</v>
      </c>
      <c r="AT152" s="208" t="s">
        <v>138</v>
      </c>
      <c r="AU152" s="208" t="s">
        <v>89</v>
      </c>
      <c r="AY152" s="19" t="s">
        <v>135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87</v>
      </c>
      <c r="BK152" s="209">
        <f>ROUND(I152*H152,2)</f>
        <v>0</v>
      </c>
      <c r="BL152" s="19" t="s">
        <v>143</v>
      </c>
      <c r="BM152" s="208" t="s">
        <v>322</v>
      </c>
    </row>
    <row r="153" s="13" customFormat="1">
      <c r="A153" s="13"/>
      <c r="B153" s="214"/>
      <c r="C153" s="13"/>
      <c r="D153" s="210" t="s">
        <v>147</v>
      </c>
      <c r="E153" s="215" t="s">
        <v>1</v>
      </c>
      <c r="F153" s="216" t="s">
        <v>323</v>
      </c>
      <c r="G153" s="13"/>
      <c r="H153" s="217">
        <v>26.719999999999999</v>
      </c>
      <c r="I153" s="218"/>
      <c r="J153" s="13"/>
      <c r="K153" s="13"/>
      <c r="L153" s="214"/>
      <c r="M153" s="219"/>
      <c r="N153" s="220"/>
      <c r="O153" s="220"/>
      <c r="P153" s="220"/>
      <c r="Q153" s="220"/>
      <c r="R153" s="220"/>
      <c r="S153" s="220"/>
      <c r="T153" s="22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5" t="s">
        <v>147</v>
      </c>
      <c r="AU153" s="215" t="s">
        <v>89</v>
      </c>
      <c r="AV153" s="13" t="s">
        <v>89</v>
      </c>
      <c r="AW153" s="13" t="s">
        <v>36</v>
      </c>
      <c r="AX153" s="13" t="s">
        <v>87</v>
      </c>
      <c r="AY153" s="215" t="s">
        <v>135</v>
      </c>
    </row>
    <row r="154" s="2" customFormat="1" ht="37.8" customHeight="1">
      <c r="A154" s="38"/>
      <c r="B154" s="196"/>
      <c r="C154" s="197" t="s">
        <v>187</v>
      </c>
      <c r="D154" s="197" t="s">
        <v>138</v>
      </c>
      <c r="E154" s="198" t="s">
        <v>324</v>
      </c>
      <c r="F154" s="199" t="s">
        <v>325</v>
      </c>
      <c r="G154" s="200" t="s">
        <v>151</v>
      </c>
      <c r="H154" s="201">
        <v>267.19999999999999</v>
      </c>
      <c r="I154" s="202"/>
      <c r="J154" s="203">
        <f>ROUND(I154*H154,2)</f>
        <v>0</v>
      </c>
      <c r="K154" s="199" t="s">
        <v>292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143</v>
      </c>
      <c r="AT154" s="208" t="s">
        <v>138</v>
      </c>
      <c r="AU154" s="208" t="s">
        <v>89</v>
      </c>
      <c r="AY154" s="19" t="s">
        <v>135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143</v>
      </c>
      <c r="BM154" s="208" t="s">
        <v>326</v>
      </c>
    </row>
    <row r="155" s="13" customFormat="1">
      <c r="A155" s="13"/>
      <c r="B155" s="214"/>
      <c r="C155" s="13"/>
      <c r="D155" s="210" t="s">
        <v>147</v>
      </c>
      <c r="E155" s="215" t="s">
        <v>1</v>
      </c>
      <c r="F155" s="216" t="s">
        <v>327</v>
      </c>
      <c r="G155" s="13"/>
      <c r="H155" s="217">
        <v>267.19999999999999</v>
      </c>
      <c r="I155" s="218"/>
      <c r="J155" s="13"/>
      <c r="K155" s="13"/>
      <c r="L155" s="214"/>
      <c r="M155" s="219"/>
      <c r="N155" s="220"/>
      <c r="O155" s="220"/>
      <c r="P155" s="220"/>
      <c r="Q155" s="220"/>
      <c r="R155" s="220"/>
      <c r="S155" s="220"/>
      <c r="T155" s="22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5" t="s">
        <v>147</v>
      </c>
      <c r="AU155" s="215" t="s">
        <v>89</v>
      </c>
      <c r="AV155" s="13" t="s">
        <v>89</v>
      </c>
      <c r="AW155" s="13" t="s">
        <v>36</v>
      </c>
      <c r="AX155" s="13" t="s">
        <v>87</v>
      </c>
      <c r="AY155" s="215" t="s">
        <v>135</v>
      </c>
    </row>
    <row r="156" s="2" customFormat="1" ht="24.15" customHeight="1">
      <c r="A156" s="38"/>
      <c r="B156" s="196"/>
      <c r="C156" s="197" t="s">
        <v>191</v>
      </c>
      <c r="D156" s="197" t="s">
        <v>138</v>
      </c>
      <c r="E156" s="198" t="s">
        <v>328</v>
      </c>
      <c r="F156" s="199" t="s">
        <v>329</v>
      </c>
      <c r="G156" s="200" t="s">
        <v>330</v>
      </c>
      <c r="H156" s="201">
        <v>77.400000000000006</v>
      </c>
      <c r="I156" s="202"/>
      <c r="J156" s="203">
        <f>ROUND(I156*H156,2)</f>
        <v>0</v>
      </c>
      <c r="K156" s="199" t="s">
        <v>292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143</v>
      </c>
      <c r="AT156" s="208" t="s">
        <v>138</v>
      </c>
      <c r="AU156" s="208" t="s">
        <v>89</v>
      </c>
      <c r="AY156" s="19" t="s">
        <v>135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143</v>
      </c>
      <c r="BM156" s="208" t="s">
        <v>331</v>
      </c>
    </row>
    <row r="157" s="13" customFormat="1">
      <c r="A157" s="13"/>
      <c r="B157" s="214"/>
      <c r="C157" s="13"/>
      <c r="D157" s="210" t="s">
        <v>147</v>
      </c>
      <c r="E157" s="215" t="s">
        <v>1</v>
      </c>
      <c r="F157" s="216" t="s">
        <v>332</v>
      </c>
      <c r="G157" s="13"/>
      <c r="H157" s="217">
        <v>77.400000000000006</v>
      </c>
      <c r="I157" s="218"/>
      <c r="J157" s="13"/>
      <c r="K157" s="13"/>
      <c r="L157" s="214"/>
      <c r="M157" s="219"/>
      <c r="N157" s="220"/>
      <c r="O157" s="220"/>
      <c r="P157" s="220"/>
      <c r="Q157" s="220"/>
      <c r="R157" s="220"/>
      <c r="S157" s="220"/>
      <c r="T157" s="22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5" t="s">
        <v>147</v>
      </c>
      <c r="AU157" s="215" t="s">
        <v>89</v>
      </c>
      <c r="AV157" s="13" t="s">
        <v>89</v>
      </c>
      <c r="AW157" s="13" t="s">
        <v>36</v>
      </c>
      <c r="AX157" s="13" t="s">
        <v>87</v>
      </c>
      <c r="AY157" s="215" t="s">
        <v>135</v>
      </c>
    </row>
    <row r="158" s="2" customFormat="1" ht="14.4" customHeight="1">
      <c r="A158" s="38"/>
      <c r="B158" s="196"/>
      <c r="C158" s="197" t="s">
        <v>197</v>
      </c>
      <c r="D158" s="197" t="s">
        <v>138</v>
      </c>
      <c r="E158" s="198" t="s">
        <v>333</v>
      </c>
      <c r="F158" s="199" t="s">
        <v>334</v>
      </c>
      <c r="G158" s="200" t="s">
        <v>151</v>
      </c>
      <c r="H158" s="201">
        <v>101.72</v>
      </c>
      <c r="I158" s="202"/>
      <c r="J158" s="203">
        <f>ROUND(I158*H158,2)</f>
        <v>0</v>
      </c>
      <c r="K158" s="199" t="s">
        <v>292</v>
      </c>
      <c r="L158" s="39"/>
      <c r="M158" s="204" t="s">
        <v>1</v>
      </c>
      <c r="N158" s="205" t="s">
        <v>44</v>
      </c>
      <c r="O158" s="7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143</v>
      </c>
      <c r="AT158" s="208" t="s">
        <v>138</v>
      </c>
      <c r="AU158" s="208" t="s">
        <v>89</v>
      </c>
      <c r="AY158" s="19" t="s">
        <v>135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9" t="s">
        <v>87</v>
      </c>
      <c r="BK158" s="209">
        <f>ROUND(I158*H158,2)</f>
        <v>0</v>
      </c>
      <c r="BL158" s="19" t="s">
        <v>143</v>
      </c>
      <c r="BM158" s="208" t="s">
        <v>335</v>
      </c>
    </row>
    <row r="159" s="13" customFormat="1">
      <c r="A159" s="13"/>
      <c r="B159" s="214"/>
      <c r="C159" s="13"/>
      <c r="D159" s="210" t="s">
        <v>147</v>
      </c>
      <c r="E159" s="215" t="s">
        <v>1</v>
      </c>
      <c r="F159" s="216" t="s">
        <v>336</v>
      </c>
      <c r="G159" s="13"/>
      <c r="H159" s="217">
        <v>101.72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147</v>
      </c>
      <c r="AU159" s="215" t="s">
        <v>89</v>
      </c>
      <c r="AV159" s="13" t="s">
        <v>89</v>
      </c>
      <c r="AW159" s="13" t="s">
        <v>36</v>
      </c>
      <c r="AX159" s="13" t="s">
        <v>87</v>
      </c>
      <c r="AY159" s="215" t="s">
        <v>135</v>
      </c>
    </row>
    <row r="160" s="2" customFormat="1" ht="24.15" customHeight="1">
      <c r="A160" s="38"/>
      <c r="B160" s="196"/>
      <c r="C160" s="197" t="s">
        <v>202</v>
      </c>
      <c r="D160" s="197" t="s">
        <v>138</v>
      </c>
      <c r="E160" s="198" t="s">
        <v>337</v>
      </c>
      <c r="F160" s="199" t="s">
        <v>338</v>
      </c>
      <c r="G160" s="200" t="s">
        <v>151</v>
      </c>
      <c r="H160" s="201">
        <v>75</v>
      </c>
      <c r="I160" s="202"/>
      <c r="J160" s="203">
        <f>ROUND(I160*H160,2)</f>
        <v>0</v>
      </c>
      <c r="K160" s="199" t="s">
        <v>292</v>
      </c>
      <c r="L160" s="39"/>
      <c r="M160" s="204" t="s">
        <v>1</v>
      </c>
      <c r="N160" s="205" t="s">
        <v>44</v>
      </c>
      <c r="O160" s="77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143</v>
      </c>
      <c r="AT160" s="208" t="s">
        <v>138</v>
      </c>
      <c r="AU160" s="208" t="s">
        <v>89</v>
      </c>
      <c r="AY160" s="19" t="s">
        <v>135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9" t="s">
        <v>87</v>
      </c>
      <c r="BK160" s="209">
        <f>ROUND(I160*H160,2)</f>
        <v>0</v>
      </c>
      <c r="BL160" s="19" t="s">
        <v>143</v>
      </c>
      <c r="BM160" s="208" t="s">
        <v>339</v>
      </c>
    </row>
    <row r="161" s="12" customFormat="1" ht="22.8" customHeight="1">
      <c r="A161" s="12"/>
      <c r="B161" s="183"/>
      <c r="C161" s="12"/>
      <c r="D161" s="184" t="s">
        <v>78</v>
      </c>
      <c r="E161" s="194" t="s">
        <v>89</v>
      </c>
      <c r="F161" s="194" t="s">
        <v>340</v>
      </c>
      <c r="G161" s="12"/>
      <c r="H161" s="12"/>
      <c r="I161" s="186"/>
      <c r="J161" s="195">
        <f>BK161</f>
        <v>0</v>
      </c>
      <c r="K161" s="12"/>
      <c r="L161" s="183"/>
      <c r="M161" s="188"/>
      <c r="N161" s="189"/>
      <c r="O161" s="189"/>
      <c r="P161" s="190">
        <f>SUM(P162:P170)</f>
        <v>0</v>
      </c>
      <c r="Q161" s="189"/>
      <c r="R161" s="190">
        <f>SUM(R162:R170)</f>
        <v>19.56634068</v>
      </c>
      <c r="S161" s="189"/>
      <c r="T161" s="191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84" t="s">
        <v>87</v>
      </c>
      <c r="AT161" s="192" t="s">
        <v>78</v>
      </c>
      <c r="AU161" s="192" t="s">
        <v>87</v>
      </c>
      <c r="AY161" s="184" t="s">
        <v>135</v>
      </c>
      <c r="BK161" s="193">
        <f>SUM(BK162:BK170)</f>
        <v>0</v>
      </c>
    </row>
    <row r="162" s="2" customFormat="1" ht="14.4" customHeight="1">
      <c r="A162" s="38"/>
      <c r="B162" s="196"/>
      <c r="C162" s="197" t="s">
        <v>206</v>
      </c>
      <c r="D162" s="197" t="s">
        <v>138</v>
      </c>
      <c r="E162" s="198" t="s">
        <v>341</v>
      </c>
      <c r="F162" s="199" t="s">
        <v>342</v>
      </c>
      <c r="G162" s="200" t="s">
        <v>151</v>
      </c>
      <c r="H162" s="201">
        <v>7.532</v>
      </c>
      <c r="I162" s="202"/>
      <c r="J162" s="203">
        <f>ROUND(I162*H162,2)</f>
        <v>0</v>
      </c>
      <c r="K162" s="199" t="s">
        <v>292</v>
      </c>
      <c r="L162" s="39"/>
      <c r="M162" s="204" t="s">
        <v>1</v>
      </c>
      <c r="N162" s="205" t="s">
        <v>44</v>
      </c>
      <c r="O162" s="77"/>
      <c r="P162" s="206">
        <f>O162*H162</f>
        <v>0</v>
      </c>
      <c r="Q162" s="206">
        <v>2.5262500000000001</v>
      </c>
      <c r="R162" s="206">
        <f>Q162*H162</f>
        <v>19.027715000000001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143</v>
      </c>
      <c r="AT162" s="208" t="s">
        <v>138</v>
      </c>
      <c r="AU162" s="208" t="s">
        <v>89</v>
      </c>
      <c r="AY162" s="19" t="s">
        <v>135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9" t="s">
        <v>87</v>
      </c>
      <c r="BK162" s="209">
        <f>ROUND(I162*H162,2)</f>
        <v>0</v>
      </c>
      <c r="BL162" s="19" t="s">
        <v>143</v>
      </c>
      <c r="BM162" s="208" t="s">
        <v>343</v>
      </c>
    </row>
    <row r="163" s="13" customFormat="1">
      <c r="A163" s="13"/>
      <c r="B163" s="214"/>
      <c r="C163" s="13"/>
      <c r="D163" s="210" t="s">
        <v>147</v>
      </c>
      <c r="E163" s="215" t="s">
        <v>1</v>
      </c>
      <c r="F163" s="216" t="s">
        <v>344</v>
      </c>
      <c r="G163" s="13"/>
      <c r="H163" s="217">
        <v>5.3243999999999998</v>
      </c>
      <c r="I163" s="218"/>
      <c r="J163" s="13"/>
      <c r="K163" s="13"/>
      <c r="L163" s="214"/>
      <c r="M163" s="219"/>
      <c r="N163" s="220"/>
      <c r="O163" s="220"/>
      <c r="P163" s="220"/>
      <c r="Q163" s="220"/>
      <c r="R163" s="220"/>
      <c r="S163" s="220"/>
      <c r="T163" s="22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5" t="s">
        <v>147</v>
      </c>
      <c r="AU163" s="215" t="s">
        <v>89</v>
      </c>
      <c r="AV163" s="13" t="s">
        <v>89</v>
      </c>
      <c r="AW163" s="13" t="s">
        <v>36</v>
      </c>
      <c r="AX163" s="13" t="s">
        <v>79</v>
      </c>
      <c r="AY163" s="215" t="s">
        <v>135</v>
      </c>
    </row>
    <row r="164" s="13" customFormat="1">
      <c r="A164" s="13"/>
      <c r="B164" s="214"/>
      <c r="C164" s="13"/>
      <c r="D164" s="210" t="s">
        <v>147</v>
      </c>
      <c r="E164" s="215" t="s">
        <v>1</v>
      </c>
      <c r="F164" s="216" t="s">
        <v>316</v>
      </c>
      <c r="G164" s="13"/>
      <c r="H164" s="217">
        <v>2.2080000000000002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147</v>
      </c>
      <c r="AU164" s="215" t="s">
        <v>89</v>
      </c>
      <c r="AV164" s="13" t="s">
        <v>89</v>
      </c>
      <c r="AW164" s="13" t="s">
        <v>36</v>
      </c>
      <c r="AX164" s="13" t="s">
        <v>79</v>
      </c>
      <c r="AY164" s="215" t="s">
        <v>135</v>
      </c>
    </row>
    <row r="165" s="15" customFormat="1">
      <c r="A165" s="15"/>
      <c r="B165" s="229"/>
      <c r="C165" s="15"/>
      <c r="D165" s="210" t="s">
        <v>147</v>
      </c>
      <c r="E165" s="230" t="s">
        <v>1</v>
      </c>
      <c r="F165" s="231" t="s">
        <v>156</v>
      </c>
      <c r="G165" s="15"/>
      <c r="H165" s="232">
        <v>7.5324</v>
      </c>
      <c r="I165" s="233"/>
      <c r="J165" s="15"/>
      <c r="K165" s="15"/>
      <c r="L165" s="229"/>
      <c r="M165" s="234"/>
      <c r="N165" s="235"/>
      <c r="O165" s="235"/>
      <c r="P165" s="235"/>
      <c r="Q165" s="235"/>
      <c r="R165" s="235"/>
      <c r="S165" s="235"/>
      <c r="T165" s="23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30" t="s">
        <v>147</v>
      </c>
      <c r="AU165" s="230" t="s">
        <v>89</v>
      </c>
      <c r="AV165" s="15" t="s">
        <v>143</v>
      </c>
      <c r="AW165" s="15" t="s">
        <v>36</v>
      </c>
      <c r="AX165" s="15" t="s">
        <v>87</v>
      </c>
      <c r="AY165" s="230" t="s">
        <v>135</v>
      </c>
    </row>
    <row r="166" s="2" customFormat="1" ht="14.4" customHeight="1">
      <c r="A166" s="38"/>
      <c r="B166" s="196"/>
      <c r="C166" s="197" t="s">
        <v>210</v>
      </c>
      <c r="D166" s="197" t="s">
        <v>138</v>
      </c>
      <c r="E166" s="198" t="s">
        <v>345</v>
      </c>
      <c r="F166" s="199" t="s">
        <v>346</v>
      </c>
      <c r="G166" s="200" t="s">
        <v>330</v>
      </c>
      <c r="H166" s="201">
        <v>5.9160000000000004</v>
      </c>
      <c r="I166" s="202"/>
      <c r="J166" s="203">
        <f>ROUND(I166*H166,2)</f>
        <v>0</v>
      </c>
      <c r="K166" s="199" t="s">
        <v>292</v>
      </c>
      <c r="L166" s="39"/>
      <c r="M166" s="204" t="s">
        <v>1</v>
      </c>
      <c r="N166" s="205" t="s">
        <v>44</v>
      </c>
      <c r="O166" s="77"/>
      <c r="P166" s="206">
        <f>O166*H166</f>
        <v>0</v>
      </c>
      <c r="Q166" s="206">
        <v>0.0014400000000000001</v>
      </c>
      <c r="R166" s="206">
        <f>Q166*H166</f>
        <v>0.0085190400000000003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143</v>
      </c>
      <c r="AT166" s="208" t="s">
        <v>138</v>
      </c>
      <c r="AU166" s="208" t="s">
        <v>89</v>
      </c>
      <c r="AY166" s="19" t="s">
        <v>135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9" t="s">
        <v>87</v>
      </c>
      <c r="BK166" s="209">
        <f>ROUND(I166*H166,2)</f>
        <v>0</v>
      </c>
      <c r="BL166" s="19" t="s">
        <v>143</v>
      </c>
      <c r="BM166" s="208" t="s">
        <v>347</v>
      </c>
    </row>
    <row r="167" s="13" customFormat="1">
      <c r="A167" s="13"/>
      <c r="B167" s="214"/>
      <c r="C167" s="13"/>
      <c r="D167" s="210" t="s">
        <v>147</v>
      </c>
      <c r="E167" s="215" t="s">
        <v>1</v>
      </c>
      <c r="F167" s="216" t="s">
        <v>348</v>
      </c>
      <c r="G167" s="13"/>
      <c r="H167" s="217">
        <v>5.9160000000000004</v>
      </c>
      <c r="I167" s="218"/>
      <c r="J167" s="13"/>
      <c r="K167" s="13"/>
      <c r="L167" s="214"/>
      <c r="M167" s="219"/>
      <c r="N167" s="220"/>
      <c r="O167" s="220"/>
      <c r="P167" s="220"/>
      <c r="Q167" s="220"/>
      <c r="R167" s="220"/>
      <c r="S167" s="220"/>
      <c r="T167" s="22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5" t="s">
        <v>147</v>
      </c>
      <c r="AU167" s="215" t="s">
        <v>89</v>
      </c>
      <c r="AV167" s="13" t="s">
        <v>89</v>
      </c>
      <c r="AW167" s="13" t="s">
        <v>36</v>
      </c>
      <c r="AX167" s="13" t="s">
        <v>87</v>
      </c>
      <c r="AY167" s="215" t="s">
        <v>135</v>
      </c>
    </row>
    <row r="168" s="2" customFormat="1" ht="14.4" customHeight="1">
      <c r="A168" s="38"/>
      <c r="B168" s="196"/>
      <c r="C168" s="197" t="s">
        <v>8</v>
      </c>
      <c r="D168" s="197" t="s">
        <v>138</v>
      </c>
      <c r="E168" s="198" t="s">
        <v>349</v>
      </c>
      <c r="F168" s="199" t="s">
        <v>350</v>
      </c>
      <c r="G168" s="200" t="s">
        <v>330</v>
      </c>
      <c r="H168" s="201">
        <v>5.9160000000000004</v>
      </c>
      <c r="I168" s="202"/>
      <c r="J168" s="203">
        <f>ROUND(I168*H168,2)</f>
        <v>0</v>
      </c>
      <c r="K168" s="199" t="s">
        <v>292</v>
      </c>
      <c r="L168" s="39"/>
      <c r="M168" s="204" t="s">
        <v>1</v>
      </c>
      <c r="N168" s="205" t="s">
        <v>44</v>
      </c>
      <c r="O168" s="77"/>
      <c r="P168" s="206">
        <f>O168*H168</f>
        <v>0</v>
      </c>
      <c r="Q168" s="206">
        <v>4.0000000000000003E-05</v>
      </c>
      <c r="R168" s="206">
        <f>Q168*H168</f>
        <v>0.00023664000000000004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143</v>
      </c>
      <c r="AT168" s="208" t="s">
        <v>138</v>
      </c>
      <c r="AU168" s="208" t="s">
        <v>89</v>
      </c>
      <c r="AY168" s="19" t="s">
        <v>135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9" t="s">
        <v>87</v>
      </c>
      <c r="BK168" s="209">
        <f>ROUND(I168*H168,2)</f>
        <v>0</v>
      </c>
      <c r="BL168" s="19" t="s">
        <v>143</v>
      </c>
      <c r="BM168" s="208" t="s">
        <v>351</v>
      </c>
    </row>
    <row r="169" s="13" customFormat="1">
      <c r="A169" s="13"/>
      <c r="B169" s="214"/>
      <c r="C169" s="13"/>
      <c r="D169" s="210" t="s">
        <v>147</v>
      </c>
      <c r="E169" s="215" t="s">
        <v>1</v>
      </c>
      <c r="F169" s="216" t="s">
        <v>348</v>
      </c>
      <c r="G169" s="13"/>
      <c r="H169" s="217">
        <v>5.9160000000000004</v>
      </c>
      <c r="I169" s="218"/>
      <c r="J169" s="13"/>
      <c r="K169" s="13"/>
      <c r="L169" s="214"/>
      <c r="M169" s="219"/>
      <c r="N169" s="220"/>
      <c r="O169" s="220"/>
      <c r="P169" s="220"/>
      <c r="Q169" s="220"/>
      <c r="R169" s="220"/>
      <c r="S169" s="220"/>
      <c r="T169" s="22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15" t="s">
        <v>147</v>
      </c>
      <c r="AU169" s="215" t="s">
        <v>89</v>
      </c>
      <c r="AV169" s="13" t="s">
        <v>89</v>
      </c>
      <c r="AW169" s="13" t="s">
        <v>36</v>
      </c>
      <c r="AX169" s="13" t="s">
        <v>87</v>
      </c>
      <c r="AY169" s="215" t="s">
        <v>135</v>
      </c>
    </row>
    <row r="170" s="2" customFormat="1" ht="24.15" customHeight="1">
      <c r="A170" s="38"/>
      <c r="B170" s="196"/>
      <c r="C170" s="197" t="s">
        <v>221</v>
      </c>
      <c r="D170" s="197" t="s">
        <v>138</v>
      </c>
      <c r="E170" s="198" t="s">
        <v>352</v>
      </c>
      <c r="F170" s="199" t="s">
        <v>353</v>
      </c>
      <c r="G170" s="200" t="s">
        <v>164</v>
      </c>
      <c r="H170" s="201">
        <v>0.5</v>
      </c>
      <c r="I170" s="202"/>
      <c r="J170" s="203">
        <f>ROUND(I170*H170,2)</f>
        <v>0</v>
      </c>
      <c r="K170" s="199" t="s">
        <v>292</v>
      </c>
      <c r="L170" s="39"/>
      <c r="M170" s="204" t="s">
        <v>1</v>
      </c>
      <c r="N170" s="205" t="s">
        <v>44</v>
      </c>
      <c r="O170" s="77"/>
      <c r="P170" s="206">
        <f>O170*H170</f>
        <v>0</v>
      </c>
      <c r="Q170" s="206">
        <v>1.0597399999999999</v>
      </c>
      <c r="R170" s="206">
        <f>Q170*H170</f>
        <v>0.52986999999999995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143</v>
      </c>
      <c r="AT170" s="208" t="s">
        <v>138</v>
      </c>
      <c r="AU170" s="208" t="s">
        <v>89</v>
      </c>
      <c r="AY170" s="19" t="s">
        <v>135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9" t="s">
        <v>87</v>
      </c>
      <c r="BK170" s="209">
        <f>ROUND(I170*H170,2)</f>
        <v>0</v>
      </c>
      <c r="BL170" s="19" t="s">
        <v>143</v>
      </c>
      <c r="BM170" s="208" t="s">
        <v>354</v>
      </c>
    </row>
    <row r="171" s="12" customFormat="1" ht="22.8" customHeight="1">
      <c r="A171" s="12"/>
      <c r="B171" s="183"/>
      <c r="C171" s="12"/>
      <c r="D171" s="184" t="s">
        <v>78</v>
      </c>
      <c r="E171" s="194" t="s">
        <v>157</v>
      </c>
      <c r="F171" s="194" t="s">
        <v>355</v>
      </c>
      <c r="G171" s="12"/>
      <c r="H171" s="12"/>
      <c r="I171" s="186"/>
      <c r="J171" s="195">
        <f>BK171</f>
        <v>0</v>
      </c>
      <c r="K171" s="12"/>
      <c r="L171" s="183"/>
      <c r="M171" s="188"/>
      <c r="N171" s="189"/>
      <c r="O171" s="189"/>
      <c r="P171" s="190">
        <f>SUM(P172:P181)</f>
        <v>0</v>
      </c>
      <c r="Q171" s="189"/>
      <c r="R171" s="190">
        <f>SUM(R172:R181)</f>
        <v>47.926198650000003</v>
      </c>
      <c r="S171" s="189"/>
      <c r="T171" s="191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84" t="s">
        <v>87</v>
      </c>
      <c r="AT171" s="192" t="s">
        <v>78</v>
      </c>
      <c r="AU171" s="192" t="s">
        <v>87</v>
      </c>
      <c r="AY171" s="184" t="s">
        <v>135</v>
      </c>
      <c r="BK171" s="193">
        <f>SUM(BK172:BK181)</f>
        <v>0</v>
      </c>
    </row>
    <row r="172" s="2" customFormat="1" ht="14.4" customHeight="1">
      <c r="A172" s="38"/>
      <c r="B172" s="196"/>
      <c r="C172" s="197" t="s">
        <v>226</v>
      </c>
      <c r="D172" s="197" t="s">
        <v>138</v>
      </c>
      <c r="E172" s="198" t="s">
        <v>356</v>
      </c>
      <c r="F172" s="199" t="s">
        <v>357</v>
      </c>
      <c r="G172" s="200" t="s">
        <v>151</v>
      </c>
      <c r="H172" s="201">
        <v>1.96</v>
      </c>
      <c r="I172" s="202"/>
      <c r="J172" s="203">
        <f>ROUND(I172*H172,2)</f>
        <v>0</v>
      </c>
      <c r="K172" s="199" t="s">
        <v>292</v>
      </c>
      <c r="L172" s="39"/>
      <c r="M172" s="204" t="s">
        <v>1</v>
      </c>
      <c r="N172" s="205" t="s">
        <v>44</v>
      </c>
      <c r="O172" s="77"/>
      <c r="P172" s="206">
        <f>O172*H172</f>
        <v>0</v>
      </c>
      <c r="Q172" s="206">
        <v>2.4778600000000002</v>
      </c>
      <c r="R172" s="206">
        <f>Q172*H172</f>
        <v>4.8566056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143</v>
      </c>
      <c r="AT172" s="208" t="s">
        <v>138</v>
      </c>
      <c r="AU172" s="208" t="s">
        <v>89</v>
      </c>
      <c r="AY172" s="19" t="s">
        <v>135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143</v>
      </c>
      <c r="BM172" s="208" t="s">
        <v>358</v>
      </c>
    </row>
    <row r="173" s="13" customFormat="1">
      <c r="A173" s="13"/>
      <c r="B173" s="214"/>
      <c r="C173" s="13"/>
      <c r="D173" s="210" t="s">
        <v>147</v>
      </c>
      <c r="E173" s="215" t="s">
        <v>1</v>
      </c>
      <c r="F173" s="216" t="s">
        <v>359</v>
      </c>
      <c r="G173" s="13"/>
      <c r="H173" s="217">
        <v>1.96</v>
      </c>
      <c r="I173" s="218"/>
      <c r="J173" s="13"/>
      <c r="K173" s="13"/>
      <c r="L173" s="214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147</v>
      </c>
      <c r="AU173" s="215" t="s">
        <v>89</v>
      </c>
      <c r="AV173" s="13" t="s">
        <v>89</v>
      </c>
      <c r="AW173" s="13" t="s">
        <v>36</v>
      </c>
      <c r="AX173" s="13" t="s">
        <v>87</v>
      </c>
      <c r="AY173" s="215" t="s">
        <v>135</v>
      </c>
    </row>
    <row r="174" s="2" customFormat="1" ht="14.4" customHeight="1">
      <c r="A174" s="38"/>
      <c r="B174" s="196"/>
      <c r="C174" s="197" t="s">
        <v>232</v>
      </c>
      <c r="D174" s="197" t="s">
        <v>138</v>
      </c>
      <c r="E174" s="198" t="s">
        <v>360</v>
      </c>
      <c r="F174" s="199" t="s">
        <v>361</v>
      </c>
      <c r="G174" s="200" t="s">
        <v>330</v>
      </c>
      <c r="H174" s="201">
        <v>14.157</v>
      </c>
      <c r="I174" s="202"/>
      <c r="J174" s="203">
        <f>ROUND(I174*H174,2)</f>
        <v>0</v>
      </c>
      <c r="K174" s="199" t="s">
        <v>292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0.041739999999999999</v>
      </c>
      <c r="R174" s="206">
        <f>Q174*H174</f>
        <v>0.59091318000000004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143</v>
      </c>
      <c r="AT174" s="208" t="s">
        <v>138</v>
      </c>
      <c r="AU174" s="208" t="s">
        <v>89</v>
      </c>
      <c r="AY174" s="19" t="s">
        <v>135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143</v>
      </c>
      <c r="BM174" s="208" t="s">
        <v>362</v>
      </c>
    </row>
    <row r="175" s="13" customFormat="1">
      <c r="A175" s="13"/>
      <c r="B175" s="214"/>
      <c r="C175" s="13"/>
      <c r="D175" s="210" t="s">
        <v>147</v>
      </c>
      <c r="E175" s="215" t="s">
        <v>1</v>
      </c>
      <c r="F175" s="216" t="s">
        <v>363</v>
      </c>
      <c r="G175" s="13"/>
      <c r="H175" s="217">
        <v>14.156800000000001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147</v>
      </c>
      <c r="AU175" s="215" t="s">
        <v>89</v>
      </c>
      <c r="AV175" s="13" t="s">
        <v>89</v>
      </c>
      <c r="AW175" s="13" t="s">
        <v>36</v>
      </c>
      <c r="AX175" s="13" t="s">
        <v>87</v>
      </c>
      <c r="AY175" s="215" t="s">
        <v>135</v>
      </c>
    </row>
    <row r="176" s="2" customFormat="1" ht="14.4" customHeight="1">
      <c r="A176" s="38"/>
      <c r="B176" s="196"/>
      <c r="C176" s="197" t="s">
        <v>240</v>
      </c>
      <c r="D176" s="197" t="s">
        <v>138</v>
      </c>
      <c r="E176" s="198" t="s">
        <v>364</v>
      </c>
      <c r="F176" s="199" t="s">
        <v>365</v>
      </c>
      <c r="G176" s="200" t="s">
        <v>330</v>
      </c>
      <c r="H176" s="201">
        <v>14.157</v>
      </c>
      <c r="I176" s="202"/>
      <c r="J176" s="203">
        <f>ROUND(I176*H176,2)</f>
        <v>0</v>
      </c>
      <c r="K176" s="199" t="s">
        <v>292</v>
      </c>
      <c r="L176" s="39"/>
      <c r="M176" s="204" t="s">
        <v>1</v>
      </c>
      <c r="N176" s="205" t="s">
        <v>44</v>
      </c>
      <c r="O176" s="77"/>
      <c r="P176" s="206">
        <f>O176*H176</f>
        <v>0</v>
      </c>
      <c r="Q176" s="206">
        <v>2.0000000000000002E-05</v>
      </c>
      <c r="R176" s="206">
        <f>Q176*H176</f>
        <v>0.00028314000000000003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143</v>
      </c>
      <c r="AT176" s="208" t="s">
        <v>138</v>
      </c>
      <c r="AU176" s="208" t="s">
        <v>89</v>
      </c>
      <c r="AY176" s="19" t="s">
        <v>135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87</v>
      </c>
      <c r="BK176" s="209">
        <f>ROUND(I176*H176,2)</f>
        <v>0</v>
      </c>
      <c r="BL176" s="19" t="s">
        <v>143</v>
      </c>
      <c r="BM176" s="208" t="s">
        <v>366</v>
      </c>
    </row>
    <row r="177" s="13" customFormat="1">
      <c r="A177" s="13"/>
      <c r="B177" s="214"/>
      <c r="C177" s="13"/>
      <c r="D177" s="210" t="s">
        <v>147</v>
      </c>
      <c r="E177" s="215" t="s">
        <v>1</v>
      </c>
      <c r="F177" s="216" t="s">
        <v>363</v>
      </c>
      <c r="G177" s="13"/>
      <c r="H177" s="217">
        <v>14.156800000000001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147</v>
      </c>
      <c r="AU177" s="215" t="s">
        <v>89</v>
      </c>
      <c r="AV177" s="13" t="s">
        <v>89</v>
      </c>
      <c r="AW177" s="13" t="s">
        <v>36</v>
      </c>
      <c r="AX177" s="13" t="s">
        <v>87</v>
      </c>
      <c r="AY177" s="215" t="s">
        <v>135</v>
      </c>
    </row>
    <row r="178" s="2" customFormat="1" ht="14.4" customHeight="1">
      <c r="A178" s="38"/>
      <c r="B178" s="196"/>
      <c r="C178" s="197" t="s">
        <v>245</v>
      </c>
      <c r="D178" s="197" t="s">
        <v>138</v>
      </c>
      <c r="E178" s="198" t="s">
        <v>367</v>
      </c>
      <c r="F178" s="199" t="s">
        <v>368</v>
      </c>
      <c r="G178" s="200" t="s">
        <v>164</v>
      </c>
      <c r="H178" s="201">
        <v>0.14899999999999999</v>
      </c>
      <c r="I178" s="202"/>
      <c r="J178" s="203">
        <f>ROUND(I178*H178,2)</f>
        <v>0</v>
      </c>
      <c r="K178" s="199" t="s">
        <v>292</v>
      </c>
      <c r="L178" s="39"/>
      <c r="M178" s="204" t="s">
        <v>1</v>
      </c>
      <c r="N178" s="205" t="s">
        <v>44</v>
      </c>
      <c r="O178" s="77"/>
      <c r="P178" s="206">
        <f>O178*H178</f>
        <v>0</v>
      </c>
      <c r="Q178" s="206">
        <v>1.04877</v>
      </c>
      <c r="R178" s="206">
        <f>Q178*H178</f>
        <v>0.15626672999999999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143</v>
      </c>
      <c r="AT178" s="208" t="s">
        <v>138</v>
      </c>
      <c r="AU178" s="208" t="s">
        <v>89</v>
      </c>
      <c r="AY178" s="19" t="s">
        <v>135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87</v>
      </c>
      <c r="BK178" s="209">
        <f>ROUND(I178*H178,2)</f>
        <v>0</v>
      </c>
      <c r="BL178" s="19" t="s">
        <v>143</v>
      </c>
      <c r="BM178" s="208" t="s">
        <v>369</v>
      </c>
    </row>
    <row r="179" s="2" customFormat="1" ht="24.15" customHeight="1">
      <c r="A179" s="38"/>
      <c r="B179" s="196"/>
      <c r="C179" s="197" t="s">
        <v>7</v>
      </c>
      <c r="D179" s="197" t="s">
        <v>138</v>
      </c>
      <c r="E179" s="198" t="s">
        <v>370</v>
      </c>
      <c r="F179" s="199" t="s">
        <v>371</v>
      </c>
      <c r="G179" s="200" t="s">
        <v>175</v>
      </c>
      <c r="H179" s="201">
        <v>13</v>
      </c>
      <c r="I179" s="202"/>
      <c r="J179" s="203">
        <f>ROUND(I179*H179,2)</f>
        <v>0</v>
      </c>
      <c r="K179" s="199" t="s">
        <v>292</v>
      </c>
      <c r="L179" s="39"/>
      <c r="M179" s="204" t="s">
        <v>1</v>
      </c>
      <c r="N179" s="205" t="s">
        <v>44</v>
      </c>
      <c r="O179" s="77"/>
      <c r="P179" s="206">
        <f>O179*H179</f>
        <v>0</v>
      </c>
      <c r="Q179" s="206">
        <v>0.14401</v>
      </c>
      <c r="R179" s="206">
        <f>Q179*H179</f>
        <v>1.8721300000000001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143</v>
      </c>
      <c r="AT179" s="208" t="s">
        <v>138</v>
      </c>
      <c r="AU179" s="208" t="s">
        <v>89</v>
      </c>
      <c r="AY179" s="19" t="s">
        <v>135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9" t="s">
        <v>87</v>
      </c>
      <c r="BK179" s="209">
        <f>ROUND(I179*H179,2)</f>
        <v>0</v>
      </c>
      <c r="BL179" s="19" t="s">
        <v>143</v>
      </c>
      <c r="BM179" s="208" t="s">
        <v>372</v>
      </c>
    </row>
    <row r="180" s="2" customFormat="1" ht="24.15" customHeight="1">
      <c r="A180" s="38"/>
      <c r="B180" s="196"/>
      <c r="C180" s="237" t="s">
        <v>259</v>
      </c>
      <c r="D180" s="237" t="s">
        <v>161</v>
      </c>
      <c r="E180" s="238" t="s">
        <v>373</v>
      </c>
      <c r="F180" s="239" t="s">
        <v>374</v>
      </c>
      <c r="G180" s="240" t="s">
        <v>151</v>
      </c>
      <c r="H180" s="241">
        <v>16.18</v>
      </c>
      <c r="I180" s="242"/>
      <c r="J180" s="243">
        <f>ROUND(I180*H180,2)</f>
        <v>0</v>
      </c>
      <c r="K180" s="239" t="s">
        <v>1</v>
      </c>
      <c r="L180" s="244"/>
      <c r="M180" s="245" t="s">
        <v>1</v>
      </c>
      <c r="N180" s="246" t="s">
        <v>44</v>
      </c>
      <c r="O180" s="77"/>
      <c r="P180" s="206">
        <f>O180*H180</f>
        <v>0</v>
      </c>
      <c r="Q180" s="206">
        <v>2.5</v>
      </c>
      <c r="R180" s="206">
        <f>Q180*H180</f>
        <v>40.450000000000003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165</v>
      </c>
      <c r="AT180" s="208" t="s">
        <v>161</v>
      </c>
      <c r="AU180" s="208" t="s">
        <v>89</v>
      </c>
      <c r="AY180" s="19" t="s">
        <v>135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143</v>
      </c>
      <c r="BM180" s="208" t="s">
        <v>375</v>
      </c>
    </row>
    <row r="181" s="13" customFormat="1">
      <c r="A181" s="13"/>
      <c r="B181" s="214"/>
      <c r="C181" s="13"/>
      <c r="D181" s="210" t="s">
        <v>147</v>
      </c>
      <c r="E181" s="215" t="s">
        <v>1</v>
      </c>
      <c r="F181" s="216" t="s">
        <v>376</v>
      </c>
      <c r="G181" s="13"/>
      <c r="H181" s="217">
        <v>16.18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147</v>
      </c>
      <c r="AU181" s="215" t="s">
        <v>89</v>
      </c>
      <c r="AV181" s="13" t="s">
        <v>89</v>
      </c>
      <c r="AW181" s="13" t="s">
        <v>36</v>
      </c>
      <c r="AX181" s="13" t="s">
        <v>87</v>
      </c>
      <c r="AY181" s="215" t="s">
        <v>135</v>
      </c>
    </row>
    <row r="182" s="12" customFormat="1" ht="22.8" customHeight="1">
      <c r="A182" s="12"/>
      <c r="B182" s="183"/>
      <c r="C182" s="12"/>
      <c r="D182" s="184" t="s">
        <v>78</v>
      </c>
      <c r="E182" s="194" t="s">
        <v>143</v>
      </c>
      <c r="F182" s="194" t="s">
        <v>377</v>
      </c>
      <c r="G182" s="12"/>
      <c r="H182" s="12"/>
      <c r="I182" s="186"/>
      <c r="J182" s="195">
        <f>BK182</f>
        <v>0</v>
      </c>
      <c r="K182" s="12"/>
      <c r="L182" s="183"/>
      <c r="M182" s="188"/>
      <c r="N182" s="189"/>
      <c r="O182" s="189"/>
      <c r="P182" s="190">
        <f>SUM(P183:P192)</f>
        <v>0</v>
      </c>
      <c r="Q182" s="189"/>
      <c r="R182" s="190">
        <f>SUM(R183:R192)</f>
        <v>188.72390439999998</v>
      </c>
      <c r="S182" s="189"/>
      <c r="T182" s="191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84" t="s">
        <v>87</v>
      </c>
      <c r="AT182" s="192" t="s">
        <v>78</v>
      </c>
      <c r="AU182" s="192" t="s">
        <v>87</v>
      </c>
      <c r="AY182" s="184" t="s">
        <v>135</v>
      </c>
      <c r="BK182" s="193">
        <f>SUM(BK183:BK192)</f>
        <v>0</v>
      </c>
    </row>
    <row r="183" s="2" customFormat="1" ht="24.15" customHeight="1">
      <c r="A183" s="38"/>
      <c r="B183" s="196"/>
      <c r="C183" s="197" t="s">
        <v>263</v>
      </c>
      <c r="D183" s="197" t="s">
        <v>138</v>
      </c>
      <c r="E183" s="198" t="s">
        <v>378</v>
      </c>
      <c r="F183" s="199" t="s">
        <v>379</v>
      </c>
      <c r="G183" s="200" t="s">
        <v>330</v>
      </c>
      <c r="H183" s="201">
        <v>24.780000000000001</v>
      </c>
      <c r="I183" s="202"/>
      <c r="J183" s="203">
        <f>ROUND(I183*H183,2)</f>
        <v>0</v>
      </c>
      <c r="K183" s="199" t="s">
        <v>292</v>
      </c>
      <c r="L183" s="39"/>
      <c r="M183" s="204" t="s">
        <v>1</v>
      </c>
      <c r="N183" s="205" t="s">
        <v>44</v>
      </c>
      <c r="O183" s="77"/>
      <c r="P183" s="206">
        <f>O183*H183</f>
        <v>0</v>
      </c>
      <c r="Q183" s="206">
        <v>0.22797999999999999</v>
      </c>
      <c r="R183" s="206">
        <f>Q183*H183</f>
        <v>5.6493444000000004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143</v>
      </c>
      <c r="AT183" s="208" t="s">
        <v>138</v>
      </c>
      <c r="AU183" s="208" t="s">
        <v>89</v>
      </c>
      <c r="AY183" s="19" t="s">
        <v>135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9" t="s">
        <v>87</v>
      </c>
      <c r="BK183" s="209">
        <f>ROUND(I183*H183,2)</f>
        <v>0</v>
      </c>
      <c r="BL183" s="19" t="s">
        <v>143</v>
      </c>
      <c r="BM183" s="208" t="s">
        <v>380</v>
      </c>
    </row>
    <row r="184" s="13" customFormat="1">
      <c r="A184" s="13"/>
      <c r="B184" s="214"/>
      <c r="C184" s="13"/>
      <c r="D184" s="210" t="s">
        <v>147</v>
      </c>
      <c r="E184" s="215" t="s">
        <v>1</v>
      </c>
      <c r="F184" s="216" t="s">
        <v>381</v>
      </c>
      <c r="G184" s="13"/>
      <c r="H184" s="217">
        <v>24.780000000000001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147</v>
      </c>
      <c r="AU184" s="215" t="s">
        <v>89</v>
      </c>
      <c r="AV184" s="13" t="s">
        <v>89</v>
      </c>
      <c r="AW184" s="13" t="s">
        <v>36</v>
      </c>
      <c r="AX184" s="13" t="s">
        <v>87</v>
      </c>
      <c r="AY184" s="215" t="s">
        <v>135</v>
      </c>
    </row>
    <row r="185" s="2" customFormat="1" ht="24.15" customHeight="1">
      <c r="A185" s="38"/>
      <c r="B185" s="196"/>
      <c r="C185" s="197" t="s">
        <v>268</v>
      </c>
      <c r="D185" s="197" t="s">
        <v>138</v>
      </c>
      <c r="E185" s="198" t="s">
        <v>382</v>
      </c>
      <c r="F185" s="199" t="s">
        <v>383</v>
      </c>
      <c r="G185" s="200" t="s">
        <v>151</v>
      </c>
      <c r="H185" s="201">
        <v>72.703999999999994</v>
      </c>
      <c r="I185" s="202"/>
      <c r="J185" s="203">
        <f>ROUND(I185*H185,2)</f>
        <v>0</v>
      </c>
      <c r="K185" s="199" t="s">
        <v>292</v>
      </c>
      <c r="L185" s="39"/>
      <c r="M185" s="204" t="s">
        <v>1</v>
      </c>
      <c r="N185" s="205" t="s">
        <v>44</v>
      </c>
      <c r="O185" s="77"/>
      <c r="P185" s="206">
        <f>O185*H185</f>
        <v>0</v>
      </c>
      <c r="Q185" s="206">
        <v>2.4500000000000002</v>
      </c>
      <c r="R185" s="206">
        <f>Q185*H185</f>
        <v>178.12479999999999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143</v>
      </c>
      <c r="AT185" s="208" t="s">
        <v>138</v>
      </c>
      <c r="AU185" s="208" t="s">
        <v>89</v>
      </c>
      <c r="AY185" s="19" t="s">
        <v>135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9" t="s">
        <v>87</v>
      </c>
      <c r="BK185" s="209">
        <f>ROUND(I185*H185,2)</f>
        <v>0</v>
      </c>
      <c r="BL185" s="19" t="s">
        <v>143</v>
      </c>
      <c r="BM185" s="208" t="s">
        <v>384</v>
      </c>
    </row>
    <row r="186" s="13" customFormat="1">
      <c r="A186" s="13"/>
      <c r="B186" s="214"/>
      <c r="C186" s="13"/>
      <c r="D186" s="210" t="s">
        <v>147</v>
      </c>
      <c r="E186" s="215" t="s">
        <v>1</v>
      </c>
      <c r="F186" s="216" t="s">
        <v>385</v>
      </c>
      <c r="G186" s="13"/>
      <c r="H186" s="217">
        <v>84.914550000000006</v>
      </c>
      <c r="I186" s="218"/>
      <c r="J186" s="13"/>
      <c r="K186" s="13"/>
      <c r="L186" s="214"/>
      <c r="M186" s="219"/>
      <c r="N186" s="220"/>
      <c r="O186" s="220"/>
      <c r="P186" s="220"/>
      <c r="Q186" s="220"/>
      <c r="R186" s="220"/>
      <c r="S186" s="220"/>
      <c r="T186" s="22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147</v>
      </c>
      <c r="AU186" s="215" t="s">
        <v>89</v>
      </c>
      <c r="AV186" s="13" t="s">
        <v>89</v>
      </c>
      <c r="AW186" s="13" t="s">
        <v>36</v>
      </c>
      <c r="AX186" s="13" t="s">
        <v>79</v>
      </c>
      <c r="AY186" s="215" t="s">
        <v>135</v>
      </c>
    </row>
    <row r="187" s="13" customFormat="1">
      <c r="A187" s="13"/>
      <c r="B187" s="214"/>
      <c r="C187" s="13"/>
      <c r="D187" s="210" t="s">
        <v>147</v>
      </c>
      <c r="E187" s="215" t="s">
        <v>1</v>
      </c>
      <c r="F187" s="216" t="s">
        <v>386</v>
      </c>
      <c r="G187" s="13"/>
      <c r="H187" s="217">
        <v>2.7000000000000002</v>
      </c>
      <c r="I187" s="218"/>
      <c r="J187" s="13"/>
      <c r="K187" s="13"/>
      <c r="L187" s="214"/>
      <c r="M187" s="219"/>
      <c r="N187" s="220"/>
      <c r="O187" s="220"/>
      <c r="P187" s="220"/>
      <c r="Q187" s="220"/>
      <c r="R187" s="220"/>
      <c r="S187" s="220"/>
      <c r="T187" s="22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5" t="s">
        <v>147</v>
      </c>
      <c r="AU187" s="215" t="s">
        <v>89</v>
      </c>
      <c r="AV187" s="13" t="s">
        <v>89</v>
      </c>
      <c r="AW187" s="13" t="s">
        <v>36</v>
      </c>
      <c r="AX187" s="13" t="s">
        <v>79</v>
      </c>
      <c r="AY187" s="215" t="s">
        <v>135</v>
      </c>
    </row>
    <row r="188" s="13" customFormat="1">
      <c r="A188" s="13"/>
      <c r="B188" s="214"/>
      <c r="C188" s="13"/>
      <c r="D188" s="210" t="s">
        <v>147</v>
      </c>
      <c r="E188" s="215" t="s">
        <v>1</v>
      </c>
      <c r="F188" s="216" t="s">
        <v>387</v>
      </c>
      <c r="G188" s="13"/>
      <c r="H188" s="217">
        <v>57.792000000000002</v>
      </c>
      <c r="I188" s="218"/>
      <c r="J188" s="13"/>
      <c r="K188" s="13"/>
      <c r="L188" s="214"/>
      <c r="M188" s="219"/>
      <c r="N188" s="220"/>
      <c r="O188" s="220"/>
      <c r="P188" s="220"/>
      <c r="Q188" s="220"/>
      <c r="R188" s="220"/>
      <c r="S188" s="220"/>
      <c r="T188" s="22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5" t="s">
        <v>147</v>
      </c>
      <c r="AU188" s="215" t="s">
        <v>89</v>
      </c>
      <c r="AV188" s="13" t="s">
        <v>89</v>
      </c>
      <c r="AW188" s="13" t="s">
        <v>36</v>
      </c>
      <c r="AX188" s="13" t="s">
        <v>79</v>
      </c>
      <c r="AY188" s="215" t="s">
        <v>135</v>
      </c>
    </row>
    <row r="189" s="16" customFormat="1">
      <c r="A189" s="16"/>
      <c r="B189" s="250"/>
      <c r="C189" s="16"/>
      <c r="D189" s="210" t="s">
        <v>147</v>
      </c>
      <c r="E189" s="251" t="s">
        <v>1</v>
      </c>
      <c r="F189" s="252" t="s">
        <v>388</v>
      </c>
      <c r="G189" s="16"/>
      <c r="H189" s="253">
        <v>145.40655000000001</v>
      </c>
      <c r="I189" s="254"/>
      <c r="J189" s="16"/>
      <c r="K189" s="16"/>
      <c r="L189" s="250"/>
      <c r="M189" s="255"/>
      <c r="N189" s="256"/>
      <c r="O189" s="256"/>
      <c r="P189" s="256"/>
      <c r="Q189" s="256"/>
      <c r="R189" s="256"/>
      <c r="S189" s="256"/>
      <c r="T189" s="257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51" t="s">
        <v>147</v>
      </c>
      <c r="AU189" s="251" t="s">
        <v>89</v>
      </c>
      <c r="AV189" s="16" t="s">
        <v>157</v>
      </c>
      <c r="AW189" s="16" t="s">
        <v>36</v>
      </c>
      <c r="AX189" s="16" t="s">
        <v>79</v>
      </c>
      <c r="AY189" s="251" t="s">
        <v>135</v>
      </c>
    </row>
    <row r="190" s="13" customFormat="1">
      <c r="A190" s="13"/>
      <c r="B190" s="214"/>
      <c r="C190" s="13"/>
      <c r="D190" s="210" t="s">
        <v>147</v>
      </c>
      <c r="E190" s="215" t="s">
        <v>1</v>
      </c>
      <c r="F190" s="216" t="s">
        <v>389</v>
      </c>
      <c r="G190" s="13"/>
      <c r="H190" s="217">
        <v>72.703500000000005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147</v>
      </c>
      <c r="AU190" s="215" t="s">
        <v>89</v>
      </c>
      <c r="AV190" s="13" t="s">
        <v>89</v>
      </c>
      <c r="AW190" s="13" t="s">
        <v>36</v>
      </c>
      <c r="AX190" s="13" t="s">
        <v>87</v>
      </c>
      <c r="AY190" s="215" t="s">
        <v>135</v>
      </c>
    </row>
    <row r="191" s="2" customFormat="1" ht="24.15" customHeight="1">
      <c r="A191" s="38"/>
      <c r="B191" s="196"/>
      <c r="C191" s="197" t="s">
        <v>390</v>
      </c>
      <c r="D191" s="197" t="s">
        <v>138</v>
      </c>
      <c r="E191" s="198" t="s">
        <v>391</v>
      </c>
      <c r="F191" s="199" t="s">
        <v>392</v>
      </c>
      <c r="G191" s="200" t="s">
        <v>330</v>
      </c>
      <c r="H191" s="201">
        <v>4.7999999999999998</v>
      </c>
      <c r="I191" s="202"/>
      <c r="J191" s="203">
        <f>ROUND(I191*H191,2)</f>
        <v>0</v>
      </c>
      <c r="K191" s="199" t="s">
        <v>292</v>
      </c>
      <c r="L191" s="39"/>
      <c r="M191" s="204" t="s">
        <v>1</v>
      </c>
      <c r="N191" s="205" t="s">
        <v>44</v>
      </c>
      <c r="O191" s="77"/>
      <c r="P191" s="206">
        <f>O191*H191</f>
        <v>0</v>
      </c>
      <c r="Q191" s="206">
        <v>1.0311999999999999</v>
      </c>
      <c r="R191" s="206">
        <f>Q191*H191</f>
        <v>4.9497599999999995</v>
      </c>
      <c r="S191" s="206">
        <v>0</v>
      </c>
      <c r="T191" s="20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143</v>
      </c>
      <c r="AT191" s="208" t="s">
        <v>138</v>
      </c>
      <c r="AU191" s="208" t="s">
        <v>89</v>
      </c>
      <c r="AY191" s="19" t="s">
        <v>135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9" t="s">
        <v>87</v>
      </c>
      <c r="BK191" s="209">
        <f>ROUND(I191*H191,2)</f>
        <v>0</v>
      </c>
      <c r="BL191" s="19" t="s">
        <v>143</v>
      </c>
      <c r="BM191" s="208" t="s">
        <v>393</v>
      </c>
    </row>
    <row r="192" s="13" customFormat="1">
      <c r="A192" s="13"/>
      <c r="B192" s="214"/>
      <c r="C192" s="13"/>
      <c r="D192" s="210" t="s">
        <v>147</v>
      </c>
      <c r="E192" s="215" t="s">
        <v>1</v>
      </c>
      <c r="F192" s="216" t="s">
        <v>394</v>
      </c>
      <c r="G192" s="13"/>
      <c r="H192" s="217">
        <v>4.7999999999999998</v>
      </c>
      <c r="I192" s="218"/>
      <c r="J192" s="13"/>
      <c r="K192" s="13"/>
      <c r="L192" s="214"/>
      <c r="M192" s="219"/>
      <c r="N192" s="220"/>
      <c r="O192" s="220"/>
      <c r="P192" s="220"/>
      <c r="Q192" s="220"/>
      <c r="R192" s="220"/>
      <c r="S192" s="220"/>
      <c r="T192" s="22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5" t="s">
        <v>147</v>
      </c>
      <c r="AU192" s="215" t="s">
        <v>89</v>
      </c>
      <c r="AV192" s="13" t="s">
        <v>89</v>
      </c>
      <c r="AW192" s="13" t="s">
        <v>36</v>
      </c>
      <c r="AX192" s="13" t="s">
        <v>87</v>
      </c>
      <c r="AY192" s="215" t="s">
        <v>135</v>
      </c>
    </row>
    <row r="193" s="12" customFormat="1" ht="22.8" customHeight="1">
      <c r="A193" s="12"/>
      <c r="B193" s="183"/>
      <c r="C193" s="12"/>
      <c r="D193" s="184" t="s">
        <v>78</v>
      </c>
      <c r="E193" s="194" t="s">
        <v>172</v>
      </c>
      <c r="F193" s="194" t="s">
        <v>395</v>
      </c>
      <c r="G193" s="12"/>
      <c r="H193" s="12"/>
      <c r="I193" s="186"/>
      <c r="J193" s="195">
        <f>BK193</f>
        <v>0</v>
      </c>
      <c r="K193" s="12"/>
      <c r="L193" s="183"/>
      <c r="M193" s="188"/>
      <c r="N193" s="189"/>
      <c r="O193" s="189"/>
      <c r="P193" s="190">
        <f>SUM(P194:P195)</f>
        <v>0</v>
      </c>
      <c r="Q193" s="189"/>
      <c r="R193" s="190">
        <f>SUM(R194:R195)</f>
        <v>0.0181265</v>
      </c>
      <c r="S193" s="189"/>
      <c r="T193" s="191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84" t="s">
        <v>87</v>
      </c>
      <c r="AT193" s="192" t="s">
        <v>78</v>
      </c>
      <c r="AU193" s="192" t="s">
        <v>87</v>
      </c>
      <c r="AY193" s="184" t="s">
        <v>135</v>
      </c>
      <c r="BK193" s="193">
        <f>SUM(BK194:BK195)</f>
        <v>0</v>
      </c>
    </row>
    <row r="194" s="2" customFormat="1" ht="24.15" customHeight="1">
      <c r="A194" s="38"/>
      <c r="B194" s="196"/>
      <c r="C194" s="197" t="s">
        <v>396</v>
      </c>
      <c r="D194" s="197" t="s">
        <v>138</v>
      </c>
      <c r="E194" s="198" t="s">
        <v>397</v>
      </c>
      <c r="F194" s="199" t="s">
        <v>398</v>
      </c>
      <c r="G194" s="200" t="s">
        <v>330</v>
      </c>
      <c r="H194" s="201">
        <v>3.8500000000000001</v>
      </c>
      <c r="I194" s="202"/>
      <c r="J194" s="203">
        <f>ROUND(I194*H194,2)</f>
        <v>0</v>
      </c>
      <c r="K194" s="199" t="s">
        <v>292</v>
      </c>
      <c r="L194" s="39"/>
      <c r="M194" s="204" t="s">
        <v>1</v>
      </c>
      <c r="N194" s="205" t="s">
        <v>44</v>
      </c>
      <c r="O194" s="77"/>
      <c r="P194" s="206">
        <f>O194*H194</f>
        <v>0</v>
      </c>
      <c r="Q194" s="206">
        <v>0.0011100000000000001</v>
      </c>
      <c r="R194" s="206">
        <f>Q194*H194</f>
        <v>0.0042735000000000004</v>
      </c>
      <c r="S194" s="206">
        <v>0</v>
      </c>
      <c r="T194" s="20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8" t="s">
        <v>143</v>
      </c>
      <c r="AT194" s="208" t="s">
        <v>138</v>
      </c>
      <c r="AU194" s="208" t="s">
        <v>89</v>
      </c>
      <c r="AY194" s="19" t="s">
        <v>135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9" t="s">
        <v>87</v>
      </c>
      <c r="BK194" s="209">
        <f>ROUND(I194*H194,2)</f>
        <v>0</v>
      </c>
      <c r="BL194" s="19" t="s">
        <v>143</v>
      </c>
      <c r="BM194" s="208" t="s">
        <v>399</v>
      </c>
    </row>
    <row r="195" s="2" customFormat="1" ht="24.15" customHeight="1">
      <c r="A195" s="38"/>
      <c r="B195" s="196"/>
      <c r="C195" s="197" t="s">
        <v>400</v>
      </c>
      <c r="D195" s="197" t="s">
        <v>138</v>
      </c>
      <c r="E195" s="198" t="s">
        <v>401</v>
      </c>
      <c r="F195" s="199" t="s">
        <v>402</v>
      </c>
      <c r="G195" s="200" t="s">
        <v>403</v>
      </c>
      <c r="H195" s="201">
        <v>98.950000000000003</v>
      </c>
      <c r="I195" s="202"/>
      <c r="J195" s="203">
        <f>ROUND(I195*H195,2)</f>
        <v>0</v>
      </c>
      <c r="K195" s="199" t="s">
        <v>292</v>
      </c>
      <c r="L195" s="39"/>
      <c r="M195" s="204" t="s">
        <v>1</v>
      </c>
      <c r="N195" s="205" t="s">
        <v>44</v>
      </c>
      <c r="O195" s="77"/>
      <c r="P195" s="206">
        <f>O195*H195</f>
        <v>0</v>
      </c>
      <c r="Q195" s="206">
        <v>0.00013999999999999999</v>
      </c>
      <c r="R195" s="206">
        <f>Q195*H195</f>
        <v>0.013852999999999999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143</v>
      </c>
      <c r="AT195" s="208" t="s">
        <v>138</v>
      </c>
      <c r="AU195" s="208" t="s">
        <v>89</v>
      </c>
      <c r="AY195" s="19" t="s">
        <v>135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9" t="s">
        <v>87</v>
      </c>
      <c r="BK195" s="209">
        <f>ROUND(I195*H195,2)</f>
        <v>0</v>
      </c>
      <c r="BL195" s="19" t="s">
        <v>143</v>
      </c>
      <c r="BM195" s="208" t="s">
        <v>404</v>
      </c>
    </row>
    <row r="196" s="12" customFormat="1" ht="22.8" customHeight="1">
      <c r="A196" s="12"/>
      <c r="B196" s="183"/>
      <c r="C196" s="12"/>
      <c r="D196" s="184" t="s">
        <v>78</v>
      </c>
      <c r="E196" s="194" t="s">
        <v>187</v>
      </c>
      <c r="F196" s="194" t="s">
        <v>405</v>
      </c>
      <c r="G196" s="12"/>
      <c r="H196" s="12"/>
      <c r="I196" s="186"/>
      <c r="J196" s="195">
        <f>BK196</f>
        <v>0</v>
      </c>
      <c r="K196" s="12"/>
      <c r="L196" s="183"/>
      <c r="M196" s="188"/>
      <c r="N196" s="189"/>
      <c r="O196" s="189"/>
      <c r="P196" s="190">
        <f>SUM(P197:P220)</f>
        <v>0</v>
      </c>
      <c r="Q196" s="189"/>
      <c r="R196" s="190">
        <f>SUM(R197:R220)</f>
        <v>9.2954985499999996</v>
      </c>
      <c r="S196" s="189"/>
      <c r="T196" s="191">
        <f>SUM(T197:T220)</f>
        <v>190.60692000000003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4" t="s">
        <v>87</v>
      </c>
      <c r="AT196" s="192" t="s">
        <v>78</v>
      </c>
      <c r="AU196" s="192" t="s">
        <v>87</v>
      </c>
      <c r="AY196" s="184" t="s">
        <v>135</v>
      </c>
      <c r="BK196" s="193">
        <f>SUM(BK197:BK220)</f>
        <v>0</v>
      </c>
    </row>
    <row r="197" s="2" customFormat="1" ht="14.4" customHeight="1">
      <c r="A197" s="38"/>
      <c r="B197" s="196"/>
      <c r="C197" s="197" t="s">
        <v>406</v>
      </c>
      <c r="D197" s="197" t="s">
        <v>138</v>
      </c>
      <c r="E197" s="198" t="s">
        <v>407</v>
      </c>
      <c r="F197" s="199" t="s">
        <v>408</v>
      </c>
      <c r="G197" s="200" t="s">
        <v>409</v>
      </c>
      <c r="H197" s="201">
        <v>14</v>
      </c>
      <c r="I197" s="202"/>
      <c r="J197" s="203">
        <f>ROUND(I197*H197,2)</f>
        <v>0</v>
      </c>
      <c r="K197" s="199" t="s">
        <v>292</v>
      </c>
      <c r="L197" s="39"/>
      <c r="M197" s="204" t="s">
        <v>1</v>
      </c>
      <c r="N197" s="205" t="s">
        <v>44</v>
      </c>
      <c r="O197" s="77"/>
      <c r="P197" s="206">
        <f>O197*H197</f>
        <v>0</v>
      </c>
      <c r="Q197" s="206">
        <v>0.00117</v>
      </c>
      <c r="R197" s="206">
        <f>Q197*H197</f>
        <v>0.016379999999999999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143</v>
      </c>
      <c r="AT197" s="208" t="s">
        <v>138</v>
      </c>
      <c r="AU197" s="208" t="s">
        <v>89</v>
      </c>
      <c r="AY197" s="19" t="s">
        <v>135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9" t="s">
        <v>87</v>
      </c>
      <c r="BK197" s="209">
        <f>ROUND(I197*H197,2)</f>
        <v>0</v>
      </c>
      <c r="BL197" s="19" t="s">
        <v>143</v>
      </c>
      <c r="BM197" s="208" t="s">
        <v>410</v>
      </c>
    </row>
    <row r="198" s="13" customFormat="1">
      <c r="A198" s="13"/>
      <c r="B198" s="214"/>
      <c r="C198" s="13"/>
      <c r="D198" s="210" t="s">
        <v>147</v>
      </c>
      <c r="E198" s="215" t="s">
        <v>1</v>
      </c>
      <c r="F198" s="216" t="s">
        <v>411</v>
      </c>
      <c r="G198" s="13"/>
      <c r="H198" s="217">
        <v>14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147</v>
      </c>
      <c r="AU198" s="215" t="s">
        <v>89</v>
      </c>
      <c r="AV198" s="13" t="s">
        <v>89</v>
      </c>
      <c r="AW198" s="13" t="s">
        <v>36</v>
      </c>
      <c r="AX198" s="13" t="s">
        <v>87</v>
      </c>
      <c r="AY198" s="215" t="s">
        <v>135</v>
      </c>
    </row>
    <row r="199" s="2" customFormat="1" ht="14.4" customHeight="1">
      <c r="A199" s="38"/>
      <c r="B199" s="196"/>
      <c r="C199" s="197" t="s">
        <v>412</v>
      </c>
      <c r="D199" s="197" t="s">
        <v>138</v>
      </c>
      <c r="E199" s="198" t="s">
        <v>413</v>
      </c>
      <c r="F199" s="199" t="s">
        <v>414</v>
      </c>
      <c r="G199" s="200" t="s">
        <v>409</v>
      </c>
      <c r="H199" s="201">
        <v>14</v>
      </c>
      <c r="I199" s="202"/>
      <c r="J199" s="203">
        <f>ROUND(I199*H199,2)</f>
        <v>0</v>
      </c>
      <c r="K199" s="199" t="s">
        <v>292</v>
      </c>
      <c r="L199" s="39"/>
      <c r="M199" s="204" t="s">
        <v>1</v>
      </c>
      <c r="N199" s="205" t="s">
        <v>44</v>
      </c>
      <c r="O199" s="77"/>
      <c r="P199" s="206">
        <f>O199*H199</f>
        <v>0</v>
      </c>
      <c r="Q199" s="206">
        <v>0.00058</v>
      </c>
      <c r="R199" s="206">
        <f>Q199*H199</f>
        <v>0.0081200000000000005</v>
      </c>
      <c r="S199" s="206">
        <v>0</v>
      </c>
      <c r="T199" s="20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8" t="s">
        <v>143</v>
      </c>
      <c r="AT199" s="208" t="s">
        <v>138</v>
      </c>
      <c r="AU199" s="208" t="s">
        <v>89</v>
      </c>
      <c r="AY199" s="19" t="s">
        <v>135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9" t="s">
        <v>87</v>
      </c>
      <c r="BK199" s="209">
        <f>ROUND(I199*H199,2)</f>
        <v>0</v>
      </c>
      <c r="BL199" s="19" t="s">
        <v>143</v>
      </c>
      <c r="BM199" s="208" t="s">
        <v>415</v>
      </c>
    </row>
    <row r="200" s="13" customFormat="1">
      <c r="A200" s="13"/>
      <c r="B200" s="214"/>
      <c r="C200" s="13"/>
      <c r="D200" s="210" t="s">
        <v>147</v>
      </c>
      <c r="E200" s="215" t="s">
        <v>1</v>
      </c>
      <c r="F200" s="216" t="s">
        <v>411</v>
      </c>
      <c r="G200" s="13"/>
      <c r="H200" s="217">
        <v>14</v>
      </c>
      <c r="I200" s="218"/>
      <c r="J200" s="13"/>
      <c r="K200" s="13"/>
      <c r="L200" s="214"/>
      <c r="M200" s="219"/>
      <c r="N200" s="220"/>
      <c r="O200" s="220"/>
      <c r="P200" s="220"/>
      <c r="Q200" s="220"/>
      <c r="R200" s="220"/>
      <c r="S200" s="220"/>
      <c r="T200" s="22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147</v>
      </c>
      <c r="AU200" s="215" t="s">
        <v>89</v>
      </c>
      <c r="AV200" s="13" t="s">
        <v>89</v>
      </c>
      <c r="AW200" s="13" t="s">
        <v>36</v>
      </c>
      <c r="AX200" s="13" t="s">
        <v>87</v>
      </c>
      <c r="AY200" s="215" t="s">
        <v>135</v>
      </c>
    </row>
    <row r="201" s="2" customFormat="1" ht="24.15" customHeight="1">
      <c r="A201" s="38"/>
      <c r="B201" s="196"/>
      <c r="C201" s="237" t="s">
        <v>416</v>
      </c>
      <c r="D201" s="237" t="s">
        <v>161</v>
      </c>
      <c r="E201" s="238" t="s">
        <v>417</v>
      </c>
      <c r="F201" s="239" t="s">
        <v>418</v>
      </c>
      <c r="G201" s="240" t="s">
        <v>164</v>
      </c>
      <c r="H201" s="241">
        <v>0.031</v>
      </c>
      <c r="I201" s="242"/>
      <c r="J201" s="243">
        <f>ROUND(I201*H201,2)</f>
        <v>0</v>
      </c>
      <c r="K201" s="239" t="s">
        <v>292</v>
      </c>
      <c r="L201" s="244"/>
      <c r="M201" s="245" t="s">
        <v>1</v>
      </c>
      <c r="N201" s="246" t="s">
        <v>44</v>
      </c>
      <c r="O201" s="77"/>
      <c r="P201" s="206">
        <f>O201*H201</f>
        <v>0</v>
      </c>
      <c r="Q201" s="206">
        <v>0.073999999999999996</v>
      </c>
      <c r="R201" s="206">
        <f>Q201*H201</f>
        <v>0.002294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165</v>
      </c>
      <c r="AT201" s="208" t="s">
        <v>161</v>
      </c>
      <c r="AU201" s="208" t="s">
        <v>89</v>
      </c>
      <c r="AY201" s="19" t="s">
        <v>135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9" t="s">
        <v>87</v>
      </c>
      <c r="BK201" s="209">
        <f>ROUND(I201*H201,2)</f>
        <v>0</v>
      </c>
      <c r="BL201" s="19" t="s">
        <v>143</v>
      </c>
      <c r="BM201" s="208" t="s">
        <v>419</v>
      </c>
    </row>
    <row r="202" s="2" customFormat="1" ht="14.4" customHeight="1">
      <c r="A202" s="38"/>
      <c r="B202" s="196"/>
      <c r="C202" s="237" t="s">
        <v>420</v>
      </c>
      <c r="D202" s="237" t="s">
        <v>161</v>
      </c>
      <c r="E202" s="238" t="s">
        <v>421</v>
      </c>
      <c r="F202" s="239" t="s">
        <v>422</v>
      </c>
      <c r="G202" s="240" t="s">
        <v>164</v>
      </c>
      <c r="H202" s="241">
        <v>0.024</v>
      </c>
      <c r="I202" s="242"/>
      <c r="J202" s="243">
        <f>ROUND(I202*H202,2)</f>
        <v>0</v>
      </c>
      <c r="K202" s="239" t="s">
        <v>292</v>
      </c>
      <c r="L202" s="244"/>
      <c r="M202" s="245" t="s">
        <v>1</v>
      </c>
      <c r="N202" s="246" t="s">
        <v>44</v>
      </c>
      <c r="O202" s="77"/>
      <c r="P202" s="206">
        <f>O202*H202</f>
        <v>0</v>
      </c>
      <c r="Q202" s="206">
        <v>1</v>
      </c>
      <c r="R202" s="206">
        <f>Q202*H202</f>
        <v>0.024</v>
      </c>
      <c r="S202" s="206">
        <v>0</v>
      </c>
      <c r="T202" s="20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8" t="s">
        <v>165</v>
      </c>
      <c r="AT202" s="208" t="s">
        <v>161</v>
      </c>
      <c r="AU202" s="208" t="s">
        <v>89</v>
      </c>
      <c r="AY202" s="19" t="s">
        <v>135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9" t="s">
        <v>87</v>
      </c>
      <c r="BK202" s="209">
        <f>ROUND(I202*H202,2)</f>
        <v>0</v>
      </c>
      <c r="BL202" s="19" t="s">
        <v>143</v>
      </c>
      <c r="BM202" s="208" t="s">
        <v>423</v>
      </c>
    </row>
    <row r="203" s="13" customFormat="1">
      <c r="A203" s="13"/>
      <c r="B203" s="214"/>
      <c r="C203" s="13"/>
      <c r="D203" s="210" t="s">
        <v>147</v>
      </c>
      <c r="E203" s="215" t="s">
        <v>1</v>
      </c>
      <c r="F203" s="216" t="s">
        <v>424</v>
      </c>
      <c r="G203" s="13"/>
      <c r="H203" s="217">
        <v>0.024490000000000001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147</v>
      </c>
      <c r="AU203" s="215" t="s">
        <v>89</v>
      </c>
      <c r="AV203" s="13" t="s">
        <v>89</v>
      </c>
      <c r="AW203" s="13" t="s">
        <v>36</v>
      </c>
      <c r="AX203" s="13" t="s">
        <v>87</v>
      </c>
      <c r="AY203" s="215" t="s">
        <v>135</v>
      </c>
    </row>
    <row r="204" s="2" customFormat="1" ht="24.15" customHeight="1">
      <c r="A204" s="38"/>
      <c r="B204" s="196"/>
      <c r="C204" s="237" t="s">
        <v>425</v>
      </c>
      <c r="D204" s="237" t="s">
        <v>161</v>
      </c>
      <c r="E204" s="238" t="s">
        <v>426</v>
      </c>
      <c r="F204" s="239" t="s">
        <v>427</v>
      </c>
      <c r="G204" s="240" t="s">
        <v>164</v>
      </c>
      <c r="H204" s="241">
        <v>0.014999999999999999</v>
      </c>
      <c r="I204" s="242"/>
      <c r="J204" s="243">
        <f>ROUND(I204*H204,2)</f>
        <v>0</v>
      </c>
      <c r="K204" s="239" t="s">
        <v>292</v>
      </c>
      <c r="L204" s="244"/>
      <c r="M204" s="245" t="s">
        <v>1</v>
      </c>
      <c r="N204" s="246" t="s">
        <v>44</v>
      </c>
      <c r="O204" s="77"/>
      <c r="P204" s="206">
        <f>O204*H204</f>
        <v>0</v>
      </c>
      <c r="Q204" s="206">
        <v>1</v>
      </c>
      <c r="R204" s="206">
        <f>Q204*H204</f>
        <v>0.014999999999999999</v>
      </c>
      <c r="S204" s="206">
        <v>0</v>
      </c>
      <c r="T204" s="20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165</v>
      </c>
      <c r="AT204" s="208" t="s">
        <v>161</v>
      </c>
      <c r="AU204" s="208" t="s">
        <v>89</v>
      </c>
      <c r="AY204" s="19" t="s">
        <v>135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9" t="s">
        <v>87</v>
      </c>
      <c r="BK204" s="209">
        <f>ROUND(I204*H204,2)</f>
        <v>0</v>
      </c>
      <c r="BL204" s="19" t="s">
        <v>143</v>
      </c>
      <c r="BM204" s="208" t="s">
        <v>428</v>
      </c>
    </row>
    <row r="205" s="2" customFormat="1" ht="24.15" customHeight="1">
      <c r="A205" s="38"/>
      <c r="B205" s="196"/>
      <c r="C205" s="237" t="s">
        <v>429</v>
      </c>
      <c r="D205" s="237" t="s">
        <v>161</v>
      </c>
      <c r="E205" s="238" t="s">
        <v>430</v>
      </c>
      <c r="F205" s="239" t="s">
        <v>431</v>
      </c>
      <c r="G205" s="240" t="s">
        <v>164</v>
      </c>
      <c r="H205" s="241">
        <v>0.024</v>
      </c>
      <c r="I205" s="242"/>
      <c r="J205" s="243">
        <f>ROUND(I205*H205,2)</f>
        <v>0</v>
      </c>
      <c r="K205" s="239" t="s">
        <v>292</v>
      </c>
      <c r="L205" s="244"/>
      <c r="M205" s="245" t="s">
        <v>1</v>
      </c>
      <c r="N205" s="246" t="s">
        <v>44</v>
      </c>
      <c r="O205" s="77"/>
      <c r="P205" s="206">
        <f>O205*H205</f>
        <v>0</v>
      </c>
      <c r="Q205" s="206">
        <v>1</v>
      </c>
      <c r="R205" s="206">
        <f>Q205*H205</f>
        <v>0.024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165</v>
      </c>
      <c r="AT205" s="208" t="s">
        <v>161</v>
      </c>
      <c r="AU205" s="208" t="s">
        <v>89</v>
      </c>
      <c r="AY205" s="19" t="s">
        <v>135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9" t="s">
        <v>87</v>
      </c>
      <c r="BK205" s="209">
        <f>ROUND(I205*H205,2)</f>
        <v>0</v>
      </c>
      <c r="BL205" s="19" t="s">
        <v>143</v>
      </c>
      <c r="BM205" s="208" t="s">
        <v>432</v>
      </c>
    </row>
    <row r="206" s="2" customFormat="1" ht="24.15" customHeight="1">
      <c r="A206" s="38"/>
      <c r="B206" s="196"/>
      <c r="C206" s="197" t="s">
        <v>433</v>
      </c>
      <c r="D206" s="197" t="s">
        <v>138</v>
      </c>
      <c r="E206" s="198" t="s">
        <v>434</v>
      </c>
      <c r="F206" s="199" t="s">
        <v>435</v>
      </c>
      <c r="G206" s="200" t="s">
        <v>175</v>
      </c>
      <c r="H206" s="201">
        <v>2</v>
      </c>
      <c r="I206" s="202"/>
      <c r="J206" s="203">
        <f>ROUND(I206*H206,2)</f>
        <v>0</v>
      </c>
      <c r="K206" s="199" t="s">
        <v>292</v>
      </c>
      <c r="L206" s="39"/>
      <c r="M206" s="204" t="s">
        <v>1</v>
      </c>
      <c r="N206" s="205" t="s">
        <v>44</v>
      </c>
      <c r="O206" s="77"/>
      <c r="P206" s="206">
        <f>O206*H206</f>
        <v>0</v>
      </c>
      <c r="Q206" s="206">
        <v>0.0064900000000000001</v>
      </c>
      <c r="R206" s="206">
        <f>Q206*H206</f>
        <v>0.01298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143</v>
      </c>
      <c r="AT206" s="208" t="s">
        <v>138</v>
      </c>
      <c r="AU206" s="208" t="s">
        <v>89</v>
      </c>
      <c r="AY206" s="19" t="s">
        <v>135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9" t="s">
        <v>87</v>
      </c>
      <c r="BK206" s="209">
        <f>ROUND(I206*H206,2)</f>
        <v>0</v>
      </c>
      <c r="BL206" s="19" t="s">
        <v>143</v>
      </c>
      <c r="BM206" s="208" t="s">
        <v>436</v>
      </c>
    </row>
    <row r="207" s="2" customFormat="1" ht="14.4" customHeight="1">
      <c r="A207" s="38"/>
      <c r="B207" s="196"/>
      <c r="C207" s="197" t="s">
        <v>437</v>
      </c>
      <c r="D207" s="197" t="s">
        <v>138</v>
      </c>
      <c r="E207" s="198" t="s">
        <v>438</v>
      </c>
      <c r="F207" s="199" t="s">
        <v>439</v>
      </c>
      <c r="G207" s="200" t="s">
        <v>151</v>
      </c>
      <c r="H207" s="201">
        <v>74.567999999999998</v>
      </c>
      <c r="I207" s="202"/>
      <c r="J207" s="203">
        <f>ROUND(I207*H207,2)</f>
        <v>0</v>
      </c>
      <c r="K207" s="199" t="s">
        <v>292</v>
      </c>
      <c r="L207" s="39"/>
      <c r="M207" s="204" t="s">
        <v>1</v>
      </c>
      <c r="N207" s="205" t="s">
        <v>44</v>
      </c>
      <c r="O207" s="77"/>
      <c r="P207" s="206">
        <f>O207*H207</f>
        <v>0</v>
      </c>
      <c r="Q207" s="206">
        <v>0.12</v>
      </c>
      <c r="R207" s="206">
        <f>Q207*H207</f>
        <v>8.9481599999999997</v>
      </c>
      <c r="S207" s="206">
        <v>2.4900000000000002</v>
      </c>
      <c r="T207" s="207">
        <f>S207*H207</f>
        <v>185.67432000000002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143</v>
      </c>
      <c r="AT207" s="208" t="s">
        <v>138</v>
      </c>
      <c r="AU207" s="208" t="s">
        <v>89</v>
      </c>
      <c r="AY207" s="19" t="s">
        <v>135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9" t="s">
        <v>87</v>
      </c>
      <c r="BK207" s="209">
        <f>ROUND(I207*H207,2)</f>
        <v>0</v>
      </c>
      <c r="BL207" s="19" t="s">
        <v>143</v>
      </c>
      <c r="BM207" s="208" t="s">
        <v>440</v>
      </c>
    </row>
    <row r="208" s="13" customFormat="1">
      <c r="A208" s="13"/>
      <c r="B208" s="214"/>
      <c r="C208" s="13"/>
      <c r="D208" s="210" t="s">
        <v>147</v>
      </c>
      <c r="E208" s="215" t="s">
        <v>1</v>
      </c>
      <c r="F208" s="216" t="s">
        <v>441</v>
      </c>
      <c r="G208" s="13"/>
      <c r="H208" s="217">
        <v>3.2160000000000002</v>
      </c>
      <c r="I208" s="218"/>
      <c r="J208" s="13"/>
      <c r="K208" s="13"/>
      <c r="L208" s="214"/>
      <c r="M208" s="219"/>
      <c r="N208" s="220"/>
      <c r="O208" s="220"/>
      <c r="P208" s="220"/>
      <c r="Q208" s="220"/>
      <c r="R208" s="220"/>
      <c r="S208" s="220"/>
      <c r="T208" s="22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5" t="s">
        <v>147</v>
      </c>
      <c r="AU208" s="215" t="s">
        <v>89</v>
      </c>
      <c r="AV208" s="13" t="s">
        <v>89</v>
      </c>
      <c r="AW208" s="13" t="s">
        <v>36</v>
      </c>
      <c r="AX208" s="13" t="s">
        <v>79</v>
      </c>
      <c r="AY208" s="215" t="s">
        <v>135</v>
      </c>
    </row>
    <row r="209" s="13" customFormat="1">
      <c r="A209" s="13"/>
      <c r="B209" s="214"/>
      <c r="C209" s="13"/>
      <c r="D209" s="210" t="s">
        <v>147</v>
      </c>
      <c r="E209" s="215" t="s">
        <v>1</v>
      </c>
      <c r="F209" s="216" t="s">
        <v>442</v>
      </c>
      <c r="G209" s="13"/>
      <c r="H209" s="217">
        <v>3.0607500000000001</v>
      </c>
      <c r="I209" s="218"/>
      <c r="J209" s="13"/>
      <c r="K209" s="13"/>
      <c r="L209" s="214"/>
      <c r="M209" s="219"/>
      <c r="N209" s="220"/>
      <c r="O209" s="220"/>
      <c r="P209" s="220"/>
      <c r="Q209" s="220"/>
      <c r="R209" s="220"/>
      <c r="S209" s="220"/>
      <c r="T209" s="22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15" t="s">
        <v>147</v>
      </c>
      <c r="AU209" s="215" t="s">
        <v>89</v>
      </c>
      <c r="AV209" s="13" t="s">
        <v>89</v>
      </c>
      <c r="AW209" s="13" t="s">
        <v>36</v>
      </c>
      <c r="AX209" s="13" t="s">
        <v>79</v>
      </c>
      <c r="AY209" s="215" t="s">
        <v>135</v>
      </c>
    </row>
    <row r="210" s="13" customFormat="1">
      <c r="A210" s="13"/>
      <c r="B210" s="214"/>
      <c r="C210" s="13"/>
      <c r="D210" s="210" t="s">
        <v>147</v>
      </c>
      <c r="E210" s="215" t="s">
        <v>1</v>
      </c>
      <c r="F210" s="216" t="s">
        <v>443</v>
      </c>
      <c r="G210" s="13"/>
      <c r="H210" s="217">
        <v>34.048000000000002</v>
      </c>
      <c r="I210" s="218"/>
      <c r="J210" s="13"/>
      <c r="K210" s="13"/>
      <c r="L210" s="214"/>
      <c r="M210" s="219"/>
      <c r="N210" s="220"/>
      <c r="O210" s="220"/>
      <c r="P210" s="220"/>
      <c r="Q210" s="220"/>
      <c r="R210" s="220"/>
      <c r="S210" s="220"/>
      <c r="T210" s="22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147</v>
      </c>
      <c r="AU210" s="215" t="s">
        <v>89</v>
      </c>
      <c r="AV210" s="13" t="s">
        <v>89</v>
      </c>
      <c r="AW210" s="13" t="s">
        <v>36</v>
      </c>
      <c r="AX210" s="13" t="s">
        <v>79</v>
      </c>
      <c r="AY210" s="215" t="s">
        <v>135</v>
      </c>
    </row>
    <row r="211" s="13" customFormat="1">
      <c r="A211" s="13"/>
      <c r="B211" s="214"/>
      <c r="C211" s="13"/>
      <c r="D211" s="210" t="s">
        <v>147</v>
      </c>
      <c r="E211" s="215" t="s">
        <v>1</v>
      </c>
      <c r="F211" s="216" t="s">
        <v>444</v>
      </c>
      <c r="G211" s="13"/>
      <c r="H211" s="217">
        <v>17.864000000000001</v>
      </c>
      <c r="I211" s="218"/>
      <c r="J211" s="13"/>
      <c r="K211" s="13"/>
      <c r="L211" s="214"/>
      <c r="M211" s="219"/>
      <c r="N211" s="220"/>
      <c r="O211" s="220"/>
      <c r="P211" s="220"/>
      <c r="Q211" s="220"/>
      <c r="R211" s="220"/>
      <c r="S211" s="220"/>
      <c r="T211" s="22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15" t="s">
        <v>147</v>
      </c>
      <c r="AU211" s="215" t="s">
        <v>89</v>
      </c>
      <c r="AV211" s="13" t="s">
        <v>89</v>
      </c>
      <c r="AW211" s="13" t="s">
        <v>36</v>
      </c>
      <c r="AX211" s="13" t="s">
        <v>79</v>
      </c>
      <c r="AY211" s="215" t="s">
        <v>135</v>
      </c>
    </row>
    <row r="212" s="13" customFormat="1">
      <c r="A212" s="13"/>
      <c r="B212" s="214"/>
      <c r="C212" s="13"/>
      <c r="D212" s="210" t="s">
        <v>147</v>
      </c>
      <c r="E212" s="215" t="s">
        <v>1</v>
      </c>
      <c r="F212" s="216" t="s">
        <v>445</v>
      </c>
      <c r="G212" s="13"/>
      <c r="H212" s="217">
        <v>9.5999999999999996</v>
      </c>
      <c r="I212" s="218"/>
      <c r="J212" s="13"/>
      <c r="K212" s="13"/>
      <c r="L212" s="214"/>
      <c r="M212" s="219"/>
      <c r="N212" s="220"/>
      <c r="O212" s="220"/>
      <c r="P212" s="220"/>
      <c r="Q212" s="220"/>
      <c r="R212" s="220"/>
      <c r="S212" s="220"/>
      <c r="T212" s="22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5" t="s">
        <v>147</v>
      </c>
      <c r="AU212" s="215" t="s">
        <v>89</v>
      </c>
      <c r="AV212" s="13" t="s">
        <v>89</v>
      </c>
      <c r="AW212" s="13" t="s">
        <v>36</v>
      </c>
      <c r="AX212" s="13" t="s">
        <v>79</v>
      </c>
      <c r="AY212" s="215" t="s">
        <v>135</v>
      </c>
    </row>
    <row r="213" s="16" customFormat="1">
      <c r="A213" s="16"/>
      <c r="B213" s="250"/>
      <c r="C213" s="16"/>
      <c r="D213" s="210" t="s">
        <v>147</v>
      </c>
      <c r="E213" s="251" t="s">
        <v>1</v>
      </c>
      <c r="F213" s="252" t="s">
        <v>388</v>
      </c>
      <c r="G213" s="16"/>
      <c r="H213" s="253">
        <v>67.788749999999993</v>
      </c>
      <c r="I213" s="254"/>
      <c r="J213" s="16"/>
      <c r="K213" s="16"/>
      <c r="L213" s="250"/>
      <c r="M213" s="255"/>
      <c r="N213" s="256"/>
      <c r="O213" s="256"/>
      <c r="P213" s="256"/>
      <c r="Q213" s="256"/>
      <c r="R213" s="256"/>
      <c r="S213" s="256"/>
      <c r="T213" s="257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51" t="s">
        <v>147</v>
      </c>
      <c r="AU213" s="251" t="s">
        <v>89</v>
      </c>
      <c r="AV213" s="16" t="s">
        <v>157</v>
      </c>
      <c r="AW213" s="16" t="s">
        <v>36</v>
      </c>
      <c r="AX213" s="16" t="s">
        <v>79</v>
      </c>
      <c r="AY213" s="251" t="s">
        <v>135</v>
      </c>
    </row>
    <row r="214" s="13" customFormat="1">
      <c r="A214" s="13"/>
      <c r="B214" s="214"/>
      <c r="C214" s="13"/>
      <c r="D214" s="210" t="s">
        <v>147</v>
      </c>
      <c r="E214" s="215" t="s">
        <v>1</v>
      </c>
      <c r="F214" s="216" t="s">
        <v>446</v>
      </c>
      <c r="G214" s="13"/>
      <c r="H214" s="217">
        <v>6.7789000000000001</v>
      </c>
      <c r="I214" s="218"/>
      <c r="J214" s="13"/>
      <c r="K214" s="13"/>
      <c r="L214" s="214"/>
      <c r="M214" s="219"/>
      <c r="N214" s="220"/>
      <c r="O214" s="220"/>
      <c r="P214" s="220"/>
      <c r="Q214" s="220"/>
      <c r="R214" s="220"/>
      <c r="S214" s="220"/>
      <c r="T214" s="22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15" t="s">
        <v>147</v>
      </c>
      <c r="AU214" s="215" t="s">
        <v>89</v>
      </c>
      <c r="AV214" s="13" t="s">
        <v>89</v>
      </c>
      <c r="AW214" s="13" t="s">
        <v>36</v>
      </c>
      <c r="AX214" s="13" t="s">
        <v>79</v>
      </c>
      <c r="AY214" s="215" t="s">
        <v>135</v>
      </c>
    </row>
    <row r="215" s="15" customFormat="1">
      <c r="A215" s="15"/>
      <c r="B215" s="229"/>
      <c r="C215" s="15"/>
      <c r="D215" s="210" t="s">
        <v>147</v>
      </c>
      <c r="E215" s="230" t="s">
        <v>1</v>
      </c>
      <c r="F215" s="231" t="s">
        <v>156</v>
      </c>
      <c r="G215" s="15"/>
      <c r="H215" s="232">
        <v>74.56765</v>
      </c>
      <c r="I215" s="233"/>
      <c r="J215" s="15"/>
      <c r="K215" s="15"/>
      <c r="L215" s="229"/>
      <c r="M215" s="234"/>
      <c r="N215" s="235"/>
      <c r="O215" s="235"/>
      <c r="P215" s="235"/>
      <c r="Q215" s="235"/>
      <c r="R215" s="235"/>
      <c r="S215" s="235"/>
      <c r="T215" s="23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30" t="s">
        <v>147</v>
      </c>
      <c r="AU215" s="230" t="s">
        <v>89</v>
      </c>
      <c r="AV215" s="15" t="s">
        <v>143</v>
      </c>
      <c r="AW215" s="15" t="s">
        <v>36</v>
      </c>
      <c r="AX215" s="15" t="s">
        <v>87</v>
      </c>
      <c r="AY215" s="230" t="s">
        <v>135</v>
      </c>
    </row>
    <row r="216" s="2" customFormat="1" ht="14.4" customHeight="1">
      <c r="A216" s="38"/>
      <c r="B216" s="196"/>
      <c r="C216" s="197" t="s">
        <v>447</v>
      </c>
      <c r="D216" s="197" t="s">
        <v>138</v>
      </c>
      <c r="E216" s="198" t="s">
        <v>448</v>
      </c>
      <c r="F216" s="199" t="s">
        <v>449</v>
      </c>
      <c r="G216" s="200" t="s">
        <v>151</v>
      </c>
      <c r="H216" s="201">
        <v>2.0049999999999999</v>
      </c>
      <c r="I216" s="202"/>
      <c r="J216" s="203">
        <f>ROUND(I216*H216,2)</f>
        <v>0</v>
      </c>
      <c r="K216" s="199" t="s">
        <v>292</v>
      </c>
      <c r="L216" s="39"/>
      <c r="M216" s="204" t="s">
        <v>1</v>
      </c>
      <c r="N216" s="205" t="s">
        <v>44</v>
      </c>
      <c r="O216" s="77"/>
      <c r="P216" s="206">
        <f>O216*H216</f>
        <v>0</v>
      </c>
      <c r="Q216" s="206">
        <v>0.12171</v>
      </c>
      <c r="R216" s="206">
        <f>Q216*H216</f>
        <v>0.24402854999999998</v>
      </c>
      <c r="S216" s="206">
        <v>2.3999999999999999</v>
      </c>
      <c r="T216" s="207">
        <f>S216*H216</f>
        <v>4.8119999999999994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143</v>
      </c>
      <c r="AT216" s="208" t="s">
        <v>138</v>
      </c>
      <c r="AU216" s="208" t="s">
        <v>89</v>
      </c>
      <c r="AY216" s="19" t="s">
        <v>135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9" t="s">
        <v>87</v>
      </c>
      <c r="BK216" s="209">
        <f>ROUND(I216*H216,2)</f>
        <v>0</v>
      </c>
      <c r="BL216" s="19" t="s">
        <v>143</v>
      </c>
      <c r="BM216" s="208" t="s">
        <v>450</v>
      </c>
    </row>
    <row r="217" s="13" customFormat="1">
      <c r="A217" s="13"/>
      <c r="B217" s="214"/>
      <c r="C217" s="13"/>
      <c r="D217" s="210" t="s">
        <v>147</v>
      </c>
      <c r="E217" s="215" t="s">
        <v>1</v>
      </c>
      <c r="F217" s="216" t="s">
        <v>451</v>
      </c>
      <c r="G217" s="13"/>
      <c r="H217" s="217">
        <v>1.0049999999999999</v>
      </c>
      <c r="I217" s="218"/>
      <c r="J217" s="13"/>
      <c r="K217" s="13"/>
      <c r="L217" s="214"/>
      <c r="M217" s="219"/>
      <c r="N217" s="220"/>
      <c r="O217" s="220"/>
      <c r="P217" s="220"/>
      <c r="Q217" s="220"/>
      <c r="R217" s="220"/>
      <c r="S217" s="220"/>
      <c r="T217" s="22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15" t="s">
        <v>147</v>
      </c>
      <c r="AU217" s="215" t="s">
        <v>89</v>
      </c>
      <c r="AV217" s="13" t="s">
        <v>89</v>
      </c>
      <c r="AW217" s="13" t="s">
        <v>36</v>
      </c>
      <c r="AX217" s="13" t="s">
        <v>79</v>
      </c>
      <c r="AY217" s="215" t="s">
        <v>135</v>
      </c>
    </row>
    <row r="218" s="13" customFormat="1">
      <c r="A218" s="13"/>
      <c r="B218" s="214"/>
      <c r="C218" s="13"/>
      <c r="D218" s="210" t="s">
        <v>147</v>
      </c>
      <c r="E218" s="215" t="s">
        <v>1</v>
      </c>
      <c r="F218" s="216" t="s">
        <v>452</v>
      </c>
      <c r="G218" s="13"/>
      <c r="H218" s="217">
        <v>1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147</v>
      </c>
      <c r="AU218" s="215" t="s">
        <v>89</v>
      </c>
      <c r="AV218" s="13" t="s">
        <v>89</v>
      </c>
      <c r="AW218" s="13" t="s">
        <v>36</v>
      </c>
      <c r="AX218" s="13" t="s">
        <v>79</v>
      </c>
      <c r="AY218" s="215" t="s">
        <v>135</v>
      </c>
    </row>
    <row r="219" s="15" customFormat="1">
      <c r="A219" s="15"/>
      <c r="B219" s="229"/>
      <c r="C219" s="15"/>
      <c r="D219" s="210" t="s">
        <v>147</v>
      </c>
      <c r="E219" s="230" t="s">
        <v>1</v>
      </c>
      <c r="F219" s="231" t="s">
        <v>156</v>
      </c>
      <c r="G219" s="15"/>
      <c r="H219" s="232">
        <v>2.0049999999999999</v>
      </c>
      <c r="I219" s="233"/>
      <c r="J219" s="15"/>
      <c r="K219" s="15"/>
      <c r="L219" s="229"/>
      <c r="M219" s="234"/>
      <c r="N219" s="235"/>
      <c r="O219" s="235"/>
      <c r="P219" s="235"/>
      <c r="Q219" s="235"/>
      <c r="R219" s="235"/>
      <c r="S219" s="235"/>
      <c r="T219" s="23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30" t="s">
        <v>147</v>
      </c>
      <c r="AU219" s="230" t="s">
        <v>89</v>
      </c>
      <c r="AV219" s="15" t="s">
        <v>143</v>
      </c>
      <c r="AW219" s="15" t="s">
        <v>36</v>
      </c>
      <c r="AX219" s="15" t="s">
        <v>87</v>
      </c>
      <c r="AY219" s="230" t="s">
        <v>135</v>
      </c>
    </row>
    <row r="220" s="2" customFormat="1" ht="14.4" customHeight="1">
      <c r="A220" s="38"/>
      <c r="B220" s="196"/>
      <c r="C220" s="197" t="s">
        <v>453</v>
      </c>
      <c r="D220" s="197" t="s">
        <v>138</v>
      </c>
      <c r="E220" s="198" t="s">
        <v>454</v>
      </c>
      <c r="F220" s="199" t="s">
        <v>455</v>
      </c>
      <c r="G220" s="200" t="s">
        <v>409</v>
      </c>
      <c r="H220" s="201">
        <v>6.7000000000000002</v>
      </c>
      <c r="I220" s="202"/>
      <c r="J220" s="203">
        <f>ROUND(I220*H220,2)</f>
        <v>0</v>
      </c>
      <c r="K220" s="199" t="s">
        <v>292</v>
      </c>
      <c r="L220" s="39"/>
      <c r="M220" s="204" t="s">
        <v>1</v>
      </c>
      <c r="N220" s="205" t="s">
        <v>44</v>
      </c>
      <c r="O220" s="77"/>
      <c r="P220" s="206">
        <f>O220*H220</f>
        <v>0</v>
      </c>
      <c r="Q220" s="206">
        <v>8.0000000000000007E-05</v>
      </c>
      <c r="R220" s="206">
        <f>Q220*H220</f>
        <v>0.00053600000000000002</v>
      </c>
      <c r="S220" s="206">
        <v>0.017999999999999999</v>
      </c>
      <c r="T220" s="207">
        <f>S220*H220</f>
        <v>0.1206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143</v>
      </c>
      <c r="AT220" s="208" t="s">
        <v>138</v>
      </c>
      <c r="AU220" s="208" t="s">
        <v>89</v>
      </c>
      <c r="AY220" s="19" t="s">
        <v>135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9" t="s">
        <v>87</v>
      </c>
      <c r="BK220" s="209">
        <f>ROUND(I220*H220,2)</f>
        <v>0</v>
      </c>
      <c r="BL220" s="19" t="s">
        <v>143</v>
      </c>
      <c r="BM220" s="208" t="s">
        <v>456</v>
      </c>
    </row>
    <row r="221" s="12" customFormat="1" ht="22.8" customHeight="1">
      <c r="A221" s="12"/>
      <c r="B221" s="183"/>
      <c r="C221" s="12"/>
      <c r="D221" s="184" t="s">
        <v>78</v>
      </c>
      <c r="E221" s="194" t="s">
        <v>457</v>
      </c>
      <c r="F221" s="194" t="s">
        <v>458</v>
      </c>
      <c r="G221" s="12"/>
      <c r="H221" s="12"/>
      <c r="I221" s="186"/>
      <c r="J221" s="195">
        <f>BK221</f>
        <v>0</v>
      </c>
      <c r="K221" s="12"/>
      <c r="L221" s="183"/>
      <c r="M221" s="188"/>
      <c r="N221" s="189"/>
      <c r="O221" s="189"/>
      <c r="P221" s="190">
        <f>SUM(P222:P241)</f>
        <v>0</v>
      </c>
      <c r="Q221" s="189"/>
      <c r="R221" s="190">
        <f>SUM(R222:R241)</f>
        <v>0</v>
      </c>
      <c r="S221" s="189"/>
      <c r="T221" s="191">
        <f>SUM(T222:T241)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84" t="s">
        <v>87</v>
      </c>
      <c r="AT221" s="192" t="s">
        <v>78</v>
      </c>
      <c r="AU221" s="192" t="s">
        <v>87</v>
      </c>
      <c r="AY221" s="184" t="s">
        <v>135</v>
      </c>
      <c r="BK221" s="193">
        <f>SUM(BK222:BK241)</f>
        <v>0</v>
      </c>
    </row>
    <row r="222" s="2" customFormat="1" ht="37.8" customHeight="1">
      <c r="A222" s="38"/>
      <c r="B222" s="196"/>
      <c r="C222" s="197" t="s">
        <v>459</v>
      </c>
      <c r="D222" s="197" t="s">
        <v>138</v>
      </c>
      <c r="E222" s="198" t="s">
        <v>460</v>
      </c>
      <c r="F222" s="199" t="s">
        <v>461</v>
      </c>
      <c r="G222" s="200" t="s">
        <v>164</v>
      </c>
      <c r="H222" s="201">
        <v>5.0129999999999999</v>
      </c>
      <c r="I222" s="202"/>
      <c r="J222" s="203">
        <f>ROUND(I222*H222,2)</f>
        <v>0</v>
      </c>
      <c r="K222" s="199" t="s">
        <v>292</v>
      </c>
      <c r="L222" s="39"/>
      <c r="M222" s="204" t="s">
        <v>1</v>
      </c>
      <c r="N222" s="205" t="s">
        <v>44</v>
      </c>
      <c r="O222" s="77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143</v>
      </c>
      <c r="AT222" s="208" t="s">
        <v>138</v>
      </c>
      <c r="AU222" s="208" t="s">
        <v>89</v>
      </c>
      <c r="AY222" s="19" t="s">
        <v>135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9" t="s">
        <v>87</v>
      </c>
      <c r="BK222" s="209">
        <f>ROUND(I222*H222,2)</f>
        <v>0</v>
      </c>
      <c r="BL222" s="19" t="s">
        <v>143</v>
      </c>
      <c r="BM222" s="208" t="s">
        <v>462</v>
      </c>
    </row>
    <row r="223" s="13" customFormat="1">
      <c r="A223" s="13"/>
      <c r="B223" s="214"/>
      <c r="C223" s="13"/>
      <c r="D223" s="210" t="s">
        <v>147</v>
      </c>
      <c r="E223" s="215" t="s">
        <v>1</v>
      </c>
      <c r="F223" s="216" t="s">
        <v>463</v>
      </c>
      <c r="G223" s="13"/>
      <c r="H223" s="217">
        <v>5.0125000000000002</v>
      </c>
      <c r="I223" s="218"/>
      <c r="J223" s="13"/>
      <c r="K223" s="13"/>
      <c r="L223" s="214"/>
      <c r="M223" s="219"/>
      <c r="N223" s="220"/>
      <c r="O223" s="220"/>
      <c r="P223" s="220"/>
      <c r="Q223" s="220"/>
      <c r="R223" s="220"/>
      <c r="S223" s="220"/>
      <c r="T223" s="22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147</v>
      </c>
      <c r="AU223" s="215" t="s">
        <v>89</v>
      </c>
      <c r="AV223" s="13" t="s">
        <v>89</v>
      </c>
      <c r="AW223" s="13" t="s">
        <v>36</v>
      </c>
      <c r="AX223" s="13" t="s">
        <v>87</v>
      </c>
      <c r="AY223" s="215" t="s">
        <v>135</v>
      </c>
    </row>
    <row r="224" s="2" customFormat="1" ht="24.15" customHeight="1">
      <c r="A224" s="38"/>
      <c r="B224" s="196"/>
      <c r="C224" s="197" t="s">
        <v>464</v>
      </c>
      <c r="D224" s="197" t="s">
        <v>138</v>
      </c>
      <c r="E224" s="198" t="s">
        <v>465</v>
      </c>
      <c r="F224" s="199" t="s">
        <v>466</v>
      </c>
      <c r="G224" s="200" t="s">
        <v>164</v>
      </c>
      <c r="H224" s="201">
        <v>208.41999999999999</v>
      </c>
      <c r="I224" s="202"/>
      <c r="J224" s="203">
        <f>ROUND(I224*H224,2)</f>
        <v>0</v>
      </c>
      <c r="K224" s="199" t="s">
        <v>292</v>
      </c>
      <c r="L224" s="39"/>
      <c r="M224" s="204" t="s">
        <v>1</v>
      </c>
      <c r="N224" s="205" t="s">
        <v>44</v>
      </c>
      <c r="O224" s="77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143</v>
      </c>
      <c r="AT224" s="208" t="s">
        <v>138</v>
      </c>
      <c r="AU224" s="208" t="s">
        <v>89</v>
      </c>
      <c r="AY224" s="19" t="s">
        <v>135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9" t="s">
        <v>87</v>
      </c>
      <c r="BK224" s="209">
        <f>ROUND(I224*H224,2)</f>
        <v>0</v>
      </c>
      <c r="BL224" s="19" t="s">
        <v>143</v>
      </c>
      <c r="BM224" s="208" t="s">
        <v>467</v>
      </c>
    </row>
    <row r="225" s="13" customFormat="1">
      <c r="A225" s="13"/>
      <c r="B225" s="214"/>
      <c r="C225" s="13"/>
      <c r="D225" s="210" t="s">
        <v>147</v>
      </c>
      <c r="E225" s="215" t="s">
        <v>1</v>
      </c>
      <c r="F225" s="216" t="s">
        <v>468</v>
      </c>
      <c r="G225" s="13"/>
      <c r="H225" s="217">
        <v>186.41999999999999</v>
      </c>
      <c r="I225" s="218"/>
      <c r="J225" s="13"/>
      <c r="K225" s="13"/>
      <c r="L225" s="214"/>
      <c r="M225" s="219"/>
      <c r="N225" s="220"/>
      <c r="O225" s="220"/>
      <c r="P225" s="220"/>
      <c r="Q225" s="220"/>
      <c r="R225" s="220"/>
      <c r="S225" s="220"/>
      <c r="T225" s="22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5" t="s">
        <v>147</v>
      </c>
      <c r="AU225" s="215" t="s">
        <v>89</v>
      </c>
      <c r="AV225" s="13" t="s">
        <v>89</v>
      </c>
      <c r="AW225" s="13" t="s">
        <v>36</v>
      </c>
      <c r="AX225" s="13" t="s">
        <v>79</v>
      </c>
      <c r="AY225" s="215" t="s">
        <v>135</v>
      </c>
    </row>
    <row r="226" s="13" customFormat="1">
      <c r="A226" s="13"/>
      <c r="B226" s="214"/>
      <c r="C226" s="13"/>
      <c r="D226" s="210" t="s">
        <v>147</v>
      </c>
      <c r="E226" s="215" t="s">
        <v>1</v>
      </c>
      <c r="F226" s="216" t="s">
        <v>469</v>
      </c>
      <c r="G226" s="13"/>
      <c r="H226" s="217">
        <v>22</v>
      </c>
      <c r="I226" s="218"/>
      <c r="J226" s="13"/>
      <c r="K226" s="13"/>
      <c r="L226" s="214"/>
      <c r="M226" s="219"/>
      <c r="N226" s="220"/>
      <c r="O226" s="220"/>
      <c r="P226" s="220"/>
      <c r="Q226" s="220"/>
      <c r="R226" s="220"/>
      <c r="S226" s="220"/>
      <c r="T226" s="22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5" t="s">
        <v>147</v>
      </c>
      <c r="AU226" s="215" t="s">
        <v>89</v>
      </c>
      <c r="AV226" s="13" t="s">
        <v>89</v>
      </c>
      <c r="AW226" s="13" t="s">
        <v>36</v>
      </c>
      <c r="AX226" s="13" t="s">
        <v>79</v>
      </c>
      <c r="AY226" s="215" t="s">
        <v>135</v>
      </c>
    </row>
    <row r="227" s="15" customFormat="1">
      <c r="A227" s="15"/>
      <c r="B227" s="229"/>
      <c r="C227" s="15"/>
      <c r="D227" s="210" t="s">
        <v>147</v>
      </c>
      <c r="E227" s="230" t="s">
        <v>1</v>
      </c>
      <c r="F227" s="231" t="s">
        <v>156</v>
      </c>
      <c r="G227" s="15"/>
      <c r="H227" s="232">
        <v>208.41999999999999</v>
      </c>
      <c r="I227" s="233"/>
      <c r="J227" s="15"/>
      <c r="K227" s="15"/>
      <c r="L227" s="229"/>
      <c r="M227" s="234"/>
      <c r="N227" s="235"/>
      <c r="O227" s="235"/>
      <c r="P227" s="235"/>
      <c r="Q227" s="235"/>
      <c r="R227" s="235"/>
      <c r="S227" s="235"/>
      <c r="T227" s="23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30" t="s">
        <v>147</v>
      </c>
      <c r="AU227" s="230" t="s">
        <v>89</v>
      </c>
      <c r="AV227" s="15" t="s">
        <v>143</v>
      </c>
      <c r="AW227" s="15" t="s">
        <v>36</v>
      </c>
      <c r="AX227" s="15" t="s">
        <v>87</v>
      </c>
      <c r="AY227" s="230" t="s">
        <v>135</v>
      </c>
    </row>
    <row r="228" s="2" customFormat="1" ht="24.15" customHeight="1">
      <c r="A228" s="38"/>
      <c r="B228" s="196"/>
      <c r="C228" s="197" t="s">
        <v>470</v>
      </c>
      <c r="D228" s="197" t="s">
        <v>138</v>
      </c>
      <c r="E228" s="198" t="s">
        <v>471</v>
      </c>
      <c r="F228" s="199" t="s">
        <v>472</v>
      </c>
      <c r="G228" s="200" t="s">
        <v>164</v>
      </c>
      <c r="H228" s="201">
        <v>213.43299999999999</v>
      </c>
      <c r="I228" s="202"/>
      <c r="J228" s="203">
        <f>ROUND(I228*H228,2)</f>
        <v>0</v>
      </c>
      <c r="K228" s="199" t="s">
        <v>292</v>
      </c>
      <c r="L228" s="39"/>
      <c r="M228" s="204" t="s">
        <v>1</v>
      </c>
      <c r="N228" s="205" t="s">
        <v>44</v>
      </c>
      <c r="O228" s="77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143</v>
      </c>
      <c r="AT228" s="208" t="s">
        <v>138</v>
      </c>
      <c r="AU228" s="208" t="s">
        <v>89</v>
      </c>
      <c r="AY228" s="19" t="s">
        <v>135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9" t="s">
        <v>87</v>
      </c>
      <c r="BK228" s="209">
        <f>ROUND(I228*H228,2)</f>
        <v>0</v>
      </c>
      <c r="BL228" s="19" t="s">
        <v>143</v>
      </c>
      <c r="BM228" s="208" t="s">
        <v>473</v>
      </c>
    </row>
    <row r="229" s="13" customFormat="1">
      <c r="A229" s="13"/>
      <c r="B229" s="214"/>
      <c r="C229" s="13"/>
      <c r="D229" s="210" t="s">
        <v>147</v>
      </c>
      <c r="E229" s="215" t="s">
        <v>1</v>
      </c>
      <c r="F229" s="216" t="s">
        <v>474</v>
      </c>
      <c r="G229" s="13"/>
      <c r="H229" s="217">
        <v>5.0125000000000002</v>
      </c>
      <c r="I229" s="218"/>
      <c r="J229" s="13"/>
      <c r="K229" s="13"/>
      <c r="L229" s="214"/>
      <c r="M229" s="219"/>
      <c r="N229" s="220"/>
      <c r="O229" s="220"/>
      <c r="P229" s="220"/>
      <c r="Q229" s="220"/>
      <c r="R229" s="220"/>
      <c r="S229" s="220"/>
      <c r="T229" s="22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15" t="s">
        <v>147</v>
      </c>
      <c r="AU229" s="215" t="s">
        <v>89</v>
      </c>
      <c r="AV229" s="13" t="s">
        <v>89</v>
      </c>
      <c r="AW229" s="13" t="s">
        <v>36</v>
      </c>
      <c r="AX229" s="13" t="s">
        <v>79</v>
      </c>
      <c r="AY229" s="215" t="s">
        <v>135</v>
      </c>
    </row>
    <row r="230" s="13" customFormat="1">
      <c r="A230" s="13"/>
      <c r="B230" s="214"/>
      <c r="C230" s="13"/>
      <c r="D230" s="210" t="s">
        <v>147</v>
      </c>
      <c r="E230" s="215" t="s">
        <v>1</v>
      </c>
      <c r="F230" s="216" t="s">
        <v>475</v>
      </c>
      <c r="G230" s="13"/>
      <c r="H230" s="217">
        <v>186.41999999999999</v>
      </c>
      <c r="I230" s="218"/>
      <c r="J230" s="13"/>
      <c r="K230" s="13"/>
      <c r="L230" s="214"/>
      <c r="M230" s="219"/>
      <c r="N230" s="220"/>
      <c r="O230" s="220"/>
      <c r="P230" s="220"/>
      <c r="Q230" s="220"/>
      <c r="R230" s="220"/>
      <c r="S230" s="220"/>
      <c r="T230" s="22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147</v>
      </c>
      <c r="AU230" s="215" t="s">
        <v>89</v>
      </c>
      <c r="AV230" s="13" t="s">
        <v>89</v>
      </c>
      <c r="AW230" s="13" t="s">
        <v>36</v>
      </c>
      <c r="AX230" s="13" t="s">
        <v>79</v>
      </c>
      <c r="AY230" s="215" t="s">
        <v>135</v>
      </c>
    </row>
    <row r="231" s="13" customFormat="1">
      <c r="A231" s="13"/>
      <c r="B231" s="214"/>
      <c r="C231" s="13"/>
      <c r="D231" s="210" t="s">
        <v>147</v>
      </c>
      <c r="E231" s="215" t="s">
        <v>1</v>
      </c>
      <c r="F231" s="216" t="s">
        <v>469</v>
      </c>
      <c r="G231" s="13"/>
      <c r="H231" s="217">
        <v>22</v>
      </c>
      <c r="I231" s="218"/>
      <c r="J231" s="13"/>
      <c r="K231" s="13"/>
      <c r="L231" s="214"/>
      <c r="M231" s="219"/>
      <c r="N231" s="220"/>
      <c r="O231" s="220"/>
      <c r="P231" s="220"/>
      <c r="Q231" s="220"/>
      <c r="R231" s="220"/>
      <c r="S231" s="220"/>
      <c r="T231" s="22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15" t="s">
        <v>147</v>
      </c>
      <c r="AU231" s="215" t="s">
        <v>89</v>
      </c>
      <c r="AV231" s="13" t="s">
        <v>89</v>
      </c>
      <c r="AW231" s="13" t="s">
        <v>36</v>
      </c>
      <c r="AX231" s="13" t="s">
        <v>79</v>
      </c>
      <c r="AY231" s="215" t="s">
        <v>135</v>
      </c>
    </row>
    <row r="232" s="15" customFormat="1">
      <c r="A232" s="15"/>
      <c r="B232" s="229"/>
      <c r="C232" s="15"/>
      <c r="D232" s="210" t="s">
        <v>147</v>
      </c>
      <c r="E232" s="230" t="s">
        <v>1</v>
      </c>
      <c r="F232" s="231" t="s">
        <v>156</v>
      </c>
      <c r="G232" s="15"/>
      <c r="H232" s="232">
        <v>213.43250000000001</v>
      </c>
      <c r="I232" s="233"/>
      <c r="J232" s="15"/>
      <c r="K232" s="15"/>
      <c r="L232" s="229"/>
      <c r="M232" s="234"/>
      <c r="N232" s="235"/>
      <c r="O232" s="235"/>
      <c r="P232" s="235"/>
      <c r="Q232" s="235"/>
      <c r="R232" s="235"/>
      <c r="S232" s="235"/>
      <c r="T232" s="23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30" t="s">
        <v>147</v>
      </c>
      <c r="AU232" s="230" t="s">
        <v>89</v>
      </c>
      <c r="AV232" s="15" t="s">
        <v>143</v>
      </c>
      <c r="AW232" s="15" t="s">
        <v>36</v>
      </c>
      <c r="AX232" s="15" t="s">
        <v>87</v>
      </c>
      <c r="AY232" s="230" t="s">
        <v>135</v>
      </c>
    </row>
    <row r="233" s="2" customFormat="1" ht="14.4" customHeight="1">
      <c r="A233" s="38"/>
      <c r="B233" s="196"/>
      <c r="C233" s="197" t="s">
        <v>476</v>
      </c>
      <c r="D233" s="197" t="s">
        <v>138</v>
      </c>
      <c r="E233" s="198" t="s">
        <v>477</v>
      </c>
      <c r="F233" s="199" t="s">
        <v>478</v>
      </c>
      <c r="G233" s="200" t="s">
        <v>164</v>
      </c>
      <c r="H233" s="201">
        <v>4055.2179999999998</v>
      </c>
      <c r="I233" s="202"/>
      <c r="J233" s="203">
        <f>ROUND(I233*H233,2)</f>
        <v>0</v>
      </c>
      <c r="K233" s="199" t="s">
        <v>292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143</v>
      </c>
      <c r="AT233" s="208" t="s">
        <v>138</v>
      </c>
      <c r="AU233" s="208" t="s">
        <v>89</v>
      </c>
      <c r="AY233" s="19" t="s">
        <v>135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143</v>
      </c>
      <c r="BM233" s="208" t="s">
        <v>479</v>
      </c>
    </row>
    <row r="234" s="13" customFormat="1">
      <c r="A234" s="13"/>
      <c r="B234" s="214"/>
      <c r="C234" s="13"/>
      <c r="D234" s="210" t="s">
        <v>147</v>
      </c>
      <c r="E234" s="215" t="s">
        <v>1</v>
      </c>
      <c r="F234" s="216" t="s">
        <v>480</v>
      </c>
      <c r="G234" s="13"/>
      <c r="H234" s="217">
        <v>95.237499999999997</v>
      </c>
      <c r="I234" s="218"/>
      <c r="J234" s="13"/>
      <c r="K234" s="13"/>
      <c r="L234" s="214"/>
      <c r="M234" s="219"/>
      <c r="N234" s="220"/>
      <c r="O234" s="220"/>
      <c r="P234" s="220"/>
      <c r="Q234" s="220"/>
      <c r="R234" s="220"/>
      <c r="S234" s="220"/>
      <c r="T234" s="22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5" t="s">
        <v>147</v>
      </c>
      <c r="AU234" s="215" t="s">
        <v>89</v>
      </c>
      <c r="AV234" s="13" t="s">
        <v>89</v>
      </c>
      <c r="AW234" s="13" t="s">
        <v>36</v>
      </c>
      <c r="AX234" s="13" t="s">
        <v>79</v>
      </c>
      <c r="AY234" s="215" t="s">
        <v>135</v>
      </c>
    </row>
    <row r="235" s="13" customFormat="1">
      <c r="A235" s="13"/>
      <c r="B235" s="214"/>
      <c r="C235" s="13"/>
      <c r="D235" s="210" t="s">
        <v>147</v>
      </c>
      <c r="E235" s="215" t="s">
        <v>1</v>
      </c>
      <c r="F235" s="216" t="s">
        <v>481</v>
      </c>
      <c r="G235" s="13"/>
      <c r="H235" s="217">
        <v>3541.98</v>
      </c>
      <c r="I235" s="218"/>
      <c r="J235" s="13"/>
      <c r="K235" s="13"/>
      <c r="L235" s="214"/>
      <c r="M235" s="219"/>
      <c r="N235" s="220"/>
      <c r="O235" s="220"/>
      <c r="P235" s="220"/>
      <c r="Q235" s="220"/>
      <c r="R235" s="220"/>
      <c r="S235" s="220"/>
      <c r="T235" s="22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15" t="s">
        <v>147</v>
      </c>
      <c r="AU235" s="215" t="s">
        <v>89</v>
      </c>
      <c r="AV235" s="13" t="s">
        <v>89</v>
      </c>
      <c r="AW235" s="13" t="s">
        <v>36</v>
      </c>
      <c r="AX235" s="13" t="s">
        <v>79</v>
      </c>
      <c r="AY235" s="215" t="s">
        <v>135</v>
      </c>
    </row>
    <row r="236" s="13" customFormat="1">
      <c r="A236" s="13"/>
      <c r="B236" s="214"/>
      <c r="C236" s="13"/>
      <c r="D236" s="210" t="s">
        <v>147</v>
      </c>
      <c r="E236" s="215" t="s">
        <v>1</v>
      </c>
      <c r="F236" s="216" t="s">
        <v>482</v>
      </c>
      <c r="G236" s="13"/>
      <c r="H236" s="217">
        <v>418</v>
      </c>
      <c r="I236" s="218"/>
      <c r="J236" s="13"/>
      <c r="K236" s="13"/>
      <c r="L236" s="214"/>
      <c r="M236" s="219"/>
      <c r="N236" s="220"/>
      <c r="O236" s="220"/>
      <c r="P236" s="220"/>
      <c r="Q236" s="220"/>
      <c r="R236" s="220"/>
      <c r="S236" s="220"/>
      <c r="T236" s="22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5" t="s">
        <v>147</v>
      </c>
      <c r="AU236" s="215" t="s">
        <v>89</v>
      </c>
      <c r="AV236" s="13" t="s">
        <v>89</v>
      </c>
      <c r="AW236" s="13" t="s">
        <v>36</v>
      </c>
      <c r="AX236" s="13" t="s">
        <v>79</v>
      </c>
      <c r="AY236" s="215" t="s">
        <v>135</v>
      </c>
    </row>
    <row r="237" s="15" customFormat="1">
      <c r="A237" s="15"/>
      <c r="B237" s="229"/>
      <c r="C237" s="15"/>
      <c r="D237" s="210" t="s">
        <v>147</v>
      </c>
      <c r="E237" s="230" t="s">
        <v>1</v>
      </c>
      <c r="F237" s="231" t="s">
        <v>156</v>
      </c>
      <c r="G237" s="15"/>
      <c r="H237" s="232">
        <v>4055.2175000000002</v>
      </c>
      <c r="I237" s="233"/>
      <c r="J237" s="15"/>
      <c r="K237" s="15"/>
      <c r="L237" s="229"/>
      <c r="M237" s="234"/>
      <c r="N237" s="235"/>
      <c r="O237" s="235"/>
      <c r="P237" s="235"/>
      <c r="Q237" s="235"/>
      <c r="R237" s="235"/>
      <c r="S237" s="235"/>
      <c r="T237" s="23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30" t="s">
        <v>147</v>
      </c>
      <c r="AU237" s="230" t="s">
        <v>89</v>
      </c>
      <c r="AV237" s="15" t="s">
        <v>143</v>
      </c>
      <c r="AW237" s="15" t="s">
        <v>36</v>
      </c>
      <c r="AX237" s="15" t="s">
        <v>87</v>
      </c>
      <c r="AY237" s="230" t="s">
        <v>135</v>
      </c>
    </row>
    <row r="238" s="2" customFormat="1" ht="24.15" customHeight="1">
      <c r="A238" s="38"/>
      <c r="B238" s="196"/>
      <c r="C238" s="197" t="s">
        <v>483</v>
      </c>
      <c r="D238" s="197" t="s">
        <v>138</v>
      </c>
      <c r="E238" s="198" t="s">
        <v>484</v>
      </c>
      <c r="F238" s="199" t="s">
        <v>485</v>
      </c>
      <c r="G238" s="200" t="s">
        <v>164</v>
      </c>
      <c r="H238" s="201">
        <v>191.43299999999999</v>
      </c>
      <c r="I238" s="202"/>
      <c r="J238" s="203">
        <f>ROUND(I238*H238,2)</f>
        <v>0</v>
      </c>
      <c r="K238" s="199" t="s">
        <v>292</v>
      </c>
      <c r="L238" s="39"/>
      <c r="M238" s="204" t="s">
        <v>1</v>
      </c>
      <c r="N238" s="205" t="s">
        <v>44</v>
      </c>
      <c r="O238" s="77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143</v>
      </c>
      <c r="AT238" s="208" t="s">
        <v>138</v>
      </c>
      <c r="AU238" s="208" t="s">
        <v>89</v>
      </c>
      <c r="AY238" s="19" t="s">
        <v>135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9" t="s">
        <v>87</v>
      </c>
      <c r="BK238" s="209">
        <f>ROUND(I238*H238,2)</f>
        <v>0</v>
      </c>
      <c r="BL238" s="19" t="s">
        <v>143</v>
      </c>
      <c r="BM238" s="208" t="s">
        <v>486</v>
      </c>
    </row>
    <row r="239" s="13" customFormat="1">
      <c r="A239" s="13"/>
      <c r="B239" s="214"/>
      <c r="C239" s="13"/>
      <c r="D239" s="210" t="s">
        <v>147</v>
      </c>
      <c r="E239" s="215" t="s">
        <v>1</v>
      </c>
      <c r="F239" s="216" t="s">
        <v>487</v>
      </c>
      <c r="G239" s="13"/>
      <c r="H239" s="217">
        <v>5.0125000000000002</v>
      </c>
      <c r="I239" s="218"/>
      <c r="J239" s="13"/>
      <c r="K239" s="13"/>
      <c r="L239" s="214"/>
      <c r="M239" s="219"/>
      <c r="N239" s="220"/>
      <c r="O239" s="220"/>
      <c r="P239" s="220"/>
      <c r="Q239" s="220"/>
      <c r="R239" s="220"/>
      <c r="S239" s="220"/>
      <c r="T239" s="22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15" t="s">
        <v>147</v>
      </c>
      <c r="AU239" s="215" t="s">
        <v>89</v>
      </c>
      <c r="AV239" s="13" t="s">
        <v>89</v>
      </c>
      <c r="AW239" s="13" t="s">
        <v>36</v>
      </c>
      <c r="AX239" s="13" t="s">
        <v>79</v>
      </c>
      <c r="AY239" s="215" t="s">
        <v>135</v>
      </c>
    </row>
    <row r="240" s="13" customFormat="1">
      <c r="A240" s="13"/>
      <c r="B240" s="214"/>
      <c r="C240" s="13"/>
      <c r="D240" s="210" t="s">
        <v>147</v>
      </c>
      <c r="E240" s="215" t="s">
        <v>1</v>
      </c>
      <c r="F240" s="216" t="s">
        <v>475</v>
      </c>
      <c r="G240" s="13"/>
      <c r="H240" s="217">
        <v>186.41999999999999</v>
      </c>
      <c r="I240" s="218"/>
      <c r="J240" s="13"/>
      <c r="K240" s="13"/>
      <c r="L240" s="214"/>
      <c r="M240" s="219"/>
      <c r="N240" s="220"/>
      <c r="O240" s="220"/>
      <c r="P240" s="220"/>
      <c r="Q240" s="220"/>
      <c r="R240" s="220"/>
      <c r="S240" s="220"/>
      <c r="T240" s="22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5" t="s">
        <v>147</v>
      </c>
      <c r="AU240" s="215" t="s">
        <v>89</v>
      </c>
      <c r="AV240" s="13" t="s">
        <v>89</v>
      </c>
      <c r="AW240" s="13" t="s">
        <v>36</v>
      </c>
      <c r="AX240" s="13" t="s">
        <v>79</v>
      </c>
      <c r="AY240" s="215" t="s">
        <v>135</v>
      </c>
    </row>
    <row r="241" s="15" customFormat="1">
      <c r="A241" s="15"/>
      <c r="B241" s="229"/>
      <c r="C241" s="15"/>
      <c r="D241" s="210" t="s">
        <v>147</v>
      </c>
      <c r="E241" s="230" t="s">
        <v>1</v>
      </c>
      <c r="F241" s="231" t="s">
        <v>156</v>
      </c>
      <c r="G241" s="15"/>
      <c r="H241" s="232">
        <v>191.43250000000001</v>
      </c>
      <c r="I241" s="233"/>
      <c r="J241" s="15"/>
      <c r="K241" s="15"/>
      <c r="L241" s="229"/>
      <c r="M241" s="234"/>
      <c r="N241" s="235"/>
      <c r="O241" s="235"/>
      <c r="P241" s="235"/>
      <c r="Q241" s="235"/>
      <c r="R241" s="235"/>
      <c r="S241" s="235"/>
      <c r="T241" s="23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30" t="s">
        <v>147</v>
      </c>
      <c r="AU241" s="230" t="s">
        <v>89</v>
      </c>
      <c r="AV241" s="15" t="s">
        <v>143</v>
      </c>
      <c r="AW241" s="15" t="s">
        <v>36</v>
      </c>
      <c r="AX241" s="15" t="s">
        <v>87</v>
      </c>
      <c r="AY241" s="230" t="s">
        <v>135</v>
      </c>
    </row>
    <row r="242" s="12" customFormat="1" ht="22.8" customHeight="1">
      <c r="A242" s="12"/>
      <c r="B242" s="183"/>
      <c r="C242" s="12"/>
      <c r="D242" s="184" t="s">
        <v>78</v>
      </c>
      <c r="E242" s="194" t="s">
        <v>488</v>
      </c>
      <c r="F242" s="194" t="s">
        <v>489</v>
      </c>
      <c r="G242" s="12"/>
      <c r="H242" s="12"/>
      <c r="I242" s="186"/>
      <c r="J242" s="195">
        <f>BK242</f>
        <v>0</v>
      </c>
      <c r="K242" s="12"/>
      <c r="L242" s="183"/>
      <c r="M242" s="188"/>
      <c r="N242" s="189"/>
      <c r="O242" s="189"/>
      <c r="P242" s="190">
        <f>P243</f>
        <v>0</v>
      </c>
      <c r="Q242" s="189"/>
      <c r="R242" s="190">
        <f>R243</f>
        <v>0</v>
      </c>
      <c r="S242" s="189"/>
      <c r="T242" s="191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84" t="s">
        <v>87</v>
      </c>
      <c r="AT242" s="192" t="s">
        <v>78</v>
      </c>
      <c r="AU242" s="192" t="s">
        <v>87</v>
      </c>
      <c r="AY242" s="184" t="s">
        <v>135</v>
      </c>
      <c r="BK242" s="193">
        <f>BK243</f>
        <v>0</v>
      </c>
    </row>
    <row r="243" s="2" customFormat="1" ht="24.15" customHeight="1">
      <c r="A243" s="38"/>
      <c r="B243" s="196"/>
      <c r="C243" s="197" t="s">
        <v>490</v>
      </c>
      <c r="D243" s="197" t="s">
        <v>138</v>
      </c>
      <c r="E243" s="198" t="s">
        <v>491</v>
      </c>
      <c r="F243" s="199" t="s">
        <v>492</v>
      </c>
      <c r="G243" s="200" t="s">
        <v>164</v>
      </c>
      <c r="H243" s="201">
        <v>265.53500000000003</v>
      </c>
      <c r="I243" s="202"/>
      <c r="J243" s="203">
        <f>ROUND(I243*H243,2)</f>
        <v>0</v>
      </c>
      <c r="K243" s="199" t="s">
        <v>292</v>
      </c>
      <c r="L243" s="39"/>
      <c r="M243" s="204" t="s">
        <v>1</v>
      </c>
      <c r="N243" s="205" t="s">
        <v>44</v>
      </c>
      <c r="O243" s="77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8" t="s">
        <v>143</v>
      </c>
      <c r="AT243" s="208" t="s">
        <v>138</v>
      </c>
      <c r="AU243" s="208" t="s">
        <v>89</v>
      </c>
      <c r="AY243" s="19" t="s">
        <v>135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9" t="s">
        <v>87</v>
      </c>
      <c r="BK243" s="209">
        <f>ROUND(I243*H243,2)</f>
        <v>0</v>
      </c>
      <c r="BL243" s="19" t="s">
        <v>143</v>
      </c>
      <c r="BM243" s="208" t="s">
        <v>493</v>
      </c>
    </row>
    <row r="244" s="12" customFormat="1" ht="25.92" customHeight="1">
      <c r="A244" s="12"/>
      <c r="B244" s="183"/>
      <c r="C244" s="12"/>
      <c r="D244" s="184" t="s">
        <v>78</v>
      </c>
      <c r="E244" s="185" t="s">
        <v>494</v>
      </c>
      <c r="F244" s="185" t="s">
        <v>495</v>
      </c>
      <c r="G244" s="12"/>
      <c r="H244" s="12"/>
      <c r="I244" s="186"/>
      <c r="J244" s="187">
        <f>BK244</f>
        <v>0</v>
      </c>
      <c r="K244" s="12"/>
      <c r="L244" s="183"/>
      <c r="M244" s="188"/>
      <c r="N244" s="189"/>
      <c r="O244" s="189"/>
      <c r="P244" s="190">
        <f>P245</f>
        <v>0</v>
      </c>
      <c r="Q244" s="189"/>
      <c r="R244" s="190">
        <f>R245</f>
        <v>0.079000000000000001</v>
      </c>
      <c r="S244" s="189"/>
      <c r="T244" s="191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84" t="s">
        <v>89</v>
      </c>
      <c r="AT244" s="192" t="s">
        <v>78</v>
      </c>
      <c r="AU244" s="192" t="s">
        <v>79</v>
      </c>
      <c r="AY244" s="184" t="s">
        <v>135</v>
      </c>
      <c r="BK244" s="193">
        <f>BK245</f>
        <v>0</v>
      </c>
    </row>
    <row r="245" s="12" customFormat="1" ht="22.8" customHeight="1">
      <c r="A245" s="12"/>
      <c r="B245" s="183"/>
      <c r="C245" s="12"/>
      <c r="D245" s="184" t="s">
        <v>78</v>
      </c>
      <c r="E245" s="194" t="s">
        <v>496</v>
      </c>
      <c r="F245" s="194" t="s">
        <v>497</v>
      </c>
      <c r="G245" s="12"/>
      <c r="H245" s="12"/>
      <c r="I245" s="186"/>
      <c r="J245" s="195">
        <f>BK245</f>
        <v>0</v>
      </c>
      <c r="K245" s="12"/>
      <c r="L245" s="183"/>
      <c r="M245" s="188"/>
      <c r="N245" s="189"/>
      <c r="O245" s="189"/>
      <c r="P245" s="190">
        <f>SUM(P246:P255)</f>
        <v>0</v>
      </c>
      <c r="Q245" s="189"/>
      <c r="R245" s="190">
        <f>SUM(R246:R255)</f>
        <v>0.079000000000000001</v>
      </c>
      <c r="S245" s="189"/>
      <c r="T245" s="191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84" t="s">
        <v>89</v>
      </c>
      <c r="AT245" s="192" t="s">
        <v>78</v>
      </c>
      <c r="AU245" s="192" t="s">
        <v>87</v>
      </c>
      <c r="AY245" s="184" t="s">
        <v>135</v>
      </c>
      <c r="BK245" s="193">
        <f>SUM(BK246:BK255)</f>
        <v>0</v>
      </c>
    </row>
    <row r="246" s="2" customFormat="1" ht="24.15" customHeight="1">
      <c r="A246" s="38"/>
      <c r="B246" s="196"/>
      <c r="C246" s="197" t="s">
        <v>498</v>
      </c>
      <c r="D246" s="197" t="s">
        <v>138</v>
      </c>
      <c r="E246" s="198" t="s">
        <v>499</v>
      </c>
      <c r="F246" s="199" t="s">
        <v>500</v>
      </c>
      <c r="G246" s="200" t="s">
        <v>330</v>
      </c>
      <c r="H246" s="201">
        <v>63.049999999999997</v>
      </c>
      <c r="I246" s="202"/>
      <c r="J246" s="203">
        <f>ROUND(I246*H246,2)</f>
        <v>0</v>
      </c>
      <c r="K246" s="199" t="s">
        <v>292</v>
      </c>
      <c r="L246" s="39"/>
      <c r="M246" s="204" t="s">
        <v>1</v>
      </c>
      <c r="N246" s="205" t="s">
        <v>44</v>
      </c>
      <c r="O246" s="77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8" t="s">
        <v>221</v>
      </c>
      <c r="AT246" s="208" t="s">
        <v>138</v>
      </c>
      <c r="AU246" s="208" t="s">
        <v>89</v>
      </c>
      <c r="AY246" s="19" t="s">
        <v>135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9" t="s">
        <v>87</v>
      </c>
      <c r="BK246" s="209">
        <f>ROUND(I246*H246,2)</f>
        <v>0</v>
      </c>
      <c r="BL246" s="19" t="s">
        <v>221</v>
      </c>
      <c r="BM246" s="208" t="s">
        <v>501</v>
      </c>
    </row>
    <row r="247" s="13" customFormat="1">
      <c r="A247" s="13"/>
      <c r="B247" s="214"/>
      <c r="C247" s="13"/>
      <c r="D247" s="210" t="s">
        <v>147</v>
      </c>
      <c r="E247" s="215" t="s">
        <v>1</v>
      </c>
      <c r="F247" s="216" t="s">
        <v>502</v>
      </c>
      <c r="G247" s="13"/>
      <c r="H247" s="217">
        <v>63.049999999999997</v>
      </c>
      <c r="I247" s="218"/>
      <c r="J247" s="13"/>
      <c r="K247" s="13"/>
      <c r="L247" s="214"/>
      <c r="M247" s="219"/>
      <c r="N247" s="220"/>
      <c r="O247" s="220"/>
      <c r="P247" s="220"/>
      <c r="Q247" s="220"/>
      <c r="R247" s="220"/>
      <c r="S247" s="220"/>
      <c r="T247" s="22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15" t="s">
        <v>147</v>
      </c>
      <c r="AU247" s="215" t="s">
        <v>89</v>
      </c>
      <c r="AV247" s="13" t="s">
        <v>89</v>
      </c>
      <c r="AW247" s="13" t="s">
        <v>36</v>
      </c>
      <c r="AX247" s="13" t="s">
        <v>87</v>
      </c>
      <c r="AY247" s="215" t="s">
        <v>135</v>
      </c>
    </row>
    <row r="248" s="2" customFormat="1" ht="14.4" customHeight="1">
      <c r="A248" s="38"/>
      <c r="B248" s="196"/>
      <c r="C248" s="237" t="s">
        <v>503</v>
      </c>
      <c r="D248" s="237" t="s">
        <v>161</v>
      </c>
      <c r="E248" s="238" t="s">
        <v>504</v>
      </c>
      <c r="F248" s="239" t="s">
        <v>505</v>
      </c>
      <c r="G248" s="240" t="s">
        <v>164</v>
      </c>
      <c r="H248" s="241">
        <v>0.021999999999999999</v>
      </c>
      <c r="I248" s="242"/>
      <c r="J248" s="243">
        <f>ROUND(I248*H248,2)</f>
        <v>0</v>
      </c>
      <c r="K248" s="239" t="s">
        <v>292</v>
      </c>
      <c r="L248" s="244"/>
      <c r="M248" s="245" t="s">
        <v>1</v>
      </c>
      <c r="N248" s="246" t="s">
        <v>44</v>
      </c>
      <c r="O248" s="77"/>
      <c r="P248" s="206">
        <f>O248*H248</f>
        <v>0</v>
      </c>
      <c r="Q248" s="206">
        <v>1</v>
      </c>
      <c r="R248" s="206">
        <f>Q248*H248</f>
        <v>0.021999999999999999</v>
      </c>
      <c r="S248" s="206">
        <v>0</v>
      </c>
      <c r="T248" s="20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8" t="s">
        <v>425</v>
      </c>
      <c r="AT248" s="208" t="s">
        <v>161</v>
      </c>
      <c r="AU248" s="208" t="s">
        <v>89</v>
      </c>
      <c r="AY248" s="19" t="s">
        <v>135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9" t="s">
        <v>87</v>
      </c>
      <c r="BK248" s="209">
        <f>ROUND(I248*H248,2)</f>
        <v>0</v>
      </c>
      <c r="BL248" s="19" t="s">
        <v>221</v>
      </c>
      <c r="BM248" s="208" t="s">
        <v>506</v>
      </c>
    </row>
    <row r="249" s="13" customFormat="1">
      <c r="A249" s="13"/>
      <c r="B249" s="214"/>
      <c r="C249" s="13"/>
      <c r="D249" s="210" t="s">
        <v>147</v>
      </c>
      <c r="E249" s="215" t="s">
        <v>1</v>
      </c>
      <c r="F249" s="216" t="s">
        <v>502</v>
      </c>
      <c r="G249" s="13"/>
      <c r="H249" s="217">
        <v>63.049999999999997</v>
      </c>
      <c r="I249" s="218"/>
      <c r="J249" s="13"/>
      <c r="K249" s="13"/>
      <c r="L249" s="214"/>
      <c r="M249" s="219"/>
      <c r="N249" s="220"/>
      <c r="O249" s="220"/>
      <c r="P249" s="220"/>
      <c r="Q249" s="220"/>
      <c r="R249" s="220"/>
      <c r="S249" s="220"/>
      <c r="T249" s="22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5" t="s">
        <v>147</v>
      </c>
      <c r="AU249" s="215" t="s">
        <v>89</v>
      </c>
      <c r="AV249" s="13" t="s">
        <v>89</v>
      </c>
      <c r="AW249" s="13" t="s">
        <v>36</v>
      </c>
      <c r="AX249" s="13" t="s">
        <v>87</v>
      </c>
      <c r="AY249" s="215" t="s">
        <v>135</v>
      </c>
    </row>
    <row r="250" s="13" customFormat="1">
      <c r="A250" s="13"/>
      <c r="B250" s="214"/>
      <c r="C250" s="13"/>
      <c r="D250" s="210" t="s">
        <v>147</v>
      </c>
      <c r="E250" s="13"/>
      <c r="F250" s="216" t="s">
        <v>507</v>
      </c>
      <c r="G250" s="13"/>
      <c r="H250" s="217">
        <v>0.021999999999999999</v>
      </c>
      <c r="I250" s="218"/>
      <c r="J250" s="13"/>
      <c r="K250" s="13"/>
      <c r="L250" s="214"/>
      <c r="M250" s="219"/>
      <c r="N250" s="220"/>
      <c r="O250" s="220"/>
      <c r="P250" s="220"/>
      <c r="Q250" s="220"/>
      <c r="R250" s="220"/>
      <c r="S250" s="220"/>
      <c r="T250" s="22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15" t="s">
        <v>147</v>
      </c>
      <c r="AU250" s="215" t="s">
        <v>89</v>
      </c>
      <c r="AV250" s="13" t="s">
        <v>89</v>
      </c>
      <c r="AW250" s="13" t="s">
        <v>3</v>
      </c>
      <c r="AX250" s="13" t="s">
        <v>87</v>
      </c>
      <c r="AY250" s="215" t="s">
        <v>135</v>
      </c>
    </row>
    <row r="251" s="2" customFormat="1" ht="24.15" customHeight="1">
      <c r="A251" s="38"/>
      <c r="B251" s="196"/>
      <c r="C251" s="197" t="s">
        <v>508</v>
      </c>
      <c r="D251" s="197" t="s">
        <v>138</v>
      </c>
      <c r="E251" s="198" t="s">
        <v>509</v>
      </c>
      <c r="F251" s="199" t="s">
        <v>510</v>
      </c>
      <c r="G251" s="200" t="s">
        <v>330</v>
      </c>
      <c r="H251" s="201">
        <v>126.09999999999999</v>
      </c>
      <c r="I251" s="202"/>
      <c r="J251" s="203">
        <f>ROUND(I251*H251,2)</f>
        <v>0</v>
      </c>
      <c r="K251" s="199" t="s">
        <v>292</v>
      </c>
      <c r="L251" s="39"/>
      <c r="M251" s="204" t="s">
        <v>1</v>
      </c>
      <c r="N251" s="205" t="s">
        <v>44</v>
      </c>
      <c r="O251" s="77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8" t="s">
        <v>221</v>
      </c>
      <c r="AT251" s="208" t="s">
        <v>138</v>
      </c>
      <c r="AU251" s="208" t="s">
        <v>89</v>
      </c>
      <c r="AY251" s="19" t="s">
        <v>135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9" t="s">
        <v>87</v>
      </c>
      <c r="BK251" s="209">
        <f>ROUND(I251*H251,2)</f>
        <v>0</v>
      </c>
      <c r="BL251" s="19" t="s">
        <v>221</v>
      </c>
      <c r="BM251" s="208" t="s">
        <v>511</v>
      </c>
    </row>
    <row r="252" s="13" customFormat="1">
      <c r="A252" s="13"/>
      <c r="B252" s="214"/>
      <c r="C252" s="13"/>
      <c r="D252" s="210" t="s">
        <v>147</v>
      </c>
      <c r="E252" s="215" t="s">
        <v>1</v>
      </c>
      <c r="F252" s="216" t="s">
        <v>512</v>
      </c>
      <c r="G252" s="13"/>
      <c r="H252" s="217">
        <v>126.09999999999999</v>
      </c>
      <c r="I252" s="218"/>
      <c r="J252" s="13"/>
      <c r="K252" s="13"/>
      <c r="L252" s="214"/>
      <c r="M252" s="219"/>
      <c r="N252" s="220"/>
      <c r="O252" s="220"/>
      <c r="P252" s="220"/>
      <c r="Q252" s="220"/>
      <c r="R252" s="220"/>
      <c r="S252" s="220"/>
      <c r="T252" s="22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15" t="s">
        <v>147</v>
      </c>
      <c r="AU252" s="215" t="s">
        <v>89</v>
      </c>
      <c r="AV252" s="13" t="s">
        <v>89</v>
      </c>
      <c r="AW252" s="13" t="s">
        <v>36</v>
      </c>
      <c r="AX252" s="13" t="s">
        <v>87</v>
      </c>
      <c r="AY252" s="215" t="s">
        <v>135</v>
      </c>
    </row>
    <row r="253" s="2" customFormat="1" ht="14.4" customHeight="1">
      <c r="A253" s="38"/>
      <c r="B253" s="196"/>
      <c r="C253" s="237" t="s">
        <v>513</v>
      </c>
      <c r="D253" s="237" t="s">
        <v>161</v>
      </c>
      <c r="E253" s="238" t="s">
        <v>514</v>
      </c>
      <c r="F253" s="239" t="s">
        <v>515</v>
      </c>
      <c r="G253" s="240" t="s">
        <v>164</v>
      </c>
      <c r="H253" s="241">
        <v>0.057000000000000002</v>
      </c>
      <c r="I253" s="242"/>
      <c r="J253" s="243">
        <f>ROUND(I253*H253,2)</f>
        <v>0</v>
      </c>
      <c r="K253" s="239" t="s">
        <v>292</v>
      </c>
      <c r="L253" s="244"/>
      <c r="M253" s="245" t="s">
        <v>1</v>
      </c>
      <c r="N253" s="246" t="s">
        <v>44</v>
      </c>
      <c r="O253" s="77"/>
      <c r="P253" s="206">
        <f>O253*H253</f>
        <v>0</v>
      </c>
      <c r="Q253" s="206">
        <v>1</v>
      </c>
      <c r="R253" s="206">
        <f>Q253*H253</f>
        <v>0.057000000000000002</v>
      </c>
      <c r="S253" s="206">
        <v>0</v>
      </c>
      <c r="T253" s="20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8" t="s">
        <v>425</v>
      </c>
      <c r="AT253" s="208" t="s">
        <v>161</v>
      </c>
      <c r="AU253" s="208" t="s">
        <v>89</v>
      </c>
      <c r="AY253" s="19" t="s">
        <v>135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19" t="s">
        <v>87</v>
      </c>
      <c r="BK253" s="209">
        <f>ROUND(I253*H253,2)</f>
        <v>0</v>
      </c>
      <c r="BL253" s="19" t="s">
        <v>221</v>
      </c>
      <c r="BM253" s="208" t="s">
        <v>516</v>
      </c>
    </row>
    <row r="254" s="13" customFormat="1">
      <c r="A254" s="13"/>
      <c r="B254" s="214"/>
      <c r="C254" s="13"/>
      <c r="D254" s="210" t="s">
        <v>147</v>
      </c>
      <c r="E254" s="13"/>
      <c r="F254" s="216" t="s">
        <v>517</v>
      </c>
      <c r="G254" s="13"/>
      <c r="H254" s="217">
        <v>0.057000000000000002</v>
      </c>
      <c r="I254" s="218"/>
      <c r="J254" s="13"/>
      <c r="K254" s="13"/>
      <c r="L254" s="214"/>
      <c r="M254" s="219"/>
      <c r="N254" s="220"/>
      <c r="O254" s="220"/>
      <c r="P254" s="220"/>
      <c r="Q254" s="220"/>
      <c r="R254" s="220"/>
      <c r="S254" s="220"/>
      <c r="T254" s="22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15" t="s">
        <v>147</v>
      </c>
      <c r="AU254" s="215" t="s">
        <v>89</v>
      </c>
      <c r="AV254" s="13" t="s">
        <v>89</v>
      </c>
      <c r="AW254" s="13" t="s">
        <v>3</v>
      </c>
      <c r="AX254" s="13" t="s">
        <v>87</v>
      </c>
      <c r="AY254" s="215" t="s">
        <v>135</v>
      </c>
    </row>
    <row r="255" s="2" customFormat="1" ht="24.15" customHeight="1">
      <c r="A255" s="38"/>
      <c r="B255" s="196"/>
      <c r="C255" s="197" t="s">
        <v>518</v>
      </c>
      <c r="D255" s="197" t="s">
        <v>138</v>
      </c>
      <c r="E255" s="198" t="s">
        <v>519</v>
      </c>
      <c r="F255" s="199" t="s">
        <v>520</v>
      </c>
      <c r="G255" s="200" t="s">
        <v>164</v>
      </c>
      <c r="H255" s="201">
        <v>0.079000000000000001</v>
      </c>
      <c r="I255" s="202"/>
      <c r="J255" s="203">
        <f>ROUND(I255*H255,2)</f>
        <v>0</v>
      </c>
      <c r="K255" s="199" t="s">
        <v>292</v>
      </c>
      <c r="L255" s="39"/>
      <c r="M255" s="204" t="s">
        <v>1</v>
      </c>
      <c r="N255" s="205" t="s">
        <v>44</v>
      </c>
      <c r="O255" s="77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8" t="s">
        <v>221</v>
      </c>
      <c r="AT255" s="208" t="s">
        <v>138</v>
      </c>
      <c r="AU255" s="208" t="s">
        <v>89</v>
      </c>
      <c r="AY255" s="19" t="s">
        <v>135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9" t="s">
        <v>87</v>
      </c>
      <c r="BK255" s="209">
        <f>ROUND(I255*H255,2)</f>
        <v>0</v>
      </c>
      <c r="BL255" s="19" t="s">
        <v>221</v>
      </c>
      <c r="BM255" s="208" t="s">
        <v>521</v>
      </c>
    </row>
    <row r="256" s="12" customFormat="1" ht="25.92" customHeight="1">
      <c r="A256" s="12"/>
      <c r="B256" s="183"/>
      <c r="C256" s="12"/>
      <c r="D256" s="184" t="s">
        <v>78</v>
      </c>
      <c r="E256" s="185" t="s">
        <v>106</v>
      </c>
      <c r="F256" s="185" t="s">
        <v>107</v>
      </c>
      <c r="G256" s="12"/>
      <c r="H256" s="12"/>
      <c r="I256" s="186"/>
      <c r="J256" s="187">
        <f>BK256</f>
        <v>0</v>
      </c>
      <c r="K256" s="12"/>
      <c r="L256" s="183"/>
      <c r="M256" s="188"/>
      <c r="N256" s="189"/>
      <c r="O256" s="189"/>
      <c r="P256" s="190">
        <f>P257+P261</f>
        <v>0</v>
      </c>
      <c r="Q256" s="189"/>
      <c r="R256" s="190">
        <f>R257+R261</f>
        <v>0</v>
      </c>
      <c r="S256" s="189"/>
      <c r="T256" s="191">
        <f>T257+T261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84" t="s">
        <v>136</v>
      </c>
      <c r="AT256" s="192" t="s">
        <v>78</v>
      </c>
      <c r="AU256" s="192" t="s">
        <v>79</v>
      </c>
      <c r="AY256" s="184" t="s">
        <v>135</v>
      </c>
      <c r="BK256" s="193">
        <f>BK257+BK261</f>
        <v>0</v>
      </c>
    </row>
    <row r="257" s="12" customFormat="1" ht="22.8" customHeight="1">
      <c r="A257" s="12"/>
      <c r="B257" s="183"/>
      <c r="C257" s="12"/>
      <c r="D257" s="184" t="s">
        <v>78</v>
      </c>
      <c r="E257" s="194" t="s">
        <v>522</v>
      </c>
      <c r="F257" s="194" t="s">
        <v>523</v>
      </c>
      <c r="G257" s="12"/>
      <c r="H257" s="12"/>
      <c r="I257" s="186"/>
      <c r="J257" s="195">
        <f>BK257</f>
        <v>0</v>
      </c>
      <c r="K257" s="12"/>
      <c r="L257" s="183"/>
      <c r="M257" s="188"/>
      <c r="N257" s="189"/>
      <c r="O257" s="189"/>
      <c r="P257" s="190">
        <f>SUM(P258:P260)</f>
        <v>0</v>
      </c>
      <c r="Q257" s="189"/>
      <c r="R257" s="190">
        <f>SUM(R258:R260)</f>
        <v>0</v>
      </c>
      <c r="S257" s="189"/>
      <c r="T257" s="191">
        <f>SUM(T258:T260)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84" t="s">
        <v>136</v>
      </c>
      <c r="AT257" s="192" t="s">
        <v>78</v>
      </c>
      <c r="AU257" s="192" t="s">
        <v>87</v>
      </c>
      <c r="AY257" s="184" t="s">
        <v>135</v>
      </c>
      <c r="BK257" s="193">
        <f>SUM(BK258:BK260)</f>
        <v>0</v>
      </c>
    </row>
    <row r="258" s="2" customFormat="1" ht="14.4" customHeight="1">
      <c r="A258" s="38"/>
      <c r="B258" s="196"/>
      <c r="C258" s="197" t="s">
        <v>524</v>
      </c>
      <c r="D258" s="197" t="s">
        <v>138</v>
      </c>
      <c r="E258" s="198" t="s">
        <v>525</v>
      </c>
      <c r="F258" s="199" t="s">
        <v>526</v>
      </c>
      <c r="G258" s="200" t="s">
        <v>527</v>
      </c>
      <c r="H258" s="201">
        <v>1</v>
      </c>
      <c r="I258" s="202"/>
      <c r="J258" s="203">
        <f>ROUND(I258*H258,2)</f>
        <v>0</v>
      </c>
      <c r="K258" s="199" t="s">
        <v>292</v>
      </c>
      <c r="L258" s="39"/>
      <c r="M258" s="204" t="s">
        <v>1</v>
      </c>
      <c r="N258" s="205" t="s">
        <v>44</v>
      </c>
      <c r="O258" s="77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8" t="s">
        <v>528</v>
      </c>
      <c r="AT258" s="208" t="s">
        <v>138</v>
      </c>
      <c r="AU258" s="208" t="s">
        <v>89</v>
      </c>
      <c r="AY258" s="19" t="s">
        <v>135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9" t="s">
        <v>87</v>
      </c>
      <c r="BK258" s="209">
        <f>ROUND(I258*H258,2)</f>
        <v>0</v>
      </c>
      <c r="BL258" s="19" t="s">
        <v>528</v>
      </c>
      <c r="BM258" s="208" t="s">
        <v>529</v>
      </c>
    </row>
    <row r="259" s="2" customFormat="1" ht="14.4" customHeight="1">
      <c r="A259" s="38"/>
      <c r="B259" s="196"/>
      <c r="C259" s="197" t="s">
        <v>530</v>
      </c>
      <c r="D259" s="197" t="s">
        <v>138</v>
      </c>
      <c r="E259" s="198" t="s">
        <v>531</v>
      </c>
      <c r="F259" s="199" t="s">
        <v>532</v>
      </c>
      <c r="G259" s="200" t="s">
        <v>527</v>
      </c>
      <c r="H259" s="201">
        <v>1</v>
      </c>
      <c r="I259" s="202"/>
      <c r="J259" s="203">
        <f>ROUND(I259*H259,2)</f>
        <v>0</v>
      </c>
      <c r="K259" s="199" t="s">
        <v>292</v>
      </c>
      <c r="L259" s="39"/>
      <c r="M259" s="204" t="s">
        <v>1</v>
      </c>
      <c r="N259" s="205" t="s">
        <v>44</v>
      </c>
      <c r="O259" s="77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8" t="s">
        <v>528</v>
      </c>
      <c r="AT259" s="208" t="s">
        <v>138</v>
      </c>
      <c r="AU259" s="208" t="s">
        <v>89</v>
      </c>
      <c r="AY259" s="19" t="s">
        <v>135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9" t="s">
        <v>87</v>
      </c>
      <c r="BK259" s="209">
        <f>ROUND(I259*H259,2)</f>
        <v>0</v>
      </c>
      <c r="BL259" s="19" t="s">
        <v>528</v>
      </c>
      <c r="BM259" s="208" t="s">
        <v>533</v>
      </c>
    </row>
    <row r="260" s="2" customFormat="1" ht="14.4" customHeight="1">
      <c r="A260" s="38"/>
      <c r="B260" s="196"/>
      <c r="C260" s="197" t="s">
        <v>534</v>
      </c>
      <c r="D260" s="197" t="s">
        <v>138</v>
      </c>
      <c r="E260" s="198" t="s">
        <v>535</v>
      </c>
      <c r="F260" s="199" t="s">
        <v>536</v>
      </c>
      <c r="G260" s="200" t="s">
        <v>527</v>
      </c>
      <c r="H260" s="201">
        <v>1</v>
      </c>
      <c r="I260" s="202"/>
      <c r="J260" s="203">
        <f>ROUND(I260*H260,2)</f>
        <v>0</v>
      </c>
      <c r="K260" s="199" t="s">
        <v>292</v>
      </c>
      <c r="L260" s="39"/>
      <c r="M260" s="204" t="s">
        <v>1</v>
      </c>
      <c r="N260" s="205" t="s">
        <v>44</v>
      </c>
      <c r="O260" s="77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528</v>
      </c>
      <c r="AT260" s="208" t="s">
        <v>138</v>
      </c>
      <c r="AU260" s="208" t="s">
        <v>89</v>
      </c>
      <c r="AY260" s="19" t="s">
        <v>135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9" t="s">
        <v>87</v>
      </c>
      <c r="BK260" s="209">
        <f>ROUND(I260*H260,2)</f>
        <v>0</v>
      </c>
      <c r="BL260" s="19" t="s">
        <v>528</v>
      </c>
      <c r="BM260" s="208" t="s">
        <v>537</v>
      </c>
    </row>
    <row r="261" s="12" customFormat="1" ht="22.8" customHeight="1">
      <c r="A261" s="12"/>
      <c r="B261" s="183"/>
      <c r="C261" s="12"/>
      <c r="D261" s="184" t="s">
        <v>78</v>
      </c>
      <c r="E261" s="194" t="s">
        <v>538</v>
      </c>
      <c r="F261" s="194" t="s">
        <v>539</v>
      </c>
      <c r="G261" s="12"/>
      <c r="H261" s="12"/>
      <c r="I261" s="186"/>
      <c r="J261" s="195">
        <f>BK261</f>
        <v>0</v>
      </c>
      <c r="K261" s="12"/>
      <c r="L261" s="183"/>
      <c r="M261" s="188"/>
      <c r="N261" s="189"/>
      <c r="O261" s="189"/>
      <c r="P261" s="190">
        <f>P262</f>
        <v>0</v>
      </c>
      <c r="Q261" s="189"/>
      <c r="R261" s="190">
        <f>R262</f>
        <v>0</v>
      </c>
      <c r="S261" s="189"/>
      <c r="T261" s="191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84" t="s">
        <v>136</v>
      </c>
      <c r="AT261" s="192" t="s">
        <v>78</v>
      </c>
      <c r="AU261" s="192" t="s">
        <v>87</v>
      </c>
      <c r="AY261" s="184" t="s">
        <v>135</v>
      </c>
      <c r="BK261" s="193">
        <f>BK262</f>
        <v>0</v>
      </c>
    </row>
    <row r="262" s="2" customFormat="1" ht="14.4" customHeight="1">
      <c r="A262" s="38"/>
      <c r="B262" s="196"/>
      <c r="C262" s="197" t="s">
        <v>540</v>
      </c>
      <c r="D262" s="197" t="s">
        <v>138</v>
      </c>
      <c r="E262" s="198" t="s">
        <v>541</v>
      </c>
      <c r="F262" s="199" t="s">
        <v>539</v>
      </c>
      <c r="G262" s="200" t="s">
        <v>527</v>
      </c>
      <c r="H262" s="201">
        <v>1</v>
      </c>
      <c r="I262" s="202"/>
      <c r="J262" s="203">
        <f>ROUND(I262*H262,2)</f>
        <v>0</v>
      </c>
      <c r="K262" s="199" t="s">
        <v>292</v>
      </c>
      <c r="L262" s="39"/>
      <c r="M262" s="258" t="s">
        <v>1</v>
      </c>
      <c r="N262" s="259" t="s">
        <v>44</v>
      </c>
      <c r="O262" s="260"/>
      <c r="P262" s="261">
        <f>O262*H262</f>
        <v>0</v>
      </c>
      <c r="Q262" s="261">
        <v>0</v>
      </c>
      <c r="R262" s="261">
        <f>Q262*H262</f>
        <v>0</v>
      </c>
      <c r="S262" s="261">
        <v>0</v>
      </c>
      <c r="T262" s="26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8" t="s">
        <v>528</v>
      </c>
      <c r="AT262" s="208" t="s">
        <v>138</v>
      </c>
      <c r="AU262" s="208" t="s">
        <v>89</v>
      </c>
      <c r="AY262" s="19" t="s">
        <v>135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9" t="s">
        <v>87</v>
      </c>
      <c r="BK262" s="209">
        <f>ROUND(I262*H262,2)</f>
        <v>0</v>
      </c>
      <c r="BL262" s="19" t="s">
        <v>528</v>
      </c>
      <c r="BM262" s="208" t="s">
        <v>542</v>
      </c>
    </row>
    <row r="263" s="2" customFormat="1" ht="6.96" customHeight="1">
      <c r="A263" s="38"/>
      <c r="B263" s="60"/>
      <c r="C263" s="61"/>
      <c r="D263" s="61"/>
      <c r="E263" s="61"/>
      <c r="F263" s="61"/>
      <c r="G263" s="61"/>
      <c r="H263" s="61"/>
      <c r="I263" s="156"/>
      <c r="J263" s="61"/>
      <c r="K263" s="61"/>
      <c r="L263" s="39"/>
      <c r="M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</sheetData>
  <autoFilter ref="C133:K2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109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 propustků v km 83,327 83,878 84,177 84,569 TÚ 2071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110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273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274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543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ROUND((SUM(BE133:BE233)),  2)</f>
        <v>0</v>
      </c>
      <c r="G35" s="38"/>
      <c r="H35" s="38"/>
      <c r="I35" s="143">
        <v>0.20999999999999999</v>
      </c>
      <c r="J35" s="142">
        <f>ROUND(((SUM(BE133:BE233))*I35),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ROUND((SUM(BF133:BF233)),  2)</f>
        <v>0</v>
      </c>
      <c r="G36" s="38"/>
      <c r="H36" s="38"/>
      <c r="I36" s="143">
        <v>0.14999999999999999</v>
      </c>
      <c r="J36" s="142">
        <f>ROUND(((SUM(BF133:BF233))*I36),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ROUND((SUM(BG133:BG233)),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ROUND((SUM(BH133:BH233)),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ROUND((SUM(BI133:BI233)),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 propustků v km 83,327 83,878 84,177 84,569 TÚ 2071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110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273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274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02.02 - Propustek v km 83,878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Brod,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Brod,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113</v>
      </c>
      <c r="D96" s="144"/>
      <c r="E96" s="144"/>
      <c r="F96" s="144"/>
      <c r="G96" s="144"/>
      <c r="H96" s="144"/>
      <c r="I96" s="159"/>
      <c r="J96" s="160" t="s">
        <v>114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115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116</v>
      </c>
    </row>
    <row r="99" hidden="1" s="9" customFormat="1" ht="24.96" customHeight="1">
      <c r="A99" s="9"/>
      <c r="B99" s="162"/>
      <c r="C99" s="9"/>
      <c r="D99" s="163" t="s">
        <v>117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276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277</v>
      </c>
      <c r="E101" s="169"/>
      <c r="F101" s="169"/>
      <c r="G101" s="169"/>
      <c r="H101" s="169"/>
      <c r="I101" s="170"/>
      <c r="J101" s="171">
        <f>J155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278</v>
      </c>
      <c r="E102" s="169"/>
      <c r="F102" s="169"/>
      <c r="G102" s="169"/>
      <c r="H102" s="169"/>
      <c r="I102" s="170"/>
      <c r="J102" s="171">
        <f>J164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279</v>
      </c>
      <c r="E103" s="169"/>
      <c r="F103" s="169"/>
      <c r="G103" s="169"/>
      <c r="H103" s="169"/>
      <c r="I103" s="170"/>
      <c r="J103" s="171">
        <f>J179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281</v>
      </c>
      <c r="E104" s="169"/>
      <c r="F104" s="169"/>
      <c r="G104" s="169"/>
      <c r="H104" s="169"/>
      <c r="I104" s="170"/>
      <c r="J104" s="171">
        <f>J187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282</v>
      </c>
      <c r="E105" s="169"/>
      <c r="F105" s="169"/>
      <c r="G105" s="169"/>
      <c r="H105" s="169"/>
      <c r="I105" s="170"/>
      <c r="J105" s="171">
        <f>J196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283</v>
      </c>
      <c r="E106" s="169"/>
      <c r="F106" s="169"/>
      <c r="G106" s="169"/>
      <c r="H106" s="169"/>
      <c r="I106" s="170"/>
      <c r="J106" s="171">
        <f>J212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284</v>
      </c>
      <c r="E107" s="164"/>
      <c r="F107" s="164"/>
      <c r="G107" s="164"/>
      <c r="H107" s="164"/>
      <c r="I107" s="165"/>
      <c r="J107" s="166">
        <f>J214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285</v>
      </c>
      <c r="E108" s="169"/>
      <c r="F108" s="169"/>
      <c r="G108" s="169"/>
      <c r="H108" s="169"/>
      <c r="I108" s="170"/>
      <c r="J108" s="171">
        <f>J215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286</v>
      </c>
      <c r="E109" s="164"/>
      <c r="F109" s="164"/>
      <c r="G109" s="164"/>
      <c r="H109" s="164"/>
      <c r="I109" s="165"/>
      <c r="J109" s="166">
        <f>J227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287</v>
      </c>
      <c r="E110" s="169"/>
      <c r="F110" s="169"/>
      <c r="G110" s="169"/>
      <c r="H110" s="169"/>
      <c r="I110" s="170"/>
      <c r="J110" s="171">
        <f>J228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288</v>
      </c>
      <c r="E111" s="169"/>
      <c r="F111" s="169"/>
      <c r="G111" s="169"/>
      <c r="H111" s="169"/>
      <c r="I111" s="170"/>
      <c r="J111" s="171">
        <f>J232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120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 propustků v km 83,327 83,878 84,177 84,569 TÚ 2071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110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273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274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02.02 - Propustek v km 83,878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Brod,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Brod,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121</v>
      </c>
      <c r="D132" s="175" t="s">
        <v>64</v>
      </c>
      <c r="E132" s="175" t="s">
        <v>60</v>
      </c>
      <c r="F132" s="175" t="s">
        <v>61</v>
      </c>
      <c r="G132" s="175" t="s">
        <v>122</v>
      </c>
      <c r="H132" s="175" t="s">
        <v>123</v>
      </c>
      <c r="I132" s="176" t="s">
        <v>124</v>
      </c>
      <c r="J132" s="175" t="s">
        <v>114</v>
      </c>
      <c r="K132" s="177" t="s">
        <v>125</v>
      </c>
      <c r="L132" s="178"/>
      <c r="M132" s="86" t="s">
        <v>1</v>
      </c>
      <c r="N132" s="87" t="s">
        <v>43</v>
      </c>
      <c r="O132" s="87" t="s">
        <v>126</v>
      </c>
      <c r="P132" s="87" t="s">
        <v>127</v>
      </c>
      <c r="Q132" s="87" t="s">
        <v>128</v>
      </c>
      <c r="R132" s="87" t="s">
        <v>129</v>
      </c>
      <c r="S132" s="87" t="s">
        <v>130</v>
      </c>
      <c r="T132" s="88" t="s">
        <v>131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132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P134+P214+P227</f>
        <v>0</v>
      </c>
      <c r="Q133" s="90"/>
      <c r="R133" s="180">
        <f>R134+R214+R227</f>
        <v>191.44324296000002</v>
      </c>
      <c r="S133" s="90"/>
      <c r="T133" s="181">
        <f>T134+T214+T227</f>
        <v>66.856920000000002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116</v>
      </c>
      <c r="BK133" s="182">
        <f>BK134+BK214+BK227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133</v>
      </c>
      <c r="F134" s="185" t="s">
        <v>134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P135+P155+P164+P179+P187+P196+P212</f>
        <v>0</v>
      </c>
      <c r="Q134" s="189"/>
      <c r="R134" s="190">
        <f>R135+R155+R164+R179+R187+R196+R212</f>
        <v>191.36624296000002</v>
      </c>
      <c r="S134" s="189"/>
      <c r="T134" s="191">
        <f>T135+T155+T164+T179+T187+T196+T212</f>
        <v>66.856920000000002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135</v>
      </c>
      <c r="BK134" s="193">
        <f>BK135+BK155+BK164+BK179+BK187+BK196+BK212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289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SUM(P136:P154)</f>
        <v>0</v>
      </c>
      <c r="Q135" s="189"/>
      <c r="R135" s="190">
        <f>SUM(R136:R154)</f>
        <v>0.0050400000000000002</v>
      </c>
      <c r="S135" s="189"/>
      <c r="T135" s="191">
        <f>SUM(T136:T154)</f>
        <v>8.5212000000000003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135</v>
      </c>
      <c r="BK135" s="193">
        <f>SUM(BK136:BK154)</f>
        <v>0</v>
      </c>
    </row>
    <row r="136" s="2" customFormat="1" ht="24.15" customHeight="1">
      <c r="A136" s="38"/>
      <c r="B136" s="196"/>
      <c r="C136" s="197" t="s">
        <v>87</v>
      </c>
      <c r="D136" s="197" t="s">
        <v>138</v>
      </c>
      <c r="E136" s="198" t="s">
        <v>290</v>
      </c>
      <c r="F136" s="199" t="s">
        <v>291</v>
      </c>
      <c r="G136" s="200" t="s">
        <v>151</v>
      </c>
      <c r="H136" s="201">
        <v>4.734</v>
      </c>
      <c r="I136" s="202"/>
      <c r="J136" s="203">
        <f>ROUND(I136*H136,2)</f>
        <v>0</v>
      </c>
      <c r="K136" s="199" t="s">
        <v>292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8.5212000000000003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143</v>
      </c>
      <c r="AT136" s="208" t="s">
        <v>138</v>
      </c>
      <c r="AU136" s="208" t="s">
        <v>89</v>
      </c>
      <c r="AY136" s="19" t="s">
        <v>135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143</v>
      </c>
      <c r="BM136" s="208" t="s">
        <v>544</v>
      </c>
    </row>
    <row r="137" s="13" customFormat="1">
      <c r="A137" s="13"/>
      <c r="B137" s="214"/>
      <c r="C137" s="13"/>
      <c r="D137" s="210" t="s">
        <v>147</v>
      </c>
      <c r="E137" s="215" t="s">
        <v>1</v>
      </c>
      <c r="F137" s="216" t="s">
        <v>545</v>
      </c>
      <c r="G137" s="13"/>
      <c r="H137" s="217">
        <v>1.3140000000000001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147</v>
      </c>
      <c r="AU137" s="215" t="s">
        <v>89</v>
      </c>
      <c r="AV137" s="13" t="s">
        <v>89</v>
      </c>
      <c r="AW137" s="13" t="s">
        <v>36</v>
      </c>
      <c r="AX137" s="13" t="s">
        <v>79</v>
      </c>
      <c r="AY137" s="215" t="s">
        <v>135</v>
      </c>
    </row>
    <row r="138" s="13" customFormat="1">
      <c r="A138" s="13"/>
      <c r="B138" s="214"/>
      <c r="C138" s="13"/>
      <c r="D138" s="210" t="s">
        <v>147</v>
      </c>
      <c r="E138" s="215" t="s">
        <v>1</v>
      </c>
      <c r="F138" s="216" t="s">
        <v>546</v>
      </c>
      <c r="G138" s="13"/>
      <c r="H138" s="217">
        <v>3.4199999999999999</v>
      </c>
      <c r="I138" s="218"/>
      <c r="J138" s="13"/>
      <c r="K138" s="13"/>
      <c r="L138" s="214"/>
      <c r="M138" s="219"/>
      <c r="N138" s="220"/>
      <c r="O138" s="220"/>
      <c r="P138" s="220"/>
      <c r="Q138" s="220"/>
      <c r="R138" s="220"/>
      <c r="S138" s="220"/>
      <c r="T138" s="22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5" t="s">
        <v>147</v>
      </c>
      <c r="AU138" s="215" t="s">
        <v>89</v>
      </c>
      <c r="AV138" s="13" t="s">
        <v>89</v>
      </c>
      <c r="AW138" s="13" t="s">
        <v>36</v>
      </c>
      <c r="AX138" s="13" t="s">
        <v>79</v>
      </c>
      <c r="AY138" s="215" t="s">
        <v>135</v>
      </c>
    </row>
    <row r="139" s="15" customFormat="1">
      <c r="A139" s="15"/>
      <c r="B139" s="229"/>
      <c r="C139" s="15"/>
      <c r="D139" s="210" t="s">
        <v>147</v>
      </c>
      <c r="E139" s="230" t="s">
        <v>1</v>
      </c>
      <c r="F139" s="231" t="s">
        <v>156</v>
      </c>
      <c r="G139" s="15"/>
      <c r="H139" s="232">
        <v>4.734</v>
      </c>
      <c r="I139" s="233"/>
      <c r="J139" s="15"/>
      <c r="K139" s="15"/>
      <c r="L139" s="229"/>
      <c r="M139" s="234"/>
      <c r="N139" s="235"/>
      <c r="O139" s="235"/>
      <c r="P139" s="235"/>
      <c r="Q139" s="235"/>
      <c r="R139" s="235"/>
      <c r="S139" s="235"/>
      <c r="T139" s="23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30" t="s">
        <v>147</v>
      </c>
      <c r="AU139" s="230" t="s">
        <v>89</v>
      </c>
      <c r="AV139" s="15" t="s">
        <v>143</v>
      </c>
      <c r="AW139" s="15" t="s">
        <v>36</v>
      </c>
      <c r="AX139" s="15" t="s">
        <v>87</v>
      </c>
      <c r="AY139" s="230" t="s">
        <v>135</v>
      </c>
    </row>
    <row r="140" s="2" customFormat="1" ht="24.15" customHeight="1">
      <c r="A140" s="38"/>
      <c r="B140" s="196"/>
      <c r="C140" s="197" t="s">
        <v>89</v>
      </c>
      <c r="D140" s="197" t="s">
        <v>138</v>
      </c>
      <c r="E140" s="198" t="s">
        <v>296</v>
      </c>
      <c r="F140" s="199" t="s">
        <v>297</v>
      </c>
      <c r="G140" s="200" t="s">
        <v>298</v>
      </c>
      <c r="H140" s="201">
        <v>168</v>
      </c>
      <c r="I140" s="202"/>
      <c r="J140" s="203">
        <f>ROUND(I140*H140,2)</f>
        <v>0</v>
      </c>
      <c r="K140" s="199" t="s">
        <v>292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3.0000000000000001E-05</v>
      </c>
      <c r="R140" s="206">
        <f>Q140*H140</f>
        <v>0.0050400000000000002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143</v>
      </c>
      <c r="AT140" s="208" t="s">
        <v>138</v>
      </c>
      <c r="AU140" s="208" t="s">
        <v>89</v>
      </c>
      <c r="AY140" s="19" t="s">
        <v>135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143</v>
      </c>
      <c r="BM140" s="208" t="s">
        <v>547</v>
      </c>
    </row>
    <row r="141" s="13" customFormat="1">
      <c r="A141" s="13"/>
      <c r="B141" s="214"/>
      <c r="C141" s="13"/>
      <c r="D141" s="210" t="s">
        <v>147</v>
      </c>
      <c r="E141" s="215" t="s">
        <v>1</v>
      </c>
      <c r="F141" s="216" t="s">
        <v>300</v>
      </c>
      <c r="G141" s="13"/>
      <c r="H141" s="217">
        <v>168</v>
      </c>
      <c r="I141" s="218"/>
      <c r="J141" s="13"/>
      <c r="K141" s="13"/>
      <c r="L141" s="214"/>
      <c r="M141" s="219"/>
      <c r="N141" s="220"/>
      <c r="O141" s="220"/>
      <c r="P141" s="220"/>
      <c r="Q141" s="220"/>
      <c r="R141" s="220"/>
      <c r="S141" s="220"/>
      <c r="T141" s="22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147</v>
      </c>
      <c r="AU141" s="215" t="s">
        <v>89</v>
      </c>
      <c r="AV141" s="13" t="s">
        <v>89</v>
      </c>
      <c r="AW141" s="13" t="s">
        <v>36</v>
      </c>
      <c r="AX141" s="13" t="s">
        <v>87</v>
      </c>
      <c r="AY141" s="215" t="s">
        <v>135</v>
      </c>
    </row>
    <row r="142" s="2" customFormat="1" ht="24.15" customHeight="1">
      <c r="A142" s="38"/>
      <c r="B142" s="196"/>
      <c r="C142" s="197" t="s">
        <v>157</v>
      </c>
      <c r="D142" s="197" t="s">
        <v>138</v>
      </c>
      <c r="E142" s="198" t="s">
        <v>301</v>
      </c>
      <c r="F142" s="199" t="s">
        <v>302</v>
      </c>
      <c r="G142" s="200" t="s">
        <v>303</v>
      </c>
      <c r="H142" s="201">
        <v>7</v>
      </c>
      <c r="I142" s="202"/>
      <c r="J142" s="203">
        <f>ROUND(I142*H142,2)</f>
        <v>0</v>
      </c>
      <c r="K142" s="199" t="s">
        <v>292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143</v>
      </c>
      <c r="AT142" s="208" t="s">
        <v>138</v>
      </c>
      <c r="AU142" s="208" t="s">
        <v>89</v>
      </c>
      <c r="AY142" s="19" t="s">
        <v>135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143</v>
      </c>
      <c r="BM142" s="208" t="s">
        <v>548</v>
      </c>
    </row>
    <row r="143" s="2" customFormat="1" ht="24.15" customHeight="1">
      <c r="A143" s="38"/>
      <c r="B143" s="196"/>
      <c r="C143" s="197" t="s">
        <v>143</v>
      </c>
      <c r="D143" s="197" t="s">
        <v>138</v>
      </c>
      <c r="E143" s="198" t="s">
        <v>549</v>
      </c>
      <c r="F143" s="199" t="s">
        <v>550</v>
      </c>
      <c r="G143" s="200" t="s">
        <v>151</v>
      </c>
      <c r="H143" s="201">
        <v>40</v>
      </c>
      <c r="I143" s="202"/>
      <c r="J143" s="203">
        <f>ROUND(I143*H143,2)</f>
        <v>0</v>
      </c>
      <c r="K143" s="199" t="s">
        <v>292</v>
      </c>
      <c r="L143" s="39"/>
      <c r="M143" s="204" t="s">
        <v>1</v>
      </c>
      <c r="N143" s="205" t="s">
        <v>44</v>
      </c>
      <c r="O143" s="7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143</v>
      </c>
      <c r="AT143" s="208" t="s">
        <v>138</v>
      </c>
      <c r="AU143" s="208" t="s">
        <v>89</v>
      </c>
      <c r="AY143" s="19" t="s">
        <v>135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9" t="s">
        <v>87</v>
      </c>
      <c r="BK143" s="209">
        <f>ROUND(I143*H143,2)</f>
        <v>0</v>
      </c>
      <c r="BL143" s="19" t="s">
        <v>143</v>
      </c>
      <c r="BM143" s="208" t="s">
        <v>551</v>
      </c>
    </row>
    <row r="144" s="2" customFormat="1" ht="24.15" customHeight="1">
      <c r="A144" s="38"/>
      <c r="B144" s="196"/>
      <c r="C144" s="197" t="s">
        <v>136</v>
      </c>
      <c r="D144" s="197" t="s">
        <v>138</v>
      </c>
      <c r="E144" s="198" t="s">
        <v>308</v>
      </c>
      <c r="F144" s="199" t="s">
        <v>309</v>
      </c>
      <c r="G144" s="200" t="s">
        <v>151</v>
      </c>
      <c r="H144" s="201">
        <v>69.674999999999997</v>
      </c>
      <c r="I144" s="202"/>
      <c r="J144" s="203">
        <f>ROUND(I144*H144,2)</f>
        <v>0</v>
      </c>
      <c r="K144" s="199" t="s">
        <v>292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143</v>
      </c>
      <c r="AT144" s="208" t="s">
        <v>138</v>
      </c>
      <c r="AU144" s="208" t="s">
        <v>89</v>
      </c>
      <c r="AY144" s="19" t="s">
        <v>135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143</v>
      </c>
      <c r="BM144" s="208" t="s">
        <v>552</v>
      </c>
    </row>
    <row r="145" s="13" customFormat="1">
      <c r="A145" s="13"/>
      <c r="B145" s="214"/>
      <c r="C145" s="13"/>
      <c r="D145" s="210" t="s">
        <v>147</v>
      </c>
      <c r="E145" s="215" t="s">
        <v>1</v>
      </c>
      <c r="F145" s="216" t="s">
        <v>553</v>
      </c>
      <c r="G145" s="13"/>
      <c r="H145" s="217">
        <v>69.674999999999997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147</v>
      </c>
      <c r="AU145" s="215" t="s">
        <v>89</v>
      </c>
      <c r="AV145" s="13" t="s">
        <v>89</v>
      </c>
      <c r="AW145" s="13" t="s">
        <v>36</v>
      </c>
      <c r="AX145" s="13" t="s">
        <v>87</v>
      </c>
      <c r="AY145" s="215" t="s">
        <v>135</v>
      </c>
    </row>
    <row r="146" s="2" customFormat="1" ht="24.15" customHeight="1">
      <c r="A146" s="38"/>
      <c r="B146" s="196"/>
      <c r="C146" s="197" t="s">
        <v>172</v>
      </c>
      <c r="D146" s="197" t="s">
        <v>138</v>
      </c>
      <c r="E146" s="198" t="s">
        <v>317</v>
      </c>
      <c r="F146" s="199" t="s">
        <v>318</v>
      </c>
      <c r="G146" s="200" t="s">
        <v>151</v>
      </c>
      <c r="H146" s="201">
        <v>40</v>
      </c>
      <c r="I146" s="202"/>
      <c r="J146" s="203">
        <f>ROUND(I146*H146,2)</f>
        <v>0</v>
      </c>
      <c r="K146" s="199" t="s">
        <v>292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143</v>
      </c>
      <c r="AT146" s="208" t="s">
        <v>138</v>
      </c>
      <c r="AU146" s="208" t="s">
        <v>89</v>
      </c>
      <c r="AY146" s="19" t="s">
        <v>135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143</v>
      </c>
      <c r="BM146" s="208" t="s">
        <v>554</v>
      </c>
    </row>
    <row r="147" s="2" customFormat="1" ht="24.15" customHeight="1">
      <c r="A147" s="38"/>
      <c r="B147" s="196"/>
      <c r="C147" s="197" t="s">
        <v>179</v>
      </c>
      <c r="D147" s="197" t="s">
        <v>138</v>
      </c>
      <c r="E147" s="198" t="s">
        <v>320</v>
      </c>
      <c r="F147" s="199" t="s">
        <v>321</v>
      </c>
      <c r="G147" s="200" t="s">
        <v>151</v>
      </c>
      <c r="H147" s="201">
        <v>29.675000000000001</v>
      </c>
      <c r="I147" s="202"/>
      <c r="J147" s="203">
        <f>ROUND(I147*H147,2)</f>
        <v>0</v>
      </c>
      <c r="K147" s="199" t="s">
        <v>292</v>
      </c>
      <c r="L147" s="39"/>
      <c r="M147" s="204" t="s">
        <v>1</v>
      </c>
      <c r="N147" s="205" t="s">
        <v>44</v>
      </c>
      <c r="O147" s="77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143</v>
      </c>
      <c r="AT147" s="208" t="s">
        <v>138</v>
      </c>
      <c r="AU147" s="208" t="s">
        <v>89</v>
      </c>
      <c r="AY147" s="19" t="s">
        <v>135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87</v>
      </c>
      <c r="BK147" s="209">
        <f>ROUND(I147*H147,2)</f>
        <v>0</v>
      </c>
      <c r="BL147" s="19" t="s">
        <v>143</v>
      </c>
      <c r="BM147" s="208" t="s">
        <v>555</v>
      </c>
    </row>
    <row r="148" s="13" customFormat="1">
      <c r="A148" s="13"/>
      <c r="B148" s="214"/>
      <c r="C148" s="13"/>
      <c r="D148" s="210" t="s">
        <v>147</v>
      </c>
      <c r="E148" s="215" t="s">
        <v>1</v>
      </c>
      <c r="F148" s="216" t="s">
        <v>556</v>
      </c>
      <c r="G148" s="13"/>
      <c r="H148" s="217">
        <v>29.675000000000001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147</v>
      </c>
      <c r="AU148" s="215" t="s">
        <v>89</v>
      </c>
      <c r="AV148" s="13" t="s">
        <v>89</v>
      </c>
      <c r="AW148" s="13" t="s">
        <v>36</v>
      </c>
      <c r="AX148" s="13" t="s">
        <v>87</v>
      </c>
      <c r="AY148" s="215" t="s">
        <v>135</v>
      </c>
    </row>
    <row r="149" s="2" customFormat="1" ht="37.8" customHeight="1">
      <c r="A149" s="38"/>
      <c r="B149" s="196"/>
      <c r="C149" s="197" t="s">
        <v>165</v>
      </c>
      <c r="D149" s="197" t="s">
        <v>138</v>
      </c>
      <c r="E149" s="198" t="s">
        <v>324</v>
      </c>
      <c r="F149" s="199" t="s">
        <v>325</v>
      </c>
      <c r="G149" s="200" t="s">
        <v>151</v>
      </c>
      <c r="H149" s="201">
        <v>296.75</v>
      </c>
      <c r="I149" s="202"/>
      <c r="J149" s="203">
        <f>ROUND(I149*H149,2)</f>
        <v>0</v>
      </c>
      <c r="K149" s="199" t="s">
        <v>292</v>
      </c>
      <c r="L149" s="39"/>
      <c r="M149" s="204" t="s">
        <v>1</v>
      </c>
      <c r="N149" s="205" t="s">
        <v>44</v>
      </c>
      <c r="O149" s="7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143</v>
      </c>
      <c r="AT149" s="208" t="s">
        <v>138</v>
      </c>
      <c r="AU149" s="208" t="s">
        <v>89</v>
      </c>
      <c r="AY149" s="19" t="s">
        <v>135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87</v>
      </c>
      <c r="BK149" s="209">
        <f>ROUND(I149*H149,2)</f>
        <v>0</v>
      </c>
      <c r="BL149" s="19" t="s">
        <v>143</v>
      </c>
      <c r="BM149" s="208" t="s">
        <v>557</v>
      </c>
    </row>
    <row r="150" s="13" customFormat="1">
      <c r="A150" s="13"/>
      <c r="B150" s="214"/>
      <c r="C150" s="13"/>
      <c r="D150" s="210" t="s">
        <v>147</v>
      </c>
      <c r="E150" s="215" t="s">
        <v>1</v>
      </c>
      <c r="F150" s="216" t="s">
        <v>558</v>
      </c>
      <c r="G150" s="13"/>
      <c r="H150" s="217">
        <v>296.75</v>
      </c>
      <c r="I150" s="218"/>
      <c r="J150" s="13"/>
      <c r="K150" s="13"/>
      <c r="L150" s="214"/>
      <c r="M150" s="219"/>
      <c r="N150" s="220"/>
      <c r="O150" s="220"/>
      <c r="P150" s="220"/>
      <c r="Q150" s="220"/>
      <c r="R150" s="220"/>
      <c r="S150" s="220"/>
      <c r="T150" s="22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5" t="s">
        <v>147</v>
      </c>
      <c r="AU150" s="215" t="s">
        <v>89</v>
      </c>
      <c r="AV150" s="13" t="s">
        <v>89</v>
      </c>
      <c r="AW150" s="13" t="s">
        <v>36</v>
      </c>
      <c r="AX150" s="13" t="s">
        <v>87</v>
      </c>
      <c r="AY150" s="215" t="s">
        <v>135</v>
      </c>
    </row>
    <row r="151" s="2" customFormat="1" ht="24.15" customHeight="1">
      <c r="A151" s="38"/>
      <c r="B151" s="196"/>
      <c r="C151" s="197" t="s">
        <v>187</v>
      </c>
      <c r="D151" s="197" t="s">
        <v>138</v>
      </c>
      <c r="E151" s="198" t="s">
        <v>328</v>
      </c>
      <c r="F151" s="199" t="s">
        <v>329</v>
      </c>
      <c r="G151" s="200" t="s">
        <v>330</v>
      </c>
      <c r="H151" s="201">
        <v>65</v>
      </c>
      <c r="I151" s="202"/>
      <c r="J151" s="203">
        <f>ROUND(I151*H151,2)</f>
        <v>0</v>
      </c>
      <c r="K151" s="199" t="s">
        <v>292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143</v>
      </c>
      <c r="AT151" s="208" t="s">
        <v>138</v>
      </c>
      <c r="AU151" s="208" t="s">
        <v>89</v>
      </c>
      <c r="AY151" s="19" t="s">
        <v>135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143</v>
      </c>
      <c r="BM151" s="208" t="s">
        <v>559</v>
      </c>
    </row>
    <row r="152" s="13" customFormat="1">
      <c r="A152" s="13"/>
      <c r="B152" s="214"/>
      <c r="C152" s="13"/>
      <c r="D152" s="210" t="s">
        <v>147</v>
      </c>
      <c r="E152" s="215" t="s">
        <v>1</v>
      </c>
      <c r="F152" s="216" t="s">
        <v>560</v>
      </c>
      <c r="G152" s="13"/>
      <c r="H152" s="217">
        <v>65</v>
      </c>
      <c r="I152" s="218"/>
      <c r="J152" s="13"/>
      <c r="K152" s="13"/>
      <c r="L152" s="214"/>
      <c r="M152" s="219"/>
      <c r="N152" s="220"/>
      <c r="O152" s="220"/>
      <c r="P152" s="220"/>
      <c r="Q152" s="220"/>
      <c r="R152" s="220"/>
      <c r="S152" s="220"/>
      <c r="T152" s="22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5" t="s">
        <v>147</v>
      </c>
      <c r="AU152" s="215" t="s">
        <v>89</v>
      </c>
      <c r="AV152" s="13" t="s">
        <v>89</v>
      </c>
      <c r="AW152" s="13" t="s">
        <v>36</v>
      </c>
      <c r="AX152" s="13" t="s">
        <v>87</v>
      </c>
      <c r="AY152" s="215" t="s">
        <v>135</v>
      </c>
    </row>
    <row r="153" s="2" customFormat="1" ht="14.4" customHeight="1">
      <c r="A153" s="38"/>
      <c r="B153" s="196"/>
      <c r="C153" s="197" t="s">
        <v>191</v>
      </c>
      <c r="D153" s="197" t="s">
        <v>138</v>
      </c>
      <c r="E153" s="198" t="s">
        <v>333</v>
      </c>
      <c r="F153" s="199" t="s">
        <v>334</v>
      </c>
      <c r="G153" s="200" t="s">
        <v>151</v>
      </c>
      <c r="H153" s="201">
        <v>69.674999999999997</v>
      </c>
      <c r="I153" s="202"/>
      <c r="J153" s="203">
        <f>ROUND(I153*H153,2)</f>
        <v>0</v>
      </c>
      <c r="K153" s="199" t="s">
        <v>292</v>
      </c>
      <c r="L153" s="39"/>
      <c r="M153" s="204" t="s">
        <v>1</v>
      </c>
      <c r="N153" s="205" t="s">
        <v>44</v>
      </c>
      <c r="O153" s="77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143</v>
      </c>
      <c r="AT153" s="208" t="s">
        <v>138</v>
      </c>
      <c r="AU153" s="208" t="s">
        <v>89</v>
      </c>
      <c r="AY153" s="19" t="s">
        <v>135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87</v>
      </c>
      <c r="BK153" s="209">
        <f>ROUND(I153*H153,2)</f>
        <v>0</v>
      </c>
      <c r="BL153" s="19" t="s">
        <v>143</v>
      </c>
      <c r="BM153" s="208" t="s">
        <v>561</v>
      </c>
    </row>
    <row r="154" s="2" customFormat="1" ht="24.15" customHeight="1">
      <c r="A154" s="38"/>
      <c r="B154" s="196"/>
      <c r="C154" s="197" t="s">
        <v>197</v>
      </c>
      <c r="D154" s="197" t="s">
        <v>138</v>
      </c>
      <c r="E154" s="198" t="s">
        <v>337</v>
      </c>
      <c r="F154" s="199" t="s">
        <v>338</v>
      </c>
      <c r="G154" s="200" t="s">
        <v>151</v>
      </c>
      <c r="H154" s="201">
        <v>40</v>
      </c>
      <c r="I154" s="202"/>
      <c r="J154" s="203">
        <f>ROUND(I154*H154,2)</f>
        <v>0</v>
      </c>
      <c r="K154" s="199" t="s">
        <v>292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143</v>
      </c>
      <c r="AT154" s="208" t="s">
        <v>138</v>
      </c>
      <c r="AU154" s="208" t="s">
        <v>89</v>
      </c>
      <c r="AY154" s="19" t="s">
        <v>135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143</v>
      </c>
      <c r="BM154" s="208" t="s">
        <v>562</v>
      </c>
    </row>
    <row r="155" s="12" customFormat="1" ht="22.8" customHeight="1">
      <c r="A155" s="12"/>
      <c r="B155" s="183"/>
      <c r="C155" s="12"/>
      <c r="D155" s="184" t="s">
        <v>78</v>
      </c>
      <c r="E155" s="194" t="s">
        <v>89</v>
      </c>
      <c r="F155" s="194" t="s">
        <v>340</v>
      </c>
      <c r="G155" s="12"/>
      <c r="H155" s="12"/>
      <c r="I155" s="186"/>
      <c r="J155" s="195">
        <f>BK155</f>
        <v>0</v>
      </c>
      <c r="K155" s="12"/>
      <c r="L155" s="183"/>
      <c r="M155" s="188"/>
      <c r="N155" s="189"/>
      <c r="O155" s="189"/>
      <c r="P155" s="190">
        <f>SUM(P156:P163)</f>
        <v>0</v>
      </c>
      <c r="Q155" s="189"/>
      <c r="R155" s="190">
        <f>SUM(R156:R163)</f>
        <v>14.78912498</v>
      </c>
      <c r="S155" s="189"/>
      <c r="T155" s="191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84" t="s">
        <v>87</v>
      </c>
      <c r="AT155" s="192" t="s">
        <v>78</v>
      </c>
      <c r="AU155" s="192" t="s">
        <v>87</v>
      </c>
      <c r="AY155" s="184" t="s">
        <v>135</v>
      </c>
      <c r="BK155" s="193">
        <f>SUM(BK156:BK163)</f>
        <v>0</v>
      </c>
    </row>
    <row r="156" s="2" customFormat="1" ht="14.4" customHeight="1">
      <c r="A156" s="38"/>
      <c r="B156" s="196"/>
      <c r="C156" s="197" t="s">
        <v>202</v>
      </c>
      <c r="D156" s="197" t="s">
        <v>138</v>
      </c>
      <c r="E156" s="198" t="s">
        <v>563</v>
      </c>
      <c r="F156" s="199" t="s">
        <v>564</v>
      </c>
      <c r="G156" s="200" t="s">
        <v>151</v>
      </c>
      <c r="H156" s="201">
        <v>5.6900000000000004</v>
      </c>
      <c r="I156" s="202"/>
      <c r="J156" s="203">
        <f>ROUND(I156*H156,2)</f>
        <v>0</v>
      </c>
      <c r="K156" s="199" t="s">
        <v>292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2.5262500000000001</v>
      </c>
      <c r="R156" s="206">
        <f>Q156*H156</f>
        <v>14.374362500000002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143</v>
      </c>
      <c r="AT156" s="208" t="s">
        <v>138</v>
      </c>
      <c r="AU156" s="208" t="s">
        <v>89</v>
      </c>
      <c r="AY156" s="19" t="s">
        <v>135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143</v>
      </c>
      <c r="BM156" s="208" t="s">
        <v>565</v>
      </c>
    </row>
    <row r="157" s="2" customFormat="1" ht="14.4" customHeight="1">
      <c r="A157" s="38"/>
      <c r="B157" s="196"/>
      <c r="C157" s="197" t="s">
        <v>206</v>
      </c>
      <c r="D157" s="197" t="s">
        <v>138</v>
      </c>
      <c r="E157" s="198" t="s">
        <v>345</v>
      </c>
      <c r="F157" s="199" t="s">
        <v>346</v>
      </c>
      <c r="G157" s="200" t="s">
        <v>330</v>
      </c>
      <c r="H157" s="201">
        <v>9.9380000000000006</v>
      </c>
      <c r="I157" s="202"/>
      <c r="J157" s="203">
        <f>ROUND(I157*H157,2)</f>
        <v>0</v>
      </c>
      <c r="K157" s="199" t="s">
        <v>292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0.0014400000000000001</v>
      </c>
      <c r="R157" s="206">
        <f>Q157*H157</f>
        <v>0.014310720000000003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143</v>
      </c>
      <c r="AT157" s="208" t="s">
        <v>138</v>
      </c>
      <c r="AU157" s="208" t="s">
        <v>89</v>
      </c>
      <c r="AY157" s="19" t="s">
        <v>135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143</v>
      </c>
      <c r="BM157" s="208" t="s">
        <v>566</v>
      </c>
    </row>
    <row r="158" s="13" customFormat="1">
      <c r="A158" s="13"/>
      <c r="B158" s="214"/>
      <c r="C158" s="13"/>
      <c r="D158" s="210" t="s">
        <v>147</v>
      </c>
      <c r="E158" s="215" t="s">
        <v>1</v>
      </c>
      <c r="F158" s="216" t="s">
        <v>567</v>
      </c>
      <c r="G158" s="13"/>
      <c r="H158" s="217">
        <v>3.6680000000000001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147</v>
      </c>
      <c r="AU158" s="215" t="s">
        <v>89</v>
      </c>
      <c r="AV158" s="13" t="s">
        <v>89</v>
      </c>
      <c r="AW158" s="13" t="s">
        <v>36</v>
      </c>
      <c r="AX158" s="13" t="s">
        <v>79</v>
      </c>
      <c r="AY158" s="215" t="s">
        <v>135</v>
      </c>
    </row>
    <row r="159" s="13" customFormat="1">
      <c r="A159" s="13"/>
      <c r="B159" s="214"/>
      <c r="C159" s="13"/>
      <c r="D159" s="210" t="s">
        <v>147</v>
      </c>
      <c r="E159" s="215" t="s">
        <v>1</v>
      </c>
      <c r="F159" s="216" t="s">
        <v>568</v>
      </c>
      <c r="G159" s="13"/>
      <c r="H159" s="217">
        <v>6.2699999999999996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147</v>
      </c>
      <c r="AU159" s="215" t="s">
        <v>89</v>
      </c>
      <c r="AV159" s="13" t="s">
        <v>89</v>
      </c>
      <c r="AW159" s="13" t="s">
        <v>36</v>
      </c>
      <c r="AX159" s="13" t="s">
        <v>79</v>
      </c>
      <c r="AY159" s="215" t="s">
        <v>135</v>
      </c>
    </row>
    <row r="160" s="15" customFormat="1">
      <c r="A160" s="15"/>
      <c r="B160" s="229"/>
      <c r="C160" s="15"/>
      <c r="D160" s="210" t="s">
        <v>147</v>
      </c>
      <c r="E160" s="230" t="s">
        <v>1</v>
      </c>
      <c r="F160" s="231" t="s">
        <v>156</v>
      </c>
      <c r="G160" s="15"/>
      <c r="H160" s="232">
        <v>9.9380000000000006</v>
      </c>
      <c r="I160" s="233"/>
      <c r="J160" s="15"/>
      <c r="K160" s="15"/>
      <c r="L160" s="229"/>
      <c r="M160" s="234"/>
      <c r="N160" s="235"/>
      <c r="O160" s="235"/>
      <c r="P160" s="235"/>
      <c r="Q160" s="235"/>
      <c r="R160" s="235"/>
      <c r="S160" s="235"/>
      <c r="T160" s="23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30" t="s">
        <v>147</v>
      </c>
      <c r="AU160" s="230" t="s">
        <v>89</v>
      </c>
      <c r="AV160" s="15" t="s">
        <v>143</v>
      </c>
      <c r="AW160" s="15" t="s">
        <v>36</v>
      </c>
      <c r="AX160" s="15" t="s">
        <v>87</v>
      </c>
      <c r="AY160" s="230" t="s">
        <v>135</v>
      </c>
    </row>
    <row r="161" s="2" customFormat="1" ht="14.4" customHeight="1">
      <c r="A161" s="38"/>
      <c r="B161" s="196"/>
      <c r="C161" s="197" t="s">
        <v>210</v>
      </c>
      <c r="D161" s="197" t="s">
        <v>138</v>
      </c>
      <c r="E161" s="198" t="s">
        <v>349</v>
      </c>
      <c r="F161" s="199" t="s">
        <v>350</v>
      </c>
      <c r="G161" s="200" t="s">
        <v>330</v>
      </c>
      <c r="H161" s="201">
        <v>9.9380000000000006</v>
      </c>
      <c r="I161" s="202"/>
      <c r="J161" s="203">
        <f>ROUND(I161*H161,2)</f>
        <v>0</v>
      </c>
      <c r="K161" s="199" t="s">
        <v>292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4.0000000000000003E-05</v>
      </c>
      <c r="R161" s="206">
        <f>Q161*H161</f>
        <v>0.00039752000000000006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143</v>
      </c>
      <c r="AT161" s="208" t="s">
        <v>138</v>
      </c>
      <c r="AU161" s="208" t="s">
        <v>89</v>
      </c>
      <c r="AY161" s="19" t="s">
        <v>135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87</v>
      </c>
      <c r="BK161" s="209">
        <f>ROUND(I161*H161,2)</f>
        <v>0</v>
      </c>
      <c r="BL161" s="19" t="s">
        <v>143</v>
      </c>
      <c r="BM161" s="208" t="s">
        <v>569</v>
      </c>
    </row>
    <row r="162" s="2" customFormat="1" ht="14.4" customHeight="1">
      <c r="A162" s="38"/>
      <c r="B162" s="196"/>
      <c r="C162" s="197" t="s">
        <v>8</v>
      </c>
      <c r="D162" s="197" t="s">
        <v>138</v>
      </c>
      <c r="E162" s="198" t="s">
        <v>570</v>
      </c>
      <c r="F162" s="199" t="s">
        <v>571</v>
      </c>
      <c r="G162" s="200" t="s">
        <v>164</v>
      </c>
      <c r="H162" s="201">
        <v>0.123</v>
      </c>
      <c r="I162" s="202"/>
      <c r="J162" s="203">
        <f>ROUND(I162*H162,2)</f>
        <v>0</v>
      </c>
      <c r="K162" s="199" t="s">
        <v>292</v>
      </c>
      <c r="L162" s="39"/>
      <c r="M162" s="204" t="s">
        <v>1</v>
      </c>
      <c r="N162" s="205" t="s">
        <v>44</v>
      </c>
      <c r="O162" s="77"/>
      <c r="P162" s="206">
        <f>O162*H162</f>
        <v>0</v>
      </c>
      <c r="Q162" s="206">
        <v>1.0382199999999999</v>
      </c>
      <c r="R162" s="206">
        <f>Q162*H162</f>
        <v>0.12770105999999998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143</v>
      </c>
      <c r="AT162" s="208" t="s">
        <v>138</v>
      </c>
      <c r="AU162" s="208" t="s">
        <v>89</v>
      </c>
      <c r="AY162" s="19" t="s">
        <v>135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9" t="s">
        <v>87</v>
      </c>
      <c r="BK162" s="209">
        <f>ROUND(I162*H162,2)</f>
        <v>0</v>
      </c>
      <c r="BL162" s="19" t="s">
        <v>143</v>
      </c>
      <c r="BM162" s="208" t="s">
        <v>572</v>
      </c>
    </row>
    <row r="163" s="2" customFormat="1" ht="24.15" customHeight="1">
      <c r="A163" s="38"/>
      <c r="B163" s="196"/>
      <c r="C163" s="197" t="s">
        <v>221</v>
      </c>
      <c r="D163" s="197" t="s">
        <v>138</v>
      </c>
      <c r="E163" s="198" t="s">
        <v>352</v>
      </c>
      <c r="F163" s="199" t="s">
        <v>353</v>
      </c>
      <c r="G163" s="200" t="s">
        <v>164</v>
      </c>
      <c r="H163" s="201">
        <v>0.25700000000000001</v>
      </c>
      <c r="I163" s="202"/>
      <c r="J163" s="203">
        <f>ROUND(I163*H163,2)</f>
        <v>0</v>
      </c>
      <c r="K163" s="199" t="s">
        <v>292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1.0597399999999999</v>
      </c>
      <c r="R163" s="206">
        <f>Q163*H163</f>
        <v>0.27235317999999997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143</v>
      </c>
      <c r="AT163" s="208" t="s">
        <v>138</v>
      </c>
      <c r="AU163" s="208" t="s">
        <v>89</v>
      </c>
      <c r="AY163" s="19" t="s">
        <v>135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143</v>
      </c>
      <c r="BM163" s="208" t="s">
        <v>573</v>
      </c>
    </row>
    <row r="164" s="12" customFormat="1" ht="22.8" customHeight="1">
      <c r="A164" s="12"/>
      <c r="B164" s="183"/>
      <c r="C164" s="12"/>
      <c r="D164" s="184" t="s">
        <v>78</v>
      </c>
      <c r="E164" s="194" t="s">
        <v>157</v>
      </c>
      <c r="F164" s="194" t="s">
        <v>355</v>
      </c>
      <c r="G164" s="12"/>
      <c r="H164" s="12"/>
      <c r="I164" s="186"/>
      <c r="J164" s="195">
        <f>BK164</f>
        <v>0</v>
      </c>
      <c r="K164" s="12"/>
      <c r="L164" s="183"/>
      <c r="M164" s="188"/>
      <c r="N164" s="189"/>
      <c r="O164" s="189"/>
      <c r="P164" s="190">
        <f>SUM(P165:P178)</f>
        <v>0</v>
      </c>
      <c r="Q164" s="189"/>
      <c r="R164" s="190">
        <f>SUM(R165:R178)</f>
        <v>29.778372879999999</v>
      </c>
      <c r="S164" s="189"/>
      <c r="T164" s="191">
        <f>SUM(T165:T178)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84" t="s">
        <v>87</v>
      </c>
      <c r="AT164" s="192" t="s">
        <v>78</v>
      </c>
      <c r="AU164" s="192" t="s">
        <v>87</v>
      </c>
      <c r="AY164" s="184" t="s">
        <v>135</v>
      </c>
      <c r="BK164" s="193">
        <f>SUM(BK165:BK178)</f>
        <v>0</v>
      </c>
    </row>
    <row r="165" s="2" customFormat="1" ht="24.15" customHeight="1">
      <c r="A165" s="38"/>
      <c r="B165" s="196"/>
      <c r="C165" s="197" t="s">
        <v>226</v>
      </c>
      <c r="D165" s="197" t="s">
        <v>138</v>
      </c>
      <c r="E165" s="198" t="s">
        <v>574</v>
      </c>
      <c r="F165" s="199" t="s">
        <v>575</v>
      </c>
      <c r="G165" s="200" t="s">
        <v>175</v>
      </c>
      <c r="H165" s="201">
        <v>2</v>
      </c>
      <c r="I165" s="202"/>
      <c r="J165" s="203">
        <f>ROUND(I165*H165,2)</f>
        <v>0</v>
      </c>
      <c r="K165" s="199" t="s">
        <v>292</v>
      </c>
      <c r="L165" s="39"/>
      <c r="M165" s="204" t="s">
        <v>1</v>
      </c>
      <c r="N165" s="205" t="s">
        <v>44</v>
      </c>
      <c r="O165" s="77"/>
      <c r="P165" s="206">
        <f>O165*H165</f>
        <v>0</v>
      </c>
      <c r="Q165" s="206">
        <v>0.25685000000000002</v>
      </c>
      <c r="R165" s="206">
        <f>Q165*H165</f>
        <v>0.51370000000000005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143</v>
      </c>
      <c r="AT165" s="208" t="s">
        <v>138</v>
      </c>
      <c r="AU165" s="208" t="s">
        <v>89</v>
      </c>
      <c r="AY165" s="19" t="s">
        <v>135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143</v>
      </c>
      <c r="BM165" s="208" t="s">
        <v>576</v>
      </c>
    </row>
    <row r="166" s="13" customFormat="1">
      <c r="A166" s="13"/>
      <c r="B166" s="214"/>
      <c r="C166" s="13"/>
      <c r="D166" s="210" t="s">
        <v>147</v>
      </c>
      <c r="E166" s="215" t="s">
        <v>1</v>
      </c>
      <c r="F166" s="216" t="s">
        <v>577</v>
      </c>
      <c r="G166" s="13"/>
      <c r="H166" s="217">
        <v>2</v>
      </c>
      <c r="I166" s="218"/>
      <c r="J166" s="13"/>
      <c r="K166" s="13"/>
      <c r="L166" s="214"/>
      <c r="M166" s="219"/>
      <c r="N166" s="220"/>
      <c r="O166" s="220"/>
      <c r="P166" s="220"/>
      <c r="Q166" s="220"/>
      <c r="R166" s="220"/>
      <c r="S166" s="220"/>
      <c r="T166" s="22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5" t="s">
        <v>147</v>
      </c>
      <c r="AU166" s="215" t="s">
        <v>89</v>
      </c>
      <c r="AV166" s="13" t="s">
        <v>89</v>
      </c>
      <c r="AW166" s="13" t="s">
        <v>36</v>
      </c>
      <c r="AX166" s="13" t="s">
        <v>87</v>
      </c>
      <c r="AY166" s="215" t="s">
        <v>135</v>
      </c>
    </row>
    <row r="167" s="2" customFormat="1" ht="14.4" customHeight="1">
      <c r="A167" s="38"/>
      <c r="B167" s="196"/>
      <c r="C167" s="197" t="s">
        <v>232</v>
      </c>
      <c r="D167" s="197" t="s">
        <v>138</v>
      </c>
      <c r="E167" s="198" t="s">
        <v>578</v>
      </c>
      <c r="F167" s="199" t="s">
        <v>579</v>
      </c>
      <c r="G167" s="200" t="s">
        <v>151</v>
      </c>
      <c r="H167" s="201">
        <v>5.0999999999999996</v>
      </c>
      <c r="I167" s="202"/>
      <c r="J167" s="203">
        <f>ROUND(I167*H167,2)</f>
        <v>0</v>
      </c>
      <c r="K167" s="199" t="s">
        <v>292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2.4535100000000001</v>
      </c>
      <c r="R167" s="206">
        <f>Q167*H167</f>
        <v>12.512900999999999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143</v>
      </c>
      <c r="AT167" s="208" t="s">
        <v>138</v>
      </c>
      <c r="AU167" s="208" t="s">
        <v>89</v>
      </c>
      <c r="AY167" s="19" t="s">
        <v>135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143</v>
      </c>
      <c r="BM167" s="208" t="s">
        <v>580</v>
      </c>
    </row>
    <row r="168" s="13" customFormat="1">
      <c r="A168" s="13"/>
      <c r="B168" s="214"/>
      <c r="C168" s="13"/>
      <c r="D168" s="210" t="s">
        <v>147</v>
      </c>
      <c r="E168" s="215" t="s">
        <v>1</v>
      </c>
      <c r="F168" s="216" t="s">
        <v>581</v>
      </c>
      <c r="G168" s="13"/>
      <c r="H168" s="217">
        <v>5.0999999999999996</v>
      </c>
      <c r="I168" s="218"/>
      <c r="J168" s="13"/>
      <c r="K168" s="13"/>
      <c r="L168" s="214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5" t="s">
        <v>147</v>
      </c>
      <c r="AU168" s="215" t="s">
        <v>89</v>
      </c>
      <c r="AV168" s="13" t="s">
        <v>89</v>
      </c>
      <c r="AW168" s="13" t="s">
        <v>36</v>
      </c>
      <c r="AX168" s="13" t="s">
        <v>87</v>
      </c>
      <c r="AY168" s="215" t="s">
        <v>135</v>
      </c>
    </row>
    <row r="169" s="2" customFormat="1" ht="14.4" customHeight="1">
      <c r="A169" s="38"/>
      <c r="B169" s="196"/>
      <c r="C169" s="237" t="s">
        <v>240</v>
      </c>
      <c r="D169" s="237" t="s">
        <v>161</v>
      </c>
      <c r="E169" s="238" t="s">
        <v>582</v>
      </c>
      <c r="F169" s="239" t="s">
        <v>583</v>
      </c>
      <c r="G169" s="240" t="s">
        <v>584</v>
      </c>
      <c r="H169" s="241">
        <v>8</v>
      </c>
      <c r="I169" s="242"/>
      <c r="J169" s="243">
        <f>ROUND(I169*H169,2)</f>
        <v>0</v>
      </c>
      <c r="K169" s="239" t="s">
        <v>1</v>
      </c>
      <c r="L169" s="244"/>
      <c r="M169" s="245" t="s">
        <v>1</v>
      </c>
      <c r="N169" s="246" t="s">
        <v>44</v>
      </c>
      <c r="O169" s="77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165</v>
      </c>
      <c r="AT169" s="208" t="s">
        <v>161</v>
      </c>
      <c r="AU169" s="208" t="s">
        <v>89</v>
      </c>
      <c r="AY169" s="19" t="s">
        <v>135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143</v>
      </c>
      <c r="BM169" s="208" t="s">
        <v>585</v>
      </c>
    </row>
    <row r="170" s="13" customFormat="1">
      <c r="A170" s="13"/>
      <c r="B170" s="214"/>
      <c r="C170" s="13"/>
      <c r="D170" s="210" t="s">
        <v>147</v>
      </c>
      <c r="E170" s="215" t="s">
        <v>1</v>
      </c>
      <c r="F170" s="216" t="s">
        <v>586</v>
      </c>
      <c r="G170" s="13"/>
      <c r="H170" s="217">
        <v>8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147</v>
      </c>
      <c r="AU170" s="215" t="s">
        <v>89</v>
      </c>
      <c r="AV170" s="13" t="s">
        <v>89</v>
      </c>
      <c r="AW170" s="13" t="s">
        <v>36</v>
      </c>
      <c r="AX170" s="13" t="s">
        <v>87</v>
      </c>
      <c r="AY170" s="215" t="s">
        <v>135</v>
      </c>
    </row>
    <row r="171" s="2" customFormat="1" ht="24.15" customHeight="1">
      <c r="A171" s="38"/>
      <c r="B171" s="196"/>
      <c r="C171" s="197" t="s">
        <v>245</v>
      </c>
      <c r="D171" s="197" t="s">
        <v>138</v>
      </c>
      <c r="E171" s="198" t="s">
        <v>587</v>
      </c>
      <c r="F171" s="199" t="s">
        <v>588</v>
      </c>
      <c r="G171" s="200" t="s">
        <v>330</v>
      </c>
      <c r="H171" s="201">
        <v>23.329999999999998</v>
      </c>
      <c r="I171" s="202"/>
      <c r="J171" s="203">
        <f>ROUND(I171*H171,2)</f>
        <v>0</v>
      </c>
      <c r="K171" s="199" t="s">
        <v>292</v>
      </c>
      <c r="L171" s="39"/>
      <c r="M171" s="204" t="s">
        <v>1</v>
      </c>
      <c r="N171" s="205" t="s">
        <v>44</v>
      </c>
      <c r="O171" s="77"/>
      <c r="P171" s="206">
        <f>O171*H171</f>
        <v>0</v>
      </c>
      <c r="Q171" s="206">
        <v>0.00132</v>
      </c>
      <c r="R171" s="206">
        <f>Q171*H171</f>
        <v>0.030795599999999996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143</v>
      </c>
      <c r="AT171" s="208" t="s">
        <v>138</v>
      </c>
      <c r="AU171" s="208" t="s">
        <v>89</v>
      </c>
      <c r="AY171" s="19" t="s">
        <v>135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87</v>
      </c>
      <c r="BK171" s="209">
        <f>ROUND(I171*H171,2)</f>
        <v>0</v>
      </c>
      <c r="BL171" s="19" t="s">
        <v>143</v>
      </c>
      <c r="BM171" s="208" t="s">
        <v>589</v>
      </c>
    </row>
    <row r="172" s="13" customFormat="1">
      <c r="A172" s="13"/>
      <c r="B172" s="214"/>
      <c r="C172" s="13"/>
      <c r="D172" s="210" t="s">
        <v>147</v>
      </c>
      <c r="E172" s="215" t="s">
        <v>1</v>
      </c>
      <c r="F172" s="216" t="s">
        <v>590</v>
      </c>
      <c r="G172" s="13"/>
      <c r="H172" s="217">
        <v>23.329999999999998</v>
      </c>
      <c r="I172" s="218"/>
      <c r="J172" s="13"/>
      <c r="K172" s="13"/>
      <c r="L172" s="214"/>
      <c r="M172" s="219"/>
      <c r="N172" s="220"/>
      <c r="O172" s="220"/>
      <c r="P172" s="220"/>
      <c r="Q172" s="220"/>
      <c r="R172" s="220"/>
      <c r="S172" s="220"/>
      <c r="T172" s="22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5" t="s">
        <v>147</v>
      </c>
      <c r="AU172" s="215" t="s">
        <v>89</v>
      </c>
      <c r="AV172" s="13" t="s">
        <v>89</v>
      </c>
      <c r="AW172" s="13" t="s">
        <v>36</v>
      </c>
      <c r="AX172" s="13" t="s">
        <v>87</v>
      </c>
      <c r="AY172" s="215" t="s">
        <v>135</v>
      </c>
    </row>
    <row r="173" s="2" customFormat="1" ht="24.15" customHeight="1">
      <c r="A173" s="38"/>
      <c r="B173" s="196"/>
      <c r="C173" s="197" t="s">
        <v>7</v>
      </c>
      <c r="D173" s="197" t="s">
        <v>138</v>
      </c>
      <c r="E173" s="198" t="s">
        <v>591</v>
      </c>
      <c r="F173" s="199" t="s">
        <v>592</v>
      </c>
      <c r="G173" s="200" t="s">
        <v>330</v>
      </c>
      <c r="H173" s="201">
        <v>23.329999999999998</v>
      </c>
      <c r="I173" s="202"/>
      <c r="J173" s="203">
        <f>ROUND(I173*H173,2)</f>
        <v>0</v>
      </c>
      <c r="K173" s="199" t="s">
        <v>292</v>
      </c>
      <c r="L173" s="39"/>
      <c r="M173" s="204" t="s">
        <v>1</v>
      </c>
      <c r="N173" s="205" t="s">
        <v>44</v>
      </c>
      <c r="O173" s="77"/>
      <c r="P173" s="206">
        <f>O173*H173</f>
        <v>0</v>
      </c>
      <c r="Q173" s="206">
        <v>4.0000000000000003E-05</v>
      </c>
      <c r="R173" s="206">
        <f>Q173*H173</f>
        <v>0.00093320000000000002</v>
      </c>
      <c r="S173" s="206">
        <v>0</v>
      </c>
      <c r="T173" s="20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8" t="s">
        <v>143</v>
      </c>
      <c r="AT173" s="208" t="s">
        <v>138</v>
      </c>
      <c r="AU173" s="208" t="s">
        <v>89</v>
      </c>
      <c r="AY173" s="19" t="s">
        <v>135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9" t="s">
        <v>87</v>
      </c>
      <c r="BK173" s="209">
        <f>ROUND(I173*H173,2)</f>
        <v>0</v>
      </c>
      <c r="BL173" s="19" t="s">
        <v>143</v>
      </c>
      <c r="BM173" s="208" t="s">
        <v>593</v>
      </c>
    </row>
    <row r="174" s="2" customFormat="1" ht="14.4" customHeight="1">
      <c r="A174" s="38"/>
      <c r="B174" s="196"/>
      <c r="C174" s="197" t="s">
        <v>259</v>
      </c>
      <c r="D174" s="197" t="s">
        <v>138</v>
      </c>
      <c r="E174" s="198" t="s">
        <v>594</v>
      </c>
      <c r="F174" s="199" t="s">
        <v>595</v>
      </c>
      <c r="G174" s="200" t="s">
        <v>164</v>
      </c>
      <c r="H174" s="201">
        <v>0.48399999999999999</v>
      </c>
      <c r="I174" s="202"/>
      <c r="J174" s="203">
        <f>ROUND(I174*H174,2)</f>
        <v>0</v>
      </c>
      <c r="K174" s="199" t="s">
        <v>292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1.0763700000000001</v>
      </c>
      <c r="R174" s="206">
        <f>Q174*H174</f>
        <v>0.52096308000000002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143</v>
      </c>
      <c r="AT174" s="208" t="s">
        <v>138</v>
      </c>
      <c r="AU174" s="208" t="s">
        <v>89</v>
      </c>
      <c r="AY174" s="19" t="s">
        <v>135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143</v>
      </c>
      <c r="BM174" s="208" t="s">
        <v>596</v>
      </c>
    </row>
    <row r="175" s="13" customFormat="1">
      <c r="A175" s="13"/>
      <c r="B175" s="214"/>
      <c r="C175" s="13"/>
      <c r="D175" s="210" t="s">
        <v>147</v>
      </c>
      <c r="E175" s="215" t="s">
        <v>1</v>
      </c>
      <c r="F175" s="216" t="s">
        <v>597</v>
      </c>
      <c r="G175" s="13"/>
      <c r="H175" s="217">
        <v>0.48407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147</v>
      </c>
      <c r="AU175" s="215" t="s">
        <v>89</v>
      </c>
      <c r="AV175" s="13" t="s">
        <v>89</v>
      </c>
      <c r="AW175" s="13" t="s">
        <v>36</v>
      </c>
      <c r="AX175" s="13" t="s">
        <v>87</v>
      </c>
      <c r="AY175" s="215" t="s">
        <v>135</v>
      </c>
    </row>
    <row r="176" s="2" customFormat="1" ht="24.15" customHeight="1">
      <c r="A176" s="38"/>
      <c r="B176" s="196"/>
      <c r="C176" s="197" t="s">
        <v>263</v>
      </c>
      <c r="D176" s="197" t="s">
        <v>138</v>
      </c>
      <c r="E176" s="198" t="s">
        <v>370</v>
      </c>
      <c r="F176" s="199" t="s">
        <v>371</v>
      </c>
      <c r="G176" s="200" t="s">
        <v>175</v>
      </c>
      <c r="H176" s="201">
        <v>8</v>
      </c>
      <c r="I176" s="202"/>
      <c r="J176" s="203">
        <f>ROUND(I176*H176,2)</f>
        <v>0</v>
      </c>
      <c r="K176" s="199" t="s">
        <v>292</v>
      </c>
      <c r="L176" s="39"/>
      <c r="M176" s="204" t="s">
        <v>1</v>
      </c>
      <c r="N176" s="205" t="s">
        <v>44</v>
      </c>
      <c r="O176" s="77"/>
      <c r="P176" s="206">
        <f>O176*H176</f>
        <v>0</v>
      </c>
      <c r="Q176" s="206">
        <v>0.14401</v>
      </c>
      <c r="R176" s="206">
        <f>Q176*H176</f>
        <v>1.15208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143</v>
      </c>
      <c r="AT176" s="208" t="s">
        <v>138</v>
      </c>
      <c r="AU176" s="208" t="s">
        <v>89</v>
      </c>
      <c r="AY176" s="19" t="s">
        <v>135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87</v>
      </c>
      <c r="BK176" s="209">
        <f>ROUND(I176*H176,2)</f>
        <v>0</v>
      </c>
      <c r="BL176" s="19" t="s">
        <v>143</v>
      </c>
      <c r="BM176" s="208" t="s">
        <v>598</v>
      </c>
    </row>
    <row r="177" s="2" customFormat="1" ht="14.4" customHeight="1">
      <c r="A177" s="38"/>
      <c r="B177" s="196"/>
      <c r="C177" s="237" t="s">
        <v>268</v>
      </c>
      <c r="D177" s="237" t="s">
        <v>161</v>
      </c>
      <c r="E177" s="238" t="s">
        <v>599</v>
      </c>
      <c r="F177" s="239" t="s">
        <v>600</v>
      </c>
      <c r="G177" s="240" t="s">
        <v>584</v>
      </c>
      <c r="H177" s="241">
        <v>7</v>
      </c>
      <c r="I177" s="242"/>
      <c r="J177" s="243">
        <f>ROUND(I177*H177,2)</f>
        <v>0</v>
      </c>
      <c r="K177" s="239" t="s">
        <v>1</v>
      </c>
      <c r="L177" s="244"/>
      <c r="M177" s="245" t="s">
        <v>1</v>
      </c>
      <c r="N177" s="246" t="s">
        <v>44</v>
      </c>
      <c r="O177" s="77"/>
      <c r="P177" s="206">
        <f>O177*H177</f>
        <v>0</v>
      </c>
      <c r="Q177" s="206">
        <v>1.8109999999999999</v>
      </c>
      <c r="R177" s="206">
        <f>Q177*H177</f>
        <v>12.677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165</v>
      </c>
      <c r="AT177" s="208" t="s">
        <v>161</v>
      </c>
      <c r="AU177" s="208" t="s">
        <v>89</v>
      </c>
      <c r="AY177" s="19" t="s">
        <v>135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87</v>
      </c>
      <c r="BK177" s="209">
        <f>ROUND(I177*H177,2)</f>
        <v>0</v>
      </c>
      <c r="BL177" s="19" t="s">
        <v>143</v>
      </c>
      <c r="BM177" s="208" t="s">
        <v>601</v>
      </c>
    </row>
    <row r="178" s="2" customFormat="1" ht="14.4" customHeight="1">
      <c r="A178" s="38"/>
      <c r="B178" s="196"/>
      <c r="C178" s="237" t="s">
        <v>390</v>
      </c>
      <c r="D178" s="237" t="s">
        <v>161</v>
      </c>
      <c r="E178" s="238" t="s">
        <v>602</v>
      </c>
      <c r="F178" s="239" t="s">
        <v>603</v>
      </c>
      <c r="G178" s="240" t="s">
        <v>584</v>
      </c>
      <c r="H178" s="241">
        <v>1</v>
      </c>
      <c r="I178" s="242"/>
      <c r="J178" s="243">
        <f>ROUND(I178*H178,2)</f>
        <v>0</v>
      </c>
      <c r="K178" s="239" t="s">
        <v>1</v>
      </c>
      <c r="L178" s="244"/>
      <c r="M178" s="245" t="s">
        <v>1</v>
      </c>
      <c r="N178" s="246" t="s">
        <v>44</v>
      </c>
      <c r="O178" s="77"/>
      <c r="P178" s="206">
        <f>O178*H178</f>
        <v>0</v>
      </c>
      <c r="Q178" s="206">
        <v>2.3700000000000001</v>
      </c>
      <c r="R178" s="206">
        <f>Q178*H178</f>
        <v>2.3700000000000001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165</v>
      </c>
      <c r="AT178" s="208" t="s">
        <v>161</v>
      </c>
      <c r="AU178" s="208" t="s">
        <v>89</v>
      </c>
      <c r="AY178" s="19" t="s">
        <v>135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87</v>
      </c>
      <c r="BK178" s="209">
        <f>ROUND(I178*H178,2)</f>
        <v>0</v>
      </c>
      <c r="BL178" s="19" t="s">
        <v>143</v>
      </c>
      <c r="BM178" s="208" t="s">
        <v>604</v>
      </c>
    </row>
    <row r="179" s="12" customFormat="1" ht="22.8" customHeight="1">
      <c r="A179" s="12"/>
      <c r="B179" s="183"/>
      <c r="C179" s="12"/>
      <c r="D179" s="184" t="s">
        <v>78</v>
      </c>
      <c r="E179" s="194" t="s">
        <v>143</v>
      </c>
      <c r="F179" s="194" t="s">
        <v>377</v>
      </c>
      <c r="G179" s="12"/>
      <c r="H179" s="12"/>
      <c r="I179" s="186"/>
      <c r="J179" s="195">
        <f>BK179</f>
        <v>0</v>
      </c>
      <c r="K179" s="12"/>
      <c r="L179" s="183"/>
      <c r="M179" s="188"/>
      <c r="N179" s="189"/>
      <c r="O179" s="189"/>
      <c r="P179" s="190">
        <f>SUM(P180:P186)</f>
        <v>0</v>
      </c>
      <c r="Q179" s="189"/>
      <c r="R179" s="190">
        <f>SUM(R180:R186)</f>
        <v>143.96936510000001</v>
      </c>
      <c r="S179" s="189"/>
      <c r="T179" s="191">
        <f>SUM(T180:T186)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84" t="s">
        <v>87</v>
      </c>
      <c r="AT179" s="192" t="s">
        <v>78</v>
      </c>
      <c r="AU179" s="192" t="s">
        <v>87</v>
      </c>
      <c r="AY179" s="184" t="s">
        <v>135</v>
      </c>
      <c r="BK179" s="193">
        <f>SUM(BK180:BK186)</f>
        <v>0</v>
      </c>
    </row>
    <row r="180" s="2" customFormat="1" ht="24.15" customHeight="1">
      <c r="A180" s="38"/>
      <c r="B180" s="196"/>
      <c r="C180" s="197" t="s">
        <v>396</v>
      </c>
      <c r="D180" s="197" t="s">
        <v>138</v>
      </c>
      <c r="E180" s="198" t="s">
        <v>378</v>
      </c>
      <c r="F180" s="199" t="s">
        <v>379</v>
      </c>
      <c r="G180" s="200" t="s">
        <v>330</v>
      </c>
      <c r="H180" s="201">
        <v>22.745000000000001</v>
      </c>
      <c r="I180" s="202"/>
      <c r="J180" s="203">
        <f>ROUND(I180*H180,2)</f>
        <v>0</v>
      </c>
      <c r="K180" s="199" t="s">
        <v>292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0.22797999999999999</v>
      </c>
      <c r="R180" s="206">
        <f>Q180*H180</f>
        <v>5.1854050999999997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143</v>
      </c>
      <c r="AT180" s="208" t="s">
        <v>138</v>
      </c>
      <c r="AU180" s="208" t="s">
        <v>89</v>
      </c>
      <c r="AY180" s="19" t="s">
        <v>135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143</v>
      </c>
      <c r="BM180" s="208" t="s">
        <v>605</v>
      </c>
    </row>
    <row r="181" s="13" customFormat="1">
      <c r="A181" s="13"/>
      <c r="B181" s="214"/>
      <c r="C181" s="13"/>
      <c r="D181" s="210" t="s">
        <v>147</v>
      </c>
      <c r="E181" s="215" t="s">
        <v>1</v>
      </c>
      <c r="F181" s="216" t="s">
        <v>606</v>
      </c>
      <c r="G181" s="13"/>
      <c r="H181" s="217">
        <v>22.745000000000001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147</v>
      </c>
      <c r="AU181" s="215" t="s">
        <v>89</v>
      </c>
      <c r="AV181" s="13" t="s">
        <v>89</v>
      </c>
      <c r="AW181" s="13" t="s">
        <v>36</v>
      </c>
      <c r="AX181" s="13" t="s">
        <v>87</v>
      </c>
      <c r="AY181" s="215" t="s">
        <v>135</v>
      </c>
    </row>
    <row r="182" s="2" customFormat="1" ht="24.15" customHeight="1">
      <c r="A182" s="38"/>
      <c r="B182" s="196"/>
      <c r="C182" s="197" t="s">
        <v>400</v>
      </c>
      <c r="D182" s="197" t="s">
        <v>138</v>
      </c>
      <c r="E182" s="198" t="s">
        <v>382</v>
      </c>
      <c r="F182" s="199" t="s">
        <v>383</v>
      </c>
      <c r="G182" s="200" t="s">
        <v>151</v>
      </c>
      <c r="H182" s="201">
        <v>40</v>
      </c>
      <c r="I182" s="202"/>
      <c r="J182" s="203">
        <f>ROUND(I182*H182,2)</f>
        <v>0</v>
      </c>
      <c r="K182" s="199" t="s">
        <v>292</v>
      </c>
      <c r="L182" s="39"/>
      <c r="M182" s="204" t="s">
        <v>1</v>
      </c>
      <c r="N182" s="205" t="s">
        <v>44</v>
      </c>
      <c r="O182" s="77"/>
      <c r="P182" s="206">
        <f>O182*H182</f>
        <v>0</v>
      </c>
      <c r="Q182" s="206">
        <v>2.4500000000000002</v>
      </c>
      <c r="R182" s="206">
        <f>Q182*H182</f>
        <v>98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143</v>
      </c>
      <c r="AT182" s="208" t="s">
        <v>138</v>
      </c>
      <c r="AU182" s="208" t="s">
        <v>89</v>
      </c>
      <c r="AY182" s="19" t="s">
        <v>135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9" t="s">
        <v>87</v>
      </c>
      <c r="BK182" s="209">
        <f>ROUND(I182*H182,2)</f>
        <v>0</v>
      </c>
      <c r="BL182" s="19" t="s">
        <v>143</v>
      </c>
      <c r="BM182" s="208" t="s">
        <v>607</v>
      </c>
    </row>
    <row r="183" s="2" customFormat="1" ht="24.15" customHeight="1">
      <c r="A183" s="38"/>
      <c r="B183" s="196"/>
      <c r="C183" s="197" t="s">
        <v>406</v>
      </c>
      <c r="D183" s="197" t="s">
        <v>138</v>
      </c>
      <c r="E183" s="198" t="s">
        <v>391</v>
      </c>
      <c r="F183" s="199" t="s">
        <v>392</v>
      </c>
      <c r="G183" s="200" t="s">
        <v>330</v>
      </c>
      <c r="H183" s="201">
        <v>39.549999999999997</v>
      </c>
      <c r="I183" s="202"/>
      <c r="J183" s="203">
        <f>ROUND(I183*H183,2)</f>
        <v>0</v>
      </c>
      <c r="K183" s="199" t="s">
        <v>292</v>
      </c>
      <c r="L183" s="39"/>
      <c r="M183" s="204" t="s">
        <v>1</v>
      </c>
      <c r="N183" s="205" t="s">
        <v>44</v>
      </c>
      <c r="O183" s="77"/>
      <c r="P183" s="206">
        <f>O183*H183</f>
        <v>0</v>
      </c>
      <c r="Q183" s="206">
        <v>1.0311999999999999</v>
      </c>
      <c r="R183" s="206">
        <f>Q183*H183</f>
        <v>40.783959999999993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143</v>
      </c>
      <c r="AT183" s="208" t="s">
        <v>138</v>
      </c>
      <c r="AU183" s="208" t="s">
        <v>89</v>
      </c>
      <c r="AY183" s="19" t="s">
        <v>135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9" t="s">
        <v>87</v>
      </c>
      <c r="BK183" s="209">
        <f>ROUND(I183*H183,2)</f>
        <v>0</v>
      </c>
      <c r="BL183" s="19" t="s">
        <v>143</v>
      </c>
      <c r="BM183" s="208" t="s">
        <v>608</v>
      </c>
    </row>
    <row r="184" s="13" customFormat="1">
      <c r="A184" s="13"/>
      <c r="B184" s="214"/>
      <c r="C184" s="13"/>
      <c r="D184" s="210" t="s">
        <v>147</v>
      </c>
      <c r="E184" s="215" t="s">
        <v>1</v>
      </c>
      <c r="F184" s="216" t="s">
        <v>609</v>
      </c>
      <c r="G184" s="13"/>
      <c r="H184" s="217">
        <v>16.629999999999999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147</v>
      </c>
      <c r="AU184" s="215" t="s">
        <v>89</v>
      </c>
      <c r="AV184" s="13" t="s">
        <v>89</v>
      </c>
      <c r="AW184" s="13" t="s">
        <v>36</v>
      </c>
      <c r="AX184" s="13" t="s">
        <v>79</v>
      </c>
      <c r="AY184" s="215" t="s">
        <v>135</v>
      </c>
    </row>
    <row r="185" s="13" customFormat="1">
      <c r="A185" s="13"/>
      <c r="B185" s="214"/>
      <c r="C185" s="13"/>
      <c r="D185" s="210" t="s">
        <v>147</v>
      </c>
      <c r="E185" s="215" t="s">
        <v>1</v>
      </c>
      <c r="F185" s="216" t="s">
        <v>610</v>
      </c>
      <c r="G185" s="13"/>
      <c r="H185" s="217">
        <v>22.920000000000002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147</v>
      </c>
      <c r="AU185" s="215" t="s">
        <v>89</v>
      </c>
      <c r="AV185" s="13" t="s">
        <v>89</v>
      </c>
      <c r="AW185" s="13" t="s">
        <v>36</v>
      </c>
      <c r="AX185" s="13" t="s">
        <v>79</v>
      </c>
      <c r="AY185" s="215" t="s">
        <v>135</v>
      </c>
    </row>
    <row r="186" s="15" customFormat="1">
      <c r="A186" s="15"/>
      <c r="B186" s="229"/>
      <c r="C186" s="15"/>
      <c r="D186" s="210" t="s">
        <v>147</v>
      </c>
      <c r="E186" s="230" t="s">
        <v>1</v>
      </c>
      <c r="F186" s="231" t="s">
        <v>156</v>
      </c>
      <c r="G186" s="15"/>
      <c r="H186" s="232">
        <v>39.549999999999997</v>
      </c>
      <c r="I186" s="233"/>
      <c r="J186" s="15"/>
      <c r="K186" s="15"/>
      <c r="L186" s="229"/>
      <c r="M186" s="234"/>
      <c r="N186" s="235"/>
      <c r="O186" s="235"/>
      <c r="P186" s="235"/>
      <c r="Q186" s="235"/>
      <c r="R186" s="235"/>
      <c r="S186" s="235"/>
      <c r="T186" s="23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30" t="s">
        <v>147</v>
      </c>
      <c r="AU186" s="230" t="s">
        <v>89</v>
      </c>
      <c r="AV186" s="15" t="s">
        <v>143</v>
      </c>
      <c r="AW186" s="15" t="s">
        <v>36</v>
      </c>
      <c r="AX186" s="15" t="s">
        <v>87</v>
      </c>
      <c r="AY186" s="230" t="s">
        <v>135</v>
      </c>
    </row>
    <row r="187" s="12" customFormat="1" ht="22.8" customHeight="1">
      <c r="A187" s="12"/>
      <c r="B187" s="183"/>
      <c r="C187" s="12"/>
      <c r="D187" s="184" t="s">
        <v>78</v>
      </c>
      <c r="E187" s="194" t="s">
        <v>187</v>
      </c>
      <c r="F187" s="194" t="s">
        <v>405</v>
      </c>
      <c r="G187" s="12"/>
      <c r="H187" s="12"/>
      <c r="I187" s="186"/>
      <c r="J187" s="195">
        <f>BK187</f>
        <v>0</v>
      </c>
      <c r="K187" s="12"/>
      <c r="L187" s="183"/>
      <c r="M187" s="188"/>
      <c r="N187" s="189"/>
      <c r="O187" s="189"/>
      <c r="P187" s="190">
        <f>SUM(P188:P195)</f>
        <v>0</v>
      </c>
      <c r="Q187" s="189"/>
      <c r="R187" s="190">
        <f>SUM(R188:R195)</f>
        <v>2.8243400000000003</v>
      </c>
      <c r="S187" s="189"/>
      <c r="T187" s="191">
        <f>SUM(T188:T195)</f>
        <v>58.335720000000009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84" t="s">
        <v>87</v>
      </c>
      <c r="AT187" s="192" t="s">
        <v>78</v>
      </c>
      <c r="AU187" s="192" t="s">
        <v>87</v>
      </c>
      <c r="AY187" s="184" t="s">
        <v>135</v>
      </c>
      <c r="BK187" s="193">
        <f>SUM(BK188:BK195)</f>
        <v>0</v>
      </c>
    </row>
    <row r="188" s="2" customFormat="1" ht="24.15" customHeight="1">
      <c r="A188" s="38"/>
      <c r="B188" s="196"/>
      <c r="C188" s="197" t="s">
        <v>412</v>
      </c>
      <c r="D188" s="197" t="s">
        <v>138</v>
      </c>
      <c r="E188" s="198" t="s">
        <v>434</v>
      </c>
      <c r="F188" s="199" t="s">
        <v>435</v>
      </c>
      <c r="G188" s="200" t="s">
        <v>175</v>
      </c>
      <c r="H188" s="201">
        <v>2</v>
      </c>
      <c r="I188" s="202"/>
      <c r="J188" s="203">
        <f>ROUND(I188*H188,2)</f>
        <v>0</v>
      </c>
      <c r="K188" s="199" t="s">
        <v>292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0.0064900000000000001</v>
      </c>
      <c r="R188" s="206">
        <f>Q188*H188</f>
        <v>0.01298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143</v>
      </c>
      <c r="AT188" s="208" t="s">
        <v>138</v>
      </c>
      <c r="AU188" s="208" t="s">
        <v>89</v>
      </c>
      <c r="AY188" s="19" t="s">
        <v>135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87</v>
      </c>
      <c r="BK188" s="209">
        <f>ROUND(I188*H188,2)</f>
        <v>0</v>
      </c>
      <c r="BL188" s="19" t="s">
        <v>143</v>
      </c>
      <c r="BM188" s="208" t="s">
        <v>611</v>
      </c>
    </row>
    <row r="189" s="2" customFormat="1" ht="14.4" customHeight="1">
      <c r="A189" s="38"/>
      <c r="B189" s="196"/>
      <c r="C189" s="197" t="s">
        <v>416</v>
      </c>
      <c r="D189" s="197" t="s">
        <v>138</v>
      </c>
      <c r="E189" s="198" t="s">
        <v>438</v>
      </c>
      <c r="F189" s="199" t="s">
        <v>439</v>
      </c>
      <c r="G189" s="200" t="s">
        <v>151</v>
      </c>
      <c r="H189" s="201">
        <v>23.428000000000001</v>
      </c>
      <c r="I189" s="202"/>
      <c r="J189" s="203">
        <f>ROUND(I189*H189,2)</f>
        <v>0</v>
      </c>
      <c r="K189" s="199" t="s">
        <v>292</v>
      </c>
      <c r="L189" s="39"/>
      <c r="M189" s="204" t="s">
        <v>1</v>
      </c>
      <c r="N189" s="205" t="s">
        <v>44</v>
      </c>
      <c r="O189" s="77"/>
      <c r="P189" s="206">
        <f>O189*H189</f>
        <v>0</v>
      </c>
      <c r="Q189" s="206">
        <v>0.12</v>
      </c>
      <c r="R189" s="206">
        <f>Q189*H189</f>
        <v>2.8113600000000001</v>
      </c>
      <c r="S189" s="206">
        <v>2.4900000000000002</v>
      </c>
      <c r="T189" s="207">
        <f>S189*H189</f>
        <v>58.335720000000009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143</v>
      </c>
      <c r="AT189" s="208" t="s">
        <v>138</v>
      </c>
      <c r="AU189" s="208" t="s">
        <v>89</v>
      </c>
      <c r="AY189" s="19" t="s">
        <v>135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87</v>
      </c>
      <c r="BK189" s="209">
        <f>ROUND(I189*H189,2)</f>
        <v>0</v>
      </c>
      <c r="BL189" s="19" t="s">
        <v>143</v>
      </c>
      <c r="BM189" s="208" t="s">
        <v>612</v>
      </c>
    </row>
    <row r="190" s="13" customFormat="1">
      <c r="A190" s="13"/>
      <c r="B190" s="214"/>
      <c r="C190" s="13"/>
      <c r="D190" s="210" t="s">
        <v>147</v>
      </c>
      <c r="E190" s="215" t="s">
        <v>1</v>
      </c>
      <c r="F190" s="216" t="s">
        <v>613</v>
      </c>
      <c r="G190" s="13"/>
      <c r="H190" s="217">
        <v>1.3331249999999999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147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135</v>
      </c>
    </row>
    <row r="191" s="13" customFormat="1">
      <c r="A191" s="13"/>
      <c r="B191" s="214"/>
      <c r="C191" s="13"/>
      <c r="D191" s="210" t="s">
        <v>147</v>
      </c>
      <c r="E191" s="215" t="s">
        <v>1</v>
      </c>
      <c r="F191" s="216" t="s">
        <v>614</v>
      </c>
      <c r="G191" s="13"/>
      <c r="H191" s="217">
        <v>2.2050000000000001</v>
      </c>
      <c r="I191" s="218"/>
      <c r="J191" s="13"/>
      <c r="K191" s="13"/>
      <c r="L191" s="214"/>
      <c r="M191" s="219"/>
      <c r="N191" s="220"/>
      <c r="O191" s="220"/>
      <c r="P191" s="220"/>
      <c r="Q191" s="220"/>
      <c r="R191" s="220"/>
      <c r="S191" s="220"/>
      <c r="T191" s="22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147</v>
      </c>
      <c r="AU191" s="215" t="s">
        <v>89</v>
      </c>
      <c r="AV191" s="13" t="s">
        <v>89</v>
      </c>
      <c r="AW191" s="13" t="s">
        <v>36</v>
      </c>
      <c r="AX191" s="13" t="s">
        <v>79</v>
      </c>
      <c r="AY191" s="215" t="s">
        <v>135</v>
      </c>
    </row>
    <row r="192" s="13" customFormat="1">
      <c r="A192" s="13"/>
      <c r="B192" s="214"/>
      <c r="C192" s="13"/>
      <c r="D192" s="210" t="s">
        <v>147</v>
      </c>
      <c r="E192" s="215" t="s">
        <v>1</v>
      </c>
      <c r="F192" s="216" t="s">
        <v>615</v>
      </c>
      <c r="G192" s="13"/>
      <c r="H192" s="217">
        <v>8.3219999999999992</v>
      </c>
      <c r="I192" s="218"/>
      <c r="J192" s="13"/>
      <c r="K192" s="13"/>
      <c r="L192" s="214"/>
      <c r="M192" s="219"/>
      <c r="N192" s="220"/>
      <c r="O192" s="220"/>
      <c r="P192" s="220"/>
      <c r="Q192" s="220"/>
      <c r="R192" s="220"/>
      <c r="S192" s="220"/>
      <c r="T192" s="22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5" t="s">
        <v>147</v>
      </c>
      <c r="AU192" s="215" t="s">
        <v>89</v>
      </c>
      <c r="AV192" s="13" t="s">
        <v>89</v>
      </c>
      <c r="AW192" s="13" t="s">
        <v>36</v>
      </c>
      <c r="AX192" s="13" t="s">
        <v>79</v>
      </c>
      <c r="AY192" s="215" t="s">
        <v>135</v>
      </c>
    </row>
    <row r="193" s="13" customFormat="1">
      <c r="A193" s="13"/>
      <c r="B193" s="214"/>
      <c r="C193" s="13"/>
      <c r="D193" s="210" t="s">
        <v>147</v>
      </c>
      <c r="E193" s="215" t="s">
        <v>1</v>
      </c>
      <c r="F193" s="216" t="s">
        <v>616</v>
      </c>
      <c r="G193" s="13"/>
      <c r="H193" s="217">
        <v>4.1669999999999998</v>
      </c>
      <c r="I193" s="218"/>
      <c r="J193" s="13"/>
      <c r="K193" s="13"/>
      <c r="L193" s="214"/>
      <c r="M193" s="219"/>
      <c r="N193" s="220"/>
      <c r="O193" s="220"/>
      <c r="P193" s="220"/>
      <c r="Q193" s="220"/>
      <c r="R193" s="220"/>
      <c r="S193" s="220"/>
      <c r="T193" s="22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5" t="s">
        <v>147</v>
      </c>
      <c r="AU193" s="215" t="s">
        <v>89</v>
      </c>
      <c r="AV193" s="13" t="s">
        <v>89</v>
      </c>
      <c r="AW193" s="13" t="s">
        <v>36</v>
      </c>
      <c r="AX193" s="13" t="s">
        <v>79</v>
      </c>
      <c r="AY193" s="215" t="s">
        <v>135</v>
      </c>
    </row>
    <row r="194" s="13" customFormat="1">
      <c r="A194" s="13"/>
      <c r="B194" s="214"/>
      <c r="C194" s="13"/>
      <c r="D194" s="210" t="s">
        <v>147</v>
      </c>
      <c r="E194" s="215" t="s">
        <v>1</v>
      </c>
      <c r="F194" s="216" t="s">
        <v>617</v>
      </c>
      <c r="G194" s="13"/>
      <c r="H194" s="217">
        <v>7.4012500000000001</v>
      </c>
      <c r="I194" s="218"/>
      <c r="J194" s="13"/>
      <c r="K194" s="13"/>
      <c r="L194" s="214"/>
      <c r="M194" s="219"/>
      <c r="N194" s="220"/>
      <c r="O194" s="220"/>
      <c r="P194" s="220"/>
      <c r="Q194" s="220"/>
      <c r="R194" s="220"/>
      <c r="S194" s="220"/>
      <c r="T194" s="22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147</v>
      </c>
      <c r="AU194" s="215" t="s">
        <v>89</v>
      </c>
      <c r="AV194" s="13" t="s">
        <v>89</v>
      </c>
      <c r="AW194" s="13" t="s">
        <v>36</v>
      </c>
      <c r="AX194" s="13" t="s">
        <v>79</v>
      </c>
      <c r="AY194" s="215" t="s">
        <v>135</v>
      </c>
    </row>
    <row r="195" s="15" customFormat="1">
      <c r="A195" s="15"/>
      <c r="B195" s="229"/>
      <c r="C195" s="15"/>
      <c r="D195" s="210" t="s">
        <v>147</v>
      </c>
      <c r="E195" s="230" t="s">
        <v>1</v>
      </c>
      <c r="F195" s="231" t="s">
        <v>156</v>
      </c>
      <c r="G195" s="15"/>
      <c r="H195" s="232">
        <v>23.428374999999999</v>
      </c>
      <c r="I195" s="233"/>
      <c r="J195" s="15"/>
      <c r="K195" s="15"/>
      <c r="L195" s="229"/>
      <c r="M195" s="234"/>
      <c r="N195" s="235"/>
      <c r="O195" s="235"/>
      <c r="P195" s="235"/>
      <c r="Q195" s="235"/>
      <c r="R195" s="235"/>
      <c r="S195" s="235"/>
      <c r="T195" s="23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30" t="s">
        <v>147</v>
      </c>
      <c r="AU195" s="230" t="s">
        <v>89</v>
      </c>
      <c r="AV195" s="15" t="s">
        <v>143</v>
      </c>
      <c r="AW195" s="15" t="s">
        <v>36</v>
      </c>
      <c r="AX195" s="15" t="s">
        <v>87</v>
      </c>
      <c r="AY195" s="230" t="s">
        <v>135</v>
      </c>
    </row>
    <row r="196" s="12" customFormat="1" ht="22.8" customHeight="1">
      <c r="A196" s="12"/>
      <c r="B196" s="183"/>
      <c r="C196" s="12"/>
      <c r="D196" s="184" t="s">
        <v>78</v>
      </c>
      <c r="E196" s="194" t="s">
        <v>457</v>
      </c>
      <c r="F196" s="194" t="s">
        <v>458</v>
      </c>
      <c r="G196" s="12"/>
      <c r="H196" s="12"/>
      <c r="I196" s="186"/>
      <c r="J196" s="195">
        <f>BK196</f>
        <v>0</v>
      </c>
      <c r="K196" s="12"/>
      <c r="L196" s="183"/>
      <c r="M196" s="188"/>
      <c r="N196" s="189"/>
      <c r="O196" s="189"/>
      <c r="P196" s="190">
        <f>SUM(P197:P211)</f>
        <v>0</v>
      </c>
      <c r="Q196" s="189"/>
      <c r="R196" s="190">
        <f>SUM(R197:R211)</f>
        <v>0</v>
      </c>
      <c r="S196" s="189"/>
      <c r="T196" s="191">
        <f>SUM(T197:T211)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4" t="s">
        <v>87</v>
      </c>
      <c r="AT196" s="192" t="s">
        <v>78</v>
      </c>
      <c r="AU196" s="192" t="s">
        <v>87</v>
      </c>
      <c r="AY196" s="184" t="s">
        <v>135</v>
      </c>
      <c r="BK196" s="193">
        <f>SUM(BK197:BK211)</f>
        <v>0</v>
      </c>
    </row>
    <row r="197" s="2" customFormat="1" ht="24.15" customHeight="1">
      <c r="A197" s="38"/>
      <c r="B197" s="196"/>
      <c r="C197" s="197" t="s">
        <v>420</v>
      </c>
      <c r="D197" s="197" t="s">
        <v>138</v>
      </c>
      <c r="E197" s="198" t="s">
        <v>465</v>
      </c>
      <c r="F197" s="199" t="s">
        <v>466</v>
      </c>
      <c r="G197" s="200" t="s">
        <v>164</v>
      </c>
      <c r="H197" s="201">
        <v>123.81999999999999</v>
      </c>
      <c r="I197" s="202"/>
      <c r="J197" s="203">
        <f>ROUND(I197*H197,2)</f>
        <v>0</v>
      </c>
      <c r="K197" s="199" t="s">
        <v>292</v>
      </c>
      <c r="L197" s="39"/>
      <c r="M197" s="204" t="s">
        <v>1</v>
      </c>
      <c r="N197" s="205" t="s">
        <v>44</v>
      </c>
      <c r="O197" s="77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143</v>
      </c>
      <c r="AT197" s="208" t="s">
        <v>138</v>
      </c>
      <c r="AU197" s="208" t="s">
        <v>89</v>
      </c>
      <c r="AY197" s="19" t="s">
        <v>135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9" t="s">
        <v>87</v>
      </c>
      <c r="BK197" s="209">
        <f>ROUND(I197*H197,2)</f>
        <v>0</v>
      </c>
      <c r="BL197" s="19" t="s">
        <v>143</v>
      </c>
      <c r="BM197" s="208" t="s">
        <v>618</v>
      </c>
    </row>
    <row r="198" s="13" customFormat="1">
      <c r="A198" s="13"/>
      <c r="B198" s="214"/>
      <c r="C198" s="13"/>
      <c r="D198" s="210" t="s">
        <v>147</v>
      </c>
      <c r="E198" s="215" t="s">
        <v>1</v>
      </c>
      <c r="F198" s="216" t="s">
        <v>619</v>
      </c>
      <c r="G198" s="13"/>
      <c r="H198" s="217">
        <v>58.57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147</v>
      </c>
      <c r="AU198" s="215" t="s">
        <v>89</v>
      </c>
      <c r="AV198" s="13" t="s">
        <v>89</v>
      </c>
      <c r="AW198" s="13" t="s">
        <v>36</v>
      </c>
      <c r="AX198" s="13" t="s">
        <v>79</v>
      </c>
      <c r="AY198" s="215" t="s">
        <v>135</v>
      </c>
    </row>
    <row r="199" s="13" customFormat="1">
      <c r="A199" s="13"/>
      <c r="B199" s="214"/>
      <c r="C199" s="13"/>
      <c r="D199" s="210" t="s">
        <v>147</v>
      </c>
      <c r="E199" s="215" t="s">
        <v>1</v>
      </c>
      <c r="F199" s="216" t="s">
        <v>620</v>
      </c>
      <c r="G199" s="13"/>
      <c r="H199" s="217">
        <v>11.835000000000001</v>
      </c>
      <c r="I199" s="218"/>
      <c r="J199" s="13"/>
      <c r="K199" s="13"/>
      <c r="L199" s="214"/>
      <c r="M199" s="219"/>
      <c r="N199" s="220"/>
      <c r="O199" s="220"/>
      <c r="P199" s="220"/>
      <c r="Q199" s="220"/>
      <c r="R199" s="220"/>
      <c r="S199" s="220"/>
      <c r="T199" s="22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5" t="s">
        <v>147</v>
      </c>
      <c r="AU199" s="215" t="s">
        <v>89</v>
      </c>
      <c r="AV199" s="13" t="s">
        <v>89</v>
      </c>
      <c r="AW199" s="13" t="s">
        <v>36</v>
      </c>
      <c r="AX199" s="13" t="s">
        <v>79</v>
      </c>
      <c r="AY199" s="215" t="s">
        <v>135</v>
      </c>
    </row>
    <row r="200" s="13" customFormat="1">
      <c r="A200" s="13"/>
      <c r="B200" s="214"/>
      <c r="C200" s="13"/>
      <c r="D200" s="210" t="s">
        <v>147</v>
      </c>
      <c r="E200" s="215" t="s">
        <v>1</v>
      </c>
      <c r="F200" s="216" t="s">
        <v>621</v>
      </c>
      <c r="G200" s="13"/>
      <c r="H200" s="217">
        <v>53.414999999999999</v>
      </c>
      <c r="I200" s="218"/>
      <c r="J200" s="13"/>
      <c r="K200" s="13"/>
      <c r="L200" s="214"/>
      <c r="M200" s="219"/>
      <c r="N200" s="220"/>
      <c r="O200" s="220"/>
      <c r="P200" s="220"/>
      <c r="Q200" s="220"/>
      <c r="R200" s="220"/>
      <c r="S200" s="220"/>
      <c r="T200" s="22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147</v>
      </c>
      <c r="AU200" s="215" t="s">
        <v>89</v>
      </c>
      <c r="AV200" s="13" t="s">
        <v>89</v>
      </c>
      <c r="AW200" s="13" t="s">
        <v>36</v>
      </c>
      <c r="AX200" s="13" t="s">
        <v>79</v>
      </c>
      <c r="AY200" s="215" t="s">
        <v>135</v>
      </c>
    </row>
    <row r="201" s="15" customFormat="1">
      <c r="A201" s="15"/>
      <c r="B201" s="229"/>
      <c r="C201" s="15"/>
      <c r="D201" s="210" t="s">
        <v>147</v>
      </c>
      <c r="E201" s="230" t="s">
        <v>1</v>
      </c>
      <c r="F201" s="231" t="s">
        <v>156</v>
      </c>
      <c r="G201" s="15"/>
      <c r="H201" s="232">
        <v>123.81999999999999</v>
      </c>
      <c r="I201" s="233"/>
      <c r="J201" s="15"/>
      <c r="K201" s="15"/>
      <c r="L201" s="229"/>
      <c r="M201" s="234"/>
      <c r="N201" s="235"/>
      <c r="O201" s="235"/>
      <c r="P201" s="235"/>
      <c r="Q201" s="235"/>
      <c r="R201" s="235"/>
      <c r="S201" s="235"/>
      <c r="T201" s="23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30" t="s">
        <v>147</v>
      </c>
      <c r="AU201" s="230" t="s">
        <v>89</v>
      </c>
      <c r="AV201" s="15" t="s">
        <v>143</v>
      </c>
      <c r="AW201" s="15" t="s">
        <v>36</v>
      </c>
      <c r="AX201" s="15" t="s">
        <v>87</v>
      </c>
      <c r="AY201" s="230" t="s">
        <v>135</v>
      </c>
    </row>
    <row r="202" s="2" customFormat="1" ht="24.15" customHeight="1">
      <c r="A202" s="38"/>
      <c r="B202" s="196"/>
      <c r="C202" s="197" t="s">
        <v>425</v>
      </c>
      <c r="D202" s="197" t="s">
        <v>138</v>
      </c>
      <c r="E202" s="198" t="s">
        <v>471</v>
      </c>
      <c r="F202" s="199" t="s">
        <v>472</v>
      </c>
      <c r="G202" s="200" t="s">
        <v>164</v>
      </c>
      <c r="H202" s="201">
        <v>70.405000000000001</v>
      </c>
      <c r="I202" s="202"/>
      <c r="J202" s="203">
        <f>ROUND(I202*H202,2)</f>
        <v>0</v>
      </c>
      <c r="K202" s="199" t="s">
        <v>292</v>
      </c>
      <c r="L202" s="39"/>
      <c r="M202" s="204" t="s">
        <v>1</v>
      </c>
      <c r="N202" s="205" t="s">
        <v>44</v>
      </c>
      <c r="O202" s="77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8" t="s">
        <v>143</v>
      </c>
      <c r="AT202" s="208" t="s">
        <v>138</v>
      </c>
      <c r="AU202" s="208" t="s">
        <v>89</v>
      </c>
      <c r="AY202" s="19" t="s">
        <v>135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9" t="s">
        <v>87</v>
      </c>
      <c r="BK202" s="209">
        <f>ROUND(I202*H202,2)</f>
        <v>0</v>
      </c>
      <c r="BL202" s="19" t="s">
        <v>143</v>
      </c>
      <c r="BM202" s="208" t="s">
        <v>622</v>
      </c>
    </row>
    <row r="203" s="13" customFormat="1">
      <c r="A203" s="13"/>
      <c r="B203" s="214"/>
      <c r="C203" s="13"/>
      <c r="D203" s="210" t="s">
        <v>147</v>
      </c>
      <c r="E203" s="215" t="s">
        <v>1</v>
      </c>
      <c r="F203" s="216" t="s">
        <v>619</v>
      </c>
      <c r="G203" s="13"/>
      <c r="H203" s="217">
        <v>58.57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147</v>
      </c>
      <c r="AU203" s="215" t="s">
        <v>89</v>
      </c>
      <c r="AV203" s="13" t="s">
        <v>89</v>
      </c>
      <c r="AW203" s="13" t="s">
        <v>36</v>
      </c>
      <c r="AX203" s="13" t="s">
        <v>79</v>
      </c>
      <c r="AY203" s="215" t="s">
        <v>135</v>
      </c>
    </row>
    <row r="204" s="13" customFormat="1">
      <c r="A204" s="13"/>
      <c r="B204" s="214"/>
      <c r="C204" s="13"/>
      <c r="D204" s="210" t="s">
        <v>147</v>
      </c>
      <c r="E204" s="215" t="s">
        <v>1</v>
      </c>
      <c r="F204" s="216" t="s">
        <v>620</v>
      </c>
      <c r="G204" s="13"/>
      <c r="H204" s="217">
        <v>11.835000000000001</v>
      </c>
      <c r="I204" s="218"/>
      <c r="J204" s="13"/>
      <c r="K204" s="13"/>
      <c r="L204" s="214"/>
      <c r="M204" s="219"/>
      <c r="N204" s="220"/>
      <c r="O204" s="220"/>
      <c r="P204" s="220"/>
      <c r="Q204" s="220"/>
      <c r="R204" s="220"/>
      <c r="S204" s="220"/>
      <c r="T204" s="22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5" t="s">
        <v>147</v>
      </c>
      <c r="AU204" s="215" t="s">
        <v>89</v>
      </c>
      <c r="AV204" s="13" t="s">
        <v>89</v>
      </c>
      <c r="AW204" s="13" t="s">
        <v>36</v>
      </c>
      <c r="AX204" s="13" t="s">
        <v>79</v>
      </c>
      <c r="AY204" s="215" t="s">
        <v>135</v>
      </c>
    </row>
    <row r="205" s="15" customFormat="1">
      <c r="A205" s="15"/>
      <c r="B205" s="229"/>
      <c r="C205" s="15"/>
      <c r="D205" s="210" t="s">
        <v>147</v>
      </c>
      <c r="E205" s="230" t="s">
        <v>1</v>
      </c>
      <c r="F205" s="231" t="s">
        <v>156</v>
      </c>
      <c r="G205" s="15"/>
      <c r="H205" s="232">
        <v>70.405000000000001</v>
      </c>
      <c r="I205" s="233"/>
      <c r="J205" s="15"/>
      <c r="K205" s="15"/>
      <c r="L205" s="229"/>
      <c r="M205" s="234"/>
      <c r="N205" s="235"/>
      <c r="O205" s="235"/>
      <c r="P205" s="235"/>
      <c r="Q205" s="235"/>
      <c r="R205" s="235"/>
      <c r="S205" s="235"/>
      <c r="T205" s="23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30" t="s">
        <v>147</v>
      </c>
      <c r="AU205" s="230" t="s">
        <v>89</v>
      </c>
      <c r="AV205" s="15" t="s">
        <v>143</v>
      </c>
      <c r="AW205" s="15" t="s">
        <v>36</v>
      </c>
      <c r="AX205" s="15" t="s">
        <v>87</v>
      </c>
      <c r="AY205" s="230" t="s">
        <v>135</v>
      </c>
    </row>
    <row r="206" s="2" customFormat="1" ht="14.4" customHeight="1">
      <c r="A206" s="38"/>
      <c r="B206" s="196"/>
      <c r="C206" s="197" t="s">
        <v>429</v>
      </c>
      <c r="D206" s="197" t="s">
        <v>138</v>
      </c>
      <c r="E206" s="198" t="s">
        <v>477</v>
      </c>
      <c r="F206" s="199" t="s">
        <v>478</v>
      </c>
      <c r="G206" s="200" t="s">
        <v>164</v>
      </c>
      <c r="H206" s="201">
        <v>1337.6949999999999</v>
      </c>
      <c r="I206" s="202"/>
      <c r="J206" s="203">
        <f>ROUND(I206*H206,2)</f>
        <v>0</v>
      </c>
      <c r="K206" s="199" t="s">
        <v>292</v>
      </c>
      <c r="L206" s="39"/>
      <c r="M206" s="204" t="s">
        <v>1</v>
      </c>
      <c r="N206" s="205" t="s">
        <v>44</v>
      </c>
      <c r="O206" s="77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143</v>
      </c>
      <c r="AT206" s="208" t="s">
        <v>138</v>
      </c>
      <c r="AU206" s="208" t="s">
        <v>89</v>
      </c>
      <c r="AY206" s="19" t="s">
        <v>135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9" t="s">
        <v>87</v>
      </c>
      <c r="BK206" s="209">
        <f>ROUND(I206*H206,2)</f>
        <v>0</v>
      </c>
      <c r="BL206" s="19" t="s">
        <v>143</v>
      </c>
      <c r="BM206" s="208" t="s">
        <v>623</v>
      </c>
    </row>
    <row r="207" s="13" customFormat="1">
      <c r="A207" s="13"/>
      <c r="B207" s="214"/>
      <c r="C207" s="13"/>
      <c r="D207" s="210" t="s">
        <v>147</v>
      </c>
      <c r="E207" s="215" t="s">
        <v>1</v>
      </c>
      <c r="F207" s="216" t="s">
        <v>624</v>
      </c>
      <c r="G207" s="13"/>
      <c r="H207" s="217">
        <v>1112.8299999999999</v>
      </c>
      <c r="I207" s="218"/>
      <c r="J207" s="13"/>
      <c r="K207" s="13"/>
      <c r="L207" s="214"/>
      <c r="M207" s="219"/>
      <c r="N207" s="220"/>
      <c r="O207" s="220"/>
      <c r="P207" s="220"/>
      <c r="Q207" s="220"/>
      <c r="R207" s="220"/>
      <c r="S207" s="220"/>
      <c r="T207" s="22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147</v>
      </c>
      <c r="AU207" s="215" t="s">
        <v>89</v>
      </c>
      <c r="AV207" s="13" t="s">
        <v>89</v>
      </c>
      <c r="AW207" s="13" t="s">
        <v>36</v>
      </c>
      <c r="AX207" s="13" t="s">
        <v>79</v>
      </c>
      <c r="AY207" s="215" t="s">
        <v>135</v>
      </c>
    </row>
    <row r="208" s="13" customFormat="1">
      <c r="A208" s="13"/>
      <c r="B208" s="214"/>
      <c r="C208" s="13"/>
      <c r="D208" s="210" t="s">
        <v>147</v>
      </c>
      <c r="E208" s="215" t="s">
        <v>1</v>
      </c>
      <c r="F208" s="216" t="s">
        <v>625</v>
      </c>
      <c r="G208" s="13"/>
      <c r="H208" s="217">
        <v>224.86500000000001</v>
      </c>
      <c r="I208" s="218"/>
      <c r="J208" s="13"/>
      <c r="K208" s="13"/>
      <c r="L208" s="214"/>
      <c r="M208" s="219"/>
      <c r="N208" s="220"/>
      <c r="O208" s="220"/>
      <c r="P208" s="220"/>
      <c r="Q208" s="220"/>
      <c r="R208" s="220"/>
      <c r="S208" s="220"/>
      <c r="T208" s="22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5" t="s">
        <v>147</v>
      </c>
      <c r="AU208" s="215" t="s">
        <v>89</v>
      </c>
      <c r="AV208" s="13" t="s">
        <v>89</v>
      </c>
      <c r="AW208" s="13" t="s">
        <v>36</v>
      </c>
      <c r="AX208" s="13" t="s">
        <v>79</v>
      </c>
      <c r="AY208" s="215" t="s">
        <v>135</v>
      </c>
    </row>
    <row r="209" s="15" customFormat="1">
      <c r="A209" s="15"/>
      <c r="B209" s="229"/>
      <c r="C209" s="15"/>
      <c r="D209" s="210" t="s">
        <v>147</v>
      </c>
      <c r="E209" s="230" t="s">
        <v>1</v>
      </c>
      <c r="F209" s="231" t="s">
        <v>156</v>
      </c>
      <c r="G209" s="15"/>
      <c r="H209" s="232">
        <v>1337.6949999999999</v>
      </c>
      <c r="I209" s="233"/>
      <c r="J209" s="15"/>
      <c r="K209" s="15"/>
      <c r="L209" s="229"/>
      <c r="M209" s="234"/>
      <c r="N209" s="235"/>
      <c r="O209" s="235"/>
      <c r="P209" s="235"/>
      <c r="Q209" s="235"/>
      <c r="R209" s="235"/>
      <c r="S209" s="235"/>
      <c r="T209" s="23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30" t="s">
        <v>147</v>
      </c>
      <c r="AU209" s="230" t="s">
        <v>89</v>
      </c>
      <c r="AV209" s="15" t="s">
        <v>143</v>
      </c>
      <c r="AW209" s="15" t="s">
        <v>36</v>
      </c>
      <c r="AX209" s="15" t="s">
        <v>87</v>
      </c>
      <c r="AY209" s="230" t="s">
        <v>135</v>
      </c>
    </row>
    <row r="210" s="2" customFormat="1" ht="24.15" customHeight="1">
      <c r="A210" s="38"/>
      <c r="B210" s="196"/>
      <c r="C210" s="197" t="s">
        <v>433</v>
      </c>
      <c r="D210" s="197" t="s">
        <v>138</v>
      </c>
      <c r="E210" s="198" t="s">
        <v>484</v>
      </c>
      <c r="F210" s="199" t="s">
        <v>485</v>
      </c>
      <c r="G210" s="200" t="s">
        <v>164</v>
      </c>
      <c r="H210" s="201">
        <v>58.57</v>
      </c>
      <c r="I210" s="202"/>
      <c r="J210" s="203">
        <f>ROUND(I210*H210,2)</f>
        <v>0</v>
      </c>
      <c r="K210" s="199" t="s">
        <v>292</v>
      </c>
      <c r="L210" s="39"/>
      <c r="M210" s="204" t="s">
        <v>1</v>
      </c>
      <c r="N210" s="205" t="s">
        <v>44</v>
      </c>
      <c r="O210" s="77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8" t="s">
        <v>143</v>
      </c>
      <c r="AT210" s="208" t="s">
        <v>138</v>
      </c>
      <c r="AU210" s="208" t="s">
        <v>89</v>
      </c>
      <c r="AY210" s="19" t="s">
        <v>135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9" t="s">
        <v>87</v>
      </c>
      <c r="BK210" s="209">
        <f>ROUND(I210*H210,2)</f>
        <v>0</v>
      </c>
      <c r="BL210" s="19" t="s">
        <v>143</v>
      </c>
      <c r="BM210" s="208" t="s">
        <v>626</v>
      </c>
    </row>
    <row r="211" s="13" customFormat="1">
      <c r="A211" s="13"/>
      <c r="B211" s="214"/>
      <c r="C211" s="13"/>
      <c r="D211" s="210" t="s">
        <v>147</v>
      </c>
      <c r="E211" s="215" t="s">
        <v>1</v>
      </c>
      <c r="F211" s="216" t="s">
        <v>619</v>
      </c>
      <c r="G211" s="13"/>
      <c r="H211" s="217">
        <v>58.57</v>
      </c>
      <c r="I211" s="218"/>
      <c r="J211" s="13"/>
      <c r="K211" s="13"/>
      <c r="L211" s="214"/>
      <c r="M211" s="219"/>
      <c r="N211" s="220"/>
      <c r="O211" s="220"/>
      <c r="P211" s="220"/>
      <c r="Q211" s="220"/>
      <c r="R211" s="220"/>
      <c r="S211" s="220"/>
      <c r="T211" s="22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15" t="s">
        <v>147</v>
      </c>
      <c r="AU211" s="215" t="s">
        <v>89</v>
      </c>
      <c r="AV211" s="13" t="s">
        <v>89</v>
      </c>
      <c r="AW211" s="13" t="s">
        <v>36</v>
      </c>
      <c r="AX211" s="13" t="s">
        <v>87</v>
      </c>
      <c r="AY211" s="215" t="s">
        <v>135</v>
      </c>
    </row>
    <row r="212" s="12" customFormat="1" ht="22.8" customHeight="1">
      <c r="A212" s="12"/>
      <c r="B212" s="183"/>
      <c r="C212" s="12"/>
      <c r="D212" s="184" t="s">
        <v>78</v>
      </c>
      <c r="E212" s="194" t="s">
        <v>488</v>
      </c>
      <c r="F212" s="194" t="s">
        <v>489</v>
      </c>
      <c r="G212" s="12"/>
      <c r="H212" s="12"/>
      <c r="I212" s="186"/>
      <c r="J212" s="195">
        <f>BK212</f>
        <v>0</v>
      </c>
      <c r="K212" s="12"/>
      <c r="L212" s="183"/>
      <c r="M212" s="188"/>
      <c r="N212" s="189"/>
      <c r="O212" s="189"/>
      <c r="P212" s="190">
        <f>P213</f>
        <v>0</v>
      </c>
      <c r="Q212" s="189"/>
      <c r="R212" s="190">
        <f>R213</f>
        <v>0</v>
      </c>
      <c r="S212" s="189"/>
      <c r="T212" s="191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84" t="s">
        <v>87</v>
      </c>
      <c r="AT212" s="192" t="s">
        <v>78</v>
      </c>
      <c r="AU212" s="192" t="s">
        <v>87</v>
      </c>
      <c r="AY212" s="184" t="s">
        <v>135</v>
      </c>
      <c r="BK212" s="193">
        <f>BK213</f>
        <v>0</v>
      </c>
    </row>
    <row r="213" s="2" customFormat="1" ht="24.15" customHeight="1">
      <c r="A213" s="38"/>
      <c r="B213" s="196"/>
      <c r="C213" s="197" t="s">
        <v>437</v>
      </c>
      <c r="D213" s="197" t="s">
        <v>138</v>
      </c>
      <c r="E213" s="198" t="s">
        <v>491</v>
      </c>
      <c r="F213" s="199" t="s">
        <v>492</v>
      </c>
      <c r="G213" s="200" t="s">
        <v>164</v>
      </c>
      <c r="H213" s="201">
        <v>191.36600000000001</v>
      </c>
      <c r="I213" s="202"/>
      <c r="J213" s="203">
        <f>ROUND(I213*H213,2)</f>
        <v>0</v>
      </c>
      <c r="K213" s="199" t="s">
        <v>292</v>
      </c>
      <c r="L213" s="39"/>
      <c r="M213" s="204" t="s">
        <v>1</v>
      </c>
      <c r="N213" s="205" t="s">
        <v>44</v>
      </c>
      <c r="O213" s="77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143</v>
      </c>
      <c r="AT213" s="208" t="s">
        <v>138</v>
      </c>
      <c r="AU213" s="208" t="s">
        <v>89</v>
      </c>
      <c r="AY213" s="19" t="s">
        <v>135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9" t="s">
        <v>87</v>
      </c>
      <c r="BK213" s="209">
        <f>ROUND(I213*H213,2)</f>
        <v>0</v>
      </c>
      <c r="BL213" s="19" t="s">
        <v>143</v>
      </c>
      <c r="BM213" s="208" t="s">
        <v>627</v>
      </c>
    </row>
    <row r="214" s="12" customFormat="1" ht="25.92" customHeight="1">
      <c r="A214" s="12"/>
      <c r="B214" s="183"/>
      <c r="C214" s="12"/>
      <c r="D214" s="184" t="s">
        <v>78</v>
      </c>
      <c r="E214" s="185" t="s">
        <v>494</v>
      </c>
      <c r="F214" s="185" t="s">
        <v>495</v>
      </c>
      <c r="G214" s="12"/>
      <c r="H214" s="12"/>
      <c r="I214" s="186"/>
      <c r="J214" s="187">
        <f>BK214</f>
        <v>0</v>
      </c>
      <c r="K214" s="12"/>
      <c r="L214" s="183"/>
      <c r="M214" s="188"/>
      <c r="N214" s="189"/>
      <c r="O214" s="189"/>
      <c r="P214" s="190">
        <f>P215</f>
        <v>0</v>
      </c>
      <c r="Q214" s="189"/>
      <c r="R214" s="190">
        <f>R215</f>
        <v>0.076999999999999999</v>
      </c>
      <c r="S214" s="189"/>
      <c r="T214" s="191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84" t="s">
        <v>89</v>
      </c>
      <c r="AT214" s="192" t="s">
        <v>78</v>
      </c>
      <c r="AU214" s="192" t="s">
        <v>79</v>
      </c>
      <c r="AY214" s="184" t="s">
        <v>135</v>
      </c>
      <c r="BK214" s="193">
        <f>BK215</f>
        <v>0</v>
      </c>
    </row>
    <row r="215" s="12" customFormat="1" ht="22.8" customHeight="1">
      <c r="A215" s="12"/>
      <c r="B215" s="183"/>
      <c r="C215" s="12"/>
      <c r="D215" s="184" t="s">
        <v>78</v>
      </c>
      <c r="E215" s="194" t="s">
        <v>496</v>
      </c>
      <c r="F215" s="194" t="s">
        <v>497</v>
      </c>
      <c r="G215" s="12"/>
      <c r="H215" s="12"/>
      <c r="I215" s="186"/>
      <c r="J215" s="195">
        <f>BK215</f>
        <v>0</v>
      </c>
      <c r="K215" s="12"/>
      <c r="L215" s="183"/>
      <c r="M215" s="188"/>
      <c r="N215" s="189"/>
      <c r="O215" s="189"/>
      <c r="P215" s="190">
        <f>SUM(P216:P226)</f>
        <v>0</v>
      </c>
      <c r="Q215" s="189"/>
      <c r="R215" s="190">
        <f>SUM(R216:R226)</f>
        <v>0.076999999999999999</v>
      </c>
      <c r="S215" s="189"/>
      <c r="T215" s="191">
        <f>SUM(T216:T226)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84" t="s">
        <v>89</v>
      </c>
      <c r="AT215" s="192" t="s">
        <v>78</v>
      </c>
      <c r="AU215" s="192" t="s">
        <v>87</v>
      </c>
      <c r="AY215" s="184" t="s">
        <v>135</v>
      </c>
      <c r="BK215" s="193">
        <f>SUM(BK216:BK226)</f>
        <v>0</v>
      </c>
    </row>
    <row r="216" s="2" customFormat="1" ht="24.15" customHeight="1">
      <c r="A216" s="38"/>
      <c r="B216" s="196"/>
      <c r="C216" s="197" t="s">
        <v>447</v>
      </c>
      <c r="D216" s="197" t="s">
        <v>138</v>
      </c>
      <c r="E216" s="198" t="s">
        <v>499</v>
      </c>
      <c r="F216" s="199" t="s">
        <v>500</v>
      </c>
      <c r="G216" s="200" t="s">
        <v>330</v>
      </c>
      <c r="H216" s="201">
        <v>61.508000000000003</v>
      </c>
      <c r="I216" s="202"/>
      <c r="J216" s="203">
        <f>ROUND(I216*H216,2)</f>
        <v>0</v>
      </c>
      <c r="K216" s="199" t="s">
        <v>292</v>
      </c>
      <c r="L216" s="39"/>
      <c r="M216" s="204" t="s">
        <v>1</v>
      </c>
      <c r="N216" s="205" t="s">
        <v>44</v>
      </c>
      <c r="O216" s="77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221</v>
      </c>
      <c r="AT216" s="208" t="s">
        <v>138</v>
      </c>
      <c r="AU216" s="208" t="s">
        <v>89</v>
      </c>
      <c r="AY216" s="19" t="s">
        <v>135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9" t="s">
        <v>87</v>
      </c>
      <c r="BK216" s="209">
        <f>ROUND(I216*H216,2)</f>
        <v>0</v>
      </c>
      <c r="BL216" s="19" t="s">
        <v>221</v>
      </c>
      <c r="BM216" s="208" t="s">
        <v>628</v>
      </c>
    </row>
    <row r="217" s="13" customFormat="1">
      <c r="A217" s="13"/>
      <c r="B217" s="214"/>
      <c r="C217" s="13"/>
      <c r="D217" s="210" t="s">
        <v>147</v>
      </c>
      <c r="E217" s="215" t="s">
        <v>1</v>
      </c>
      <c r="F217" s="216" t="s">
        <v>629</v>
      </c>
      <c r="G217" s="13"/>
      <c r="H217" s="217">
        <v>34.200000000000003</v>
      </c>
      <c r="I217" s="218"/>
      <c r="J217" s="13"/>
      <c r="K217" s="13"/>
      <c r="L217" s="214"/>
      <c r="M217" s="219"/>
      <c r="N217" s="220"/>
      <c r="O217" s="220"/>
      <c r="P217" s="220"/>
      <c r="Q217" s="220"/>
      <c r="R217" s="220"/>
      <c r="S217" s="220"/>
      <c r="T217" s="22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15" t="s">
        <v>147</v>
      </c>
      <c r="AU217" s="215" t="s">
        <v>89</v>
      </c>
      <c r="AV217" s="13" t="s">
        <v>89</v>
      </c>
      <c r="AW217" s="13" t="s">
        <v>36</v>
      </c>
      <c r="AX217" s="13" t="s">
        <v>79</v>
      </c>
      <c r="AY217" s="215" t="s">
        <v>135</v>
      </c>
    </row>
    <row r="218" s="13" customFormat="1">
      <c r="A218" s="13"/>
      <c r="B218" s="214"/>
      <c r="C218" s="13"/>
      <c r="D218" s="210" t="s">
        <v>147</v>
      </c>
      <c r="E218" s="215" t="s">
        <v>1</v>
      </c>
      <c r="F218" s="216" t="s">
        <v>630</v>
      </c>
      <c r="G218" s="13"/>
      <c r="H218" s="217">
        <v>27.308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147</v>
      </c>
      <c r="AU218" s="215" t="s">
        <v>89</v>
      </c>
      <c r="AV218" s="13" t="s">
        <v>89</v>
      </c>
      <c r="AW218" s="13" t="s">
        <v>36</v>
      </c>
      <c r="AX218" s="13" t="s">
        <v>79</v>
      </c>
      <c r="AY218" s="215" t="s">
        <v>135</v>
      </c>
    </row>
    <row r="219" s="15" customFormat="1">
      <c r="A219" s="15"/>
      <c r="B219" s="229"/>
      <c r="C219" s="15"/>
      <c r="D219" s="210" t="s">
        <v>147</v>
      </c>
      <c r="E219" s="230" t="s">
        <v>1</v>
      </c>
      <c r="F219" s="231" t="s">
        <v>156</v>
      </c>
      <c r="G219" s="15"/>
      <c r="H219" s="232">
        <v>61.508000000000003</v>
      </c>
      <c r="I219" s="233"/>
      <c r="J219" s="15"/>
      <c r="K219" s="15"/>
      <c r="L219" s="229"/>
      <c r="M219" s="234"/>
      <c r="N219" s="235"/>
      <c r="O219" s="235"/>
      <c r="P219" s="235"/>
      <c r="Q219" s="235"/>
      <c r="R219" s="235"/>
      <c r="S219" s="235"/>
      <c r="T219" s="23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30" t="s">
        <v>147</v>
      </c>
      <c r="AU219" s="230" t="s">
        <v>89</v>
      </c>
      <c r="AV219" s="15" t="s">
        <v>143</v>
      </c>
      <c r="AW219" s="15" t="s">
        <v>36</v>
      </c>
      <c r="AX219" s="15" t="s">
        <v>87</v>
      </c>
      <c r="AY219" s="230" t="s">
        <v>135</v>
      </c>
    </row>
    <row r="220" s="2" customFormat="1" ht="14.4" customHeight="1">
      <c r="A220" s="38"/>
      <c r="B220" s="196"/>
      <c r="C220" s="237" t="s">
        <v>453</v>
      </c>
      <c r="D220" s="237" t="s">
        <v>161</v>
      </c>
      <c r="E220" s="238" t="s">
        <v>504</v>
      </c>
      <c r="F220" s="239" t="s">
        <v>505</v>
      </c>
      <c r="G220" s="240" t="s">
        <v>164</v>
      </c>
      <c r="H220" s="241">
        <v>0.021999999999999999</v>
      </c>
      <c r="I220" s="242"/>
      <c r="J220" s="243">
        <f>ROUND(I220*H220,2)</f>
        <v>0</v>
      </c>
      <c r="K220" s="239" t="s">
        <v>292</v>
      </c>
      <c r="L220" s="244"/>
      <c r="M220" s="245" t="s">
        <v>1</v>
      </c>
      <c r="N220" s="246" t="s">
        <v>44</v>
      </c>
      <c r="O220" s="77"/>
      <c r="P220" s="206">
        <f>O220*H220</f>
        <v>0</v>
      </c>
      <c r="Q220" s="206">
        <v>1</v>
      </c>
      <c r="R220" s="206">
        <f>Q220*H220</f>
        <v>0.021999999999999999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425</v>
      </c>
      <c r="AT220" s="208" t="s">
        <v>161</v>
      </c>
      <c r="AU220" s="208" t="s">
        <v>89</v>
      </c>
      <c r="AY220" s="19" t="s">
        <v>135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9" t="s">
        <v>87</v>
      </c>
      <c r="BK220" s="209">
        <f>ROUND(I220*H220,2)</f>
        <v>0</v>
      </c>
      <c r="BL220" s="19" t="s">
        <v>221</v>
      </c>
      <c r="BM220" s="208" t="s">
        <v>631</v>
      </c>
    </row>
    <row r="221" s="13" customFormat="1">
      <c r="A221" s="13"/>
      <c r="B221" s="214"/>
      <c r="C221" s="13"/>
      <c r="D221" s="210" t="s">
        <v>147</v>
      </c>
      <c r="E221" s="13"/>
      <c r="F221" s="216" t="s">
        <v>632</v>
      </c>
      <c r="G221" s="13"/>
      <c r="H221" s="217">
        <v>0.021999999999999999</v>
      </c>
      <c r="I221" s="218"/>
      <c r="J221" s="13"/>
      <c r="K221" s="13"/>
      <c r="L221" s="214"/>
      <c r="M221" s="219"/>
      <c r="N221" s="220"/>
      <c r="O221" s="220"/>
      <c r="P221" s="220"/>
      <c r="Q221" s="220"/>
      <c r="R221" s="220"/>
      <c r="S221" s="220"/>
      <c r="T221" s="22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5" t="s">
        <v>147</v>
      </c>
      <c r="AU221" s="215" t="s">
        <v>89</v>
      </c>
      <c r="AV221" s="13" t="s">
        <v>89</v>
      </c>
      <c r="AW221" s="13" t="s">
        <v>3</v>
      </c>
      <c r="AX221" s="13" t="s">
        <v>87</v>
      </c>
      <c r="AY221" s="215" t="s">
        <v>135</v>
      </c>
    </row>
    <row r="222" s="2" customFormat="1" ht="24.15" customHeight="1">
      <c r="A222" s="38"/>
      <c r="B222" s="196"/>
      <c r="C222" s="197" t="s">
        <v>459</v>
      </c>
      <c r="D222" s="197" t="s">
        <v>138</v>
      </c>
      <c r="E222" s="198" t="s">
        <v>509</v>
      </c>
      <c r="F222" s="199" t="s">
        <v>510</v>
      </c>
      <c r="G222" s="200" t="s">
        <v>330</v>
      </c>
      <c r="H222" s="201">
        <v>123.01600000000001</v>
      </c>
      <c r="I222" s="202"/>
      <c r="J222" s="203">
        <f>ROUND(I222*H222,2)</f>
        <v>0</v>
      </c>
      <c r="K222" s="199" t="s">
        <v>292</v>
      </c>
      <c r="L222" s="39"/>
      <c r="M222" s="204" t="s">
        <v>1</v>
      </c>
      <c r="N222" s="205" t="s">
        <v>44</v>
      </c>
      <c r="O222" s="77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221</v>
      </c>
      <c r="AT222" s="208" t="s">
        <v>138</v>
      </c>
      <c r="AU222" s="208" t="s">
        <v>89</v>
      </c>
      <c r="AY222" s="19" t="s">
        <v>135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9" t="s">
        <v>87</v>
      </c>
      <c r="BK222" s="209">
        <f>ROUND(I222*H222,2)</f>
        <v>0</v>
      </c>
      <c r="BL222" s="19" t="s">
        <v>221</v>
      </c>
      <c r="BM222" s="208" t="s">
        <v>633</v>
      </c>
    </row>
    <row r="223" s="13" customFormat="1">
      <c r="A223" s="13"/>
      <c r="B223" s="214"/>
      <c r="C223" s="13"/>
      <c r="D223" s="210" t="s">
        <v>147</v>
      </c>
      <c r="E223" s="215" t="s">
        <v>1</v>
      </c>
      <c r="F223" s="216" t="s">
        <v>634</v>
      </c>
      <c r="G223" s="13"/>
      <c r="H223" s="217">
        <v>123.01600000000001</v>
      </c>
      <c r="I223" s="218"/>
      <c r="J223" s="13"/>
      <c r="K223" s="13"/>
      <c r="L223" s="214"/>
      <c r="M223" s="219"/>
      <c r="N223" s="220"/>
      <c r="O223" s="220"/>
      <c r="P223" s="220"/>
      <c r="Q223" s="220"/>
      <c r="R223" s="220"/>
      <c r="S223" s="220"/>
      <c r="T223" s="22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147</v>
      </c>
      <c r="AU223" s="215" t="s">
        <v>89</v>
      </c>
      <c r="AV223" s="13" t="s">
        <v>89</v>
      </c>
      <c r="AW223" s="13" t="s">
        <v>36</v>
      </c>
      <c r="AX223" s="13" t="s">
        <v>87</v>
      </c>
      <c r="AY223" s="215" t="s">
        <v>135</v>
      </c>
    </row>
    <row r="224" s="2" customFormat="1" ht="14.4" customHeight="1">
      <c r="A224" s="38"/>
      <c r="B224" s="196"/>
      <c r="C224" s="237" t="s">
        <v>464</v>
      </c>
      <c r="D224" s="237" t="s">
        <v>161</v>
      </c>
      <c r="E224" s="238" t="s">
        <v>514</v>
      </c>
      <c r="F224" s="239" t="s">
        <v>515</v>
      </c>
      <c r="G224" s="240" t="s">
        <v>164</v>
      </c>
      <c r="H224" s="241">
        <v>0.055</v>
      </c>
      <c r="I224" s="242"/>
      <c r="J224" s="243">
        <f>ROUND(I224*H224,2)</f>
        <v>0</v>
      </c>
      <c r="K224" s="239" t="s">
        <v>292</v>
      </c>
      <c r="L224" s="244"/>
      <c r="M224" s="245" t="s">
        <v>1</v>
      </c>
      <c r="N224" s="246" t="s">
        <v>44</v>
      </c>
      <c r="O224" s="77"/>
      <c r="P224" s="206">
        <f>O224*H224</f>
        <v>0</v>
      </c>
      <c r="Q224" s="206">
        <v>1</v>
      </c>
      <c r="R224" s="206">
        <f>Q224*H224</f>
        <v>0.055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425</v>
      </c>
      <c r="AT224" s="208" t="s">
        <v>161</v>
      </c>
      <c r="AU224" s="208" t="s">
        <v>89</v>
      </c>
      <c r="AY224" s="19" t="s">
        <v>135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9" t="s">
        <v>87</v>
      </c>
      <c r="BK224" s="209">
        <f>ROUND(I224*H224,2)</f>
        <v>0</v>
      </c>
      <c r="BL224" s="19" t="s">
        <v>221</v>
      </c>
      <c r="BM224" s="208" t="s">
        <v>635</v>
      </c>
    </row>
    <row r="225" s="13" customFormat="1">
      <c r="A225" s="13"/>
      <c r="B225" s="214"/>
      <c r="C225" s="13"/>
      <c r="D225" s="210" t="s">
        <v>147</v>
      </c>
      <c r="E225" s="13"/>
      <c r="F225" s="216" t="s">
        <v>636</v>
      </c>
      <c r="G225" s="13"/>
      <c r="H225" s="217">
        <v>0.055</v>
      </c>
      <c r="I225" s="218"/>
      <c r="J225" s="13"/>
      <c r="K225" s="13"/>
      <c r="L225" s="214"/>
      <c r="M225" s="219"/>
      <c r="N225" s="220"/>
      <c r="O225" s="220"/>
      <c r="P225" s="220"/>
      <c r="Q225" s="220"/>
      <c r="R225" s="220"/>
      <c r="S225" s="220"/>
      <c r="T225" s="22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5" t="s">
        <v>147</v>
      </c>
      <c r="AU225" s="215" t="s">
        <v>89</v>
      </c>
      <c r="AV225" s="13" t="s">
        <v>89</v>
      </c>
      <c r="AW225" s="13" t="s">
        <v>3</v>
      </c>
      <c r="AX225" s="13" t="s">
        <v>87</v>
      </c>
      <c r="AY225" s="215" t="s">
        <v>135</v>
      </c>
    </row>
    <row r="226" s="2" customFormat="1" ht="24.15" customHeight="1">
      <c r="A226" s="38"/>
      <c r="B226" s="196"/>
      <c r="C226" s="197" t="s">
        <v>470</v>
      </c>
      <c r="D226" s="197" t="s">
        <v>138</v>
      </c>
      <c r="E226" s="198" t="s">
        <v>519</v>
      </c>
      <c r="F226" s="199" t="s">
        <v>520</v>
      </c>
      <c r="G226" s="200" t="s">
        <v>164</v>
      </c>
      <c r="H226" s="201">
        <v>0.076999999999999999</v>
      </c>
      <c r="I226" s="202"/>
      <c r="J226" s="203">
        <f>ROUND(I226*H226,2)</f>
        <v>0</v>
      </c>
      <c r="K226" s="199" t="s">
        <v>292</v>
      </c>
      <c r="L226" s="39"/>
      <c r="M226" s="204" t="s">
        <v>1</v>
      </c>
      <c r="N226" s="205" t="s">
        <v>44</v>
      </c>
      <c r="O226" s="77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221</v>
      </c>
      <c r="AT226" s="208" t="s">
        <v>138</v>
      </c>
      <c r="AU226" s="208" t="s">
        <v>89</v>
      </c>
      <c r="AY226" s="19" t="s">
        <v>135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9" t="s">
        <v>87</v>
      </c>
      <c r="BK226" s="209">
        <f>ROUND(I226*H226,2)</f>
        <v>0</v>
      </c>
      <c r="BL226" s="19" t="s">
        <v>221</v>
      </c>
      <c r="BM226" s="208" t="s">
        <v>637</v>
      </c>
    </row>
    <row r="227" s="12" customFormat="1" ht="25.92" customHeight="1">
      <c r="A227" s="12"/>
      <c r="B227" s="183"/>
      <c r="C227" s="12"/>
      <c r="D227" s="184" t="s">
        <v>78</v>
      </c>
      <c r="E227" s="185" t="s">
        <v>106</v>
      </c>
      <c r="F227" s="185" t="s">
        <v>107</v>
      </c>
      <c r="G227" s="12"/>
      <c r="H227" s="12"/>
      <c r="I227" s="186"/>
      <c r="J227" s="187">
        <f>BK227</f>
        <v>0</v>
      </c>
      <c r="K227" s="12"/>
      <c r="L227" s="183"/>
      <c r="M227" s="188"/>
      <c r="N227" s="189"/>
      <c r="O227" s="189"/>
      <c r="P227" s="190">
        <f>P228+P232</f>
        <v>0</v>
      </c>
      <c r="Q227" s="189"/>
      <c r="R227" s="190">
        <f>R228+R232</f>
        <v>0</v>
      </c>
      <c r="S227" s="189"/>
      <c r="T227" s="191">
        <f>T228+T232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84" t="s">
        <v>136</v>
      </c>
      <c r="AT227" s="192" t="s">
        <v>78</v>
      </c>
      <c r="AU227" s="192" t="s">
        <v>79</v>
      </c>
      <c r="AY227" s="184" t="s">
        <v>135</v>
      </c>
      <c r="BK227" s="193">
        <f>BK228+BK232</f>
        <v>0</v>
      </c>
    </row>
    <row r="228" s="12" customFormat="1" ht="22.8" customHeight="1">
      <c r="A228" s="12"/>
      <c r="B228" s="183"/>
      <c r="C228" s="12"/>
      <c r="D228" s="184" t="s">
        <v>78</v>
      </c>
      <c r="E228" s="194" t="s">
        <v>522</v>
      </c>
      <c r="F228" s="194" t="s">
        <v>523</v>
      </c>
      <c r="G228" s="12"/>
      <c r="H228" s="12"/>
      <c r="I228" s="186"/>
      <c r="J228" s="195">
        <f>BK228</f>
        <v>0</v>
      </c>
      <c r="K228" s="12"/>
      <c r="L228" s="183"/>
      <c r="M228" s="188"/>
      <c r="N228" s="189"/>
      <c r="O228" s="189"/>
      <c r="P228" s="190">
        <f>SUM(P229:P231)</f>
        <v>0</v>
      </c>
      <c r="Q228" s="189"/>
      <c r="R228" s="190">
        <f>SUM(R229:R231)</f>
        <v>0</v>
      </c>
      <c r="S228" s="189"/>
      <c r="T228" s="191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84" t="s">
        <v>136</v>
      </c>
      <c r="AT228" s="192" t="s">
        <v>78</v>
      </c>
      <c r="AU228" s="192" t="s">
        <v>87</v>
      </c>
      <c r="AY228" s="184" t="s">
        <v>135</v>
      </c>
      <c r="BK228" s="193">
        <f>SUM(BK229:BK231)</f>
        <v>0</v>
      </c>
    </row>
    <row r="229" s="2" customFormat="1" ht="14.4" customHeight="1">
      <c r="A229" s="38"/>
      <c r="B229" s="196"/>
      <c r="C229" s="197" t="s">
        <v>476</v>
      </c>
      <c r="D229" s="197" t="s">
        <v>138</v>
      </c>
      <c r="E229" s="198" t="s">
        <v>525</v>
      </c>
      <c r="F229" s="199" t="s">
        <v>526</v>
      </c>
      <c r="G229" s="200" t="s">
        <v>527</v>
      </c>
      <c r="H229" s="201">
        <v>1</v>
      </c>
      <c r="I229" s="202"/>
      <c r="J229" s="203">
        <f>ROUND(I229*H229,2)</f>
        <v>0</v>
      </c>
      <c r="K229" s="199" t="s">
        <v>292</v>
      </c>
      <c r="L229" s="39"/>
      <c r="M229" s="204" t="s">
        <v>1</v>
      </c>
      <c r="N229" s="205" t="s">
        <v>44</v>
      </c>
      <c r="O229" s="77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528</v>
      </c>
      <c r="AT229" s="208" t="s">
        <v>138</v>
      </c>
      <c r="AU229" s="208" t="s">
        <v>89</v>
      </c>
      <c r="AY229" s="19" t="s">
        <v>135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87</v>
      </c>
      <c r="BK229" s="209">
        <f>ROUND(I229*H229,2)</f>
        <v>0</v>
      </c>
      <c r="BL229" s="19" t="s">
        <v>528</v>
      </c>
      <c r="BM229" s="208" t="s">
        <v>638</v>
      </c>
    </row>
    <row r="230" s="2" customFormat="1" ht="14.4" customHeight="1">
      <c r="A230" s="38"/>
      <c r="B230" s="196"/>
      <c r="C230" s="197" t="s">
        <v>483</v>
      </c>
      <c r="D230" s="197" t="s">
        <v>138</v>
      </c>
      <c r="E230" s="198" t="s">
        <v>531</v>
      </c>
      <c r="F230" s="199" t="s">
        <v>532</v>
      </c>
      <c r="G230" s="200" t="s">
        <v>527</v>
      </c>
      <c r="H230" s="201">
        <v>1</v>
      </c>
      <c r="I230" s="202"/>
      <c r="J230" s="203">
        <f>ROUND(I230*H230,2)</f>
        <v>0</v>
      </c>
      <c r="K230" s="199" t="s">
        <v>292</v>
      </c>
      <c r="L230" s="39"/>
      <c r="M230" s="204" t="s">
        <v>1</v>
      </c>
      <c r="N230" s="205" t="s">
        <v>44</v>
      </c>
      <c r="O230" s="77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528</v>
      </c>
      <c r="AT230" s="208" t="s">
        <v>138</v>
      </c>
      <c r="AU230" s="208" t="s">
        <v>89</v>
      </c>
      <c r="AY230" s="19" t="s">
        <v>135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9" t="s">
        <v>87</v>
      </c>
      <c r="BK230" s="209">
        <f>ROUND(I230*H230,2)</f>
        <v>0</v>
      </c>
      <c r="BL230" s="19" t="s">
        <v>528</v>
      </c>
      <c r="BM230" s="208" t="s">
        <v>639</v>
      </c>
    </row>
    <row r="231" s="2" customFormat="1" ht="14.4" customHeight="1">
      <c r="A231" s="38"/>
      <c r="B231" s="196"/>
      <c r="C231" s="197" t="s">
        <v>490</v>
      </c>
      <c r="D231" s="197" t="s">
        <v>138</v>
      </c>
      <c r="E231" s="198" t="s">
        <v>535</v>
      </c>
      <c r="F231" s="199" t="s">
        <v>536</v>
      </c>
      <c r="G231" s="200" t="s">
        <v>527</v>
      </c>
      <c r="H231" s="201">
        <v>1</v>
      </c>
      <c r="I231" s="202"/>
      <c r="J231" s="203">
        <f>ROUND(I231*H231,2)</f>
        <v>0</v>
      </c>
      <c r="K231" s="199" t="s">
        <v>292</v>
      </c>
      <c r="L231" s="39"/>
      <c r="M231" s="204" t="s">
        <v>1</v>
      </c>
      <c r="N231" s="205" t="s">
        <v>44</v>
      </c>
      <c r="O231" s="77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528</v>
      </c>
      <c r="AT231" s="208" t="s">
        <v>138</v>
      </c>
      <c r="AU231" s="208" t="s">
        <v>89</v>
      </c>
      <c r="AY231" s="19" t="s">
        <v>135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87</v>
      </c>
      <c r="BK231" s="209">
        <f>ROUND(I231*H231,2)</f>
        <v>0</v>
      </c>
      <c r="BL231" s="19" t="s">
        <v>528</v>
      </c>
      <c r="BM231" s="208" t="s">
        <v>640</v>
      </c>
    </row>
    <row r="232" s="12" customFormat="1" ht="22.8" customHeight="1">
      <c r="A232" s="12"/>
      <c r="B232" s="183"/>
      <c r="C232" s="12"/>
      <c r="D232" s="184" t="s">
        <v>78</v>
      </c>
      <c r="E232" s="194" t="s">
        <v>538</v>
      </c>
      <c r="F232" s="194" t="s">
        <v>539</v>
      </c>
      <c r="G232" s="12"/>
      <c r="H232" s="12"/>
      <c r="I232" s="186"/>
      <c r="J232" s="195">
        <f>BK232</f>
        <v>0</v>
      </c>
      <c r="K232" s="12"/>
      <c r="L232" s="183"/>
      <c r="M232" s="188"/>
      <c r="N232" s="189"/>
      <c r="O232" s="189"/>
      <c r="P232" s="190">
        <f>P233</f>
        <v>0</v>
      </c>
      <c r="Q232" s="189"/>
      <c r="R232" s="190">
        <f>R233</f>
        <v>0</v>
      </c>
      <c r="S232" s="189"/>
      <c r="T232" s="191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84" t="s">
        <v>136</v>
      </c>
      <c r="AT232" s="192" t="s">
        <v>78</v>
      </c>
      <c r="AU232" s="192" t="s">
        <v>87</v>
      </c>
      <c r="AY232" s="184" t="s">
        <v>135</v>
      </c>
      <c r="BK232" s="193">
        <f>BK233</f>
        <v>0</v>
      </c>
    </row>
    <row r="233" s="2" customFormat="1" ht="14.4" customHeight="1">
      <c r="A233" s="38"/>
      <c r="B233" s="196"/>
      <c r="C233" s="197" t="s">
        <v>498</v>
      </c>
      <c r="D233" s="197" t="s">
        <v>138</v>
      </c>
      <c r="E233" s="198" t="s">
        <v>541</v>
      </c>
      <c r="F233" s="199" t="s">
        <v>539</v>
      </c>
      <c r="G233" s="200" t="s">
        <v>527</v>
      </c>
      <c r="H233" s="201">
        <v>1</v>
      </c>
      <c r="I233" s="202"/>
      <c r="J233" s="203">
        <f>ROUND(I233*H233,2)</f>
        <v>0</v>
      </c>
      <c r="K233" s="199" t="s">
        <v>292</v>
      </c>
      <c r="L233" s="39"/>
      <c r="M233" s="258" t="s">
        <v>1</v>
      </c>
      <c r="N233" s="259" t="s">
        <v>44</v>
      </c>
      <c r="O233" s="260"/>
      <c r="P233" s="261">
        <f>O233*H233</f>
        <v>0</v>
      </c>
      <c r="Q233" s="261">
        <v>0</v>
      </c>
      <c r="R233" s="261">
        <f>Q233*H233</f>
        <v>0</v>
      </c>
      <c r="S233" s="261">
        <v>0</v>
      </c>
      <c r="T233" s="26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528</v>
      </c>
      <c r="AT233" s="208" t="s">
        <v>138</v>
      </c>
      <c r="AU233" s="208" t="s">
        <v>89</v>
      </c>
      <c r="AY233" s="19" t="s">
        <v>135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528</v>
      </c>
      <c r="BM233" s="208" t="s">
        <v>641</v>
      </c>
    </row>
    <row r="234" s="2" customFormat="1" ht="6.96" customHeight="1">
      <c r="A234" s="38"/>
      <c r="B234" s="60"/>
      <c r="C234" s="61"/>
      <c r="D234" s="61"/>
      <c r="E234" s="61"/>
      <c r="F234" s="61"/>
      <c r="G234" s="61"/>
      <c r="H234" s="61"/>
      <c r="I234" s="156"/>
      <c r="J234" s="61"/>
      <c r="K234" s="61"/>
      <c r="L234" s="39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autoFilter ref="C132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109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 propustků v km 83,327 83,878 84,177 84,569 TÚ 2071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110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273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274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642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ROUND((SUM(BE133:BE235)),  2)</f>
        <v>0</v>
      </c>
      <c r="G35" s="38"/>
      <c r="H35" s="38"/>
      <c r="I35" s="143">
        <v>0.20999999999999999</v>
      </c>
      <c r="J35" s="142">
        <f>ROUND(((SUM(BE133:BE235))*I35),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ROUND((SUM(BF133:BF235)),  2)</f>
        <v>0</v>
      </c>
      <c r="G36" s="38"/>
      <c r="H36" s="38"/>
      <c r="I36" s="143">
        <v>0.14999999999999999</v>
      </c>
      <c r="J36" s="142">
        <f>ROUND(((SUM(BF133:BF235))*I36),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ROUND((SUM(BG133:BG235)),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ROUND((SUM(BH133:BH235)),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ROUND((SUM(BI133:BI235)),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 propustků v km 83,327 83,878 84,177 84,569 TÚ 2071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110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273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274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02.03 - Propustek v km 84,177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Brod,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Brod,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113</v>
      </c>
      <c r="D96" s="144"/>
      <c r="E96" s="144"/>
      <c r="F96" s="144"/>
      <c r="G96" s="144"/>
      <c r="H96" s="144"/>
      <c r="I96" s="159"/>
      <c r="J96" s="160" t="s">
        <v>114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115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116</v>
      </c>
    </row>
    <row r="99" hidden="1" s="9" customFormat="1" ht="24.96" customHeight="1">
      <c r="A99" s="9"/>
      <c r="B99" s="162"/>
      <c r="C99" s="9"/>
      <c r="D99" s="163" t="s">
        <v>117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276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277</v>
      </c>
      <c r="E101" s="169"/>
      <c r="F101" s="169"/>
      <c r="G101" s="169"/>
      <c r="H101" s="169"/>
      <c r="I101" s="170"/>
      <c r="J101" s="171">
        <f>J159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278</v>
      </c>
      <c r="E102" s="169"/>
      <c r="F102" s="169"/>
      <c r="G102" s="169"/>
      <c r="H102" s="169"/>
      <c r="I102" s="170"/>
      <c r="J102" s="171">
        <f>J170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279</v>
      </c>
      <c r="E103" s="169"/>
      <c r="F103" s="169"/>
      <c r="G103" s="169"/>
      <c r="H103" s="169"/>
      <c r="I103" s="170"/>
      <c r="J103" s="171">
        <f>J175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281</v>
      </c>
      <c r="E104" s="169"/>
      <c r="F104" s="169"/>
      <c r="G104" s="169"/>
      <c r="H104" s="169"/>
      <c r="I104" s="170"/>
      <c r="J104" s="171">
        <f>J188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282</v>
      </c>
      <c r="E105" s="169"/>
      <c r="F105" s="169"/>
      <c r="G105" s="169"/>
      <c r="H105" s="169"/>
      <c r="I105" s="170"/>
      <c r="J105" s="171">
        <f>J200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283</v>
      </c>
      <c r="E106" s="169"/>
      <c r="F106" s="169"/>
      <c r="G106" s="169"/>
      <c r="H106" s="169"/>
      <c r="I106" s="170"/>
      <c r="J106" s="171">
        <f>J216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284</v>
      </c>
      <c r="E107" s="164"/>
      <c r="F107" s="164"/>
      <c r="G107" s="164"/>
      <c r="H107" s="164"/>
      <c r="I107" s="165"/>
      <c r="J107" s="166">
        <f>J218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285</v>
      </c>
      <c r="E108" s="169"/>
      <c r="F108" s="169"/>
      <c r="G108" s="169"/>
      <c r="H108" s="169"/>
      <c r="I108" s="170"/>
      <c r="J108" s="171">
        <f>J219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286</v>
      </c>
      <c r="E109" s="164"/>
      <c r="F109" s="164"/>
      <c r="G109" s="164"/>
      <c r="H109" s="164"/>
      <c r="I109" s="165"/>
      <c r="J109" s="166">
        <f>J229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287</v>
      </c>
      <c r="E110" s="169"/>
      <c r="F110" s="169"/>
      <c r="G110" s="169"/>
      <c r="H110" s="169"/>
      <c r="I110" s="170"/>
      <c r="J110" s="171">
        <f>J230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288</v>
      </c>
      <c r="E111" s="169"/>
      <c r="F111" s="169"/>
      <c r="G111" s="169"/>
      <c r="H111" s="169"/>
      <c r="I111" s="170"/>
      <c r="J111" s="171">
        <f>J234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120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 propustků v km 83,327 83,878 84,177 84,569 TÚ 2071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110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273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274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02.03 - Propustek v km 84,177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Brod,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Brod,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121</v>
      </c>
      <c r="D132" s="175" t="s">
        <v>64</v>
      </c>
      <c r="E132" s="175" t="s">
        <v>60</v>
      </c>
      <c r="F132" s="175" t="s">
        <v>61</v>
      </c>
      <c r="G132" s="175" t="s">
        <v>122</v>
      </c>
      <c r="H132" s="175" t="s">
        <v>123</v>
      </c>
      <c r="I132" s="176" t="s">
        <v>124</v>
      </c>
      <c r="J132" s="175" t="s">
        <v>114</v>
      </c>
      <c r="K132" s="177" t="s">
        <v>125</v>
      </c>
      <c r="L132" s="178"/>
      <c r="M132" s="86" t="s">
        <v>1</v>
      </c>
      <c r="N132" s="87" t="s">
        <v>43</v>
      </c>
      <c r="O132" s="87" t="s">
        <v>126</v>
      </c>
      <c r="P132" s="87" t="s">
        <v>127</v>
      </c>
      <c r="Q132" s="87" t="s">
        <v>128</v>
      </c>
      <c r="R132" s="87" t="s">
        <v>129</v>
      </c>
      <c r="S132" s="87" t="s">
        <v>130</v>
      </c>
      <c r="T132" s="88" t="s">
        <v>131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132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P134+P218+P229</f>
        <v>0</v>
      </c>
      <c r="Q133" s="90"/>
      <c r="R133" s="180">
        <f>R134+R218+R229</f>
        <v>112.16755194</v>
      </c>
      <c r="S133" s="90"/>
      <c r="T133" s="181">
        <f>T134+T218+T229</f>
        <v>68.597640000000013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116</v>
      </c>
      <c r="BK133" s="182">
        <f>BK134+BK218+BK229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133</v>
      </c>
      <c r="F134" s="185" t="s">
        <v>134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P135+P159+P170+P175+P188+P200+P216</f>
        <v>0</v>
      </c>
      <c r="Q134" s="189"/>
      <c r="R134" s="190">
        <f>R135+R159+R170+R175+R188+R200+R216</f>
        <v>112.13255194</v>
      </c>
      <c r="S134" s="189"/>
      <c r="T134" s="191">
        <f>T135+T159+T170+T175+T188+T200+T216</f>
        <v>68.597640000000013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135</v>
      </c>
      <c r="BK134" s="193">
        <f>BK135+BK159+BK170+BK175+BK188+BK200+BK216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289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SUM(P136:P158)</f>
        <v>0</v>
      </c>
      <c r="Q135" s="189"/>
      <c r="R135" s="190">
        <f>SUM(R136:R158)</f>
        <v>0.0050400000000000002</v>
      </c>
      <c r="S135" s="189"/>
      <c r="T135" s="191">
        <f>SUM(T136:T158)</f>
        <v>2.1743999999999999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135</v>
      </c>
      <c r="BK135" s="193">
        <f>SUM(BK136:BK158)</f>
        <v>0</v>
      </c>
    </row>
    <row r="136" s="2" customFormat="1" ht="24.15" customHeight="1">
      <c r="A136" s="38"/>
      <c r="B136" s="196"/>
      <c r="C136" s="197" t="s">
        <v>87</v>
      </c>
      <c r="D136" s="197" t="s">
        <v>138</v>
      </c>
      <c r="E136" s="198" t="s">
        <v>290</v>
      </c>
      <c r="F136" s="199" t="s">
        <v>291</v>
      </c>
      <c r="G136" s="200" t="s">
        <v>151</v>
      </c>
      <c r="H136" s="201">
        <v>1.208</v>
      </c>
      <c r="I136" s="202"/>
      <c r="J136" s="203">
        <f>ROUND(I136*H136,2)</f>
        <v>0</v>
      </c>
      <c r="K136" s="199" t="s">
        <v>292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2.1743999999999999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143</v>
      </c>
      <c r="AT136" s="208" t="s">
        <v>138</v>
      </c>
      <c r="AU136" s="208" t="s">
        <v>89</v>
      </c>
      <c r="AY136" s="19" t="s">
        <v>135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143</v>
      </c>
      <c r="BM136" s="208" t="s">
        <v>643</v>
      </c>
    </row>
    <row r="137" s="13" customFormat="1">
      <c r="A137" s="13"/>
      <c r="B137" s="214"/>
      <c r="C137" s="13"/>
      <c r="D137" s="210" t="s">
        <v>147</v>
      </c>
      <c r="E137" s="215" t="s">
        <v>1</v>
      </c>
      <c r="F137" s="216" t="s">
        <v>644</v>
      </c>
      <c r="G137" s="13"/>
      <c r="H137" s="217">
        <v>1.2078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147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135</v>
      </c>
    </row>
    <row r="138" s="2" customFormat="1" ht="24.15" customHeight="1">
      <c r="A138" s="38"/>
      <c r="B138" s="196"/>
      <c r="C138" s="197" t="s">
        <v>89</v>
      </c>
      <c r="D138" s="197" t="s">
        <v>138</v>
      </c>
      <c r="E138" s="198" t="s">
        <v>296</v>
      </c>
      <c r="F138" s="199" t="s">
        <v>297</v>
      </c>
      <c r="G138" s="200" t="s">
        <v>298</v>
      </c>
      <c r="H138" s="201">
        <v>168</v>
      </c>
      <c r="I138" s="202"/>
      <c r="J138" s="203">
        <f>ROUND(I138*H138,2)</f>
        <v>0</v>
      </c>
      <c r="K138" s="199" t="s">
        <v>292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143</v>
      </c>
      <c r="AT138" s="208" t="s">
        <v>138</v>
      </c>
      <c r="AU138" s="208" t="s">
        <v>89</v>
      </c>
      <c r="AY138" s="19" t="s">
        <v>135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143</v>
      </c>
      <c r="BM138" s="208" t="s">
        <v>645</v>
      </c>
    </row>
    <row r="139" s="13" customFormat="1">
      <c r="A139" s="13"/>
      <c r="B139" s="214"/>
      <c r="C139" s="13"/>
      <c r="D139" s="210" t="s">
        <v>147</v>
      </c>
      <c r="E139" s="215" t="s">
        <v>1</v>
      </c>
      <c r="F139" s="216" t="s">
        <v>300</v>
      </c>
      <c r="G139" s="13"/>
      <c r="H139" s="217">
        <v>168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147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135</v>
      </c>
    </row>
    <row r="140" s="2" customFormat="1" ht="24.15" customHeight="1">
      <c r="A140" s="38"/>
      <c r="B140" s="196"/>
      <c r="C140" s="197" t="s">
        <v>157</v>
      </c>
      <c r="D140" s="197" t="s">
        <v>138</v>
      </c>
      <c r="E140" s="198" t="s">
        <v>301</v>
      </c>
      <c r="F140" s="199" t="s">
        <v>302</v>
      </c>
      <c r="G140" s="200" t="s">
        <v>303</v>
      </c>
      <c r="H140" s="201">
        <v>7</v>
      </c>
      <c r="I140" s="202"/>
      <c r="J140" s="203">
        <f>ROUND(I140*H140,2)</f>
        <v>0</v>
      </c>
      <c r="K140" s="199" t="s">
        <v>292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143</v>
      </c>
      <c r="AT140" s="208" t="s">
        <v>138</v>
      </c>
      <c r="AU140" s="208" t="s">
        <v>89</v>
      </c>
      <c r="AY140" s="19" t="s">
        <v>135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143</v>
      </c>
      <c r="BM140" s="208" t="s">
        <v>646</v>
      </c>
    </row>
    <row r="141" s="2" customFormat="1" ht="24.15" customHeight="1">
      <c r="A141" s="38"/>
      <c r="B141" s="196"/>
      <c r="C141" s="197" t="s">
        <v>143</v>
      </c>
      <c r="D141" s="197" t="s">
        <v>138</v>
      </c>
      <c r="E141" s="198" t="s">
        <v>549</v>
      </c>
      <c r="F141" s="199" t="s">
        <v>550</v>
      </c>
      <c r="G141" s="200" t="s">
        <v>151</v>
      </c>
      <c r="H141" s="201">
        <v>21.5</v>
      </c>
      <c r="I141" s="202"/>
      <c r="J141" s="203">
        <f>ROUND(I141*H141,2)</f>
        <v>0</v>
      </c>
      <c r="K141" s="199" t="s">
        <v>292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143</v>
      </c>
      <c r="AT141" s="208" t="s">
        <v>138</v>
      </c>
      <c r="AU141" s="208" t="s">
        <v>89</v>
      </c>
      <c r="AY141" s="19" t="s">
        <v>135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143</v>
      </c>
      <c r="BM141" s="208" t="s">
        <v>647</v>
      </c>
    </row>
    <row r="142" s="2" customFormat="1" ht="24.15" customHeight="1">
      <c r="A142" s="38"/>
      <c r="B142" s="196"/>
      <c r="C142" s="197" t="s">
        <v>136</v>
      </c>
      <c r="D142" s="197" t="s">
        <v>138</v>
      </c>
      <c r="E142" s="198" t="s">
        <v>648</v>
      </c>
      <c r="F142" s="199" t="s">
        <v>649</v>
      </c>
      <c r="G142" s="200" t="s">
        <v>151</v>
      </c>
      <c r="H142" s="201">
        <v>29.219999999999999</v>
      </c>
      <c r="I142" s="202"/>
      <c r="J142" s="203">
        <f>ROUND(I142*H142,2)</f>
        <v>0</v>
      </c>
      <c r="K142" s="199" t="s">
        <v>292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143</v>
      </c>
      <c r="AT142" s="208" t="s">
        <v>138</v>
      </c>
      <c r="AU142" s="208" t="s">
        <v>89</v>
      </c>
      <c r="AY142" s="19" t="s">
        <v>135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143</v>
      </c>
      <c r="BM142" s="208" t="s">
        <v>650</v>
      </c>
    </row>
    <row r="143" s="13" customFormat="1">
      <c r="A143" s="13"/>
      <c r="B143" s="214"/>
      <c r="C143" s="13"/>
      <c r="D143" s="210" t="s">
        <v>147</v>
      </c>
      <c r="E143" s="215" t="s">
        <v>1</v>
      </c>
      <c r="F143" s="216" t="s">
        <v>651</v>
      </c>
      <c r="G143" s="13"/>
      <c r="H143" s="217">
        <v>29.219999999999999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147</v>
      </c>
      <c r="AU143" s="215" t="s">
        <v>89</v>
      </c>
      <c r="AV143" s="13" t="s">
        <v>89</v>
      </c>
      <c r="AW143" s="13" t="s">
        <v>36</v>
      </c>
      <c r="AX143" s="13" t="s">
        <v>87</v>
      </c>
      <c r="AY143" s="215" t="s">
        <v>135</v>
      </c>
    </row>
    <row r="144" s="2" customFormat="1" ht="24.15" customHeight="1">
      <c r="A144" s="38"/>
      <c r="B144" s="196"/>
      <c r="C144" s="197" t="s">
        <v>172</v>
      </c>
      <c r="D144" s="197" t="s">
        <v>138</v>
      </c>
      <c r="E144" s="198" t="s">
        <v>312</v>
      </c>
      <c r="F144" s="199" t="s">
        <v>313</v>
      </c>
      <c r="G144" s="200" t="s">
        <v>151</v>
      </c>
      <c r="H144" s="201">
        <v>1.26</v>
      </c>
      <c r="I144" s="202"/>
      <c r="J144" s="203">
        <f>ROUND(I144*H144,2)</f>
        <v>0</v>
      </c>
      <c r="K144" s="199" t="s">
        <v>292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143</v>
      </c>
      <c r="AT144" s="208" t="s">
        <v>138</v>
      </c>
      <c r="AU144" s="208" t="s">
        <v>89</v>
      </c>
      <c r="AY144" s="19" t="s">
        <v>135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143</v>
      </c>
      <c r="BM144" s="208" t="s">
        <v>652</v>
      </c>
    </row>
    <row r="145" s="13" customFormat="1">
      <c r="A145" s="13"/>
      <c r="B145" s="214"/>
      <c r="C145" s="13"/>
      <c r="D145" s="210" t="s">
        <v>147</v>
      </c>
      <c r="E145" s="215" t="s">
        <v>1</v>
      </c>
      <c r="F145" s="216" t="s">
        <v>653</v>
      </c>
      <c r="G145" s="13"/>
      <c r="H145" s="217">
        <v>0.71999999999999997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147</v>
      </c>
      <c r="AU145" s="215" t="s">
        <v>89</v>
      </c>
      <c r="AV145" s="13" t="s">
        <v>89</v>
      </c>
      <c r="AW145" s="13" t="s">
        <v>36</v>
      </c>
      <c r="AX145" s="13" t="s">
        <v>79</v>
      </c>
      <c r="AY145" s="215" t="s">
        <v>135</v>
      </c>
    </row>
    <row r="146" s="13" customFormat="1">
      <c r="A146" s="13"/>
      <c r="B146" s="214"/>
      <c r="C146" s="13"/>
      <c r="D146" s="210" t="s">
        <v>147</v>
      </c>
      <c r="E146" s="215" t="s">
        <v>1</v>
      </c>
      <c r="F146" s="216" t="s">
        <v>654</v>
      </c>
      <c r="G146" s="13"/>
      <c r="H146" s="217">
        <v>0.54000000000000004</v>
      </c>
      <c r="I146" s="218"/>
      <c r="J146" s="13"/>
      <c r="K146" s="13"/>
      <c r="L146" s="214"/>
      <c r="M146" s="219"/>
      <c r="N146" s="220"/>
      <c r="O146" s="220"/>
      <c r="P146" s="220"/>
      <c r="Q146" s="220"/>
      <c r="R146" s="220"/>
      <c r="S146" s="220"/>
      <c r="T146" s="22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5" t="s">
        <v>147</v>
      </c>
      <c r="AU146" s="215" t="s">
        <v>89</v>
      </c>
      <c r="AV146" s="13" t="s">
        <v>89</v>
      </c>
      <c r="AW146" s="13" t="s">
        <v>36</v>
      </c>
      <c r="AX146" s="13" t="s">
        <v>79</v>
      </c>
      <c r="AY146" s="215" t="s">
        <v>135</v>
      </c>
    </row>
    <row r="147" s="15" customFormat="1">
      <c r="A147" s="15"/>
      <c r="B147" s="229"/>
      <c r="C147" s="15"/>
      <c r="D147" s="210" t="s">
        <v>147</v>
      </c>
      <c r="E147" s="230" t="s">
        <v>1</v>
      </c>
      <c r="F147" s="231" t="s">
        <v>156</v>
      </c>
      <c r="G147" s="15"/>
      <c r="H147" s="232">
        <v>1.26</v>
      </c>
      <c r="I147" s="233"/>
      <c r="J147" s="15"/>
      <c r="K147" s="15"/>
      <c r="L147" s="229"/>
      <c r="M147" s="234"/>
      <c r="N147" s="235"/>
      <c r="O147" s="235"/>
      <c r="P147" s="235"/>
      <c r="Q147" s="235"/>
      <c r="R147" s="235"/>
      <c r="S147" s="235"/>
      <c r="T147" s="23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30" t="s">
        <v>147</v>
      </c>
      <c r="AU147" s="230" t="s">
        <v>89</v>
      </c>
      <c r="AV147" s="15" t="s">
        <v>143</v>
      </c>
      <c r="AW147" s="15" t="s">
        <v>36</v>
      </c>
      <c r="AX147" s="15" t="s">
        <v>87</v>
      </c>
      <c r="AY147" s="230" t="s">
        <v>135</v>
      </c>
    </row>
    <row r="148" s="2" customFormat="1" ht="24.15" customHeight="1">
      <c r="A148" s="38"/>
      <c r="B148" s="196"/>
      <c r="C148" s="197" t="s">
        <v>179</v>
      </c>
      <c r="D148" s="197" t="s">
        <v>138</v>
      </c>
      <c r="E148" s="198" t="s">
        <v>317</v>
      </c>
      <c r="F148" s="199" t="s">
        <v>318</v>
      </c>
      <c r="G148" s="200" t="s">
        <v>151</v>
      </c>
      <c r="H148" s="201">
        <v>21.5</v>
      </c>
      <c r="I148" s="202"/>
      <c r="J148" s="203">
        <f>ROUND(I148*H148,2)</f>
        <v>0</v>
      </c>
      <c r="K148" s="199" t="s">
        <v>292</v>
      </c>
      <c r="L148" s="39"/>
      <c r="M148" s="204" t="s">
        <v>1</v>
      </c>
      <c r="N148" s="205" t="s">
        <v>44</v>
      </c>
      <c r="O148" s="7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143</v>
      </c>
      <c r="AT148" s="208" t="s">
        <v>138</v>
      </c>
      <c r="AU148" s="208" t="s">
        <v>89</v>
      </c>
      <c r="AY148" s="19" t="s">
        <v>135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87</v>
      </c>
      <c r="BK148" s="209">
        <f>ROUND(I148*H148,2)</f>
        <v>0</v>
      </c>
      <c r="BL148" s="19" t="s">
        <v>143</v>
      </c>
      <c r="BM148" s="208" t="s">
        <v>655</v>
      </c>
    </row>
    <row r="149" s="2" customFormat="1" ht="24.15" customHeight="1">
      <c r="A149" s="38"/>
      <c r="B149" s="196"/>
      <c r="C149" s="197" t="s">
        <v>165</v>
      </c>
      <c r="D149" s="197" t="s">
        <v>138</v>
      </c>
      <c r="E149" s="198" t="s">
        <v>320</v>
      </c>
      <c r="F149" s="199" t="s">
        <v>321</v>
      </c>
      <c r="G149" s="200" t="s">
        <v>151</v>
      </c>
      <c r="H149" s="201">
        <v>8.9800000000000004</v>
      </c>
      <c r="I149" s="202"/>
      <c r="J149" s="203">
        <f>ROUND(I149*H149,2)</f>
        <v>0</v>
      </c>
      <c r="K149" s="199" t="s">
        <v>292</v>
      </c>
      <c r="L149" s="39"/>
      <c r="M149" s="204" t="s">
        <v>1</v>
      </c>
      <c r="N149" s="205" t="s">
        <v>44</v>
      </c>
      <c r="O149" s="7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143</v>
      </c>
      <c r="AT149" s="208" t="s">
        <v>138</v>
      </c>
      <c r="AU149" s="208" t="s">
        <v>89</v>
      </c>
      <c r="AY149" s="19" t="s">
        <v>135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87</v>
      </c>
      <c r="BK149" s="209">
        <f>ROUND(I149*H149,2)</f>
        <v>0</v>
      </c>
      <c r="BL149" s="19" t="s">
        <v>143</v>
      </c>
      <c r="BM149" s="208" t="s">
        <v>656</v>
      </c>
    </row>
    <row r="150" s="13" customFormat="1">
      <c r="A150" s="13"/>
      <c r="B150" s="214"/>
      <c r="C150" s="13"/>
      <c r="D150" s="210" t="s">
        <v>147</v>
      </c>
      <c r="E150" s="215" t="s">
        <v>1</v>
      </c>
      <c r="F150" s="216" t="s">
        <v>657</v>
      </c>
      <c r="G150" s="13"/>
      <c r="H150" s="217">
        <v>8.9800000000000004</v>
      </c>
      <c r="I150" s="218"/>
      <c r="J150" s="13"/>
      <c r="K150" s="13"/>
      <c r="L150" s="214"/>
      <c r="M150" s="219"/>
      <c r="N150" s="220"/>
      <c r="O150" s="220"/>
      <c r="P150" s="220"/>
      <c r="Q150" s="220"/>
      <c r="R150" s="220"/>
      <c r="S150" s="220"/>
      <c r="T150" s="22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5" t="s">
        <v>147</v>
      </c>
      <c r="AU150" s="215" t="s">
        <v>89</v>
      </c>
      <c r="AV150" s="13" t="s">
        <v>89</v>
      </c>
      <c r="AW150" s="13" t="s">
        <v>36</v>
      </c>
      <c r="AX150" s="13" t="s">
        <v>87</v>
      </c>
      <c r="AY150" s="215" t="s">
        <v>135</v>
      </c>
    </row>
    <row r="151" s="2" customFormat="1" ht="37.8" customHeight="1">
      <c r="A151" s="38"/>
      <c r="B151" s="196"/>
      <c r="C151" s="197" t="s">
        <v>187</v>
      </c>
      <c r="D151" s="197" t="s">
        <v>138</v>
      </c>
      <c r="E151" s="198" t="s">
        <v>324</v>
      </c>
      <c r="F151" s="199" t="s">
        <v>325</v>
      </c>
      <c r="G151" s="200" t="s">
        <v>151</v>
      </c>
      <c r="H151" s="201">
        <v>89.799999999999997</v>
      </c>
      <c r="I151" s="202"/>
      <c r="J151" s="203">
        <f>ROUND(I151*H151,2)</f>
        <v>0</v>
      </c>
      <c r="K151" s="199" t="s">
        <v>292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143</v>
      </c>
      <c r="AT151" s="208" t="s">
        <v>138</v>
      </c>
      <c r="AU151" s="208" t="s">
        <v>89</v>
      </c>
      <c r="AY151" s="19" t="s">
        <v>135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143</v>
      </c>
      <c r="BM151" s="208" t="s">
        <v>658</v>
      </c>
    </row>
    <row r="152" s="13" customFormat="1">
      <c r="A152" s="13"/>
      <c r="B152" s="214"/>
      <c r="C152" s="13"/>
      <c r="D152" s="210" t="s">
        <v>147</v>
      </c>
      <c r="E152" s="215" t="s">
        <v>1</v>
      </c>
      <c r="F152" s="216" t="s">
        <v>659</v>
      </c>
      <c r="G152" s="13"/>
      <c r="H152" s="217">
        <v>89.799999999999997</v>
      </c>
      <c r="I152" s="218"/>
      <c r="J152" s="13"/>
      <c r="K152" s="13"/>
      <c r="L152" s="214"/>
      <c r="M152" s="219"/>
      <c r="N152" s="220"/>
      <c r="O152" s="220"/>
      <c r="P152" s="220"/>
      <c r="Q152" s="220"/>
      <c r="R152" s="220"/>
      <c r="S152" s="220"/>
      <c r="T152" s="22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5" t="s">
        <v>147</v>
      </c>
      <c r="AU152" s="215" t="s">
        <v>89</v>
      </c>
      <c r="AV152" s="13" t="s">
        <v>89</v>
      </c>
      <c r="AW152" s="13" t="s">
        <v>36</v>
      </c>
      <c r="AX152" s="13" t="s">
        <v>87</v>
      </c>
      <c r="AY152" s="215" t="s">
        <v>135</v>
      </c>
    </row>
    <row r="153" s="2" customFormat="1" ht="24.15" customHeight="1">
      <c r="A153" s="38"/>
      <c r="B153" s="196"/>
      <c r="C153" s="197" t="s">
        <v>191</v>
      </c>
      <c r="D153" s="197" t="s">
        <v>138</v>
      </c>
      <c r="E153" s="198" t="s">
        <v>328</v>
      </c>
      <c r="F153" s="199" t="s">
        <v>329</v>
      </c>
      <c r="G153" s="200" t="s">
        <v>330</v>
      </c>
      <c r="H153" s="201">
        <v>55</v>
      </c>
      <c r="I153" s="202"/>
      <c r="J153" s="203">
        <f>ROUND(I153*H153,2)</f>
        <v>0</v>
      </c>
      <c r="K153" s="199" t="s">
        <v>292</v>
      </c>
      <c r="L153" s="39"/>
      <c r="M153" s="204" t="s">
        <v>1</v>
      </c>
      <c r="N153" s="205" t="s">
        <v>44</v>
      </c>
      <c r="O153" s="77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143</v>
      </c>
      <c r="AT153" s="208" t="s">
        <v>138</v>
      </c>
      <c r="AU153" s="208" t="s">
        <v>89</v>
      </c>
      <c r="AY153" s="19" t="s">
        <v>135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87</v>
      </c>
      <c r="BK153" s="209">
        <f>ROUND(I153*H153,2)</f>
        <v>0</v>
      </c>
      <c r="BL153" s="19" t="s">
        <v>143</v>
      </c>
      <c r="BM153" s="208" t="s">
        <v>660</v>
      </c>
    </row>
    <row r="154" s="13" customFormat="1">
      <c r="A154" s="13"/>
      <c r="B154" s="214"/>
      <c r="C154" s="13"/>
      <c r="D154" s="210" t="s">
        <v>147</v>
      </c>
      <c r="E154" s="215" t="s">
        <v>1</v>
      </c>
      <c r="F154" s="216" t="s">
        <v>661</v>
      </c>
      <c r="G154" s="13"/>
      <c r="H154" s="217">
        <v>55</v>
      </c>
      <c r="I154" s="218"/>
      <c r="J154" s="13"/>
      <c r="K154" s="13"/>
      <c r="L154" s="214"/>
      <c r="M154" s="219"/>
      <c r="N154" s="220"/>
      <c r="O154" s="220"/>
      <c r="P154" s="220"/>
      <c r="Q154" s="220"/>
      <c r="R154" s="220"/>
      <c r="S154" s="220"/>
      <c r="T154" s="22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147</v>
      </c>
      <c r="AU154" s="215" t="s">
        <v>89</v>
      </c>
      <c r="AV154" s="13" t="s">
        <v>89</v>
      </c>
      <c r="AW154" s="13" t="s">
        <v>36</v>
      </c>
      <c r="AX154" s="13" t="s">
        <v>87</v>
      </c>
      <c r="AY154" s="215" t="s">
        <v>135</v>
      </c>
    </row>
    <row r="155" s="2" customFormat="1" ht="14.4" customHeight="1">
      <c r="A155" s="38"/>
      <c r="B155" s="196"/>
      <c r="C155" s="197" t="s">
        <v>197</v>
      </c>
      <c r="D155" s="197" t="s">
        <v>138</v>
      </c>
      <c r="E155" s="198" t="s">
        <v>333</v>
      </c>
      <c r="F155" s="199" t="s">
        <v>334</v>
      </c>
      <c r="G155" s="200" t="s">
        <v>151</v>
      </c>
      <c r="H155" s="201">
        <v>30.48</v>
      </c>
      <c r="I155" s="202"/>
      <c r="J155" s="203">
        <f>ROUND(I155*H155,2)</f>
        <v>0</v>
      </c>
      <c r="K155" s="199" t="s">
        <v>292</v>
      </c>
      <c r="L155" s="39"/>
      <c r="M155" s="204" t="s">
        <v>1</v>
      </c>
      <c r="N155" s="205" t="s">
        <v>44</v>
      </c>
      <c r="O155" s="7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143</v>
      </c>
      <c r="AT155" s="208" t="s">
        <v>138</v>
      </c>
      <c r="AU155" s="208" t="s">
        <v>89</v>
      </c>
      <c r="AY155" s="19" t="s">
        <v>135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9" t="s">
        <v>87</v>
      </c>
      <c r="BK155" s="209">
        <f>ROUND(I155*H155,2)</f>
        <v>0</v>
      </c>
      <c r="BL155" s="19" t="s">
        <v>143</v>
      </c>
      <c r="BM155" s="208" t="s">
        <v>662</v>
      </c>
    </row>
    <row r="156" s="13" customFormat="1">
      <c r="A156" s="13"/>
      <c r="B156" s="214"/>
      <c r="C156" s="13"/>
      <c r="D156" s="210" t="s">
        <v>147</v>
      </c>
      <c r="E156" s="215" t="s">
        <v>1</v>
      </c>
      <c r="F156" s="216" t="s">
        <v>663</v>
      </c>
      <c r="G156" s="13"/>
      <c r="H156" s="217">
        <v>30.48</v>
      </c>
      <c r="I156" s="218"/>
      <c r="J156" s="13"/>
      <c r="K156" s="13"/>
      <c r="L156" s="214"/>
      <c r="M156" s="219"/>
      <c r="N156" s="220"/>
      <c r="O156" s="220"/>
      <c r="P156" s="220"/>
      <c r="Q156" s="220"/>
      <c r="R156" s="220"/>
      <c r="S156" s="220"/>
      <c r="T156" s="22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5" t="s">
        <v>147</v>
      </c>
      <c r="AU156" s="215" t="s">
        <v>89</v>
      </c>
      <c r="AV156" s="13" t="s">
        <v>89</v>
      </c>
      <c r="AW156" s="13" t="s">
        <v>36</v>
      </c>
      <c r="AX156" s="13" t="s">
        <v>87</v>
      </c>
      <c r="AY156" s="215" t="s">
        <v>135</v>
      </c>
    </row>
    <row r="157" s="2" customFormat="1" ht="24.15" customHeight="1">
      <c r="A157" s="38"/>
      <c r="B157" s="196"/>
      <c r="C157" s="197" t="s">
        <v>202</v>
      </c>
      <c r="D157" s="197" t="s">
        <v>138</v>
      </c>
      <c r="E157" s="198" t="s">
        <v>337</v>
      </c>
      <c r="F157" s="199" t="s">
        <v>338</v>
      </c>
      <c r="G157" s="200" t="s">
        <v>151</v>
      </c>
      <c r="H157" s="201">
        <v>21.5</v>
      </c>
      <c r="I157" s="202"/>
      <c r="J157" s="203">
        <f>ROUND(I157*H157,2)</f>
        <v>0</v>
      </c>
      <c r="K157" s="199" t="s">
        <v>292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143</v>
      </c>
      <c r="AT157" s="208" t="s">
        <v>138</v>
      </c>
      <c r="AU157" s="208" t="s">
        <v>89</v>
      </c>
      <c r="AY157" s="19" t="s">
        <v>135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143</v>
      </c>
      <c r="BM157" s="208" t="s">
        <v>664</v>
      </c>
    </row>
    <row r="158" s="13" customFormat="1">
      <c r="A158" s="13"/>
      <c r="B158" s="214"/>
      <c r="C158" s="13"/>
      <c r="D158" s="210" t="s">
        <v>147</v>
      </c>
      <c r="E158" s="215" t="s">
        <v>1</v>
      </c>
      <c r="F158" s="216" t="s">
        <v>665</v>
      </c>
      <c r="G158" s="13"/>
      <c r="H158" s="217">
        <v>21.5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147</v>
      </c>
      <c r="AU158" s="215" t="s">
        <v>89</v>
      </c>
      <c r="AV158" s="13" t="s">
        <v>89</v>
      </c>
      <c r="AW158" s="13" t="s">
        <v>36</v>
      </c>
      <c r="AX158" s="13" t="s">
        <v>87</v>
      </c>
      <c r="AY158" s="215" t="s">
        <v>135</v>
      </c>
    </row>
    <row r="159" s="12" customFormat="1" ht="22.8" customHeight="1">
      <c r="A159" s="12"/>
      <c r="B159" s="183"/>
      <c r="C159" s="12"/>
      <c r="D159" s="184" t="s">
        <v>78</v>
      </c>
      <c r="E159" s="194" t="s">
        <v>89</v>
      </c>
      <c r="F159" s="194" t="s">
        <v>340</v>
      </c>
      <c r="G159" s="12"/>
      <c r="H159" s="12"/>
      <c r="I159" s="186"/>
      <c r="J159" s="195">
        <f>BK159</f>
        <v>0</v>
      </c>
      <c r="K159" s="12"/>
      <c r="L159" s="183"/>
      <c r="M159" s="188"/>
      <c r="N159" s="189"/>
      <c r="O159" s="189"/>
      <c r="P159" s="190">
        <f>SUM(P160:P169)</f>
        <v>0</v>
      </c>
      <c r="Q159" s="189"/>
      <c r="R159" s="190">
        <f>SUM(R160:R169)</f>
        <v>16.033517740000001</v>
      </c>
      <c r="S159" s="189"/>
      <c r="T159" s="191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84" t="s">
        <v>87</v>
      </c>
      <c r="AT159" s="192" t="s">
        <v>78</v>
      </c>
      <c r="AU159" s="192" t="s">
        <v>87</v>
      </c>
      <c r="AY159" s="184" t="s">
        <v>135</v>
      </c>
      <c r="BK159" s="193">
        <f>SUM(BK160:BK169)</f>
        <v>0</v>
      </c>
    </row>
    <row r="160" s="2" customFormat="1" ht="14.4" customHeight="1">
      <c r="A160" s="38"/>
      <c r="B160" s="196"/>
      <c r="C160" s="197" t="s">
        <v>206</v>
      </c>
      <c r="D160" s="197" t="s">
        <v>138</v>
      </c>
      <c r="E160" s="198" t="s">
        <v>341</v>
      </c>
      <c r="F160" s="199" t="s">
        <v>342</v>
      </c>
      <c r="G160" s="200" t="s">
        <v>151</v>
      </c>
      <c r="H160" s="201">
        <v>6.0899999999999999</v>
      </c>
      <c r="I160" s="202"/>
      <c r="J160" s="203">
        <f>ROUND(I160*H160,2)</f>
        <v>0</v>
      </c>
      <c r="K160" s="199" t="s">
        <v>292</v>
      </c>
      <c r="L160" s="39"/>
      <c r="M160" s="204" t="s">
        <v>1</v>
      </c>
      <c r="N160" s="205" t="s">
        <v>44</v>
      </c>
      <c r="O160" s="77"/>
      <c r="P160" s="206">
        <f>O160*H160</f>
        <v>0</v>
      </c>
      <c r="Q160" s="206">
        <v>2.5262500000000001</v>
      </c>
      <c r="R160" s="206">
        <f>Q160*H160</f>
        <v>15.384862500000001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143</v>
      </c>
      <c r="AT160" s="208" t="s">
        <v>138</v>
      </c>
      <c r="AU160" s="208" t="s">
        <v>89</v>
      </c>
      <c r="AY160" s="19" t="s">
        <v>135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9" t="s">
        <v>87</v>
      </c>
      <c r="BK160" s="209">
        <f>ROUND(I160*H160,2)</f>
        <v>0</v>
      </c>
      <c r="BL160" s="19" t="s">
        <v>143</v>
      </c>
      <c r="BM160" s="208" t="s">
        <v>666</v>
      </c>
    </row>
    <row r="161" s="13" customFormat="1">
      <c r="A161" s="13"/>
      <c r="B161" s="214"/>
      <c r="C161" s="13"/>
      <c r="D161" s="210" t="s">
        <v>147</v>
      </c>
      <c r="E161" s="215" t="s">
        <v>1</v>
      </c>
      <c r="F161" s="216" t="s">
        <v>667</v>
      </c>
      <c r="G161" s="13"/>
      <c r="H161" s="217">
        <v>5.6574999999999998</v>
      </c>
      <c r="I161" s="218"/>
      <c r="J161" s="13"/>
      <c r="K161" s="13"/>
      <c r="L161" s="214"/>
      <c r="M161" s="219"/>
      <c r="N161" s="220"/>
      <c r="O161" s="220"/>
      <c r="P161" s="220"/>
      <c r="Q161" s="220"/>
      <c r="R161" s="220"/>
      <c r="S161" s="220"/>
      <c r="T161" s="22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147</v>
      </c>
      <c r="AU161" s="215" t="s">
        <v>89</v>
      </c>
      <c r="AV161" s="13" t="s">
        <v>89</v>
      </c>
      <c r="AW161" s="13" t="s">
        <v>36</v>
      </c>
      <c r="AX161" s="13" t="s">
        <v>79</v>
      </c>
      <c r="AY161" s="215" t="s">
        <v>135</v>
      </c>
    </row>
    <row r="162" s="13" customFormat="1">
      <c r="A162" s="13"/>
      <c r="B162" s="214"/>
      <c r="C162" s="13"/>
      <c r="D162" s="210" t="s">
        <v>147</v>
      </c>
      <c r="E162" s="215" t="s">
        <v>1</v>
      </c>
      <c r="F162" s="216" t="s">
        <v>668</v>
      </c>
      <c r="G162" s="13"/>
      <c r="H162" s="217">
        <v>0.432</v>
      </c>
      <c r="I162" s="218"/>
      <c r="J162" s="13"/>
      <c r="K162" s="13"/>
      <c r="L162" s="214"/>
      <c r="M162" s="219"/>
      <c r="N162" s="220"/>
      <c r="O162" s="220"/>
      <c r="P162" s="220"/>
      <c r="Q162" s="220"/>
      <c r="R162" s="220"/>
      <c r="S162" s="220"/>
      <c r="T162" s="22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5" t="s">
        <v>147</v>
      </c>
      <c r="AU162" s="215" t="s">
        <v>89</v>
      </c>
      <c r="AV162" s="13" t="s">
        <v>89</v>
      </c>
      <c r="AW162" s="13" t="s">
        <v>36</v>
      </c>
      <c r="AX162" s="13" t="s">
        <v>79</v>
      </c>
      <c r="AY162" s="215" t="s">
        <v>135</v>
      </c>
    </row>
    <row r="163" s="15" customFormat="1">
      <c r="A163" s="15"/>
      <c r="B163" s="229"/>
      <c r="C163" s="15"/>
      <c r="D163" s="210" t="s">
        <v>147</v>
      </c>
      <c r="E163" s="230" t="s">
        <v>1</v>
      </c>
      <c r="F163" s="231" t="s">
        <v>156</v>
      </c>
      <c r="G163" s="15"/>
      <c r="H163" s="232">
        <v>6.0895000000000001</v>
      </c>
      <c r="I163" s="233"/>
      <c r="J163" s="15"/>
      <c r="K163" s="15"/>
      <c r="L163" s="229"/>
      <c r="M163" s="234"/>
      <c r="N163" s="235"/>
      <c r="O163" s="235"/>
      <c r="P163" s="235"/>
      <c r="Q163" s="235"/>
      <c r="R163" s="235"/>
      <c r="S163" s="235"/>
      <c r="T163" s="23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30" t="s">
        <v>147</v>
      </c>
      <c r="AU163" s="230" t="s">
        <v>89</v>
      </c>
      <c r="AV163" s="15" t="s">
        <v>143</v>
      </c>
      <c r="AW163" s="15" t="s">
        <v>36</v>
      </c>
      <c r="AX163" s="15" t="s">
        <v>87</v>
      </c>
      <c r="AY163" s="230" t="s">
        <v>135</v>
      </c>
    </row>
    <row r="164" s="2" customFormat="1" ht="14.4" customHeight="1">
      <c r="A164" s="38"/>
      <c r="B164" s="196"/>
      <c r="C164" s="197" t="s">
        <v>210</v>
      </c>
      <c r="D164" s="197" t="s">
        <v>138</v>
      </c>
      <c r="E164" s="198" t="s">
        <v>345</v>
      </c>
      <c r="F164" s="199" t="s">
        <v>346</v>
      </c>
      <c r="G164" s="200" t="s">
        <v>330</v>
      </c>
      <c r="H164" s="201">
        <v>13.199999999999999</v>
      </c>
      <c r="I164" s="202"/>
      <c r="J164" s="203">
        <f>ROUND(I164*H164,2)</f>
        <v>0</v>
      </c>
      <c r="K164" s="199" t="s">
        <v>292</v>
      </c>
      <c r="L164" s="39"/>
      <c r="M164" s="204" t="s">
        <v>1</v>
      </c>
      <c r="N164" s="205" t="s">
        <v>44</v>
      </c>
      <c r="O164" s="77"/>
      <c r="P164" s="206">
        <f>O164*H164</f>
        <v>0</v>
      </c>
      <c r="Q164" s="206">
        <v>0.0014400000000000001</v>
      </c>
      <c r="R164" s="206">
        <f>Q164*H164</f>
        <v>0.019008000000000001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143</v>
      </c>
      <c r="AT164" s="208" t="s">
        <v>138</v>
      </c>
      <c r="AU164" s="208" t="s">
        <v>89</v>
      </c>
      <c r="AY164" s="19" t="s">
        <v>135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9" t="s">
        <v>87</v>
      </c>
      <c r="BK164" s="209">
        <f>ROUND(I164*H164,2)</f>
        <v>0</v>
      </c>
      <c r="BL164" s="19" t="s">
        <v>143</v>
      </c>
      <c r="BM164" s="208" t="s">
        <v>669</v>
      </c>
    </row>
    <row r="165" s="13" customFormat="1">
      <c r="A165" s="13"/>
      <c r="B165" s="214"/>
      <c r="C165" s="13"/>
      <c r="D165" s="210" t="s">
        <v>147</v>
      </c>
      <c r="E165" s="215" t="s">
        <v>1</v>
      </c>
      <c r="F165" s="216" t="s">
        <v>670</v>
      </c>
      <c r="G165" s="13"/>
      <c r="H165" s="217">
        <v>13.199999999999999</v>
      </c>
      <c r="I165" s="218"/>
      <c r="J165" s="13"/>
      <c r="K165" s="13"/>
      <c r="L165" s="214"/>
      <c r="M165" s="219"/>
      <c r="N165" s="220"/>
      <c r="O165" s="220"/>
      <c r="P165" s="220"/>
      <c r="Q165" s="220"/>
      <c r="R165" s="220"/>
      <c r="S165" s="220"/>
      <c r="T165" s="22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5" t="s">
        <v>147</v>
      </c>
      <c r="AU165" s="215" t="s">
        <v>89</v>
      </c>
      <c r="AV165" s="13" t="s">
        <v>89</v>
      </c>
      <c r="AW165" s="13" t="s">
        <v>36</v>
      </c>
      <c r="AX165" s="13" t="s">
        <v>87</v>
      </c>
      <c r="AY165" s="215" t="s">
        <v>135</v>
      </c>
    </row>
    <row r="166" s="2" customFormat="1" ht="14.4" customHeight="1">
      <c r="A166" s="38"/>
      <c r="B166" s="196"/>
      <c r="C166" s="197" t="s">
        <v>8</v>
      </c>
      <c r="D166" s="197" t="s">
        <v>138</v>
      </c>
      <c r="E166" s="198" t="s">
        <v>349</v>
      </c>
      <c r="F166" s="199" t="s">
        <v>350</v>
      </c>
      <c r="G166" s="200" t="s">
        <v>330</v>
      </c>
      <c r="H166" s="201">
        <v>13.199999999999999</v>
      </c>
      <c r="I166" s="202"/>
      <c r="J166" s="203">
        <f>ROUND(I166*H166,2)</f>
        <v>0</v>
      </c>
      <c r="K166" s="199" t="s">
        <v>292</v>
      </c>
      <c r="L166" s="39"/>
      <c r="M166" s="204" t="s">
        <v>1</v>
      </c>
      <c r="N166" s="205" t="s">
        <v>44</v>
      </c>
      <c r="O166" s="77"/>
      <c r="P166" s="206">
        <f>O166*H166</f>
        <v>0</v>
      </c>
      <c r="Q166" s="206">
        <v>4.0000000000000003E-05</v>
      </c>
      <c r="R166" s="206">
        <f>Q166*H166</f>
        <v>0.00052800000000000004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143</v>
      </c>
      <c r="AT166" s="208" t="s">
        <v>138</v>
      </c>
      <c r="AU166" s="208" t="s">
        <v>89</v>
      </c>
      <c r="AY166" s="19" t="s">
        <v>135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9" t="s">
        <v>87</v>
      </c>
      <c r="BK166" s="209">
        <f>ROUND(I166*H166,2)</f>
        <v>0</v>
      </c>
      <c r="BL166" s="19" t="s">
        <v>143</v>
      </c>
      <c r="BM166" s="208" t="s">
        <v>671</v>
      </c>
    </row>
    <row r="167" s="13" customFormat="1">
      <c r="A167" s="13"/>
      <c r="B167" s="214"/>
      <c r="C167" s="13"/>
      <c r="D167" s="210" t="s">
        <v>147</v>
      </c>
      <c r="E167" s="215" t="s">
        <v>1</v>
      </c>
      <c r="F167" s="216" t="s">
        <v>672</v>
      </c>
      <c r="G167" s="13"/>
      <c r="H167" s="217">
        <v>13.199999999999999</v>
      </c>
      <c r="I167" s="218"/>
      <c r="J167" s="13"/>
      <c r="K167" s="13"/>
      <c r="L167" s="214"/>
      <c r="M167" s="219"/>
      <c r="N167" s="220"/>
      <c r="O167" s="220"/>
      <c r="P167" s="220"/>
      <c r="Q167" s="220"/>
      <c r="R167" s="220"/>
      <c r="S167" s="220"/>
      <c r="T167" s="22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5" t="s">
        <v>147</v>
      </c>
      <c r="AU167" s="215" t="s">
        <v>89</v>
      </c>
      <c r="AV167" s="13" t="s">
        <v>89</v>
      </c>
      <c r="AW167" s="13" t="s">
        <v>36</v>
      </c>
      <c r="AX167" s="13" t="s">
        <v>87</v>
      </c>
      <c r="AY167" s="215" t="s">
        <v>135</v>
      </c>
    </row>
    <row r="168" s="2" customFormat="1" ht="14.4" customHeight="1">
      <c r="A168" s="38"/>
      <c r="B168" s="196"/>
      <c r="C168" s="197" t="s">
        <v>221</v>
      </c>
      <c r="D168" s="197" t="s">
        <v>138</v>
      </c>
      <c r="E168" s="198" t="s">
        <v>570</v>
      </c>
      <c r="F168" s="199" t="s">
        <v>571</v>
      </c>
      <c r="G168" s="200" t="s">
        <v>164</v>
      </c>
      <c r="H168" s="201">
        <v>0.214</v>
      </c>
      <c r="I168" s="202"/>
      <c r="J168" s="203">
        <f>ROUND(I168*H168,2)</f>
        <v>0</v>
      </c>
      <c r="K168" s="199" t="s">
        <v>292</v>
      </c>
      <c r="L168" s="39"/>
      <c r="M168" s="204" t="s">
        <v>1</v>
      </c>
      <c r="N168" s="205" t="s">
        <v>44</v>
      </c>
      <c r="O168" s="77"/>
      <c r="P168" s="206">
        <f>O168*H168</f>
        <v>0</v>
      </c>
      <c r="Q168" s="206">
        <v>1.0382199999999999</v>
      </c>
      <c r="R168" s="206">
        <f>Q168*H168</f>
        <v>0.22217907999999997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143</v>
      </c>
      <c r="AT168" s="208" t="s">
        <v>138</v>
      </c>
      <c r="AU168" s="208" t="s">
        <v>89</v>
      </c>
      <c r="AY168" s="19" t="s">
        <v>135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9" t="s">
        <v>87</v>
      </c>
      <c r="BK168" s="209">
        <f>ROUND(I168*H168,2)</f>
        <v>0</v>
      </c>
      <c r="BL168" s="19" t="s">
        <v>143</v>
      </c>
      <c r="BM168" s="208" t="s">
        <v>673</v>
      </c>
    </row>
    <row r="169" s="2" customFormat="1" ht="24.15" customHeight="1">
      <c r="A169" s="38"/>
      <c r="B169" s="196"/>
      <c r="C169" s="197" t="s">
        <v>226</v>
      </c>
      <c r="D169" s="197" t="s">
        <v>138</v>
      </c>
      <c r="E169" s="198" t="s">
        <v>352</v>
      </c>
      <c r="F169" s="199" t="s">
        <v>353</v>
      </c>
      <c r="G169" s="200" t="s">
        <v>164</v>
      </c>
      <c r="H169" s="201">
        <v>0.38400000000000001</v>
      </c>
      <c r="I169" s="202"/>
      <c r="J169" s="203">
        <f>ROUND(I169*H169,2)</f>
        <v>0</v>
      </c>
      <c r="K169" s="199" t="s">
        <v>292</v>
      </c>
      <c r="L169" s="39"/>
      <c r="M169" s="204" t="s">
        <v>1</v>
      </c>
      <c r="N169" s="205" t="s">
        <v>44</v>
      </c>
      <c r="O169" s="77"/>
      <c r="P169" s="206">
        <f>O169*H169</f>
        <v>0</v>
      </c>
      <c r="Q169" s="206">
        <v>1.0597399999999999</v>
      </c>
      <c r="R169" s="206">
        <f>Q169*H169</f>
        <v>0.40694016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143</v>
      </c>
      <c r="AT169" s="208" t="s">
        <v>138</v>
      </c>
      <c r="AU169" s="208" t="s">
        <v>89</v>
      </c>
      <c r="AY169" s="19" t="s">
        <v>135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143</v>
      </c>
      <c r="BM169" s="208" t="s">
        <v>674</v>
      </c>
    </row>
    <row r="170" s="12" customFormat="1" ht="22.8" customHeight="1">
      <c r="A170" s="12"/>
      <c r="B170" s="183"/>
      <c r="C170" s="12"/>
      <c r="D170" s="184" t="s">
        <v>78</v>
      </c>
      <c r="E170" s="194" t="s">
        <v>157</v>
      </c>
      <c r="F170" s="194" t="s">
        <v>355</v>
      </c>
      <c r="G170" s="12"/>
      <c r="H170" s="12"/>
      <c r="I170" s="186"/>
      <c r="J170" s="195">
        <f>BK170</f>
        <v>0</v>
      </c>
      <c r="K170" s="12"/>
      <c r="L170" s="183"/>
      <c r="M170" s="188"/>
      <c r="N170" s="189"/>
      <c r="O170" s="189"/>
      <c r="P170" s="190">
        <f>SUM(P171:P174)</f>
        <v>0</v>
      </c>
      <c r="Q170" s="189"/>
      <c r="R170" s="190">
        <f>SUM(R171:R174)</f>
        <v>12.44108</v>
      </c>
      <c r="S170" s="189"/>
      <c r="T170" s="191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84" t="s">
        <v>87</v>
      </c>
      <c r="AT170" s="192" t="s">
        <v>78</v>
      </c>
      <c r="AU170" s="192" t="s">
        <v>87</v>
      </c>
      <c r="AY170" s="184" t="s">
        <v>135</v>
      </c>
      <c r="BK170" s="193">
        <f>SUM(BK171:BK174)</f>
        <v>0</v>
      </c>
    </row>
    <row r="171" s="2" customFormat="1" ht="24.15" customHeight="1">
      <c r="A171" s="38"/>
      <c r="B171" s="196"/>
      <c r="C171" s="197" t="s">
        <v>232</v>
      </c>
      <c r="D171" s="197" t="s">
        <v>138</v>
      </c>
      <c r="E171" s="198" t="s">
        <v>370</v>
      </c>
      <c r="F171" s="199" t="s">
        <v>371</v>
      </c>
      <c r="G171" s="200" t="s">
        <v>175</v>
      </c>
      <c r="H171" s="201">
        <v>8</v>
      </c>
      <c r="I171" s="202"/>
      <c r="J171" s="203">
        <f>ROUND(I171*H171,2)</f>
        <v>0</v>
      </c>
      <c r="K171" s="199" t="s">
        <v>292</v>
      </c>
      <c r="L171" s="39"/>
      <c r="M171" s="204" t="s">
        <v>1</v>
      </c>
      <c r="N171" s="205" t="s">
        <v>44</v>
      </c>
      <c r="O171" s="77"/>
      <c r="P171" s="206">
        <f>O171*H171</f>
        <v>0</v>
      </c>
      <c r="Q171" s="206">
        <v>0.14401</v>
      </c>
      <c r="R171" s="206">
        <f>Q171*H171</f>
        <v>1.15208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143</v>
      </c>
      <c r="AT171" s="208" t="s">
        <v>138</v>
      </c>
      <c r="AU171" s="208" t="s">
        <v>89</v>
      </c>
      <c r="AY171" s="19" t="s">
        <v>135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87</v>
      </c>
      <c r="BK171" s="209">
        <f>ROUND(I171*H171,2)</f>
        <v>0</v>
      </c>
      <c r="BL171" s="19" t="s">
        <v>143</v>
      </c>
      <c r="BM171" s="208" t="s">
        <v>675</v>
      </c>
    </row>
    <row r="172" s="2" customFormat="1" ht="14.4" customHeight="1">
      <c r="A172" s="38"/>
      <c r="B172" s="196"/>
      <c r="C172" s="237" t="s">
        <v>240</v>
      </c>
      <c r="D172" s="237" t="s">
        <v>161</v>
      </c>
      <c r="E172" s="238" t="s">
        <v>676</v>
      </c>
      <c r="F172" s="239" t="s">
        <v>677</v>
      </c>
      <c r="G172" s="240" t="s">
        <v>584</v>
      </c>
      <c r="H172" s="241">
        <v>6</v>
      </c>
      <c r="I172" s="242"/>
      <c r="J172" s="243">
        <f>ROUND(I172*H172,2)</f>
        <v>0</v>
      </c>
      <c r="K172" s="239" t="s">
        <v>1</v>
      </c>
      <c r="L172" s="244"/>
      <c r="M172" s="245" t="s">
        <v>1</v>
      </c>
      <c r="N172" s="246" t="s">
        <v>44</v>
      </c>
      <c r="O172" s="77"/>
      <c r="P172" s="206">
        <f>O172*H172</f>
        <v>0</v>
      </c>
      <c r="Q172" s="206">
        <v>1.343</v>
      </c>
      <c r="R172" s="206">
        <f>Q172*H172</f>
        <v>8.0579999999999998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165</v>
      </c>
      <c r="AT172" s="208" t="s">
        <v>161</v>
      </c>
      <c r="AU172" s="208" t="s">
        <v>89</v>
      </c>
      <c r="AY172" s="19" t="s">
        <v>135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143</v>
      </c>
      <c r="BM172" s="208" t="s">
        <v>678</v>
      </c>
    </row>
    <row r="173" s="2" customFormat="1" ht="14.4" customHeight="1">
      <c r="A173" s="38"/>
      <c r="B173" s="196"/>
      <c r="C173" s="237" t="s">
        <v>245</v>
      </c>
      <c r="D173" s="237" t="s">
        <v>161</v>
      </c>
      <c r="E173" s="238" t="s">
        <v>679</v>
      </c>
      <c r="F173" s="239" t="s">
        <v>680</v>
      </c>
      <c r="G173" s="240" t="s">
        <v>584</v>
      </c>
      <c r="H173" s="241">
        <v>1</v>
      </c>
      <c r="I173" s="242"/>
      <c r="J173" s="243">
        <f>ROUND(I173*H173,2)</f>
        <v>0</v>
      </c>
      <c r="K173" s="239" t="s">
        <v>1</v>
      </c>
      <c r="L173" s="244"/>
      <c r="M173" s="245" t="s">
        <v>1</v>
      </c>
      <c r="N173" s="246" t="s">
        <v>44</v>
      </c>
      <c r="O173" s="77"/>
      <c r="P173" s="206">
        <f>O173*H173</f>
        <v>0</v>
      </c>
      <c r="Q173" s="206">
        <v>1.591</v>
      </c>
      <c r="R173" s="206">
        <f>Q173*H173</f>
        <v>1.591</v>
      </c>
      <c r="S173" s="206">
        <v>0</v>
      </c>
      <c r="T173" s="20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8" t="s">
        <v>165</v>
      </c>
      <c r="AT173" s="208" t="s">
        <v>161</v>
      </c>
      <c r="AU173" s="208" t="s">
        <v>89</v>
      </c>
      <c r="AY173" s="19" t="s">
        <v>135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9" t="s">
        <v>87</v>
      </c>
      <c r="BK173" s="209">
        <f>ROUND(I173*H173,2)</f>
        <v>0</v>
      </c>
      <c r="BL173" s="19" t="s">
        <v>143</v>
      </c>
      <c r="BM173" s="208" t="s">
        <v>681</v>
      </c>
    </row>
    <row r="174" s="2" customFormat="1" ht="14.4" customHeight="1">
      <c r="A174" s="38"/>
      <c r="B174" s="196"/>
      <c r="C174" s="237" t="s">
        <v>7</v>
      </c>
      <c r="D174" s="237" t="s">
        <v>161</v>
      </c>
      <c r="E174" s="238" t="s">
        <v>682</v>
      </c>
      <c r="F174" s="239" t="s">
        <v>683</v>
      </c>
      <c r="G174" s="240" t="s">
        <v>584</v>
      </c>
      <c r="H174" s="241">
        <v>1</v>
      </c>
      <c r="I174" s="242"/>
      <c r="J174" s="243">
        <f>ROUND(I174*H174,2)</f>
        <v>0</v>
      </c>
      <c r="K174" s="239" t="s">
        <v>1</v>
      </c>
      <c r="L174" s="244"/>
      <c r="M174" s="245" t="s">
        <v>1</v>
      </c>
      <c r="N174" s="246" t="s">
        <v>44</v>
      </c>
      <c r="O174" s="77"/>
      <c r="P174" s="206">
        <f>O174*H174</f>
        <v>0</v>
      </c>
      <c r="Q174" s="206">
        <v>1.6399999999999999</v>
      </c>
      <c r="R174" s="206">
        <f>Q174*H174</f>
        <v>1.6399999999999999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165</v>
      </c>
      <c r="AT174" s="208" t="s">
        <v>161</v>
      </c>
      <c r="AU174" s="208" t="s">
        <v>89</v>
      </c>
      <c r="AY174" s="19" t="s">
        <v>135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143</v>
      </c>
      <c r="BM174" s="208" t="s">
        <v>684</v>
      </c>
    </row>
    <row r="175" s="12" customFormat="1" ht="22.8" customHeight="1">
      <c r="A175" s="12"/>
      <c r="B175" s="183"/>
      <c r="C175" s="12"/>
      <c r="D175" s="184" t="s">
        <v>78</v>
      </c>
      <c r="E175" s="194" t="s">
        <v>143</v>
      </c>
      <c r="F175" s="194" t="s">
        <v>377</v>
      </c>
      <c r="G175" s="12"/>
      <c r="H175" s="12"/>
      <c r="I175" s="186"/>
      <c r="J175" s="195">
        <f>BK175</f>
        <v>0</v>
      </c>
      <c r="K175" s="12"/>
      <c r="L175" s="183"/>
      <c r="M175" s="188"/>
      <c r="N175" s="189"/>
      <c r="O175" s="189"/>
      <c r="P175" s="190">
        <f>SUM(P176:P187)</f>
        <v>0</v>
      </c>
      <c r="Q175" s="189"/>
      <c r="R175" s="190">
        <f>SUM(R176:R187)</f>
        <v>80.438814199999996</v>
      </c>
      <c r="S175" s="189"/>
      <c r="T175" s="191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84" t="s">
        <v>87</v>
      </c>
      <c r="AT175" s="192" t="s">
        <v>78</v>
      </c>
      <c r="AU175" s="192" t="s">
        <v>87</v>
      </c>
      <c r="AY175" s="184" t="s">
        <v>135</v>
      </c>
      <c r="BK175" s="193">
        <f>SUM(BK176:BK187)</f>
        <v>0</v>
      </c>
    </row>
    <row r="176" s="2" customFormat="1" ht="24.15" customHeight="1">
      <c r="A176" s="38"/>
      <c r="B176" s="196"/>
      <c r="C176" s="197" t="s">
        <v>259</v>
      </c>
      <c r="D176" s="197" t="s">
        <v>138</v>
      </c>
      <c r="E176" s="198" t="s">
        <v>378</v>
      </c>
      <c r="F176" s="199" t="s">
        <v>379</v>
      </c>
      <c r="G176" s="200" t="s">
        <v>330</v>
      </c>
      <c r="H176" s="201">
        <v>13.77</v>
      </c>
      <c r="I176" s="202"/>
      <c r="J176" s="203">
        <f>ROUND(I176*H176,2)</f>
        <v>0</v>
      </c>
      <c r="K176" s="199" t="s">
        <v>292</v>
      </c>
      <c r="L176" s="39"/>
      <c r="M176" s="204" t="s">
        <v>1</v>
      </c>
      <c r="N176" s="205" t="s">
        <v>44</v>
      </c>
      <c r="O176" s="77"/>
      <c r="P176" s="206">
        <f>O176*H176</f>
        <v>0</v>
      </c>
      <c r="Q176" s="206">
        <v>0.22797999999999999</v>
      </c>
      <c r="R176" s="206">
        <f>Q176*H176</f>
        <v>3.1392845999999999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143</v>
      </c>
      <c r="AT176" s="208" t="s">
        <v>138</v>
      </c>
      <c r="AU176" s="208" t="s">
        <v>89</v>
      </c>
      <c r="AY176" s="19" t="s">
        <v>135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87</v>
      </c>
      <c r="BK176" s="209">
        <f>ROUND(I176*H176,2)</f>
        <v>0</v>
      </c>
      <c r="BL176" s="19" t="s">
        <v>143</v>
      </c>
      <c r="BM176" s="208" t="s">
        <v>685</v>
      </c>
    </row>
    <row r="177" s="13" customFormat="1">
      <c r="A177" s="13"/>
      <c r="B177" s="214"/>
      <c r="C177" s="13"/>
      <c r="D177" s="210" t="s">
        <v>147</v>
      </c>
      <c r="E177" s="215" t="s">
        <v>1</v>
      </c>
      <c r="F177" s="216" t="s">
        <v>686</v>
      </c>
      <c r="G177" s="13"/>
      <c r="H177" s="217">
        <v>13.77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147</v>
      </c>
      <c r="AU177" s="215" t="s">
        <v>89</v>
      </c>
      <c r="AV177" s="13" t="s">
        <v>89</v>
      </c>
      <c r="AW177" s="13" t="s">
        <v>36</v>
      </c>
      <c r="AX177" s="13" t="s">
        <v>87</v>
      </c>
      <c r="AY177" s="215" t="s">
        <v>135</v>
      </c>
    </row>
    <row r="178" s="2" customFormat="1" ht="24.15" customHeight="1">
      <c r="A178" s="38"/>
      <c r="B178" s="196"/>
      <c r="C178" s="197" t="s">
        <v>263</v>
      </c>
      <c r="D178" s="197" t="s">
        <v>138</v>
      </c>
      <c r="E178" s="198" t="s">
        <v>382</v>
      </c>
      <c r="F178" s="199" t="s">
        <v>383</v>
      </c>
      <c r="G178" s="200" t="s">
        <v>151</v>
      </c>
      <c r="H178" s="201">
        <v>21.488</v>
      </c>
      <c r="I178" s="202"/>
      <c r="J178" s="203">
        <f>ROUND(I178*H178,2)</f>
        <v>0</v>
      </c>
      <c r="K178" s="199" t="s">
        <v>292</v>
      </c>
      <c r="L178" s="39"/>
      <c r="M178" s="204" t="s">
        <v>1</v>
      </c>
      <c r="N178" s="205" t="s">
        <v>44</v>
      </c>
      <c r="O178" s="77"/>
      <c r="P178" s="206">
        <f>O178*H178</f>
        <v>0</v>
      </c>
      <c r="Q178" s="206">
        <v>2.4500000000000002</v>
      </c>
      <c r="R178" s="206">
        <f>Q178*H178</f>
        <v>52.645600000000002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143</v>
      </c>
      <c r="AT178" s="208" t="s">
        <v>138</v>
      </c>
      <c r="AU178" s="208" t="s">
        <v>89</v>
      </c>
      <c r="AY178" s="19" t="s">
        <v>135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87</v>
      </c>
      <c r="BK178" s="209">
        <f>ROUND(I178*H178,2)</f>
        <v>0</v>
      </c>
      <c r="BL178" s="19" t="s">
        <v>143</v>
      </c>
      <c r="BM178" s="208" t="s">
        <v>687</v>
      </c>
    </row>
    <row r="179" s="13" customFormat="1">
      <c r="A179" s="13"/>
      <c r="B179" s="214"/>
      <c r="C179" s="13"/>
      <c r="D179" s="210" t="s">
        <v>147</v>
      </c>
      <c r="E179" s="215" t="s">
        <v>1</v>
      </c>
      <c r="F179" s="216" t="s">
        <v>688</v>
      </c>
      <c r="G179" s="13"/>
      <c r="H179" s="217">
        <v>38.493000000000002</v>
      </c>
      <c r="I179" s="218"/>
      <c r="J179" s="13"/>
      <c r="K179" s="13"/>
      <c r="L179" s="214"/>
      <c r="M179" s="219"/>
      <c r="N179" s="220"/>
      <c r="O179" s="220"/>
      <c r="P179" s="220"/>
      <c r="Q179" s="220"/>
      <c r="R179" s="220"/>
      <c r="S179" s="220"/>
      <c r="T179" s="22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5" t="s">
        <v>147</v>
      </c>
      <c r="AU179" s="215" t="s">
        <v>89</v>
      </c>
      <c r="AV179" s="13" t="s">
        <v>89</v>
      </c>
      <c r="AW179" s="13" t="s">
        <v>36</v>
      </c>
      <c r="AX179" s="13" t="s">
        <v>79</v>
      </c>
      <c r="AY179" s="215" t="s">
        <v>135</v>
      </c>
    </row>
    <row r="180" s="13" customFormat="1">
      <c r="A180" s="13"/>
      <c r="B180" s="214"/>
      <c r="C180" s="13"/>
      <c r="D180" s="210" t="s">
        <v>147</v>
      </c>
      <c r="E180" s="215" t="s">
        <v>1</v>
      </c>
      <c r="F180" s="216" t="s">
        <v>689</v>
      </c>
      <c r="G180" s="13"/>
      <c r="H180" s="217">
        <v>2.7075</v>
      </c>
      <c r="I180" s="218"/>
      <c r="J180" s="13"/>
      <c r="K180" s="13"/>
      <c r="L180" s="214"/>
      <c r="M180" s="219"/>
      <c r="N180" s="220"/>
      <c r="O180" s="220"/>
      <c r="P180" s="220"/>
      <c r="Q180" s="220"/>
      <c r="R180" s="220"/>
      <c r="S180" s="220"/>
      <c r="T180" s="22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5" t="s">
        <v>147</v>
      </c>
      <c r="AU180" s="215" t="s">
        <v>89</v>
      </c>
      <c r="AV180" s="13" t="s">
        <v>89</v>
      </c>
      <c r="AW180" s="13" t="s">
        <v>36</v>
      </c>
      <c r="AX180" s="13" t="s">
        <v>79</v>
      </c>
      <c r="AY180" s="215" t="s">
        <v>135</v>
      </c>
    </row>
    <row r="181" s="13" customFormat="1">
      <c r="A181" s="13"/>
      <c r="B181" s="214"/>
      <c r="C181" s="13"/>
      <c r="D181" s="210" t="s">
        <v>147</v>
      </c>
      <c r="E181" s="215" t="s">
        <v>1</v>
      </c>
      <c r="F181" s="216" t="s">
        <v>690</v>
      </c>
      <c r="G181" s="13"/>
      <c r="H181" s="217">
        <v>1.7747999999999999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147</v>
      </c>
      <c r="AU181" s="215" t="s">
        <v>89</v>
      </c>
      <c r="AV181" s="13" t="s">
        <v>89</v>
      </c>
      <c r="AW181" s="13" t="s">
        <v>36</v>
      </c>
      <c r="AX181" s="13" t="s">
        <v>79</v>
      </c>
      <c r="AY181" s="215" t="s">
        <v>135</v>
      </c>
    </row>
    <row r="182" s="16" customFormat="1">
      <c r="A182" s="16"/>
      <c r="B182" s="250"/>
      <c r="C182" s="16"/>
      <c r="D182" s="210" t="s">
        <v>147</v>
      </c>
      <c r="E182" s="251" t="s">
        <v>1</v>
      </c>
      <c r="F182" s="252" t="s">
        <v>388</v>
      </c>
      <c r="G182" s="16"/>
      <c r="H182" s="253">
        <v>42.975299999999997</v>
      </c>
      <c r="I182" s="254"/>
      <c r="J182" s="16"/>
      <c r="K182" s="16"/>
      <c r="L182" s="250"/>
      <c r="M182" s="255"/>
      <c r="N182" s="256"/>
      <c r="O182" s="256"/>
      <c r="P182" s="256"/>
      <c r="Q182" s="256"/>
      <c r="R182" s="256"/>
      <c r="S182" s="256"/>
      <c r="T182" s="257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51" t="s">
        <v>147</v>
      </c>
      <c r="AU182" s="251" t="s">
        <v>89</v>
      </c>
      <c r="AV182" s="16" t="s">
        <v>157</v>
      </c>
      <c r="AW182" s="16" t="s">
        <v>36</v>
      </c>
      <c r="AX182" s="16" t="s">
        <v>79</v>
      </c>
      <c r="AY182" s="251" t="s">
        <v>135</v>
      </c>
    </row>
    <row r="183" s="13" customFormat="1">
      <c r="A183" s="13"/>
      <c r="B183" s="214"/>
      <c r="C183" s="13"/>
      <c r="D183" s="210" t="s">
        <v>147</v>
      </c>
      <c r="E183" s="215" t="s">
        <v>1</v>
      </c>
      <c r="F183" s="216" t="s">
        <v>691</v>
      </c>
      <c r="G183" s="13"/>
      <c r="H183" s="217">
        <v>21.487500000000001</v>
      </c>
      <c r="I183" s="218"/>
      <c r="J183" s="13"/>
      <c r="K183" s="13"/>
      <c r="L183" s="214"/>
      <c r="M183" s="219"/>
      <c r="N183" s="220"/>
      <c r="O183" s="220"/>
      <c r="P183" s="220"/>
      <c r="Q183" s="220"/>
      <c r="R183" s="220"/>
      <c r="S183" s="220"/>
      <c r="T183" s="22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5" t="s">
        <v>147</v>
      </c>
      <c r="AU183" s="215" t="s">
        <v>89</v>
      </c>
      <c r="AV183" s="13" t="s">
        <v>89</v>
      </c>
      <c r="AW183" s="13" t="s">
        <v>36</v>
      </c>
      <c r="AX183" s="13" t="s">
        <v>87</v>
      </c>
      <c r="AY183" s="215" t="s">
        <v>135</v>
      </c>
    </row>
    <row r="184" s="2" customFormat="1" ht="24.15" customHeight="1">
      <c r="A184" s="38"/>
      <c r="B184" s="196"/>
      <c r="C184" s="197" t="s">
        <v>268</v>
      </c>
      <c r="D184" s="197" t="s">
        <v>138</v>
      </c>
      <c r="E184" s="198" t="s">
        <v>391</v>
      </c>
      <c r="F184" s="199" t="s">
        <v>392</v>
      </c>
      <c r="G184" s="200" t="s">
        <v>330</v>
      </c>
      <c r="H184" s="201">
        <v>23.908000000000001</v>
      </c>
      <c r="I184" s="202"/>
      <c r="J184" s="203">
        <f>ROUND(I184*H184,2)</f>
        <v>0</v>
      </c>
      <c r="K184" s="199" t="s">
        <v>292</v>
      </c>
      <c r="L184" s="39"/>
      <c r="M184" s="204" t="s">
        <v>1</v>
      </c>
      <c r="N184" s="205" t="s">
        <v>44</v>
      </c>
      <c r="O184" s="77"/>
      <c r="P184" s="206">
        <f>O184*H184</f>
        <v>0</v>
      </c>
      <c r="Q184" s="206">
        <v>1.0311999999999999</v>
      </c>
      <c r="R184" s="206">
        <f>Q184*H184</f>
        <v>24.653929599999998</v>
      </c>
      <c r="S184" s="206">
        <v>0</v>
      </c>
      <c r="T184" s="20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8" t="s">
        <v>143</v>
      </c>
      <c r="AT184" s="208" t="s">
        <v>138</v>
      </c>
      <c r="AU184" s="208" t="s">
        <v>89</v>
      </c>
      <c r="AY184" s="19" t="s">
        <v>135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9" t="s">
        <v>87</v>
      </c>
      <c r="BK184" s="209">
        <f>ROUND(I184*H184,2)</f>
        <v>0</v>
      </c>
      <c r="BL184" s="19" t="s">
        <v>143</v>
      </c>
      <c r="BM184" s="208" t="s">
        <v>692</v>
      </c>
    </row>
    <row r="185" s="13" customFormat="1">
      <c r="A185" s="13"/>
      <c r="B185" s="214"/>
      <c r="C185" s="13"/>
      <c r="D185" s="210" t="s">
        <v>147</v>
      </c>
      <c r="E185" s="215" t="s">
        <v>1</v>
      </c>
      <c r="F185" s="216" t="s">
        <v>693</v>
      </c>
      <c r="G185" s="13"/>
      <c r="H185" s="217">
        <v>12.012000000000001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147</v>
      </c>
      <c r="AU185" s="215" t="s">
        <v>89</v>
      </c>
      <c r="AV185" s="13" t="s">
        <v>89</v>
      </c>
      <c r="AW185" s="13" t="s">
        <v>36</v>
      </c>
      <c r="AX185" s="13" t="s">
        <v>79</v>
      </c>
      <c r="AY185" s="215" t="s">
        <v>135</v>
      </c>
    </row>
    <row r="186" s="13" customFormat="1">
      <c r="A186" s="13"/>
      <c r="B186" s="214"/>
      <c r="C186" s="13"/>
      <c r="D186" s="210" t="s">
        <v>147</v>
      </c>
      <c r="E186" s="215" t="s">
        <v>1</v>
      </c>
      <c r="F186" s="216" t="s">
        <v>694</v>
      </c>
      <c r="G186" s="13"/>
      <c r="H186" s="217">
        <v>11.896000000000001</v>
      </c>
      <c r="I186" s="218"/>
      <c r="J186" s="13"/>
      <c r="K186" s="13"/>
      <c r="L186" s="214"/>
      <c r="M186" s="219"/>
      <c r="N186" s="220"/>
      <c r="O186" s="220"/>
      <c r="P186" s="220"/>
      <c r="Q186" s="220"/>
      <c r="R186" s="220"/>
      <c r="S186" s="220"/>
      <c r="T186" s="22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147</v>
      </c>
      <c r="AU186" s="215" t="s">
        <v>89</v>
      </c>
      <c r="AV186" s="13" t="s">
        <v>89</v>
      </c>
      <c r="AW186" s="13" t="s">
        <v>36</v>
      </c>
      <c r="AX186" s="13" t="s">
        <v>79</v>
      </c>
      <c r="AY186" s="215" t="s">
        <v>135</v>
      </c>
    </row>
    <row r="187" s="15" customFormat="1">
      <c r="A187" s="15"/>
      <c r="B187" s="229"/>
      <c r="C187" s="15"/>
      <c r="D187" s="210" t="s">
        <v>147</v>
      </c>
      <c r="E187" s="230" t="s">
        <v>1</v>
      </c>
      <c r="F187" s="231" t="s">
        <v>156</v>
      </c>
      <c r="G187" s="15"/>
      <c r="H187" s="232">
        <v>23.908000000000001</v>
      </c>
      <c r="I187" s="233"/>
      <c r="J187" s="15"/>
      <c r="K187" s="15"/>
      <c r="L187" s="229"/>
      <c r="M187" s="234"/>
      <c r="N187" s="235"/>
      <c r="O187" s="235"/>
      <c r="P187" s="235"/>
      <c r="Q187" s="235"/>
      <c r="R187" s="235"/>
      <c r="S187" s="235"/>
      <c r="T187" s="23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30" t="s">
        <v>147</v>
      </c>
      <c r="AU187" s="230" t="s">
        <v>89</v>
      </c>
      <c r="AV187" s="15" t="s">
        <v>143</v>
      </c>
      <c r="AW187" s="15" t="s">
        <v>36</v>
      </c>
      <c r="AX187" s="15" t="s">
        <v>87</v>
      </c>
      <c r="AY187" s="230" t="s">
        <v>135</v>
      </c>
    </row>
    <row r="188" s="12" customFormat="1" ht="22.8" customHeight="1">
      <c r="A188" s="12"/>
      <c r="B188" s="183"/>
      <c r="C188" s="12"/>
      <c r="D188" s="184" t="s">
        <v>78</v>
      </c>
      <c r="E188" s="194" t="s">
        <v>187</v>
      </c>
      <c r="F188" s="194" t="s">
        <v>405</v>
      </c>
      <c r="G188" s="12"/>
      <c r="H188" s="12"/>
      <c r="I188" s="186"/>
      <c r="J188" s="195">
        <f>BK188</f>
        <v>0</v>
      </c>
      <c r="K188" s="12"/>
      <c r="L188" s="183"/>
      <c r="M188" s="188"/>
      <c r="N188" s="189"/>
      <c r="O188" s="189"/>
      <c r="P188" s="190">
        <f>SUM(P189:P199)</f>
        <v>0</v>
      </c>
      <c r="Q188" s="189"/>
      <c r="R188" s="190">
        <f>SUM(R189:R199)</f>
        <v>3.2140999999999997</v>
      </c>
      <c r="S188" s="189"/>
      <c r="T188" s="191">
        <f>SUM(T189:T199)</f>
        <v>66.423240000000007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84" t="s">
        <v>87</v>
      </c>
      <c r="AT188" s="192" t="s">
        <v>78</v>
      </c>
      <c r="AU188" s="192" t="s">
        <v>87</v>
      </c>
      <c r="AY188" s="184" t="s">
        <v>135</v>
      </c>
      <c r="BK188" s="193">
        <f>SUM(BK189:BK199)</f>
        <v>0</v>
      </c>
    </row>
    <row r="189" s="2" customFormat="1" ht="24.15" customHeight="1">
      <c r="A189" s="38"/>
      <c r="B189" s="196"/>
      <c r="C189" s="197" t="s">
        <v>390</v>
      </c>
      <c r="D189" s="197" t="s">
        <v>138</v>
      </c>
      <c r="E189" s="198" t="s">
        <v>434</v>
      </c>
      <c r="F189" s="199" t="s">
        <v>435</v>
      </c>
      <c r="G189" s="200" t="s">
        <v>175</v>
      </c>
      <c r="H189" s="201">
        <v>2</v>
      </c>
      <c r="I189" s="202"/>
      <c r="J189" s="203">
        <f>ROUND(I189*H189,2)</f>
        <v>0</v>
      </c>
      <c r="K189" s="199" t="s">
        <v>292</v>
      </c>
      <c r="L189" s="39"/>
      <c r="M189" s="204" t="s">
        <v>1</v>
      </c>
      <c r="N189" s="205" t="s">
        <v>44</v>
      </c>
      <c r="O189" s="77"/>
      <c r="P189" s="206">
        <f>O189*H189</f>
        <v>0</v>
      </c>
      <c r="Q189" s="206">
        <v>0.0064900000000000001</v>
      </c>
      <c r="R189" s="206">
        <f>Q189*H189</f>
        <v>0.01298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143</v>
      </c>
      <c r="AT189" s="208" t="s">
        <v>138</v>
      </c>
      <c r="AU189" s="208" t="s">
        <v>89</v>
      </c>
      <c r="AY189" s="19" t="s">
        <v>135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87</v>
      </c>
      <c r="BK189" s="209">
        <f>ROUND(I189*H189,2)</f>
        <v>0</v>
      </c>
      <c r="BL189" s="19" t="s">
        <v>143</v>
      </c>
      <c r="BM189" s="208" t="s">
        <v>695</v>
      </c>
    </row>
    <row r="190" s="2" customFormat="1" ht="14.4" customHeight="1">
      <c r="A190" s="38"/>
      <c r="B190" s="196"/>
      <c r="C190" s="197" t="s">
        <v>396</v>
      </c>
      <c r="D190" s="197" t="s">
        <v>138</v>
      </c>
      <c r="E190" s="198" t="s">
        <v>438</v>
      </c>
      <c r="F190" s="199" t="s">
        <v>439</v>
      </c>
      <c r="G190" s="200" t="s">
        <v>151</v>
      </c>
      <c r="H190" s="201">
        <v>26.675999999999998</v>
      </c>
      <c r="I190" s="202"/>
      <c r="J190" s="203">
        <f>ROUND(I190*H190,2)</f>
        <v>0</v>
      </c>
      <c r="K190" s="199" t="s">
        <v>292</v>
      </c>
      <c r="L190" s="39"/>
      <c r="M190" s="204" t="s">
        <v>1</v>
      </c>
      <c r="N190" s="205" t="s">
        <v>44</v>
      </c>
      <c r="O190" s="77"/>
      <c r="P190" s="206">
        <f>O190*H190</f>
        <v>0</v>
      </c>
      <c r="Q190" s="206">
        <v>0.12</v>
      </c>
      <c r="R190" s="206">
        <f>Q190*H190</f>
        <v>3.2011199999999995</v>
      </c>
      <c r="S190" s="206">
        <v>2.4900000000000002</v>
      </c>
      <c r="T190" s="207">
        <f>S190*H190</f>
        <v>66.423240000000007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8" t="s">
        <v>143</v>
      </c>
      <c r="AT190" s="208" t="s">
        <v>138</v>
      </c>
      <c r="AU190" s="208" t="s">
        <v>89</v>
      </c>
      <c r="AY190" s="19" t="s">
        <v>135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9" t="s">
        <v>87</v>
      </c>
      <c r="BK190" s="209">
        <f>ROUND(I190*H190,2)</f>
        <v>0</v>
      </c>
      <c r="BL190" s="19" t="s">
        <v>143</v>
      </c>
      <c r="BM190" s="208" t="s">
        <v>696</v>
      </c>
    </row>
    <row r="191" s="13" customFormat="1">
      <c r="A191" s="13"/>
      <c r="B191" s="214"/>
      <c r="C191" s="13"/>
      <c r="D191" s="210" t="s">
        <v>147</v>
      </c>
      <c r="E191" s="215" t="s">
        <v>1</v>
      </c>
      <c r="F191" s="216" t="s">
        <v>697</v>
      </c>
      <c r="G191" s="13"/>
      <c r="H191" s="217">
        <v>3.2869999999999999</v>
      </c>
      <c r="I191" s="218"/>
      <c r="J191" s="13"/>
      <c r="K191" s="13"/>
      <c r="L191" s="214"/>
      <c r="M191" s="219"/>
      <c r="N191" s="220"/>
      <c r="O191" s="220"/>
      <c r="P191" s="220"/>
      <c r="Q191" s="220"/>
      <c r="R191" s="220"/>
      <c r="S191" s="220"/>
      <c r="T191" s="22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147</v>
      </c>
      <c r="AU191" s="215" t="s">
        <v>89</v>
      </c>
      <c r="AV191" s="13" t="s">
        <v>89</v>
      </c>
      <c r="AW191" s="13" t="s">
        <v>36</v>
      </c>
      <c r="AX191" s="13" t="s">
        <v>79</v>
      </c>
      <c r="AY191" s="215" t="s">
        <v>135</v>
      </c>
    </row>
    <row r="192" s="13" customFormat="1">
      <c r="A192" s="13"/>
      <c r="B192" s="214"/>
      <c r="C192" s="13"/>
      <c r="D192" s="210" t="s">
        <v>147</v>
      </c>
      <c r="E192" s="215" t="s">
        <v>1</v>
      </c>
      <c r="F192" s="216" t="s">
        <v>698</v>
      </c>
      <c r="G192" s="13"/>
      <c r="H192" s="217">
        <v>1.53</v>
      </c>
      <c r="I192" s="218"/>
      <c r="J192" s="13"/>
      <c r="K192" s="13"/>
      <c r="L192" s="214"/>
      <c r="M192" s="219"/>
      <c r="N192" s="220"/>
      <c r="O192" s="220"/>
      <c r="P192" s="220"/>
      <c r="Q192" s="220"/>
      <c r="R192" s="220"/>
      <c r="S192" s="220"/>
      <c r="T192" s="22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5" t="s">
        <v>147</v>
      </c>
      <c r="AU192" s="215" t="s">
        <v>89</v>
      </c>
      <c r="AV192" s="13" t="s">
        <v>89</v>
      </c>
      <c r="AW192" s="13" t="s">
        <v>36</v>
      </c>
      <c r="AX192" s="13" t="s">
        <v>79</v>
      </c>
      <c r="AY192" s="215" t="s">
        <v>135</v>
      </c>
    </row>
    <row r="193" s="13" customFormat="1">
      <c r="A193" s="13"/>
      <c r="B193" s="214"/>
      <c r="C193" s="13"/>
      <c r="D193" s="210" t="s">
        <v>147</v>
      </c>
      <c r="E193" s="215" t="s">
        <v>1</v>
      </c>
      <c r="F193" s="216" t="s">
        <v>699</v>
      </c>
      <c r="G193" s="13"/>
      <c r="H193" s="217">
        <v>7.3200000000000003</v>
      </c>
      <c r="I193" s="218"/>
      <c r="J193" s="13"/>
      <c r="K193" s="13"/>
      <c r="L193" s="214"/>
      <c r="M193" s="219"/>
      <c r="N193" s="220"/>
      <c r="O193" s="220"/>
      <c r="P193" s="220"/>
      <c r="Q193" s="220"/>
      <c r="R193" s="220"/>
      <c r="S193" s="220"/>
      <c r="T193" s="22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5" t="s">
        <v>147</v>
      </c>
      <c r="AU193" s="215" t="s">
        <v>89</v>
      </c>
      <c r="AV193" s="13" t="s">
        <v>89</v>
      </c>
      <c r="AW193" s="13" t="s">
        <v>36</v>
      </c>
      <c r="AX193" s="13" t="s">
        <v>79</v>
      </c>
      <c r="AY193" s="215" t="s">
        <v>135</v>
      </c>
    </row>
    <row r="194" s="13" customFormat="1">
      <c r="A194" s="13"/>
      <c r="B194" s="214"/>
      <c r="C194" s="13"/>
      <c r="D194" s="210" t="s">
        <v>147</v>
      </c>
      <c r="E194" s="215" t="s">
        <v>1</v>
      </c>
      <c r="F194" s="216" t="s">
        <v>700</v>
      </c>
      <c r="G194" s="13"/>
      <c r="H194" s="217">
        <v>3.294</v>
      </c>
      <c r="I194" s="218"/>
      <c r="J194" s="13"/>
      <c r="K194" s="13"/>
      <c r="L194" s="214"/>
      <c r="M194" s="219"/>
      <c r="N194" s="220"/>
      <c r="O194" s="220"/>
      <c r="P194" s="220"/>
      <c r="Q194" s="220"/>
      <c r="R194" s="220"/>
      <c r="S194" s="220"/>
      <c r="T194" s="22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147</v>
      </c>
      <c r="AU194" s="215" t="s">
        <v>89</v>
      </c>
      <c r="AV194" s="13" t="s">
        <v>89</v>
      </c>
      <c r="AW194" s="13" t="s">
        <v>36</v>
      </c>
      <c r="AX194" s="13" t="s">
        <v>79</v>
      </c>
      <c r="AY194" s="215" t="s">
        <v>135</v>
      </c>
    </row>
    <row r="195" s="13" customFormat="1">
      <c r="A195" s="13"/>
      <c r="B195" s="214"/>
      <c r="C195" s="13"/>
      <c r="D195" s="210" t="s">
        <v>147</v>
      </c>
      <c r="E195" s="215" t="s">
        <v>1</v>
      </c>
      <c r="F195" s="216" t="s">
        <v>701</v>
      </c>
      <c r="G195" s="13"/>
      <c r="H195" s="217">
        <v>5.9400000000000004</v>
      </c>
      <c r="I195" s="218"/>
      <c r="J195" s="13"/>
      <c r="K195" s="13"/>
      <c r="L195" s="214"/>
      <c r="M195" s="219"/>
      <c r="N195" s="220"/>
      <c r="O195" s="220"/>
      <c r="P195" s="220"/>
      <c r="Q195" s="220"/>
      <c r="R195" s="220"/>
      <c r="S195" s="220"/>
      <c r="T195" s="22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5" t="s">
        <v>147</v>
      </c>
      <c r="AU195" s="215" t="s">
        <v>89</v>
      </c>
      <c r="AV195" s="13" t="s">
        <v>89</v>
      </c>
      <c r="AW195" s="13" t="s">
        <v>36</v>
      </c>
      <c r="AX195" s="13" t="s">
        <v>79</v>
      </c>
      <c r="AY195" s="215" t="s">
        <v>135</v>
      </c>
    </row>
    <row r="196" s="13" customFormat="1">
      <c r="A196" s="13"/>
      <c r="B196" s="214"/>
      <c r="C196" s="13"/>
      <c r="D196" s="210" t="s">
        <v>147</v>
      </c>
      <c r="E196" s="215" t="s">
        <v>1</v>
      </c>
      <c r="F196" s="216" t="s">
        <v>702</v>
      </c>
      <c r="G196" s="13"/>
      <c r="H196" s="217">
        <v>2.8799999999999999</v>
      </c>
      <c r="I196" s="218"/>
      <c r="J196" s="13"/>
      <c r="K196" s="13"/>
      <c r="L196" s="214"/>
      <c r="M196" s="219"/>
      <c r="N196" s="220"/>
      <c r="O196" s="220"/>
      <c r="P196" s="220"/>
      <c r="Q196" s="220"/>
      <c r="R196" s="220"/>
      <c r="S196" s="220"/>
      <c r="T196" s="22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5" t="s">
        <v>147</v>
      </c>
      <c r="AU196" s="215" t="s">
        <v>89</v>
      </c>
      <c r="AV196" s="13" t="s">
        <v>89</v>
      </c>
      <c r="AW196" s="13" t="s">
        <v>36</v>
      </c>
      <c r="AX196" s="13" t="s">
        <v>79</v>
      </c>
      <c r="AY196" s="215" t="s">
        <v>135</v>
      </c>
    </row>
    <row r="197" s="16" customFormat="1">
      <c r="A197" s="16"/>
      <c r="B197" s="250"/>
      <c r="C197" s="16"/>
      <c r="D197" s="210" t="s">
        <v>147</v>
      </c>
      <c r="E197" s="251" t="s">
        <v>1</v>
      </c>
      <c r="F197" s="252" t="s">
        <v>388</v>
      </c>
      <c r="G197" s="16"/>
      <c r="H197" s="253">
        <v>24.251000000000001</v>
      </c>
      <c r="I197" s="254"/>
      <c r="J197" s="16"/>
      <c r="K197" s="16"/>
      <c r="L197" s="250"/>
      <c r="M197" s="255"/>
      <c r="N197" s="256"/>
      <c r="O197" s="256"/>
      <c r="P197" s="256"/>
      <c r="Q197" s="256"/>
      <c r="R197" s="256"/>
      <c r="S197" s="256"/>
      <c r="T197" s="257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51" t="s">
        <v>147</v>
      </c>
      <c r="AU197" s="251" t="s">
        <v>89</v>
      </c>
      <c r="AV197" s="16" t="s">
        <v>157</v>
      </c>
      <c r="AW197" s="16" t="s">
        <v>36</v>
      </c>
      <c r="AX197" s="16" t="s">
        <v>79</v>
      </c>
      <c r="AY197" s="251" t="s">
        <v>135</v>
      </c>
    </row>
    <row r="198" s="13" customFormat="1">
      <c r="A198" s="13"/>
      <c r="B198" s="214"/>
      <c r="C198" s="13"/>
      <c r="D198" s="210" t="s">
        <v>147</v>
      </c>
      <c r="E198" s="215" t="s">
        <v>1</v>
      </c>
      <c r="F198" s="216" t="s">
        <v>703</v>
      </c>
      <c r="G198" s="13"/>
      <c r="H198" s="217">
        <v>2.4251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147</v>
      </c>
      <c r="AU198" s="215" t="s">
        <v>89</v>
      </c>
      <c r="AV198" s="13" t="s">
        <v>89</v>
      </c>
      <c r="AW198" s="13" t="s">
        <v>36</v>
      </c>
      <c r="AX198" s="13" t="s">
        <v>79</v>
      </c>
      <c r="AY198" s="215" t="s">
        <v>135</v>
      </c>
    </row>
    <row r="199" s="15" customFormat="1">
      <c r="A199" s="15"/>
      <c r="B199" s="229"/>
      <c r="C199" s="15"/>
      <c r="D199" s="210" t="s">
        <v>147</v>
      </c>
      <c r="E199" s="230" t="s">
        <v>1</v>
      </c>
      <c r="F199" s="231" t="s">
        <v>156</v>
      </c>
      <c r="G199" s="15"/>
      <c r="H199" s="232">
        <v>26.676100000000002</v>
      </c>
      <c r="I199" s="233"/>
      <c r="J199" s="15"/>
      <c r="K199" s="15"/>
      <c r="L199" s="229"/>
      <c r="M199" s="234"/>
      <c r="N199" s="235"/>
      <c r="O199" s="235"/>
      <c r="P199" s="235"/>
      <c r="Q199" s="235"/>
      <c r="R199" s="235"/>
      <c r="S199" s="235"/>
      <c r="T199" s="23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30" t="s">
        <v>147</v>
      </c>
      <c r="AU199" s="230" t="s">
        <v>89</v>
      </c>
      <c r="AV199" s="15" t="s">
        <v>143</v>
      </c>
      <c r="AW199" s="15" t="s">
        <v>36</v>
      </c>
      <c r="AX199" s="15" t="s">
        <v>87</v>
      </c>
      <c r="AY199" s="230" t="s">
        <v>135</v>
      </c>
    </row>
    <row r="200" s="12" customFormat="1" ht="22.8" customHeight="1">
      <c r="A200" s="12"/>
      <c r="B200" s="183"/>
      <c r="C200" s="12"/>
      <c r="D200" s="184" t="s">
        <v>78</v>
      </c>
      <c r="E200" s="194" t="s">
        <v>457</v>
      </c>
      <c r="F200" s="194" t="s">
        <v>458</v>
      </c>
      <c r="G200" s="12"/>
      <c r="H200" s="12"/>
      <c r="I200" s="186"/>
      <c r="J200" s="195">
        <f>BK200</f>
        <v>0</v>
      </c>
      <c r="K200" s="12"/>
      <c r="L200" s="183"/>
      <c r="M200" s="188"/>
      <c r="N200" s="189"/>
      <c r="O200" s="189"/>
      <c r="P200" s="190">
        <f>SUM(P201:P215)</f>
        <v>0</v>
      </c>
      <c r="Q200" s="189"/>
      <c r="R200" s="190">
        <f>SUM(R201:R215)</f>
        <v>0</v>
      </c>
      <c r="S200" s="189"/>
      <c r="T200" s="191">
        <f>SUM(T201:T215)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84" t="s">
        <v>87</v>
      </c>
      <c r="AT200" s="192" t="s">
        <v>78</v>
      </c>
      <c r="AU200" s="192" t="s">
        <v>87</v>
      </c>
      <c r="AY200" s="184" t="s">
        <v>135</v>
      </c>
      <c r="BK200" s="193">
        <f>SUM(BK201:BK215)</f>
        <v>0</v>
      </c>
    </row>
    <row r="201" s="2" customFormat="1" ht="24.15" customHeight="1">
      <c r="A201" s="38"/>
      <c r="B201" s="196"/>
      <c r="C201" s="197" t="s">
        <v>400</v>
      </c>
      <c r="D201" s="197" t="s">
        <v>138</v>
      </c>
      <c r="E201" s="198" t="s">
        <v>465</v>
      </c>
      <c r="F201" s="199" t="s">
        <v>466</v>
      </c>
      <c r="G201" s="200" t="s">
        <v>164</v>
      </c>
      <c r="H201" s="201">
        <v>88.573999999999998</v>
      </c>
      <c r="I201" s="202"/>
      <c r="J201" s="203">
        <f>ROUND(I201*H201,2)</f>
        <v>0</v>
      </c>
      <c r="K201" s="199" t="s">
        <v>292</v>
      </c>
      <c r="L201" s="39"/>
      <c r="M201" s="204" t="s">
        <v>1</v>
      </c>
      <c r="N201" s="205" t="s">
        <v>44</v>
      </c>
      <c r="O201" s="77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143</v>
      </c>
      <c r="AT201" s="208" t="s">
        <v>138</v>
      </c>
      <c r="AU201" s="208" t="s">
        <v>89</v>
      </c>
      <c r="AY201" s="19" t="s">
        <v>135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9" t="s">
        <v>87</v>
      </c>
      <c r="BK201" s="209">
        <f>ROUND(I201*H201,2)</f>
        <v>0</v>
      </c>
      <c r="BL201" s="19" t="s">
        <v>143</v>
      </c>
      <c r="BM201" s="208" t="s">
        <v>704</v>
      </c>
    </row>
    <row r="202" s="13" customFormat="1">
      <c r="A202" s="13"/>
      <c r="B202" s="214"/>
      <c r="C202" s="13"/>
      <c r="D202" s="210" t="s">
        <v>147</v>
      </c>
      <c r="E202" s="215" t="s">
        <v>1</v>
      </c>
      <c r="F202" s="216" t="s">
        <v>705</v>
      </c>
      <c r="G202" s="13"/>
      <c r="H202" s="217">
        <v>3.02</v>
      </c>
      <c r="I202" s="218"/>
      <c r="J202" s="13"/>
      <c r="K202" s="13"/>
      <c r="L202" s="214"/>
      <c r="M202" s="219"/>
      <c r="N202" s="220"/>
      <c r="O202" s="220"/>
      <c r="P202" s="220"/>
      <c r="Q202" s="220"/>
      <c r="R202" s="220"/>
      <c r="S202" s="220"/>
      <c r="T202" s="22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5" t="s">
        <v>147</v>
      </c>
      <c r="AU202" s="215" t="s">
        <v>89</v>
      </c>
      <c r="AV202" s="13" t="s">
        <v>89</v>
      </c>
      <c r="AW202" s="13" t="s">
        <v>36</v>
      </c>
      <c r="AX202" s="13" t="s">
        <v>79</v>
      </c>
      <c r="AY202" s="215" t="s">
        <v>135</v>
      </c>
    </row>
    <row r="203" s="13" customFormat="1">
      <c r="A203" s="13"/>
      <c r="B203" s="214"/>
      <c r="C203" s="13"/>
      <c r="D203" s="210" t="s">
        <v>147</v>
      </c>
      <c r="E203" s="215" t="s">
        <v>1</v>
      </c>
      <c r="F203" s="216" t="s">
        <v>706</v>
      </c>
      <c r="G203" s="13"/>
      <c r="H203" s="217">
        <v>66.689999999999998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147</v>
      </c>
      <c r="AU203" s="215" t="s">
        <v>89</v>
      </c>
      <c r="AV203" s="13" t="s">
        <v>89</v>
      </c>
      <c r="AW203" s="13" t="s">
        <v>36</v>
      </c>
      <c r="AX203" s="13" t="s">
        <v>79</v>
      </c>
      <c r="AY203" s="215" t="s">
        <v>135</v>
      </c>
    </row>
    <row r="204" s="13" customFormat="1">
      <c r="A204" s="13"/>
      <c r="B204" s="214"/>
      <c r="C204" s="13"/>
      <c r="D204" s="210" t="s">
        <v>147</v>
      </c>
      <c r="E204" s="215" t="s">
        <v>1</v>
      </c>
      <c r="F204" s="216" t="s">
        <v>707</v>
      </c>
      <c r="G204" s="13"/>
      <c r="H204" s="217">
        <v>18.864000000000001</v>
      </c>
      <c r="I204" s="218"/>
      <c r="J204" s="13"/>
      <c r="K204" s="13"/>
      <c r="L204" s="214"/>
      <c r="M204" s="219"/>
      <c r="N204" s="220"/>
      <c r="O204" s="220"/>
      <c r="P204" s="220"/>
      <c r="Q204" s="220"/>
      <c r="R204" s="220"/>
      <c r="S204" s="220"/>
      <c r="T204" s="22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5" t="s">
        <v>147</v>
      </c>
      <c r="AU204" s="215" t="s">
        <v>89</v>
      </c>
      <c r="AV204" s="13" t="s">
        <v>89</v>
      </c>
      <c r="AW204" s="13" t="s">
        <v>36</v>
      </c>
      <c r="AX204" s="13" t="s">
        <v>79</v>
      </c>
      <c r="AY204" s="215" t="s">
        <v>135</v>
      </c>
    </row>
    <row r="205" s="15" customFormat="1">
      <c r="A205" s="15"/>
      <c r="B205" s="229"/>
      <c r="C205" s="15"/>
      <c r="D205" s="210" t="s">
        <v>147</v>
      </c>
      <c r="E205" s="230" t="s">
        <v>1</v>
      </c>
      <c r="F205" s="231" t="s">
        <v>156</v>
      </c>
      <c r="G205" s="15"/>
      <c r="H205" s="232">
        <v>88.573999999999998</v>
      </c>
      <c r="I205" s="233"/>
      <c r="J205" s="15"/>
      <c r="K205" s="15"/>
      <c r="L205" s="229"/>
      <c r="M205" s="234"/>
      <c r="N205" s="235"/>
      <c r="O205" s="235"/>
      <c r="P205" s="235"/>
      <c r="Q205" s="235"/>
      <c r="R205" s="235"/>
      <c r="S205" s="235"/>
      <c r="T205" s="23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30" t="s">
        <v>147</v>
      </c>
      <c r="AU205" s="230" t="s">
        <v>89</v>
      </c>
      <c r="AV205" s="15" t="s">
        <v>143</v>
      </c>
      <c r="AW205" s="15" t="s">
        <v>36</v>
      </c>
      <c r="AX205" s="15" t="s">
        <v>87</v>
      </c>
      <c r="AY205" s="230" t="s">
        <v>135</v>
      </c>
    </row>
    <row r="206" s="2" customFormat="1" ht="24.15" customHeight="1">
      <c r="A206" s="38"/>
      <c r="B206" s="196"/>
      <c r="C206" s="197" t="s">
        <v>406</v>
      </c>
      <c r="D206" s="197" t="s">
        <v>138</v>
      </c>
      <c r="E206" s="198" t="s">
        <v>471</v>
      </c>
      <c r="F206" s="199" t="s">
        <v>472</v>
      </c>
      <c r="G206" s="200" t="s">
        <v>164</v>
      </c>
      <c r="H206" s="201">
        <v>69.709999999999994</v>
      </c>
      <c r="I206" s="202"/>
      <c r="J206" s="203">
        <f>ROUND(I206*H206,2)</f>
        <v>0</v>
      </c>
      <c r="K206" s="199" t="s">
        <v>292</v>
      </c>
      <c r="L206" s="39"/>
      <c r="M206" s="204" t="s">
        <v>1</v>
      </c>
      <c r="N206" s="205" t="s">
        <v>44</v>
      </c>
      <c r="O206" s="77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143</v>
      </c>
      <c r="AT206" s="208" t="s">
        <v>138</v>
      </c>
      <c r="AU206" s="208" t="s">
        <v>89</v>
      </c>
      <c r="AY206" s="19" t="s">
        <v>135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9" t="s">
        <v>87</v>
      </c>
      <c r="BK206" s="209">
        <f>ROUND(I206*H206,2)</f>
        <v>0</v>
      </c>
      <c r="BL206" s="19" t="s">
        <v>143</v>
      </c>
      <c r="BM206" s="208" t="s">
        <v>708</v>
      </c>
    </row>
    <row r="207" s="13" customFormat="1">
      <c r="A207" s="13"/>
      <c r="B207" s="214"/>
      <c r="C207" s="13"/>
      <c r="D207" s="210" t="s">
        <v>147</v>
      </c>
      <c r="E207" s="215" t="s">
        <v>1</v>
      </c>
      <c r="F207" s="216" t="s">
        <v>705</v>
      </c>
      <c r="G207" s="13"/>
      <c r="H207" s="217">
        <v>3.02</v>
      </c>
      <c r="I207" s="218"/>
      <c r="J207" s="13"/>
      <c r="K207" s="13"/>
      <c r="L207" s="214"/>
      <c r="M207" s="219"/>
      <c r="N207" s="220"/>
      <c r="O207" s="220"/>
      <c r="P207" s="220"/>
      <c r="Q207" s="220"/>
      <c r="R207" s="220"/>
      <c r="S207" s="220"/>
      <c r="T207" s="22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147</v>
      </c>
      <c r="AU207" s="215" t="s">
        <v>89</v>
      </c>
      <c r="AV207" s="13" t="s">
        <v>89</v>
      </c>
      <c r="AW207" s="13" t="s">
        <v>36</v>
      </c>
      <c r="AX207" s="13" t="s">
        <v>79</v>
      </c>
      <c r="AY207" s="215" t="s">
        <v>135</v>
      </c>
    </row>
    <row r="208" s="13" customFormat="1">
      <c r="A208" s="13"/>
      <c r="B208" s="214"/>
      <c r="C208" s="13"/>
      <c r="D208" s="210" t="s">
        <v>147</v>
      </c>
      <c r="E208" s="215" t="s">
        <v>1</v>
      </c>
      <c r="F208" s="216" t="s">
        <v>706</v>
      </c>
      <c r="G208" s="13"/>
      <c r="H208" s="217">
        <v>66.689999999999998</v>
      </c>
      <c r="I208" s="218"/>
      <c r="J208" s="13"/>
      <c r="K208" s="13"/>
      <c r="L208" s="214"/>
      <c r="M208" s="219"/>
      <c r="N208" s="220"/>
      <c r="O208" s="220"/>
      <c r="P208" s="220"/>
      <c r="Q208" s="220"/>
      <c r="R208" s="220"/>
      <c r="S208" s="220"/>
      <c r="T208" s="22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5" t="s">
        <v>147</v>
      </c>
      <c r="AU208" s="215" t="s">
        <v>89</v>
      </c>
      <c r="AV208" s="13" t="s">
        <v>89</v>
      </c>
      <c r="AW208" s="13" t="s">
        <v>36</v>
      </c>
      <c r="AX208" s="13" t="s">
        <v>79</v>
      </c>
      <c r="AY208" s="215" t="s">
        <v>135</v>
      </c>
    </row>
    <row r="209" s="15" customFormat="1">
      <c r="A209" s="15"/>
      <c r="B209" s="229"/>
      <c r="C209" s="15"/>
      <c r="D209" s="210" t="s">
        <v>147</v>
      </c>
      <c r="E209" s="230" t="s">
        <v>1</v>
      </c>
      <c r="F209" s="231" t="s">
        <v>156</v>
      </c>
      <c r="G209" s="15"/>
      <c r="H209" s="232">
        <v>69.709999999999994</v>
      </c>
      <c r="I209" s="233"/>
      <c r="J209" s="15"/>
      <c r="K209" s="15"/>
      <c r="L209" s="229"/>
      <c r="M209" s="234"/>
      <c r="N209" s="235"/>
      <c r="O209" s="235"/>
      <c r="P209" s="235"/>
      <c r="Q209" s="235"/>
      <c r="R209" s="235"/>
      <c r="S209" s="235"/>
      <c r="T209" s="23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30" t="s">
        <v>147</v>
      </c>
      <c r="AU209" s="230" t="s">
        <v>89</v>
      </c>
      <c r="AV209" s="15" t="s">
        <v>143</v>
      </c>
      <c r="AW209" s="15" t="s">
        <v>36</v>
      </c>
      <c r="AX209" s="15" t="s">
        <v>87</v>
      </c>
      <c r="AY209" s="230" t="s">
        <v>135</v>
      </c>
    </row>
    <row r="210" s="2" customFormat="1" ht="14.4" customHeight="1">
      <c r="A210" s="38"/>
      <c r="B210" s="196"/>
      <c r="C210" s="197" t="s">
        <v>412</v>
      </c>
      <c r="D210" s="197" t="s">
        <v>138</v>
      </c>
      <c r="E210" s="198" t="s">
        <v>477</v>
      </c>
      <c r="F210" s="199" t="s">
        <v>478</v>
      </c>
      <c r="G210" s="200" t="s">
        <v>164</v>
      </c>
      <c r="H210" s="201">
        <v>1324.49</v>
      </c>
      <c r="I210" s="202"/>
      <c r="J210" s="203">
        <f>ROUND(I210*H210,2)</f>
        <v>0</v>
      </c>
      <c r="K210" s="199" t="s">
        <v>292</v>
      </c>
      <c r="L210" s="39"/>
      <c r="M210" s="204" t="s">
        <v>1</v>
      </c>
      <c r="N210" s="205" t="s">
        <v>44</v>
      </c>
      <c r="O210" s="77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8" t="s">
        <v>143</v>
      </c>
      <c r="AT210" s="208" t="s">
        <v>138</v>
      </c>
      <c r="AU210" s="208" t="s">
        <v>89</v>
      </c>
      <c r="AY210" s="19" t="s">
        <v>135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9" t="s">
        <v>87</v>
      </c>
      <c r="BK210" s="209">
        <f>ROUND(I210*H210,2)</f>
        <v>0</v>
      </c>
      <c r="BL210" s="19" t="s">
        <v>143</v>
      </c>
      <c r="BM210" s="208" t="s">
        <v>709</v>
      </c>
    </row>
    <row r="211" s="13" customFormat="1">
      <c r="A211" s="13"/>
      <c r="B211" s="214"/>
      <c r="C211" s="13"/>
      <c r="D211" s="210" t="s">
        <v>147</v>
      </c>
      <c r="E211" s="215" t="s">
        <v>1</v>
      </c>
      <c r="F211" s="216" t="s">
        <v>710</v>
      </c>
      <c r="G211" s="13"/>
      <c r="H211" s="217">
        <v>57.380000000000003</v>
      </c>
      <c r="I211" s="218"/>
      <c r="J211" s="13"/>
      <c r="K211" s="13"/>
      <c r="L211" s="214"/>
      <c r="M211" s="219"/>
      <c r="N211" s="220"/>
      <c r="O211" s="220"/>
      <c r="P211" s="220"/>
      <c r="Q211" s="220"/>
      <c r="R211" s="220"/>
      <c r="S211" s="220"/>
      <c r="T211" s="22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15" t="s">
        <v>147</v>
      </c>
      <c r="AU211" s="215" t="s">
        <v>89</v>
      </c>
      <c r="AV211" s="13" t="s">
        <v>89</v>
      </c>
      <c r="AW211" s="13" t="s">
        <v>36</v>
      </c>
      <c r="AX211" s="13" t="s">
        <v>79</v>
      </c>
      <c r="AY211" s="215" t="s">
        <v>135</v>
      </c>
    </row>
    <row r="212" s="13" customFormat="1">
      <c r="A212" s="13"/>
      <c r="B212" s="214"/>
      <c r="C212" s="13"/>
      <c r="D212" s="210" t="s">
        <v>147</v>
      </c>
      <c r="E212" s="215" t="s">
        <v>1</v>
      </c>
      <c r="F212" s="216" t="s">
        <v>711</v>
      </c>
      <c r="G212" s="13"/>
      <c r="H212" s="217">
        <v>1267.1099999999999</v>
      </c>
      <c r="I212" s="218"/>
      <c r="J212" s="13"/>
      <c r="K212" s="13"/>
      <c r="L212" s="214"/>
      <c r="M212" s="219"/>
      <c r="N212" s="220"/>
      <c r="O212" s="220"/>
      <c r="P212" s="220"/>
      <c r="Q212" s="220"/>
      <c r="R212" s="220"/>
      <c r="S212" s="220"/>
      <c r="T212" s="22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5" t="s">
        <v>147</v>
      </c>
      <c r="AU212" s="215" t="s">
        <v>89</v>
      </c>
      <c r="AV212" s="13" t="s">
        <v>89</v>
      </c>
      <c r="AW212" s="13" t="s">
        <v>36</v>
      </c>
      <c r="AX212" s="13" t="s">
        <v>79</v>
      </c>
      <c r="AY212" s="215" t="s">
        <v>135</v>
      </c>
    </row>
    <row r="213" s="15" customFormat="1">
      <c r="A213" s="15"/>
      <c r="B213" s="229"/>
      <c r="C213" s="15"/>
      <c r="D213" s="210" t="s">
        <v>147</v>
      </c>
      <c r="E213" s="230" t="s">
        <v>1</v>
      </c>
      <c r="F213" s="231" t="s">
        <v>156</v>
      </c>
      <c r="G213" s="15"/>
      <c r="H213" s="232">
        <v>1324.49</v>
      </c>
      <c r="I213" s="233"/>
      <c r="J213" s="15"/>
      <c r="K213" s="15"/>
      <c r="L213" s="229"/>
      <c r="M213" s="234"/>
      <c r="N213" s="235"/>
      <c r="O213" s="235"/>
      <c r="P213" s="235"/>
      <c r="Q213" s="235"/>
      <c r="R213" s="235"/>
      <c r="S213" s="235"/>
      <c r="T213" s="23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30" t="s">
        <v>147</v>
      </c>
      <c r="AU213" s="230" t="s">
        <v>89</v>
      </c>
      <c r="AV213" s="15" t="s">
        <v>143</v>
      </c>
      <c r="AW213" s="15" t="s">
        <v>36</v>
      </c>
      <c r="AX213" s="15" t="s">
        <v>87</v>
      </c>
      <c r="AY213" s="230" t="s">
        <v>135</v>
      </c>
    </row>
    <row r="214" s="2" customFormat="1" ht="24.15" customHeight="1">
      <c r="A214" s="38"/>
      <c r="B214" s="196"/>
      <c r="C214" s="197" t="s">
        <v>416</v>
      </c>
      <c r="D214" s="197" t="s">
        <v>138</v>
      </c>
      <c r="E214" s="198" t="s">
        <v>484</v>
      </c>
      <c r="F214" s="199" t="s">
        <v>485</v>
      </c>
      <c r="G214" s="200" t="s">
        <v>164</v>
      </c>
      <c r="H214" s="201">
        <v>66.689999999999998</v>
      </c>
      <c r="I214" s="202"/>
      <c r="J214" s="203">
        <f>ROUND(I214*H214,2)</f>
        <v>0</v>
      </c>
      <c r="K214" s="199" t="s">
        <v>292</v>
      </c>
      <c r="L214" s="39"/>
      <c r="M214" s="204" t="s">
        <v>1</v>
      </c>
      <c r="N214" s="205" t="s">
        <v>44</v>
      </c>
      <c r="O214" s="77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143</v>
      </c>
      <c r="AT214" s="208" t="s">
        <v>138</v>
      </c>
      <c r="AU214" s="208" t="s">
        <v>89</v>
      </c>
      <c r="AY214" s="19" t="s">
        <v>135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9" t="s">
        <v>87</v>
      </c>
      <c r="BK214" s="209">
        <f>ROUND(I214*H214,2)</f>
        <v>0</v>
      </c>
      <c r="BL214" s="19" t="s">
        <v>143</v>
      </c>
      <c r="BM214" s="208" t="s">
        <v>712</v>
      </c>
    </row>
    <row r="215" s="13" customFormat="1">
      <c r="A215" s="13"/>
      <c r="B215" s="214"/>
      <c r="C215" s="13"/>
      <c r="D215" s="210" t="s">
        <v>147</v>
      </c>
      <c r="E215" s="215" t="s">
        <v>1</v>
      </c>
      <c r="F215" s="216" t="s">
        <v>706</v>
      </c>
      <c r="G215" s="13"/>
      <c r="H215" s="217">
        <v>66.689999999999998</v>
      </c>
      <c r="I215" s="218"/>
      <c r="J215" s="13"/>
      <c r="K215" s="13"/>
      <c r="L215" s="214"/>
      <c r="M215" s="219"/>
      <c r="N215" s="220"/>
      <c r="O215" s="220"/>
      <c r="P215" s="220"/>
      <c r="Q215" s="220"/>
      <c r="R215" s="220"/>
      <c r="S215" s="220"/>
      <c r="T215" s="22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15" t="s">
        <v>147</v>
      </c>
      <c r="AU215" s="215" t="s">
        <v>89</v>
      </c>
      <c r="AV215" s="13" t="s">
        <v>89</v>
      </c>
      <c r="AW215" s="13" t="s">
        <v>36</v>
      </c>
      <c r="AX215" s="13" t="s">
        <v>87</v>
      </c>
      <c r="AY215" s="215" t="s">
        <v>135</v>
      </c>
    </row>
    <row r="216" s="12" customFormat="1" ht="22.8" customHeight="1">
      <c r="A216" s="12"/>
      <c r="B216" s="183"/>
      <c r="C216" s="12"/>
      <c r="D216" s="184" t="s">
        <v>78</v>
      </c>
      <c r="E216" s="194" t="s">
        <v>488</v>
      </c>
      <c r="F216" s="194" t="s">
        <v>489</v>
      </c>
      <c r="G216" s="12"/>
      <c r="H216" s="12"/>
      <c r="I216" s="186"/>
      <c r="J216" s="195">
        <f>BK216</f>
        <v>0</v>
      </c>
      <c r="K216" s="12"/>
      <c r="L216" s="183"/>
      <c r="M216" s="188"/>
      <c r="N216" s="189"/>
      <c r="O216" s="189"/>
      <c r="P216" s="190">
        <f>P217</f>
        <v>0</v>
      </c>
      <c r="Q216" s="189"/>
      <c r="R216" s="190">
        <f>R217</f>
        <v>0</v>
      </c>
      <c r="S216" s="189"/>
      <c r="T216" s="19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84" t="s">
        <v>87</v>
      </c>
      <c r="AT216" s="192" t="s">
        <v>78</v>
      </c>
      <c r="AU216" s="192" t="s">
        <v>87</v>
      </c>
      <c r="AY216" s="184" t="s">
        <v>135</v>
      </c>
      <c r="BK216" s="193">
        <f>BK217</f>
        <v>0</v>
      </c>
    </row>
    <row r="217" s="2" customFormat="1" ht="24.15" customHeight="1">
      <c r="A217" s="38"/>
      <c r="B217" s="196"/>
      <c r="C217" s="197" t="s">
        <v>420</v>
      </c>
      <c r="D217" s="197" t="s">
        <v>138</v>
      </c>
      <c r="E217" s="198" t="s">
        <v>491</v>
      </c>
      <c r="F217" s="199" t="s">
        <v>492</v>
      </c>
      <c r="G217" s="200" t="s">
        <v>164</v>
      </c>
      <c r="H217" s="201">
        <v>112.133</v>
      </c>
      <c r="I217" s="202"/>
      <c r="J217" s="203">
        <f>ROUND(I217*H217,2)</f>
        <v>0</v>
      </c>
      <c r="K217" s="199" t="s">
        <v>292</v>
      </c>
      <c r="L217" s="39"/>
      <c r="M217" s="204" t="s">
        <v>1</v>
      </c>
      <c r="N217" s="205" t="s">
        <v>44</v>
      </c>
      <c r="O217" s="77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143</v>
      </c>
      <c r="AT217" s="208" t="s">
        <v>138</v>
      </c>
      <c r="AU217" s="208" t="s">
        <v>89</v>
      </c>
      <c r="AY217" s="19" t="s">
        <v>135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87</v>
      </c>
      <c r="BK217" s="209">
        <f>ROUND(I217*H217,2)</f>
        <v>0</v>
      </c>
      <c r="BL217" s="19" t="s">
        <v>143</v>
      </c>
      <c r="BM217" s="208" t="s">
        <v>713</v>
      </c>
    </row>
    <row r="218" s="12" customFormat="1" ht="25.92" customHeight="1">
      <c r="A218" s="12"/>
      <c r="B218" s="183"/>
      <c r="C218" s="12"/>
      <c r="D218" s="184" t="s">
        <v>78</v>
      </c>
      <c r="E218" s="185" t="s">
        <v>494</v>
      </c>
      <c r="F218" s="185" t="s">
        <v>495</v>
      </c>
      <c r="G218" s="12"/>
      <c r="H218" s="12"/>
      <c r="I218" s="186"/>
      <c r="J218" s="187">
        <f>BK218</f>
        <v>0</v>
      </c>
      <c r="K218" s="12"/>
      <c r="L218" s="183"/>
      <c r="M218" s="188"/>
      <c r="N218" s="189"/>
      <c r="O218" s="189"/>
      <c r="P218" s="190">
        <f>P219</f>
        <v>0</v>
      </c>
      <c r="Q218" s="189"/>
      <c r="R218" s="190">
        <f>R219</f>
        <v>0.035000000000000003</v>
      </c>
      <c r="S218" s="189"/>
      <c r="T218" s="191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84" t="s">
        <v>89</v>
      </c>
      <c r="AT218" s="192" t="s">
        <v>78</v>
      </c>
      <c r="AU218" s="192" t="s">
        <v>79</v>
      </c>
      <c r="AY218" s="184" t="s">
        <v>135</v>
      </c>
      <c r="BK218" s="193">
        <f>BK219</f>
        <v>0</v>
      </c>
    </row>
    <row r="219" s="12" customFormat="1" ht="22.8" customHeight="1">
      <c r="A219" s="12"/>
      <c r="B219" s="183"/>
      <c r="C219" s="12"/>
      <c r="D219" s="184" t="s">
        <v>78</v>
      </c>
      <c r="E219" s="194" t="s">
        <v>496</v>
      </c>
      <c r="F219" s="194" t="s">
        <v>497</v>
      </c>
      <c r="G219" s="12"/>
      <c r="H219" s="12"/>
      <c r="I219" s="186"/>
      <c r="J219" s="195">
        <f>BK219</f>
        <v>0</v>
      </c>
      <c r="K219" s="12"/>
      <c r="L219" s="183"/>
      <c r="M219" s="188"/>
      <c r="N219" s="189"/>
      <c r="O219" s="189"/>
      <c r="P219" s="190">
        <f>SUM(P220:P228)</f>
        <v>0</v>
      </c>
      <c r="Q219" s="189"/>
      <c r="R219" s="190">
        <f>SUM(R220:R228)</f>
        <v>0.035000000000000003</v>
      </c>
      <c r="S219" s="189"/>
      <c r="T219" s="191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84" t="s">
        <v>89</v>
      </c>
      <c r="AT219" s="192" t="s">
        <v>78</v>
      </c>
      <c r="AU219" s="192" t="s">
        <v>87</v>
      </c>
      <c r="AY219" s="184" t="s">
        <v>135</v>
      </c>
      <c r="BK219" s="193">
        <f>SUM(BK220:BK228)</f>
        <v>0</v>
      </c>
    </row>
    <row r="220" s="2" customFormat="1" ht="24.15" customHeight="1">
      <c r="A220" s="38"/>
      <c r="B220" s="196"/>
      <c r="C220" s="197" t="s">
        <v>425</v>
      </c>
      <c r="D220" s="197" t="s">
        <v>138</v>
      </c>
      <c r="E220" s="198" t="s">
        <v>499</v>
      </c>
      <c r="F220" s="199" t="s">
        <v>500</v>
      </c>
      <c r="G220" s="200" t="s">
        <v>330</v>
      </c>
      <c r="H220" s="201">
        <v>27.59</v>
      </c>
      <c r="I220" s="202"/>
      <c r="J220" s="203">
        <f>ROUND(I220*H220,2)</f>
        <v>0</v>
      </c>
      <c r="K220" s="199" t="s">
        <v>292</v>
      </c>
      <c r="L220" s="39"/>
      <c r="M220" s="204" t="s">
        <v>1</v>
      </c>
      <c r="N220" s="205" t="s">
        <v>44</v>
      </c>
      <c r="O220" s="77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221</v>
      </c>
      <c r="AT220" s="208" t="s">
        <v>138</v>
      </c>
      <c r="AU220" s="208" t="s">
        <v>89</v>
      </c>
      <c r="AY220" s="19" t="s">
        <v>135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9" t="s">
        <v>87</v>
      </c>
      <c r="BK220" s="209">
        <f>ROUND(I220*H220,2)</f>
        <v>0</v>
      </c>
      <c r="BL220" s="19" t="s">
        <v>221</v>
      </c>
      <c r="BM220" s="208" t="s">
        <v>714</v>
      </c>
    </row>
    <row r="221" s="13" customFormat="1">
      <c r="A221" s="13"/>
      <c r="B221" s="214"/>
      <c r="C221" s="13"/>
      <c r="D221" s="210" t="s">
        <v>147</v>
      </c>
      <c r="E221" s="215" t="s">
        <v>1</v>
      </c>
      <c r="F221" s="216" t="s">
        <v>715</v>
      </c>
      <c r="G221" s="13"/>
      <c r="H221" s="217">
        <v>27.59</v>
      </c>
      <c r="I221" s="218"/>
      <c r="J221" s="13"/>
      <c r="K221" s="13"/>
      <c r="L221" s="214"/>
      <c r="M221" s="219"/>
      <c r="N221" s="220"/>
      <c r="O221" s="220"/>
      <c r="P221" s="220"/>
      <c r="Q221" s="220"/>
      <c r="R221" s="220"/>
      <c r="S221" s="220"/>
      <c r="T221" s="22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5" t="s">
        <v>147</v>
      </c>
      <c r="AU221" s="215" t="s">
        <v>89</v>
      </c>
      <c r="AV221" s="13" t="s">
        <v>89</v>
      </c>
      <c r="AW221" s="13" t="s">
        <v>36</v>
      </c>
      <c r="AX221" s="13" t="s">
        <v>87</v>
      </c>
      <c r="AY221" s="215" t="s">
        <v>135</v>
      </c>
    </row>
    <row r="222" s="2" customFormat="1" ht="14.4" customHeight="1">
      <c r="A222" s="38"/>
      <c r="B222" s="196"/>
      <c r="C222" s="237" t="s">
        <v>429</v>
      </c>
      <c r="D222" s="237" t="s">
        <v>161</v>
      </c>
      <c r="E222" s="238" t="s">
        <v>504</v>
      </c>
      <c r="F222" s="239" t="s">
        <v>505</v>
      </c>
      <c r="G222" s="240" t="s">
        <v>164</v>
      </c>
      <c r="H222" s="241">
        <v>0.01</v>
      </c>
      <c r="I222" s="242"/>
      <c r="J222" s="243">
        <f>ROUND(I222*H222,2)</f>
        <v>0</v>
      </c>
      <c r="K222" s="239" t="s">
        <v>292</v>
      </c>
      <c r="L222" s="244"/>
      <c r="M222" s="245" t="s">
        <v>1</v>
      </c>
      <c r="N222" s="246" t="s">
        <v>44</v>
      </c>
      <c r="O222" s="77"/>
      <c r="P222" s="206">
        <f>O222*H222</f>
        <v>0</v>
      </c>
      <c r="Q222" s="206">
        <v>1</v>
      </c>
      <c r="R222" s="206">
        <f>Q222*H222</f>
        <v>0.01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425</v>
      </c>
      <c r="AT222" s="208" t="s">
        <v>161</v>
      </c>
      <c r="AU222" s="208" t="s">
        <v>89</v>
      </c>
      <c r="AY222" s="19" t="s">
        <v>135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9" t="s">
        <v>87</v>
      </c>
      <c r="BK222" s="209">
        <f>ROUND(I222*H222,2)</f>
        <v>0</v>
      </c>
      <c r="BL222" s="19" t="s">
        <v>221</v>
      </c>
      <c r="BM222" s="208" t="s">
        <v>716</v>
      </c>
    </row>
    <row r="223" s="13" customFormat="1">
      <c r="A223" s="13"/>
      <c r="B223" s="214"/>
      <c r="C223" s="13"/>
      <c r="D223" s="210" t="s">
        <v>147</v>
      </c>
      <c r="E223" s="13"/>
      <c r="F223" s="216" t="s">
        <v>717</v>
      </c>
      <c r="G223" s="13"/>
      <c r="H223" s="217">
        <v>0.01</v>
      </c>
      <c r="I223" s="218"/>
      <c r="J223" s="13"/>
      <c r="K223" s="13"/>
      <c r="L223" s="214"/>
      <c r="M223" s="219"/>
      <c r="N223" s="220"/>
      <c r="O223" s="220"/>
      <c r="P223" s="220"/>
      <c r="Q223" s="220"/>
      <c r="R223" s="220"/>
      <c r="S223" s="220"/>
      <c r="T223" s="22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147</v>
      </c>
      <c r="AU223" s="215" t="s">
        <v>89</v>
      </c>
      <c r="AV223" s="13" t="s">
        <v>89</v>
      </c>
      <c r="AW223" s="13" t="s">
        <v>3</v>
      </c>
      <c r="AX223" s="13" t="s">
        <v>87</v>
      </c>
      <c r="AY223" s="215" t="s">
        <v>135</v>
      </c>
    </row>
    <row r="224" s="2" customFormat="1" ht="24.15" customHeight="1">
      <c r="A224" s="38"/>
      <c r="B224" s="196"/>
      <c r="C224" s="197" t="s">
        <v>433</v>
      </c>
      <c r="D224" s="197" t="s">
        <v>138</v>
      </c>
      <c r="E224" s="198" t="s">
        <v>509</v>
      </c>
      <c r="F224" s="199" t="s">
        <v>510</v>
      </c>
      <c r="G224" s="200" t="s">
        <v>330</v>
      </c>
      <c r="H224" s="201">
        <v>55.18</v>
      </c>
      <c r="I224" s="202"/>
      <c r="J224" s="203">
        <f>ROUND(I224*H224,2)</f>
        <v>0</v>
      </c>
      <c r="K224" s="199" t="s">
        <v>292</v>
      </c>
      <c r="L224" s="39"/>
      <c r="M224" s="204" t="s">
        <v>1</v>
      </c>
      <c r="N224" s="205" t="s">
        <v>44</v>
      </c>
      <c r="O224" s="77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221</v>
      </c>
      <c r="AT224" s="208" t="s">
        <v>138</v>
      </c>
      <c r="AU224" s="208" t="s">
        <v>89</v>
      </c>
      <c r="AY224" s="19" t="s">
        <v>135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9" t="s">
        <v>87</v>
      </c>
      <c r="BK224" s="209">
        <f>ROUND(I224*H224,2)</f>
        <v>0</v>
      </c>
      <c r="BL224" s="19" t="s">
        <v>221</v>
      </c>
      <c r="BM224" s="208" t="s">
        <v>718</v>
      </c>
    </row>
    <row r="225" s="13" customFormat="1">
      <c r="A225" s="13"/>
      <c r="B225" s="214"/>
      <c r="C225" s="13"/>
      <c r="D225" s="210" t="s">
        <v>147</v>
      </c>
      <c r="E225" s="215" t="s">
        <v>1</v>
      </c>
      <c r="F225" s="216" t="s">
        <v>719</v>
      </c>
      <c r="G225" s="13"/>
      <c r="H225" s="217">
        <v>55.18</v>
      </c>
      <c r="I225" s="218"/>
      <c r="J225" s="13"/>
      <c r="K225" s="13"/>
      <c r="L225" s="214"/>
      <c r="M225" s="219"/>
      <c r="N225" s="220"/>
      <c r="O225" s="220"/>
      <c r="P225" s="220"/>
      <c r="Q225" s="220"/>
      <c r="R225" s="220"/>
      <c r="S225" s="220"/>
      <c r="T225" s="22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5" t="s">
        <v>147</v>
      </c>
      <c r="AU225" s="215" t="s">
        <v>89</v>
      </c>
      <c r="AV225" s="13" t="s">
        <v>89</v>
      </c>
      <c r="AW225" s="13" t="s">
        <v>36</v>
      </c>
      <c r="AX225" s="13" t="s">
        <v>87</v>
      </c>
      <c r="AY225" s="215" t="s">
        <v>135</v>
      </c>
    </row>
    <row r="226" s="2" customFormat="1" ht="14.4" customHeight="1">
      <c r="A226" s="38"/>
      <c r="B226" s="196"/>
      <c r="C226" s="237" t="s">
        <v>437</v>
      </c>
      <c r="D226" s="237" t="s">
        <v>161</v>
      </c>
      <c r="E226" s="238" t="s">
        <v>514</v>
      </c>
      <c r="F226" s="239" t="s">
        <v>515</v>
      </c>
      <c r="G226" s="240" t="s">
        <v>164</v>
      </c>
      <c r="H226" s="241">
        <v>0.025000000000000001</v>
      </c>
      <c r="I226" s="242"/>
      <c r="J226" s="243">
        <f>ROUND(I226*H226,2)</f>
        <v>0</v>
      </c>
      <c r="K226" s="239" t="s">
        <v>292</v>
      </c>
      <c r="L226" s="244"/>
      <c r="M226" s="245" t="s">
        <v>1</v>
      </c>
      <c r="N226" s="246" t="s">
        <v>44</v>
      </c>
      <c r="O226" s="77"/>
      <c r="P226" s="206">
        <f>O226*H226</f>
        <v>0</v>
      </c>
      <c r="Q226" s="206">
        <v>1</v>
      </c>
      <c r="R226" s="206">
        <f>Q226*H226</f>
        <v>0.025000000000000001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425</v>
      </c>
      <c r="AT226" s="208" t="s">
        <v>161</v>
      </c>
      <c r="AU226" s="208" t="s">
        <v>89</v>
      </c>
      <c r="AY226" s="19" t="s">
        <v>135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9" t="s">
        <v>87</v>
      </c>
      <c r="BK226" s="209">
        <f>ROUND(I226*H226,2)</f>
        <v>0</v>
      </c>
      <c r="BL226" s="19" t="s">
        <v>221</v>
      </c>
      <c r="BM226" s="208" t="s">
        <v>720</v>
      </c>
    </row>
    <row r="227" s="13" customFormat="1">
      <c r="A227" s="13"/>
      <c r="B227" s="214"/>
      <c r="C227" s="13"/>
      <c r="D227" s="210" t="s">
        <v>147</v>
      </c>
      <c r="E227" s="13"/>
      <c r="F227" s="216" t="s">
        <v>721</v>
      </c>
      <c r="G227" s="13"/>
      <c r="H227" s="217">
        <v>0.025000000000000001</v>
      </c>
      <c r="I227" s="218"/>
      <c r="J227" s="13"/>
      <c r="K227" s="13"/>
      <c r="L227" s="214"/>
      <c r="M227" s="219"/>
      <c r="N227" s="220"/>
      <c r="O227" s="220"/>
      <c r="P227" s="220"/>
      <c r="Q227" s="220"/>
      <c r="R227" s="220"/>
      <c r="S227" s="220"/>
      <c r="T227" s="22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15" t="s">
        <v>147</v>
      </c>
      <c r="AU227" s="215" t="s">
        <v>89</v>
      </c>
      <c r="AV227" s="13" t="s">
        <v>89</v>
      </c>
      <c r="AW227" s="13" t="s">
        <v>3</v>
      </c>
      <c r="AX227" s="13" t="s">
        <v>87</v>
      </c>
      <c r="AY227" s="215" t="s">
        <v>135</v>
      </c>
    </row>
    <row r="228" s="2" customFormat="1" ht="24.15" customHeight="1">
      <c r="A228" s="38"/>
      <c r="B228" s="196"/>
      <c r="C228" s="197" t="s">
        <v>447</v>
      </c>
      <c r="D228" s="197" t="s">
        <v>138</v>
      </c>
      <c r="E228" s="198" t="s">
        <v>519</v>
      </c>
      <c r="F228" s="199" t="s">
        <v>520</v>
      </c>
      <c r="G228" s="200" t="s">
        <v>164</v>
      </c>
      <c r="H228" s="201">
        <v>0.035000000000000003</v>
      </c>
      <c r="I228" s="202"/>
      <c r="J228" s="203">
        <f>ROUND(I228*H228,2)</f>
        <v>0</v>
      </c>
      <c r="K228" s="199" t="s">
        <v>292</v>
      </c>
      <c r="L228" s="39"/>
      <c r="M228" s="204" t="s">
        <v>1</v>
      </c>
      <c r="N228" s="205" t="s">
        <v>44</v>
      </c>
      <c r="O228" s="77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221</v>
      </c>
      <c r="AT228" s="208" t="s">
        <v>138</v>
      </c>
      <c r="AU228" s="208" t="s">
        <v>89</v>
      </c>
      <c r="AY228" s="19" t="s">
        <v>135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9" t="s">
        <v>87</v>
      </c>
      <c r="BK228" s="209">
        <f>ROUND(I228*H228,2)</f>
        <v>0</v>
      </c>
      <c r="BL228" s="19" t="s">
        <v>221</v>
      </c>
      <c r="BM228" s="208" t="s">
        <v>722</v>
      </c>
    </row>
    <row r="229" s="12" customFormat="1" ht="25.92" customHeight="1">
      <c r="A229" s="12"/>
      <c r="B229" s="183"/>
      <c r="C229" s="12"/>
      <c r="D229" s="184" t="s">
        <v>78</v>
      </c>
      <c r="E229" s="185" t="s">
        <v>106</v>
      </c>
      <c r="F229" s="185" t="s">
        <v>107</v>
      </c>
      <c r="G229" s="12"/>
      <c r="H229" s="12"/>
      <c r="I229" s="186"/>
      <c r="J229" s="187">
        <f>BK229</f>
        <v>0</v>
      </c>
      <c r="K229" s="12"/>
      <c r="L229" s="183"/>
      <c r="M229" s="188"/>
      <c r="N229" s="189"/>
      <c r="O229" s="189"/>
      <c r="P229" s="190">
        <f>P230+P234</f>
        <v>0</v>
      </c>
      <c r="Q229" s="189"/>
      <c r="R229" s="190">
        <f>R230+R234</f>
        <v>0</v>
      </c>
      <c r="S229" s="189"/>
      <c r="T229" s="191">
        <f>T230+T234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84" t="s">
        <v>136</v>
      </c>
      <c r="AT229" s="192" t="s">
        <v>78</v>
      </c>
      <c r="AU229" s="192" t="s">
        <v>79</v>
      </c>
      <c r="AY229" s="184" t="s">
        <v>135</v>
      </c>
      <c r="BK229" s="193">
        <f>BK230+BK234</f>
        <v>0</v>
      </c>
    </row>
    <row r="230" s="12" customFormat="1" ht="22.8" customHeight="1">
      <c r="A230" s="12"/>
      <c r="B230" s="183"/>
      <c r="C230" s="12"/>
      <c r="D230" s="184" t="s">
        <v>78</v>
      </c>
      <c r="E230" s="194" t="s">
        <v>522</v>
      </c>
      <c r="F230" s="194" t="s">
        <v>523</v>
      </c>
      <c r="G230" s="12"/>
      <c r="H230" s="12"/>
      <c r="I230" s="186"/>
      <c r="J230" s="195">
        <f>BK230</f>
        <v>0</v>
      </c>
      <c r="K230" s="12"/>
      <c r="L230" s="183"/>
      <c r="M230" s="188"/>
      <c r="N230" s="189"/>
      <c r="O230" s="189"/>
      <c r="P230" s="190">
        <f>SUM(P231:P233)</f>
        <v>0</v>
      </c>
      <c r="Q230" s="189"/>
      <c r="R230" s="190">
        <f>SUM(R231:R233)</f>
        <v>0</v>
      </c>
      <c r="S230" s="189"/>
      <c r="T230" s="191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84" t="s">
        <v>136</v>
      </c>
      <c r="AT230" s="192" t="s">
        <v>78</v>
      </c>
      <c r="AU230" s="192" t="s">
        <v>87</v>
      </c>
      <c r="AY230" s="184" t="s">
        <v>135</v>
      </c>
      <c r="BK230" s="193">
        <f>SUM(BK231:BK233)</f>
        <v>0</v>
      </c>
    </row>
    <row r="231" s="2" customFormat="1" ht="14.4" customHeight="1">
      <c r="A231" s="38"/>
      <c r="B231" s="196"/>
      <c r="C231" s="197" t="s">
        <v>453</v>
      </c>
      <c r="D231" s="197" t="s">
        <v>138</v>
      </c>
      <c r="E231" s="198" t="s">
        <v>525</v>
      </c>
      <c r="F231" s="199" t="s">
        <v>526</v>
      </c>
      <c r="G231" s="200" t="s">
        <v>527</v>
      </c>
      <c r="H231" s="201">
        <v>1</v>
      </c>
      <c r="I231" s="202"/>
      <c r="J231" s="203">
        <f>ROUND(I231*H231,2)</f>
        <v>0</v>
      </c>
      <c r="K231" s="199" t="s">
        <v>292</v>
      </c>
      <c r="L231" s="39"/>
      <c r="M231" s="204" t="s">
        <v>1</v>
      </c>
      <c r="N231" s="205" t="s">
        <v>44</v>
      </c>
      <c r="O231" s="77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528</v>
      </c>
      <c r="AT231" s="208" t="s">
        <v>138</v>
      </c>
      <c r="AU231" s="208" t="s">
        <v>89</v>
      </c>
      <c r="AY231" s="19" t="s">
        <v>135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87</v>
      </c>
      <c r="BK231" s="209">
        <f>ROUND(I231*H231,2)</f>
        <v>0</v>
      </c>
      <c r="BL231" s="19" t="s">
        <v>528</v>
      </c>
      <c r="BM231" s="208" t="s">
        <v>723</v>
      </c>
    </row>
    <row r="232" s="2" customFormat="1" ht="14.4" customHeight="1">
      <c r="A232" s="38"/>
      <c r="B232" s="196"/>
      <c r="C232" s="197" t="s">
        <v>459</v>
      </c>
      <c r="D232" s="197" t="s">
        <v>138</v>
      </c>
      <c r="E232" s="198" t="s">
        <v>531</v>
      </c>
      <c r="F232" s="199" t="s">
        <v>532</v>
      </c>
      <c r="G232" s="200" t="s">
        <v>527</v>
      </c>
      <c r="H232" s="201">
        <v>1</v>
      </c>
      <c r="I232" s="202"/>
      <c r="J232" s="203">
        <f>ROUND(I232*H232,2)</f>
        <v>0</v>
      </c>
      <c r="K232" s="199" t="s">
        <v>292</v>
      </c>
      <c r="L232" s="39"/>
      <c r="M232" s="204" t="s">
        <v>1</v>
      </c>
      <c r="N232" s="205" t="s">
        <v>44</v>
      </c>
      <c r="O232" s="77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528</v>
      </c>
      <c r="AT232" s="208" t="s">
        <v>138</v>
      </c>
      <c r="AU232" s="208" t="s">
        <v>89</v>
      </c>
      <c r="AY232" s="19" t="s">
        <v>135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9" t="s">
        <v>87</v>
      </c>
      <c r="BK232" s="209">
        <f>ROUND(I232*H232,2)</f>
        <v>0</v>
      </c>
      <c r="BL232" s="19" t="s">
        <v>528</v>
      </c>
      <c r="BM232" s="208" t="s">
        <v>724</v>
      </c>
    </row>
    <row r="233" s="2" customFormat="1" ht="14.4" customHeight="1">
      <c r="A233" s="38"/>
      <c r="B233" s="196"/>
      <c r="C233" s="197" t="s">
        <v>464</v>
      </c>
      <c r="D233" s="197" t="s">
        <v>138</v>
      </c>
      <c r="E233" s="198" t="s">
        <v>535</v>
      </c>
      <c r="F233" s="199" t="s">
        <v>536</v>
      </c>
      <c r="G233" s="200" t="s">
        <v>527</v>
      </c>
      <c r="H233" s="201">
        <v>1</v>
      </c>
      <c r="I233" s="202"/>
      <c r="J233" s="203">
        <f>ROUND(I233*H233,2)</f>
        <v>0</v>
      </c>
      <c r="K233" s="199" t="s">
        <v>292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528</v>
      </c>
      <c r="AT233" s="208" t="s">
        <v>138</v>
      </c>
      <c r="AU233" s="208" t="s">
        <v>89</v>
      </c>
      <c r="AY233" s="19" t="s">
        <v>135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528</v>
      </c>
      <c r="BM233" s="208" t="s">
        <v>725</v>
      </c>
    </row>
    <row r="234" s="12" customFormat="1" ht="22.8" customHeight="1">
      <c r="A234" s="12"/>
      <c r="B234" s="183"/>
      <c r="C234" s="12"/>
      <c r="D234" s="184" t="s">
        <v>78</v>
      </c>
      <c r="E234" s="194" t="s">
        <v>538</v>
      </c>
      <c r="F234" s="194" t="s">
        <v>539</v>
      </c>
      <c r="G234" s="12"/>
      <c r="H234" s="12"/>
      <c r="I234" s="186"/>
      <c r="J234" s="195">
        <f>BK234</f>
        <v>0</v>
      </c>
      <c r="K234" s="12"/>
      <c r="L234" s="183"/>
      <c r="M234" s="188"/>
      <c r="N234" s="189"/>
      <c r="O234" s="189"/>
      <c r="P234" s="190">
        <f>P235</f>
        <v>0</v>
      </c>
      <c r="Q234" s="189"/>
      <c r="R234" s="190">
        <f>R235</f>
        <v>0</v>
      </c>
      <c r="S234" s="189"/>
      <c r="T234" s="191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84" t="s">
        <v>136</v>
      </c>
      <c r="AT234" s="192" t="s">
        <v>78</v>
      </c>
      <c r="AU234" s="192" t="s">
        <v>87</v>
      </c>
      <c r="AY234" s="184" t="s">
        <v>135</v>
      </c>
      <c r="BK234" s="193">
        <f>BK235</f>
        <v>0</v>
      </c>
    </row>
    <row r="235" s="2" customFormat="1" ht="14.4" customHeight="1">
      <c r="A235" s="38"/>
      <c r="B235" s="196"/>
      <c r="C235" s="197" t="s">
        <v>470</v>
      </c>
      <c r="D235" s="197" t="s">
        <v>138</v>
      </c>
      <c r="E235" s="198" t="s">
        <v>541</v>
      </c>
      <c r="F235" s="199" t="s">
        <v>539</v>
      </c>
      <c r="G235" s="200" t="s">
        <v>527</v>
      </c>
      <c r="H235" s="201">
        <v>1</v>
      </c>
      <c r="I235" s="202"/>
      <c r="J235" s="203">
        <f>ROUND(I235*H235,2)</f>
        <v>0</v>
      </c>
      <c r="K235" s="199" t="s">
        <v>292</v>
      </c>
      <c r="L235" s="39"/>
      <c r="M235" s="258" t="s">
        <v>1</v>
      </c>
      <c r="N235" s="259" t="s">
        <v>44</v>
      </c>
      <c r="O235" s="260"/>
      <c r="P235" s="261">
        <f>O235*H235</f>
        <v>0</v>
      </c>
      <c r="Q235" s="261">
        <v>0</v>
      </c>
      <c r="R235" s="261">
        <f>Q235*H235</f>
        <v>0</v>
      </c>
      <c r="S235" s="261">
        <v>0</v>
      </c>
      <c r="T235" s="26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528</v>
      </c>
      <c r="AT235" s="208" t="s">
        <v>138</v>
      </c>
      <c r="AU235" s="208" t="s">
        <v>89</v>
      </c>
      <c r="AY235" s="19" t="s">
        <v>135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9" t="s">
        <v>87</v>
      </c>
      <c r="BK235" s="209">
        <f>ROUND(I235*H235,2)</f>
        <v>0</v>
      </c>
      <c r="BL235" s="19" t="s">
        <v>528</v>
      </c>
      <c r="BM235" s="208" t="s">
        <v>726</v>
      </c>
    </row>
    <row r="236" s="2" customFormat="1" ht="6.96" customHeight="1">
      <c r="A236" s="38"/>
      <c r="B236" s="60"/>
      <c r="C236" s="61"/>
      <c r="D236" s="61"/>
      <c r="E236" s="61"/>
      <c r="F236" s="61"/>
      <c r="G236" s="61"/>
      <c r="H236" s="61"/>
      <c r="I236" s="156"/>
      <c r="J236" s="61"/>
      <c r="K236" s="61"/>
      <c r="L236" s="39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autoFilter ref="C132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109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 propustků v km 83,327 83,878 84,177 84,569 TÚ 2071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110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273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274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727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ROUND((SUM(BE133:BE233)),  2)</f>
        <v>0</v>
      </c>
      <c r="G35" s="38"/>
      <c r="H35" s="38"/>
      <c r="I35" s="143">
        <v>0.20999999999999999</v>
      </c>
      <c r="J35" s="142">
        <f>ROUND(((SUM(BE133:BE233))*I35),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ROUND((SUM(BF133:BF233)),  2)</f>
        <v>0</v>
      </c>
      <c r="G36" s="38"/>
      <c r="H36" s="38"/>
      <c r="I36" s="143">
        <v>0.14999999999999999</v>
      </c>
      <c r="J36" s="142">
        <f>ROUND(((SUM(BF133:BF233))*I36),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ROUND((SUM(BG133:BG233)),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ROUND((SUM(BH133:BH233)),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ROUND((SUM(BI133:BI233)),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 propustků v km 83,327 83,878 84,177 84,569 TÚ 2071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110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273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274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02.04 - Propustek v km 84,569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Brod,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Brod,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113</v>
      </c>
      <c r="D96" s="144"/>
      <c r="E96" s="144"/>
      <c r="F96" s="144"/>
      <c r="G96" s="144"/>
      <c r="H96" s="144"/>
      <c r="I96" s="159"/>
      <c r="J96" s="160" t="s">
        <v>114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115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116</v>
      </c>
    </row>
    <row r="99" hidden="1" s="9" customFormat="1" ht="24.96" customHeight="1">
      <c r="A99" s="9"/>
      <c r="B99" s="162"/>
      <c r="C99" s="9"/>
      <c r="D99" s="163" t="s">
        <v>117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276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277</v>
      </c>
      <c r="E101" s="169"/>
      <c r="F101" s="169"/>
      <c r="G101" s="169"/>
      <c r="H101" s="169"/>
      <c r="I101" s="170"/>
      <c r="J101" s="171">
        <f>J159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278</v>
      </c>
      <c r="E102" s="169"/>
      <c r="F102" s="169"/>
      <c r="G102" s="169"/>
      <c r="H102" s="169"/>
      <c r="I102" s="170"/>
      <c r="J102" s="171">
        <f>J169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279</v>
      </c>
      <c r="E103" s="169"/>
      <c r="F103" s="169"/>
      <c r="G103" s="169"/>
      <c r="H103" s="169"/>
      <c r="I103" s="170"/>
      <c r="J103" s="171">
        <f>J174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281</v>
      </c>
      <c r="E104" s="169"/>
      <c r="F104" s="169"/>
      <c r="G104" s="169"/>
      <c r="H104" s="169"/>
      <c r="I104" s="170"/>
      <c r="J104" s="171">
        <f>J187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282</v>
      </c>
      <c r="E105" s="169"/>
      <c r="F105" s="169"/>
      <c r="G105" s="169"/>
      <c r="H105" s="169"/>
      <c r="I105" s="170"/>
      <c r="J105" s="171">
        <f>J199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283</v>
      </c>
      <c r="E106" s="169"/>
      <c r="F106" s="169"/>
      <c r="G106" s="169"/>
      <c r="H106" s="169"/>
      <c r="I106" s="170"/>
      <c r="J106" s="171">
        <f>J213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284</v>
      </c>
      <c r="E107" s="164"/>
      <c r="F107" s="164"/>
      <c r="G107" s="164"/>
      <c r="H107" s="164"/>
      <c r="I107" s="165"/>
      <c r="J107" s="166">
        <f>J215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285</v>
      </c>
      <c r="E108" s="169"/>
      <c r="F108" s="169"/>
      <c r="G108" s="169"/>
      <c r="H108" s="169"/>
      <c r="I108" s="170"/>
      <c r="J108" s="171">
        <f>J216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286</v>
      </c>
      <c r="E109" s="164"/>
      <c r="F109" s="164"/>
      <c r="G109" s="164"/>
      <c r="H109" s="164"/>
      <c r="I109" s="165"/>
      <c r="J109" s="166">
        <f>J227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287</v>
      </c>
      <c r="E110" s="169"/>
      <c r="F110" s="169"/>
      <c r="G110" s="169"/>
      <c r="H110" s="169"/>
      <c r="I110" s="170"/>
      <c r="J110" s="171">
        <f>J228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288</v>
      </c>
      <c r="E111" s="169"/>
      <c r="F111" s="169"/>
      <c r="G111" s="169"/>
      <c r="H111" s="169"/>
      <c r="I111" s="170"/>
      <c r="J111" s="171">
        <f>J232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120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 propustků v km 83,327 83,878 84,177 84,569 TÚ 2071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110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273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274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02.04 - Propustek v km 84,569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Brod,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Brod,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121</v>
      </c>
      <c r="D132" s="175" t="s">
        <v>64</v>
      </c>
      <c r="E132" s="175" t="s">
        <v>60</v>
      </c>
      <c r="F132" s="175" t="s">
        <v>61</v>
      </c>
      <c r="G132" s="175" t="s">
        <v>122</v>
      </c>
      <c r="H132" s="175" t="s">
        <v>123</v>
      </c>
      <c r="I132" s="176" t="s">
        <v>124</v>
      </c>
      <c r="J132" s="175" t="s">
        <v>114</v>
      </c>
      <c r="K132" s="177" t="s">
        <v>125</v>
      </c>
      <c r="L132" s="178"/>
      <c r="M132" s="86" t="s">
        <v>1</v>
      </c>
      <c r="N132" s="87" t="s">
        <v>43</v>
      </c>
      <c r="O132" s="87" t="s">
        <v>126</v>
      </c>
      <c r="P132" s="87" t="s">
        <v>127</v>
      </c>
      <c r="Q132" s="87" t="s">
        <v>128</v>
      </c>
      <c r="R132" s="87" t="s">
        <v>129</v>
      </c>
      <c r="S132" s="87" t="s">
        <v>130</v>
      </c>
      <c r="T132" s="88" t="s">
        <v>131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132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P134+P215+P227</f>
        <v>0</v>
      </c>
      <c r="Q133" s="90"/>
      <c r="R133" s="180">
        <f>R134+R215+R227</f>
        <v>238.19122947</v>
      </c>
      <c r="S133" s="90"/>
      <c r="T133" s="181">
        <f>T134+T215+T227</f>
        <v>92.056560000000019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116</v>
      </c>
      <c r="BK133" s="182">
        <f>BK134+BK215+BK227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133</v>
      </c>
      <c r="F134" s="185" t="s">
        <v>134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P135+P159+P169+P174+P187+P199+P213</f>
        <v>0</v>
      </c>
      <c r="Q134" s="189"/>
      <c r="R134" s="190">
        <f>R135+R159+R169+R174+R187+R199+R213</f>
        <v>238.13822947</v>
      </c>
      <c r="S134" s="189"/>
      <c r="T134" s="191">
        <f>T135+T159+T169+T174+T187+T199+T213</f>
        <v>92.056560000000019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135</v>
      </c>
      <c r="BK134" s="193">
        <f>BK135+BK159+BK169+BK174+BK187+BK199+BK213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289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SUM(P136:P158)</f>
        <v>0</v>
      </c>
      <c r="Q135" s="189"/>
      <c r="R135" s="190">
        <f>SUM(R136:R158)</f>
        <v>0.0050400000000000002</v>
      </c>
      <c r="S135" s="189"/>
      <c r="T135" s="191">
        <f>SUM(T136:T158)</f>
        <v>33.930000000000007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135</v>
      </c>
      <c r="BK135" s="193">
        <f>SUM(BK136:BK158)</f>
        <v>0</v>
      </c>
    </row>
    <row r="136" s="2" customFormat="1" ht="24.15" customHeight="1">
      <c r="A136" s="38"/>
      <c r="B136" s="196"/>
      <c r="C136" s="197" t="s">
        <v>87</v>
      </c>
      <c r="D136" s="197" t="s">
        <v>138</v>
      </c>
      <c r="E136" s="198" t="s">
        <v>290</v>
      </c>
      <c r="F136" s="199" t="s">
        <v>291</v>
      </c>
      <c r="G136" s="200" t="s">
        <v>151</v>
      </c>
      <c r="H136" s="201">
        <v>18.850000000000001</v>
      </c>
      <c r="I136" s="202"/>
      <c r="J136" s="203">
        <f>ROUND(I136*H136,2)</f>
        <v>0</v>
      </c>
      <c r="K136" s="199" t="s">
        <v>292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33.930000000000007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143</v>
      </c>
      <c r="AT136" s="208" t="s">
        <v>138</v>
      </c>
      <c r="AU136" s="208" t="s">
        <v>89</v>
      </c>
      <c r="AY136" s="19" t="s">
        <v>135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143</v>
      </c>
      <c r="BM136" s="208" t="s">
        <v>728</v>
      </c>
    </row>
    <row r="137" s="13" customFormat="1">
      <c r="A137" s="13"/>
      <c r="B137" s="214"/>
      <c r="C137" s="13"/>
      <c r="D137" s="210" t="s">
        <v>147</v>
      </c>
      <c r="E137" s="215" t="s">
        <v>1</v>
      </c>
      <c r="F137" s="216" t="s">
        <v>729</v>
      </c>
      <c r="G137" s="13"/>
      <c r="H137" s="217">
        <v>18.849599999999999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147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135</v>
      </c>
    </row>
    <row r="138" s="2" customFormat="1" ht="24.15" customHeight="1">
      <c r="A138" s="38"/>
      <c r="B138" s="196"/>
      <c r="C138" s="197" t="s">
        <v>89</v>
      </c>
      <c r="D138" s="197" t="s">
        <v>138</v>
      </c>
      <c r="E138" s="198" t="s">
        <v>296</v>
      </c>
      <c r="F138" s="199" t="s">
        <v>297</v>
      </c>
      <c r="G138" s="200" t="s">
        <v>298</v>
      </c>
      <c r="H138" s="201">
        <v>168</v>
      </c>
      <c r="I138" s="202"/>
      <c r="J138" s="203">
        <f>ROUND(I138*H138,2)</f>
        <v>0</v>
      </c>
      <c r="K138" s="199" t="s">
        <v>292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143</v>
      </c>
      <c r="AT138" s="208" t="s">
        <v>138</v>
      </c>
      <c r="AU138" s="208" t="s">
        <v>89</v>
      </c>
      <c r="AY138" s="19" t="s">
        <v>135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143</v>
      </c>
      <c r="BM138" s="208" t="s">
        <v>730</v>
      </c>
    </row>
    <row r="139" s="13" customFormat="1">
      <c r="A139" s="13"/>
      <c r="B139" s="214"/>
      <c r="C139" s="13"/>
      <c r="D139" s="210" t="s">
        <v>147</v>
      </c>
      <c r="E139" s="215" t="s">
        <v>1</v>
      </c>
      <c r="F139" s="216" t="s">
        <v>300</v>
      </c>
      <c r="G139" s="13"/>
      <c r="H139" s="217">
        <v>168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147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135</v>
      </c>
    </row>
    <row r="140" s="2" customFormat="1" ht="24.15" customHeight="1">
      <c r="A140" s="38"/>
      <c r="B140" s="196"/>
      <c r="C140" s="197" t="s">
        <v>157</v>
      </c>
      <c r="D140" s="197" t="s">
        <v>138</v>
      </c>
      <c r="E140" s="198" t="s">
        <v>301</v>
      </c>
      <c r="F140" s="199" t="s">
        <v>302</v>
      </c>
      <c r="G140" s="200" t="s">
        <v>303</v>
      </c>
      <c r="H140" s="201">
        <v>7</v>
      </c>
      <c r="I140" s="202"/>
      <c r="J140" s="203">
        <f>ROUND(I140*H140,2)</f>
        <v>0</v>
      </c>
      <c r="K140" s="199" t="s">
        <v>292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143</v>
      </c>
      <c r="AT140" s="208" t="s">
        <v>138</v>
      </c>
      <c r="AU140" s="208" t="s">
        <v>89</v>
      </c>
      <c r="AY140" s="19" t="s">
        <v>135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143</v>
      </c>
      <c r="BM140" s="208" t="s">
        <v>731</v>
      </c>
    </row>
    <row r="141" s="2" customFormat="1" ht="24.15" customHeight="1">
      <c r="A141" s="38"/>
      <c r="B141" s="196"/>
      <c r="C141" s="197" t="s">
        <v>143</v>
      </c>
      <c r="D141" s="197" t="s">
        <v>138</v>
      </c>
      <c r="E141" s="198" t="s">
        <v>305</v>
      </c>
      <c r="F141" s="199" t="s">
        <v>306</v>
      </c>
      <c r="G141" s="200" t="s">
        <v>151</v>
      </c>
      <c r="H141" s="201">
        <v>57.5</v>
      </c>
      <c r="I141" s="202"/>
      <c r="J141" s="203">
        <f>ROUND(I141*H141,2)</f>
        <v>0</v>
      </c>
      <c r="K141" s="199" t="s">
        <v>292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143</v>
      </c>
      <c r="AT141" s="208" t="s">
        <v>138</v>
      </c>
      <c r="AU141" s="208" t="s">
        <v>89</v>
      </c>
      <c r="AY141" s="19" t="s">
        <v>135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143</v>
      </c>
      <c r="BM141" s="208" t="s">
        <v>732</v>
      </c>
    </row>
    <row r="142" s="2" customFormat="1" ht="24.15" customHeight="1">
      <c r="A142" s="38"/>
      <c r="B142" s="196"/>
      <c r="C142" s="197" t="s">
        <v>136</v>
      </c>
      <c r="D142" s="197" t="s">
        <v>138</v>
      </c>
      <c r="E142" s="198" t="s">
        <v>308</v>
      </c>
      <c r="F142" s="199" t="s">
        <v>309</v>
      </c>
      <c r="G142" s="200" t="s">
        <v>151</v>
      </c>
      <c r="H142" s="201">
        <v>90.591999999999999</v>
      </c>
      <c r="I142" s="202"/>
      <c r="J142" s="203">
        <f>ROUND(I142*H142,2)</f>
        <v>0</v>
      </c>
      <c r="K142" s="199" t="s">
        <v>292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143</v>
      </c>
      <c r="AT142" s="208" t="s">
        <v>138</v>
      </c>
      <c r="AU142" s="208" t="s">
        <v>89</v>
      </c>
      <c r="AY142" s="19" t="s">
        <v>135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143</v>
      </c>
      <c r="BM142" s="208" t="s">
        <v>733</v>
      </c>
    </row>
    <row r="143" s="13" customFormat="1">
      <c r="A143" s="13"/>
      <c r="B143" s="214"/>
      <c r="C143" s="13"/>
      <c r="D143" s="210" t="s">
        <v>147</v>
      </c>
      <c r="E143" s="215" t="s">
        <v>1</v>
      </c>
      <c r="F143" s="216" t="s">
        <v>734</v>
      </c>
      <c r="G143" s="13"/>
      <c r="H143" s="217">
        <v>90.592425000000006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147</v>
      </c>
      <c r="AU143" s="215" t="s">
        <v>89</v>
      </c>
      <c r="AV143" s="13" t="s">
        <v>89</v>
      </c>
      <c r="AW143" s="13" t="s">
        <v>36</v>
      </c>
      <c r="AX143" s="13" t="s">
        <v>87</v>
      </c>
      <c r="AY143" s="215" t="s">
        <v>135</v>
      </c>
    </row>
    <row r="144" s="2" customFormat="1" ht="24.15" customHeight="1">
      <c r="A144" s="38"/>
      <c r="B144" s="196"/>
      <c r="C144" s="197" t="s">
        <v>172</v>
      </c>
      <c r="D144" s="197" t="s">
        <v>138</v>
      </c>
      <c r="E144" s="198" t="s">
        <v>312</v>
      </c>
      <c r="F144" s="199" t="s">
        <v>313</v>
      </c>
      <c r="G144" s="200" t="s">
        <v>151</v>
      </c>
      <c r="H144" s="201">
        <v>1.9770000000000001</v>
      </c>
      <c r="I144" s="202"/>
      <c r="J144" s="203">
        <f>ROUND(I144*H144,2)</f>
        <v>0</v>
      </c>
      <c r="K144" s="199" t="s">
        <v>292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143</v>
      </c>
      <c r="AT144" s="208" t="s">
        <v>138</v>
      </c>
      <c r="AU144" s="208" t="s">
        <v>89</v>
      </c>
      <c r="AY144" s="19" t="s">
        <v>135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143</v>
      </c>
      <c r="BM144" s="208" t="s">
        <v>735</v>
      </c>
    </row>
    <row r="145" s="13" customFormat="1">
      <c r="A145" s="13"/>
      <c r="B145" s="214"/>
      <c r="C145" s="13"/>
      <c r="D145" s="210" t="s">
        <v>147</v>
      </c>
      <c r="E145" s="215" t="s">
        <v>1</v>
      </c>
      <c r="F145" s="216" t="s">
        <v>736</v>
      </c>
      <c r="G145" s="13"/>
      <c r="H145" s="217">
        <v>0.76000000000000001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147</v>
      </c>
      <c r="AU145" s="215" t="s">
        <v>89</v>
      </c>
      <c r="AV145" s="13" t="s">
        <v>89</v>
      </c>
      <c r="AW145" s="13" t="s">
        <v>36</v>
      </c>
      <c r="AX145" s="13" t="s">
        <v>79</v>
      </c>
      <c r="AY145" s="215" t="s">
        <v>135</v>
      </c>
    </row>
    <row r="146" s="13" customFormat="1">
      <c r="A146" s="13"/>
      <c r="B146" s="214"/>
      <c r="C146" s="13"/>
      <c r="D146" s="210" t="s">
        <v>147</v>
      </c>
      <c r="E146" s="215" t="s">
        <v>1</v>
      </c>
      <c r="F146" s="216" t="s">
        <v>737</v>
      </c>
      <c r="G146" s="13"/>
      <c r="H146" s="217">
        <v>1.2168000000000001</v>
      </c>
      <c r="I146" s="218"/>
      <c r="J146" s="13"/>
      <c r="K146" s="13"/>
      <c r="L146" s="214"/>
      <c r="M146" s="219"/>
      <c r="N146" s="220"/>
      <c r="O146" s="220"/>
      <c r="P146" s="220"/>
      <c r="Q146" s="220"/>
      <c r="R146" s="220"/>
      <c r="S146" s="220"/>
      <c r="T146" s="22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5" t="s">
        <v>147</v>
      </c>
      <c r="AU146" s="215" t="s">
        <v>89</v>
      </c>
      <c r="AV146" s="13" t="s">
        <v>89</v>
      </c>
      <c r="AW146" s="13" t="s">
        <v>36</v>
      </c>
      <c r="AX146" s="13" t="s">
        <v>79</v>
      </c>
      <c r="AY146" s="215" t="s">
        <v>135</v>
      </c>
    </row>
    <row r="147" s="15" customFormat="1">
      <c r="A147" s="15"/>
      <c r="B147" s="229"/>
      <c r="C147" s="15"/>
      <c r="D147" s="210" t="s">
        <v>147</v>
      </c>
      <c r="E147" s="230" t="s">
        <v>1</v>
      </c>
      <c r="F147" s="231" t="s">
        <v>156</v>
      </c>
      <c r="G147" s="15"/>
      <c r="H147" s="232">
        <v>1.9767999999999999</v>
      </c>
      <c r="I147" s="233"/>
      <c r="J147" s="15"/>
      <c r="K147" s="15"/>
      <c r="L147" s="229"/>
      <c r="M147" s="234"/>
      <c r="N147" s="235"/>
      <c r="O147" s="235"/>
      <c r="P147" s="235"/>
      <c r="Q147" s="235"/>
      <c r="R147" s="235"/>
      <c r="S147" s="235"/>
      <c r="T147" s="23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30" t="s">
        <v>147</v>
      </c>
      <c r="AU147" s="230" t="s">
        <v>89</v>
      </c>
      <c r="AV147" s="15" t="s">
        <v>143</v>
      </c>
      <c r="AW147" s="15" t="s">
        <v>36</v>
      </c>
      <c r="AX147" s="15" t="s">
        <v>87</v>
      </c>
      <c r="AY147" s="230" t="s">
        <v>135</v>
      </c>
    </row>
    <row r="148" s="2" customFormat="1" ht="24.15" customHeight="1">
      <c r="A148" s="38"/>
      <c r="B148" s="196"/>
      <c r="C148" s="197" t="s">
        <v>179</v>
      </c>
      <c r="D148" s="197" t="s">
        <v>138</v>
      </c>
      <c r="E148" s="198" t="s">
        <v>317</v>
      </c>
      <c r="F148" s="199" t="s">
        <v>318</v>
      </c>
      <c r="G148" s="200" t="s">
        <v>151</v>
      </c>
      <c r="H148" s="201">
        <v>57.5</v>
      </c>
      <c r="I148" s="202"/>
      <c r="J148" s="203">
        <f>ROUND(I148*H148,2)</f>
        <v>0</v>
      </c>
      <c r="K148" s="199" t="s">
        <v>292</v>
      </c>
      <c r="L148" s="39"/>
      <c r="M148" s="204" t="s">
        <v>1</v>
      </c>
      <c r="N148" s="205" t="s">
        <v>44</v>
      </c>
      <c r="O148" s="7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143</v>
      </c>
      <c r="AT148" s="208" t="s">
        <v>138</v>
      </c>
      <c r="AU148" s="208" t="s">
        <v>89</v>
      </c>
      <c r="AY148" s="19" t="s">
        <v>135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87</v>
      </c>
      <c r="BK148" s="209">
        <f>ROUND(I148*H148,2)</f>
        <v>0</v>
      </c>
      <c r="BL148" s="19" t="s">
        <v>143</v>
      </c>
      <c r="BM148" s="208" t="s">
        <v>738</v>
      </c>
    </row>
    <row r="149" s="2" customFormat="1" ht="24.15" customHeight="1">
      <c r="A149" s="38"/>
      <c r="B149" s="196"/>
      <c r="C149" s="197" t="s">
        <v>165</v>
      </c>
      <c r="D149" s="197" t="s">
        <v>138</v>
      </c>
      <c r="E149" s="198" t="s">
        <v>320</v>
      </c>
      <c r="F149" s="199" t="s">
        <v>321</v>
      </c>
      <c r="G149" s="200" t="s">
        <v>151</v>
      </c>
      <c r="H149" s="201">
        <v>35.069000000000003</v>
      </c>
      <c r="I149" s="202"/>
      <c r="J149" s="203">
        <f>ROUND(I149*H149,2)</f>
        <v>0</v>
      </c>
      <c r="K149" s="199" t="s">
        <v>292</v>
      </c>
      <c r="L149" s="39"/>
      <c r="M149" s="204" t="s">
        <v>1</v>
      </c>
      <c r="N149" s="205" t="s">
        <v>44</v>
      </c>
      <c r="O149" s="7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143</v>
      </c>
      <c r="AT149" s="208" t="s">
        <v>138</v>
      </c>
      <c r="AU149" s="208" t="s">
        <v>89</v>
      </c>
      <c r="AY149" s="19" t="s">
        <v>135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87</v>
      </c>
      <c r="BK149" s="209">
        <f>ROUND(I149*H149,2)</f>
        <v>0</v>
      </c>
      <c r="BL149" s="19" t="s">
        <v>143</v>
      </c>
      <c r="BM149" s="208" t="s">
        <v>739</v>
      </c>
    </row>
    <row r="150" s="13" customFormat="1">
      <c r="A150" s="13"/>
      <c r="B150" s="214"/>
      <c r="C150" s="13"/>
      <c r="D150" s="210" t="s">
        <v>147</v>
      </c>
      <c r="E150" s="215" t="s">
        <v>1</v>
      </c>
      <c r="F150" s="216" t="s">
        <v>740</v>
      </c>
      <c r="G150" s="13"/>
      <c r="H150" s="217">
        <v>35.069000000000003</v>
      </c>
      <c r="I150" s="218"/>
      <c r="J150" s="13"/>
      <c r="K150" s="13"/>
      <c r="L150" s="214"/>
      <c r="M150" s="219"/>
      <c r="N150" s="220"/>
      <c r="O150" s="220"/>
      <c r="P150" s="220"/>
      <c r="Q150" s="220"/>
      <c r="R150" s="220"/>
      <c r="S150" s="220"/>
      <c r="T150" s="22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5" t="s">
        <v>147</v>
      </c>
      <c r="AU150" s="215" t="s">
        <v>89</v>
      </c>
      <c r="AV150" s="13" t="s">
        <v>89</v>
      </c>
      <c r="AW150" s="13" t="s">
        <v>36</v>
      </c>
      <c r="AX150" s="13" t="s">
        <v>87</v>
      </c>
      <c r="AY150" s="215" t="s">
        <v>135</v>
      </c>
    </row>
    <row r="151" s="2" customFormat="1" ht="37.8" customHeight="1">
      <c r="A151" s="38"/>
      <c r="B151" s="196"/>
      <c r="C151" s="197" t="s">
        <v>187</v>
      </c>
      <c r="D151" s="197" t="s">
        <v>138</v>
      </c>
      <c r="E151" s="198" t="s">
        <v>324</v>
      </c>
      <c r="F151" s="199" t="s">
        <v>325</v>
      </c>
      <c r="G151" s="200" t="s">
        <v>151</v>
      </c>
      <c r="H151" s="201">
        <v>350.69</v>
      </c>
      <c r="I151" s="202"/>
      <c r="J151" s="203">
        <f>ROUND(I151*H151,2)</f>
        <v>0</v>
      </c>
      <c r="K151" s="199" t="s">
        <v>292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143</v>
      </c>
      <c r="AT151" s="208" t="s">
        <v>138</v>
      </c>
      <c r="AU151" s="208" t="s">
        <v>89</v>
      </c>
      <c r="AY151" s="19" t="s">
        <v>135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143</v>
      </c>
      <c r="BM151" s="208" t="s">
        <v>741</v>
      </c>
    </row>
    <row r="152" s="13" customFormat="1">
      <c r="A152" s="13"/>
      <c r="B152" s="214"/>
      <c r="C152" s="13"/>
      <c r="D152" s="210" t="s">
        <v>147</v>
      </c>
      <c r="E152" s="215" t="s">
        <v>1</v>
      </c>
      <c r="F152" s="216" t="s">
        <v>742</v>
      </c>
      <c r="G152" s="13"/>
      <c r="H152" s="217">
        <v>350.69</v>
      </c>
      <c r="I152" s="218"/>
      <c r="J152" s="13"/>
      <c r="K152" s="13"/>
      <c r="L152" s="214"/>
      <c r="M152" s="219"/>
      <c r="N152" s="220"/>
      <c r="O152" s="220"/>
      <c r="P152" s="220"/>
      <c r="Q152" s="220"/>
      <c r="R152" s="220"/>
      <c r="S152" s="220"/>
      <c r="T152" s="22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5" t="s">
        <v>147</v>
      </c>
      <c r="AU152" s="215" t="s">
        <v>89</v>
      </c>
      <c r="AV152" s="13" t="s">
        <v>89</v>
      </c>
      <c r="AW152" s="13" t="s">
        <v>36</v>
      </c>
      <c r="AX152" s="13" t="s">
        <v>87</v>
      </c>
      <c r="AY152" s="215" t="s">
        <v>135</v>
      </c>
    </row>
    <row r="153" s="2" customFormat="1" ht="24.15" customHeight="1">
      <c r="A153" s="38"/>
      <c r="B153" s="196"/>
      <c r="C153" s="197" t="s">
        <v>191</v>
      </c>
      <c r="D153" s="197" t="s">
        <v>138</v>
      </c>
      <c r="E153" s="198" t="s">
        <v>328</v>
      </c>
      <c r="F153" s="199" t="s">
        <v>329</v>
      </c>
      <c r="G153" s="200" t="s">
        <v>330</v>
      </c>
      <c r="H153" s="201">
        <v>72</v>
      </c>
      <c r="I153" s="202"/>
      <c r="J153" s="203">
        <f>ROUND(I153*H153,2)</f>
        <v>0</v>
      </c>
      <c r="K153" s="199" t="s">
        <v>292</v>
      </c>
      <c r="L153" s="39"/>
      <c r="M153" s="204" t="s">
        <v>1</v>
      </c>
      <c r="N153" s="205" t="s">
        <v>44</v>
      </c>
      <c r="O153" s="77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143</v>
      </c>
      <c r="AT153" s="208" t="s">
        <v>138</v>
      </c>
      <c r="AU153" s="208" t="s">
        <v>89</v>
      </c>
      <c r="AY153" s="19" t="s">
        <v>135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87</v>
      </c>
      <c r="BK153" s="209">
        <f>ROUND(I153*H153,2)</f>
        <v>0</v>
      </c>
      <c r="BL153" s="19" t="s">
        <v>143</v>
      </c>
      <c r="BM153" s="208" t="s">
        <v>743</v>
      </c>
    </row>
    <row r="154" s="13" customFormat="1">
      <c r="A154" s="13"/>
      <c r="B154" s="214"/>
      <c r="C154" s="13"/>
      <c r="D154" s="210" t="s">
        <v>147</v>
      </c>
      <c r="E154" s="215" t="s">
        <v>1</v>
      </c>
      <c r="F154" s="216" t="s">
        <v>744</v>
      </c>
      <c r="G154" s="13"/>
      <c r="H154" s="217">
        <v>72</v>
      </c>
      <c r="I154" s="218"/>
      <c r="J154" s="13"/>
      <c r="K154" s="13"/>
      <c r="L154" s="214"/>
      <c r="M154" s="219"/>
      <c r="N154" s="220"/>
      <c r="O154" s="220"/>
      <c r="P154" s="220"/>
      <c r="Q154" s="220"/>
      <c r="R154" s="220"/>
      <c r="S154" s="220"/>
      <c r="T154" s="22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147</v>
      </c>
      <c r="AU154" s="215" t="s">
        <v>89</v>
      </c>
      <c r="AV154" s="13" t="s">
        <v>89</v>
      </c>
      <c r="AW154" s="13" t="s">
        <v>36</v>
      </c>
      <c r="AX154" s="13" t="s">
        <v>87</v>
      </c>
      <c r="AY154" s="215" t="s">
        <v>135</v>
      </c>
    </row>
    <row r="155" s="2" customFormat="1" ht="14.4" customHeight="1">
      <c r="A155" s="38"/>
      <c r="B155" s="196"/>
      <c r="C155" s="197" t="s">
        <v>197</v>
      </c>
      <c r="D155" s="197" t="s">
        <v>138</v>
      </c>
      <c r="E155" s="198" t="s">
        <v>333</v>
      </c>
      <c r="F155" s="199" t="s">
        <v>334</v>
      </c>
      <c r="G155" s="200" t="s">
        <v>151</v>
      </c>
      <c r="H155" s="201">
        <v>92.569000000000003</v>
      </c>
      <c r="I155" s="202"/>
      <c r="J155" s="203">
        <f>ROUND(I155*H155,2)</f>
        <v>0</v>
      </c>
      <c r="K155" s="199" t="s">
        <v>292</v>
      </c>
      <c r="L155" s="39"/>
      <c r="M155" s="204" t="s">
        <v>1</v>
      </c>
      <c r="N155" s="205" t="s">
        <v>44</v>
      </c>
      <c r="O155" s="7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143</v>
      </c>
      <c r="AT155" s="208" t="s">
        <v>138</v>
      </c>
      <c r="AU155" s="208" t="s">
        <v>89</v>
      </c>
      <c r="AY155" s="19" t="s">
        <v>135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9" t="s">
        <v>87</v>
      </c>
      <c r="BK155" s="209">
        <f>ROUND(I155*H155,2)</f>
        <v>0</v>
      </c>
      <c r="BL155" s="19" t="s">
        <v>143</v>
      </c>
      <c r="BM155" s="208" t="s">
        <v>745</v>
      </c>
    </row>
    <row r="156" s="13" customFormat="1">
      <c r="A156" s="13"/>
      <c r="B156" s="214"/>
      <c r="C156" s="13"/>
      <c r="D156" s="210" t="s">
        <v>147</v>
      </c>
      <c r="E156" s="215" t="s">
        <v>1</v>
      </c>
      <c r="F156" s="216" t="s">
        <v>746</v>
      </c>
      <c r="G156" s="13"/>
      <c r="H156" s="217">
        <v>92.569000000000003</v>
      </c>
      <c r="I156" s="218"/>
      <c r="J156" s="13"/>
      <c r="K156" s="13"/>
      <c r="L156" s="214"/>
      <c r="M156" s="219"/>
      <c r="N156" s="220"/>
      <c r="O156" s="220"/>
      <c r="P156" s="220"/>
      <c r="Q156" s="220"/>
      <c r="R156" s="220"/>
      <c r="S156" s="220"/>
      <c r="T156" s="22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5" t="s">
        <v>147</v>
      </c>
      <c r="AU156" s="215" t="s">
        <v>89</v>
      </c>
      <c r="AV156" s="13" t="s">
        <v>89</v>
      </c>
      <c r="AW156" s="13" t="s">
        <v>36</v>
      </c>
      <c r="AX156" s="13" t="s">
        <v>87</v>
      </c>
      <c r="AY156" s="215" t="s">
        <v>135</v>
      </c>
    </row>
    <row r="157" s="2" customFormat="1" ht="24.15" customHeight="1">
      <c r="A157" s="38"/>
      <c r="B157" s="196"/>
      <c r="C157" s="197" t="s">
        <v>202</v>
      </c>
      <c r="D157" s="197" t="s">
        <v>138</v>
      </c>
      <c r="E157" s="198" t="s">
        <v>337</v>
      </c>
      <c r="F157" s="199" t="s">
        <v>338</v>
      </c>
      <c r="G157" s="200" t="s">
        <v>151</v>
      </c>
      <c r="H157" s="201">
        <v>57.5</v>
      </c>
      <c r="I157" s="202"/>
      <c r="J157" s="203">
        <f>ROUND(I157*H157,2)</f>
        <v>0</v>
      </c>
      <c r="K157" s="199" t="s">
        <v>292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143</v>
      </c>
      <c r="AT157" s="208" t="s">
        <v>138</v>
      </c>
      <c r="AU157" s="208" t="s">
        <v>89</v>
      </c>
      <c r="AY157" s="19" t="s">
        <v>135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143</v>
      </c>
      <c r="BM157" s="208" t="s">
        <v>747</v>
      </c>
    </row>
    <row r="158" s="13" customFormat="1">
      <c r="A158" s="13"/>
      <c r="B158" s="214"/>
      <c r="C158" s="13"/>
      <c r="D158" s="210" t="s">
        <v>147</v>
      </c>
      <c r="E158" s="215" t="s">
        <v>1</v>
      </c>
      <c r="F158" s="216" t="s">
        <v>748</v>
      </c>
      <c r="G158" s="13"/>
      <c r="H158" s="217">
        <v>57.5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147</v>
      </c>
      <c r="AU158" s="215" t="s">
        <v>89</v>
      </c>
      <c r="AV158" s="13" t="s">
        <v>89</v>
      </c>
      <c r="AW158" s="13" t="s">
        <v>36</v>
      </c>
      <c r="AX158" s="13" t="s">
        <v>87</v>
      </c>
      <c r="AY158" s="215" t="s">
        <v>135</v>
      </c>
    </row>
    <row r="159" s="12" customFormat="1" ht="22.8" customHeight="1">
      <c r="A159" s="12"/>
      <c r="B159" s="183"/>
      <c r="C159" s="12"/>
      <c r="D159" s="184" t="s">
        <v>78</v>
      </c>
      <c r="E159" s="194" t="s">
        <v>89</v>
      </c>
      <c r="F159" s="194" t="s">
        <v>340</v>
      </c>
      <c r="G159" s="12"/>
      <c r="H159" s="12"/>
      <c r="I159" s="186"/>
      <c r="J159" s="195">
        <f>BK159</f>
        <v>0</v>
      </c>
      <c r="K159" s="12"/>
      <c r="L159" s="183"/>
      <c r="M159" s="188"/>
      <c r="N159" s="189"/>
      <c r="O159" s="189"/>
      <c r="P159" s="190">
        <f>SUM(P160:P168)</f>
        <v>0</v>
      </c>
      <c r="Q159" s="189"/>
      <c r="R159" s="190">
        <f>SUM(R160:R168)</f>
        <v>28.581243070000003</v>
      </c>
      <c r="S159" s="189"/>
      <c r="T159" s="191">
        <f>SUM(T160:T168)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84" t="s">
        <v>87</v>
      </c>
      <c r="AT159" s="192" t="s">
        <v>78</v>
      </c>
      <c r="AU159" s="192" t="s">
        <v>87</v>
      </c>
      <c r="AY159" s="184" t="s">
        <v>135</v>
      </c>
      <c r="BK159" s="193">
        <f>SUM(BK160:BK168)</f>
        <v>0</v>
      </c>
    </row>
    <row r="160" s="2" customFormat="1" ht="14.4" customHeight="1">
      <c r="A160" s="38"/>
      <c r="B160" s="196"/>
      <c r="C160" s="197" t="s">
        <v>206</v>
      </c>
      <c r="D160" s="197" t="s">
        <v>138</v>
      </c>
      <c r="E160" s="198" t="s">
        <v>341</v>
      </c>
      <c r="F160" s="199" t="s">
        <v>342</v>
      </c>
      <c r="G160" s="200" t="s">
        <v>151</v>
      </c>
      <c r="H160" s="201">
        <v>11.089</v>
      </c>
      <c r="I160" s="202"/>
      <c r="J160" s="203">
        <f>ROUND(I160*H160,2)</f>
        <v>0</v>
      </c>
      <c r="K160" s="199" t="s">
        <v>292</v>
      </c>
      <c r="L160" s="39"/>
      <c r="M160" s="204" t="s">
        <v>1</v>
      </c>
      <c r="N160" s="205" t="s">
        <v>44</v>
      </c>
      <c r="O160" s="77"/>
      <c r="P160" s="206">
        <f>O160*H160</f>
        <v>0</v>
      </c>
      <c r="Q160" s="206">
        <v>2.5262500000000001</v>
      </c>
      <c r="R160" s="206">
        <f>Q160*H160</f>
        <v>28.013586250000003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143</v>
      </c>
      <c r="AT160" s="208" t="s">
        <v>138</v>
      </c>
      <c r="AU160" s="208" t="s">
        <v>89</v>
      </c>
      <c r="AY160" s="19" t="s">
        <v>135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9" t="s">
        <v>87</v>
      </c>
      <c r="BK160" s="209">
        <f>ROUND(I160*H160,2)</f>
        <v>0</v>
      </c>
      <c r="BL160" s="19" t="s">
        <v>143</v>
      </c>
      <c r="BM160" s="208" t="s">
        <v>749</v>
      </c>
    </row>
    <row r="161" s="13" customFormat="1">
      <c r="A161" s="13"/>
      <c r="B161" s="214"/>
      <c r="C161" s="13"/>
      <c r="D161" s="210" t="s">
        <v>147</v>
      </c>
      <c r="E161" s="215" t="s">
        <v>1</v>
      </c>
      <c r="F161" s="216" t="s">
        <v>750</v>
      </c>
      <c r="G161" s="13"/>
      <c r="H161" s="217">
        <v>9.8719999999999999</v>
      </c>
      <c r="I161" s="218"/>
      <c r="J161" s="13"/>
      <c r="K161" s="13"/>
      <c r="L161" s="214"/>
      <c r="M161" s="219"/>
      <c r="N161" s="220"/>
      <c r="O161" s="220"/>
      <c r="P161" s="220"/>
      <c r="Q161" s="220"/>
      <c r="R161" s="220"/>
      <c r="S161" s="220"/>
      <c r="T161" s="22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147</v>
      </c>
      <c r="AU161" s="215" t="s">
        <v>89</v>
      </c>
      <c r="AV161" s="13" t="s">
        <v>89</v>
      </c>
      <c r="AW161" s="13" t="s">
        <v>36</v>
      </c>
      <c r="AX161" s="13" t="s">
        <v>79</v>
      </c>
      <c r="AY161" s="215" t="s">
        <v>135</v>
      </c>
    </row>
    <row r="162" s="13" customFormat="1">
      <c r="A162" s="13"/>
      <c r="B162" s="214"/>
      <c r="C162" s="13"/>
      <c r="D162" s="210" t="s">
        <v>147</v>
      </c>
      <c r="E162" s="215" t="s">
        <v>1</v>
      </c>
      <c r="F162" s="216" t="s">
        <v>751</v>
      </c>
      <c r="G162" s="13"/>
      <c r="H162" s="217">
        <v>1.2168000000000001</v>
      </c>
      <c r="I162" s="218"/>
      <c r="J162" s="13"/>
      <c r="K162" s="13"/>
      <c r="L162" s="214"/>
      <c r="M162" s="219"/>
      <c r="N162" s="220"/>
      <c r="O162" s="220"/>
      <c r="P162" s="220"/>
      <c r="Q162" s="220"/>
      <c r="R162" s="220"/>
      <c r="S162" s="220"/>
      <c r="T162" s="22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5" t="s">
        <v>147</v>
      </c>
      <c r="AU162" s="215" t="s">
        <v>89</v>
      </c>
      <c r="AV162" s="13" t="s">
        <v>89</v>
      </c>
      <c r="AW162" s="13" t="s">
        <v>36</v>
      </c>
      <c r="AX162" s="13" t="s">
        <v>79</v>
      </c>
      <c r="AY162" s="215" t="s">
        <v>135</v>
      </c>
    </row>
    <row r="163" s="15" customFormat="1">
      <c r="A163" s="15"/>
      <c r="B163" s="229"/>
      <c r="C163" s="15"/>
      <c r="D163" s="210" t="s">
        <v>147</v>
      </c>
      <c r="E163" s="230" t="s">
        <v>1</v>
      </c>
      <c r="F163" s="231" t="s">
        <v>156</v>
      </c>
      <c r="G163" s="15"/>
      <c r="H163" s="232">
        <v>11.088800000000001</v>
      </c>
      <c r="I163" s="233"/>
      <c r="J163" s="15"/>
      <c r="K163" s="15"/>
      <c r="L163" s="229"/>
      <c r="M163" s="234"/>
      <c r="N163" s="235"/>
      <c r="O163" s="235"/>
      <c r="P163" s="235"/>
      <c r="Q163" s="235"/>
      <c r="R163" s="235"/>
      <c r="S163" s="235"/>
      <c r="T163" s="23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30" t="s">
        <v>147</v>
      </c>
      <c r="AU163" s="230" t="s">
        <v>89</v>
      </c>
      <c r="AV163" s="15" t="s">
        <v>143</v>
      </c>
      <c r="AW163" s="15" t="s">
        <v>36</v>
      </c>
      <c r="AX163" s="15" t="s">
        <v>87</v>
      </c>
      <c r="AY163" s="230" t="s">
        <v>135</v>
      </c>
    </row>
    <row r="164" s="2" customFormat="1" ht="14.4" customHeight="1">
      <c r="A164" s="38"/>
      <c r="B164" s="196"/>
      <c r="C164" s="197" t="s">
        <v>210</v>
      </c>
      <c r="D164" s="197" t="s">
        <v>138</v>
      </c>
      <c r="E164" s="198" t="s">
        <v>345</v>
      </c>
      <c r="F164" s="199" t="s">
        <v>346</v>
      </c>
      <c r="G164" s="200" t="s">
        <v>330</v>
      </c>
      <c r="H164" s="201">
        <v>15.023999999999999</v>
      </c>
      <c r="I164" s="202"/>
      <c r="J164" s="203">
        <f>ROUND(I164*H164,2)</f>
        <v>0</v>
      </c>
      <c r="K164" s="199" t="s">
        <v>292</v>
      </c>
      <c r="L164" s="39"/>
      <c r="M164" s="204" t="s">
        <v>1</v>
      </c>
      <c r="N164" s="205" t="s">
        <v>44</v>
      </c>
      <c r="O164" s="77"/>
      <c r="P164" s="206">
        <f>O164*H164</f>
        <v>0</v>
      </c>
      <c r="Q164" s="206">
        <v>0.0014400000000000001</v>
      </c>
      <c r="R164" s="206">
        <f>Q164*H164</f>
        <v>0.021634560000000001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143</v>
      </c>
      <c r="AT164" s="208" t="s">
        <v>138</v>
      </c>
      <c r="AU164" s="208" t="s">
        <v>89</v>
      </c>
      <c r="AY164" s="19" t="s">
        <v>135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9" t="s">
        <v>87</v>
      </c>
      <c r="BK164" s="209">
        <f>ROUND(I164*H164,2)</f>
        <v>0</v>
      </c>
      <c r="BL164" s="19" t="s">
        <v>143</v>
      </c>
      <c r="BM164" s="208" t="s">
        <v>752</v>
      </c>
    </row>
    <row r="165" s="13" customFormat="1">
      <c r="A165" s="13"/>
      <c r="B165" s="214"/>
      <c r="C165" s="13"/>
      <c r="D165" s="210" t="s">
        <v>147</v>
      </c>
      <c r="E165" s="215" t="s">
        <v>1</v>
      </c>
      <c r="F165" s="216" t="s">
        <v>753</v>
      </c>
      <c r="G165" s="13"/>
      <c r="H165" s="217">
        <v>15.023999999999999</v>
      </c>
      <c r="I165" s="218"/>
      <c r="J165" s="13"/>
      <c r="K165" s="13"/>
      <c r="L165" s="214"/>
      <c r="M165" s="219"/>
      <c r="N165" s="220"/>
      <c r="O165" s="220"/>
      <c r="P165" s="220"/>
      <c r="Q165" s="220"/>
      <c r="R165" s="220"/>
      <c r="S165" s="220"/>
      <c r="T165" s="22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5" t="s">
        <v>147</v>
      </c>
      <c r="AU165" s="215" t="s">
        <v>89</v>
      </c>
      <c r="AV165" s="13" t="s">
        <v>89</v>
      </c>
      <c r="AW165" s="13" t="s">
        <v>36</v>
      </c>
      <c r="AX165" s="13" t="s">
        <v>87</v>
      </c>
      <c r="AY165" s="215" t="s">
        <v>135</v>
      </c>
    </row>
    <row r="166" s="2" customFormat="1" ht="14.4" customHeight="1">
      <c r="A166" s="38"/>
      <c r="B166" s="196"/>
      <c r="C166" s="197" t="s">
        <v>8</v>
      </c>
      <c r="D166" s="197" t="s">
        <v>138</v>
      </c>
      <c r="E166" s="198" t="s">
        <v>349</v>
      </c>
      <c r="F166" s="199" t="s">
        <v>350</v>
      </c>
      <c r="G166" s="200" t="s">
        <v>330</v>
      </c>
      <c r="H166" s="201">
        <v>15.023999999999999</v>
      </c>
      <c r="I166" s="202"/>
      <c r="J166" s="203">
        <f>ROUND(I166*H166,2)</f>
        <v>0</v>
      </c>
      <c r="K166" s="199" t="s">
        <v>292</v>
      </c>
      <c r="L166" s="39"/>
      <c r="M166" s="204" t="s">
        <v>1</v>
      </c>
      <c r="N166" s="205" t="s">
        <v>44</v>
      </c>
      <c r="O166" s="77"/>
      <c r="P166" s="206">
        <f>O166*H166</f>
        <v>0</v>
      </c>
      <c r="Q166" s="206">
        <v>4.0000000000000003E-05</v>
      </c>
      <c r="R166" s="206">
        <f>Q166*H166</f>
        <v>0.00060095999999999999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143</v>
      </c>
      <c r="AT166" s="208" t="s">
        <v>138</v>
      </c>
      <c r="AU166" s="208" t="s">
        <v>89</v>
      </c>
      <c r="AY166" s="19" t="s">
        <v>135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9" t="s">
        <v>87</v>
      </c>
      <c r="BK166" s="209">
        <f>ROUND(I166*H166,2)</f>
        <v>0</v>
      </c>
      <c r="BL166" s="19" t="s">
        <v>143</v>
      </c>
      <c r="BM166" s="208" t="s">
        <v>754</v>
      </c>
    </row>
    <row r="167" s="2" customFormat="1" ht="14.4" customHeight="1">
      <c r="A167" s="38"/>
      <c r="B167" s="196"/>
      <c r="C167" s="197" t="s">
        <v>221</v>
      </c>
      <c r="D167" s="197" t="s">
        <v>138</v>
      </c>
      <c r="E167" s="198" t="s">
        <v>570</v>
      </c>
      <c r="F167" s="199" t="s">
        <v>571</v>
      </c>
      <c r="G167" s="200" t="s">
        <v>164</v>
      </c>
      <c r="H167" s="201">
        <v>0.213</v>
      </c>
      <c r="I167" s="202"/>
      <c r="J167" s="203">
        <f>ROUND(I167*H167,2)</f>
        <v>0</v>
      </c>
      <c r="K167" s="199" t="s">
        <v>292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1.0382199999999999</v>
      </c>
      <c r="R167" s="206">
        <f>Q167*H167</f>
        <v>0.22114085999999997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143</v>
      </c>
      <c r="AT167" s="208" t="s">
        <v>138</v>
      </c>
      <c r="AU167" s="208" t="s">
        <v>89</v>
      </c>
      <c r="AY167" s="19" t="s">
        <v>135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143</v>
      </c>
      <c r="BM167" s="208" t="s">
        <v>755</v>
      </c>
    </row>
    <row r="168" s="2" customFormat="1" ht="24.15" customHeight="1">
      <c r="A168" s="38"/>
      <c r="B168" s="196"/>
      <c r="C168" s="197" t="s">
        <v>226</v>
      </c>
      <c r="D168" s="197" t="s">
        <v>138</v>
      </c>
      <c r="E168" s="198" t="s">
        <v>352</v>
      </c>
      <c r="F168" s="199" t="s">
        <v>353</v>
      </c>
      <c r="G168" s="200" t="s">
        <v>164</v>
      </c>
      <c r="H168" s="201">
        <v>0.30599999999999999</v>
      </c>
      <c r="I168" s="202"/>
      <c r="J168" s="203">
        <f>ROUND(I168*H168,2)</f>
        <v>0</v>
      </c>
      <c r="K168" s="199" t="s">
        <v>292</v>
      </c>
      <c r="L168" s="39"/>
      <c r="M168" s="204" t="s">
        <v>1</v>
      </c>
      <c r="N168" s="205" t="s">
        <v>44</v>
      </c>
      <c r="O168" s="77"/>
      <c r="P168" s="206">
        <f>O168*H168</f>
        <v>0</v>
      </c>
      <c r="Q168" s="206">
        <v>1.0597399999999999</v>
      </c>
      <c r="R168" s="206">
        <f>Q168*H168</f>
        <v>0.32428043999999995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143</v>
      </c>
      <c r="AT168" s="208" t="s">
        <v>138</v>
      </c>
      <c r="AU168" s="208" t="s">
        <v>89</v>
      </c>
      <c r="AY168" s="19" t="s">
        <v>135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9" t="s">
        <v>87</v>
      </c>
      <c r="BK168" s="209">
        <f>ROUND(I168*H168,2)</f>
        <v>0</v>
      </c>
      <c r="BL168" s="19" t="s">
        <v>143</v>
      </c>
      <c r="BM168" s="208" t="s">
        <v>756</v>
      </c>
    </row>
    <row r="169" s="12" customFormat="1" ht="22.8" customHeight="1">
      <c r="A169" s="12"/>
      <c r="B169" s="183"/>
      <c r="C169" s="12"/>
      <c r="D169" s="184" t="s">
        <v>78</v>
      </c>
      <c r="E169" s="194" t="s">
        <v>157</v>
      </c>
      <c r="F169" s="194" t="s">
        <v>355</v>
      </c>
      <c r="G169" s="12"/>
      <c r="H169" s="12"/>
      <c r="I169" s="186"/>
      <c r="J169" s="195">
        <f>BK169</f>
        <v>0</v>
      </c>
      <c r="K169" s="12"/>
      <c r="L169" s="183"/>
      <c r="M169" s="188"/>
      <c r="N169" s="189"/>
      <c r="O169" s="189"/>
      <c r="P169" s="190">
        <f>SUM(P170:P173)</f>
        <v>0</v>
      </c>
      <c r="Q169" s="189"/>
      <c r="R169" s="190">
        <f>SUM(R170:R173)</f>
        <v>20.645099999999999</v>
      </c>
      <c r="S169" s="189"/>
      <c r="T169" s="191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84" t="s">
        <v>87</v>
      </c>
      <c r="AT169" s="192" t="s">
        <v>78</v>
      </c>
      <c r="AU169" s="192" t="s">
        <v>87</v>
      </c>
      <c r="AY169" s="184" t="s">
        <v>135</v>
      </c>
      <c r="BK169" s="193">
        <f>SUM(BK170:BK173)</f>
        <v>0</v>
      </c>
    </row>
    <row r="170" s="2" customFormat="1" ht="24.15" customHeight="1">
      <c r="A170" s="38"/>
      <c r="B170" s="196"/>
      <c r="C170" s="197" t="s">
        <v>232</v>
      </c>
      <c r="D170" s="197" t="s">
        <v>138</v>
      </c>
      <c r="E170" s="198" t="s">
        <v>370</v>
      </c>
      <c r="F170" s="199" t="s">
        <v>371</v>
      </c>
      <c r="G170" s="200" t="s">
        <v>175</v>
      </c>
      <c r="H170" s="201">
        <v>10</v>
      </c>
      <c r="I170" s="202"/>
      <c r="J170" s="203">
        <f>ROUND(I170*H170,2)</f>
        <v>0</v>
      </c>
      <c r="K170" s="199" t="s">
        <v>292</v>
      </c>
      <c r="L170" s="39"/>
      <c r="M170" s="204" t="s">
        <v>1</v>
      </c>
      <c r="N170" s="205" t="s">
        <v>44</v>
      </c>
      <c r="O170" s="77"/>
      <c r="P170" s="206">
        <f>O170*H170</f>
        <v>0</v>
      </c>
      <c r="Q170" s="206">
        <v>0.14401</v>
      </c>
      <c r="R170" s="206">
        <f>Q170*H170</f>
        <v>1.4400999999999999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143</v>
      </c>
      <c r="AT170" s="208" t="s">
        <v>138</v>
      </c>
      <c r="AU170" s="208" t="s">
        <v>89</v>
      </c>
      <c r="AY170" s="19" t="s">
        <v>135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9" t="s">
        <v>87</v>
      </c>
      <c r="BK170" s="209">
        <f>ROUND(I170*H170,2)</f>
        <v>0</v>
      </c>
      <c r="BL170" s="19" t="s">
        <v>143</v>
      </c>
      <c r="BM170" s="208" t="s">
        <v>757</v>
      </c>
    </row>
    <row r="171" s="2" customFormat="1" ht="14.4" customHeight="1">
      <c r="A171" s="38"/>
      <c r="B171" s="196"/>
      <c r="C171" s="237" t="s">
        <v>240</v>
      </c>
      <c r="D171" s="237" t="s">
        <v>161</v>
      </c>
      <c r="E171" s="238" t="s">
        <v>599</v>
      </c>
      <c r="F171" s="239" t="s">
        <v>600</v>
      </c>
      <c r="G171" s="240" t="s">
        <v>584</v>
      </c>
      <c r="H171" s="241">
        <v>8</v>
      </c>
      <c r="I171" s="242"/>
      <c r="J171" s="243">
        <f>ROUND(I171*H171,2)</f>
        <v>0</v>
      </c>
      <c r="K171" s="239" t="s">
        <v>1</v>
      </c>
      <c r="L171" s="244"/>
      <c r="M171" s="245" t="s">
        <v>1</v>
      </c>
      <c r="N171" s="246" t="s">
        <v>44</v>
      </c>
      <c r="O171" s="77"/>
      <c r="P171" s="206">
        <f>O171*H171</f>
        <v>0</v>
      </c>
      <c r="Q171" s="206">
        <v>1.8109999999999999</v>
      </c>
      <c r="R171" s="206">
        <f>Q171*H171</f>
        <v>14.488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165</v>
      </c>
      <c r="AT171" s="208" t="s">
        <v>161</v>
      </c>
      <c r="AU171" s="208" t="s">
        <v>89</v>
      </c>
      <c r="AY171" s="19" t="s">
        <v>135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87</v>
      </c>
      <c r="BK171" s="209">
        <f>ROUND(I171*H171,2)</f>
        <v>0</v>
      </c>
      <c r="BL171" s="19" t="s">
        <v>143</v>
      </c>
      <c r="BM171" s="208" t="s">
        <v>758</v>
      </c>
    </row>
    <row r="172" s="2" customFormat="1" ht="14.4" customHeight="1">
      <c r="A172" s="38"/>
      <c r="B172" s="196"/>
      <c r="C172" s="237" t="s">
        <v>245</v>
      </c>
      <c r="D172" s="237" t="s">
        <v>161</v>
      </c>
      <c r="E172" s="238" t="s">
        <v>759</v>
      </c>
      <c r="F172" s="239" t="s">
        <v>760</v>
      </c>
      <c r="G172" s="240" t="s">
        <v>584</v>
      </c>
      <c r="H172" s="241">
        <v>1</v>
      </c>
      <c r="I172" s="242"/>
      <c r="J172" s="243">
        <f>ROUND(I172*H172,2)</f>
        <v>0</v>
      </c>
      <c r="K172" s="239" t="s">
        <v>1</v>
      </c>
      <c r="L172" s="244"/>
      <c r="M172" s="245" t="s">
        <v>1</v>
      </c>
      <c r="N172" s="246" t="s">
        <v>44</v>
      </c>
      <c r="O172" s="77"/>
      <c r="P172" s="206">
        <f>O172*H172</f>
        <v>0</v>
      </c>
      <c r="Q172" s="206">
        <v>2.347</v>
      </c>
      <c r="R172" s="206">
        <f>Q172*H172</f>
        <v>2.347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165</v>
      </c>
      <c r="AT172" s="208" t="s">
        <v>161</v>
      </c>
      <c r="AU172" s="208" t="s">
        <v>89</v>
      </c>
      <c r="AY172" s="19" t="s">
        <v>135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143</v>
      </c>
      <c r="BM172" s="208" t="s">
        <v>761</v>
      </c>
    </row>
    <row r="173" s="2" customFormat="1" ht="14.4" customHeight="1">
      <c r="A173" s="38"/>
      <c r="B173" s="196"/>
      <c r="C173" s="237" t="s">
        <v>7</v>
      </c>
      <c r="D173" s="237" t="s">
        <v>161</v>
      </c>
      <c r="E173" s="238" t="s">
        <v>602</v>
      </c>
      <c r="F173" s="239" t="s">
        <v>603</v>
      </c>
      <c r="G173" s="240" t="s">
        <v>584</v>
      </c>
      <c r="H173" s="241">
        <v>1</v>
      </c>
      <c r="I173" s="242"/>
      <c r="J173" s="243">
        <f>ROUND(I173*H173,2)</f>
        <v>0</v>
      </c>
      <c r="K173" s="239" t="s">
        <v>1</v>
      </c>
      <c r="L173" s="244"/>
      <c r="M173" s="245" t="s">
        <v>1</v>
      </c>
      <c r="N173" s="246" t="s">
        <v>44</v>
      </c>
      <c r="O173" s="77"/>
      <c r="P173" s="206">
        <f>O173*H173</f>
        <v>0</v>
      </c>
      <c r="Q173" s="206">
        <v>2.3700000000000001</v>
      </c>
      <c r="R173" s="206">
        <f>Q173*H173</f>
        <v>2.3700000000000001</v>
      </c>
      <c r="S173" s="206">
        <v>0</v>
      </c>
      <c r="T173" s="20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8" t="s">
        <v>165</v>
      </c>
      <c r="AT173" s="208" t="s">
        <v>161</v>
      </c>
      <c r="AU173" s="208" t="s">
        <v>89</v>
      </c>
      <c r="AY173" s="19" t="s">
        <v>135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9" t="s">
        <v>87</v>
      </c>
      <c r="BK173" s="209">
        <f>ROUND(I173*H173,2)</f>
        <v>0</v>
      </c>
      <c r="BL173" s="19" t="s">
        <v>143</v>
      </c>
      <c r="BM173" s="208" t="s">
        <v>762</v>
      </c>
    </row>
    <row r="174" s="12" customFormat="1" ht="22.8" customHeight="1">
      <c r="A174" s="12"/>
      <c r="B174" s="183"/>
      <c r="C174" s="12"/>
      <c r="D174" s="184" t="s">
        <v>78</v>
      </c>
      <c r="E174" s="194" t="s">
        <v>143</v>
      </c>
      <c r="F174" s="194" t="s">
        <v>377</v>
      </c>
      <c r="G174" s="12"/>
      <c r="H174" s="12"/>
      <c r="I174" s="186"/>
      <c r="J174" s="195">
        <f>BK174</f>
        <v>0</v>
      </c>
      <c r="K174" s="12"/>
      <c r="L174" s="183"/>
      <c r="M174" s="188"/>
      <c r="N174" s="189"/>
      <c r="O174" s="189"/>
      <c r="P174" s="190">
        <f>SUM(P175:P186)</f>
        <v>0</v>
      </c>
      <c r="Q174" s="189"/>
      <c r="R174" s="190">
        <f>SUM(R175:R186)</f>
        <v>186.09258639999999</v>
      </c>
      <c r="S174" s="189"/>
      <c r="T174" s="191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84" t="s">
        <v>87</v>
      </c>
      <c r="AT174" s="192" t="s">
        <v>78</v>
      </c>
      <c r="AU174" s="192" t="s">
        <v>87</v>
      </c>
      <c r="AY174" s="184" t="s">
        <v>135</v>
      </c>
      <c r="BK174" s="193">
        <f>SUM(BK175:BK186)</f>
        <v>0</v>
      </c>
    </row>
    <row r="175" s="2" customFormat="1" ht="24.15" customHeight="1">
      <c r="A175" s="38"/>
      <c r="B175" s="196"/>
      <c r="C175" s="197" t="s">
        <v>259</v>
      </c>
      <c r="D175" s="197" t="s">
        <v>138</v>
      </c>
      <c r="E175" s="198" t="s">
        <v>763</v>
      </c>
      <c r="F175" s="199" t="s">
        <v>764</v>
      </c>
      <c r="G175" s="200" t="s">
        <v>330</v>
      </c>
      <c r="H175" s="201">
        <v>19.760000000000002</v>
      </c>
      <c r="I175" s="202"/>
      <c r="J175" s="203">
        <f>ROUND(I175*H175,2)</f>
        <v>0</v>
      </c>
      <c r="K175" s="199" t="s">
        <v>292</v>
      </c>
      <c r="L175" s="39"/>
      <c r="M175" s="204" t="s">
        <v>1</v>
      </c>
      <c r="N175" s="205" t="s">
        <v>44</v>
      </c>
      <c r="O175" s="77"/>
      <c r="P175" s="206">
        <f>O175*H175</f>
        <v>0</v>
      </c>
      <c r="Q175" s="206">
        <v>0.45584000000000002</v>
      </c>
      <c r="R175" s="206">
        <f>Q175*H175</f>
        <v>9.0073984000000014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143</v>
      </c>
      <c r="AT175" s="208" t="s">
        <v>138</v>
      </c>
      <c r="AU175" s="208" t="s">
        <v>89</v>
      </c>
      <c r="AY175" s="19" t="s">
        <v>135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9" t="s">
        <v>87</v>
      </c>
      <c r="BK175" s="209">
        <f>ROUND(I175*H175,2)</f>
        <v>0</v>
      </c>
      <c r="BL175" s="19" t="s">
        <v>143</v>
      </c>
      <c r="BM175" s="208" t="s">
        <v>765</v>
      </c>
    </row>
    <row r="176" s="13" customFormat="1">
      <c r="A176" s="13"/>
      <c r="B176" s="214"/>
      <c r="C176" s="13"/>
      <c r="D176" s="210" t="s">
        <v>147</v>
      </c>
      <c r="E176" s="215" t="s">
        <v>1</v>
      </c>
      <c r="F176" s="216" t="s">
        <v>766</v>
      </c>
      <c r="G176" s="13"/>
      <c r="H176" s="217">
        <v>19.760000000000002</v>
      </c>
      <c r="I176" s="218"/>
      <c r="J176" s="13"/>
      <c r="K176" s="13"/>
      <c r="L176" s="214"/>
      <c r="M176" s="219"/>
      <c r="N176" s="220"/>
      <c r="O176" s="220"/>
      <c r="P176" s="220"/>
      <c r="Q176" s="220"/>
      <c r="R176" s="220"/>
      <c r="S176" s="220"/>
      <c r="T176" s="22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5" t="s">
        <v>147</v>
      </c>
      <c r="AU176" s="215" t="s">
        <v>89</v>
      </c>
      <c r="AV176" s="13" t="s">
        <v>89</v>
      </c>
      <c r="AW176" s="13" t="s">
        <v>36</v>
      </c>
      <c r="AX176" s="13" t="s">
        <v>87</v>
      </c>
      <c r="AY176" s="215" t="s">
        <v>135</v>
      </c>
    </row>
    <row r="177" s="2" customFormat="1" ht="24.15" customHeight="1">
      <c r="A177" s="38"/>
      <c r="B177" s="196"/>
      <c r="C177" s="197" t="s">
        <v>263</v>
      </c>
      <c r="D177" s="197" t="s">
        <v>138</v>
      </c>
      <c r="E177" s="198" t="s">
        <v>382</v>
      </c>
      <c r="F177" s="199" t="s">
        <v>383</v>
      </c>
      <c r="G177" s="200" t="s">
        <v>151</v>
      </c>
      <c r="H177" s="201">
        <v>57.341999999999999</v>
      </c>
      <c r="I177" s="202"/>
      <c r="J177" s="203">
        <f>ROUND(I177*H177,2)</f>
        <v>0</v>
      </c>
      <c r="K177" s="199" t="s">
        <v>292</v>
      </c>
      <c r="L177" s="39"/>
      <c r="M177" s="204" t="s">
        <v>1</v>
      </c>
      <c r="N177" s="205" t="s">
        <v>44</v>
      </c>
      <c r="O177" s="77"/>
      <c r="P177" s="206">
        <f>O177*H177</f>
        <v>0</v>
      </c>
      <c r="Q177" s="206">
        <v>2.4500000000000002</v>
      </c>
      <c r="R177" s="206">
        <f>Q177*H177</f>
        <v>140.4879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143</v>
      </c>
      <c r="AT177" s="208" t="s">
        <v>138</v>
      </c>
      <c r="AU177" s="208" t="s">
        <v>89</v>
      </c>
      <c r="AY177" s="19" t="s">
        <v>135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87</v>
      </c>
      <c r="BK177" s="209">
        <f>ROUND(I177*H177,2)</f>
        <v>0</v>
      </c>
      <c r="BL177" s="19" t="s">
        <v>143</v>
      </c>
      <c r="BM177" s="208" t="s">
        <v>767</v>
      </c>
    </row>
    <row r="178" s="13" customFormat="1">
      <c r="A178" s="13"/>
      <c r="B178" s="214"/>
      <c r="C178" s="13"/>
      <c r="D178" s="210" t="s">
        <v>147</v>
      </c>
      <c r="E178" s="215" t="s">
        <v>1</v>
      </c>
      <c r="F178" s="216" t="s">
        <v>768</v>
      </c>
      <c r="G178" s="13"/>
      <c r="H178" s="217">
        <v>76.066999999999993</v>
      </c>
      <c r="I178" s="218"/>
      <c r="J178" s="13"/>
      <c r="K178" s="13"/>
      <c r="L178" s="214"/>
      <c r="M178" s="219"/>
      <c r="N178" s="220"/>
      <c r="O178" s="220"/>
      <c r="P178" s="220"/>
      <c r="Q178" s="220"/>
      <c r="R178" s="220"/>
      <c r="S178" s="220"/>
      <c r="T178" s="22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5" t="s">
        <v>147</v>
      </c>
      <c r="AU178" s="215" t="s">
        <v>89</v>
      </c>
      <c r="AV178" s="13" t="s">
        <v>89</v>
      </c>
      <c r="AW178" s="13" t="s">
        <v>36</v>
      </c>
      <c r="AX178" s="13" t="s">
        <v>79</v>
      </c>
      <c r="AY178" s="215" t="s">
        <v>135</v>
      </c>
    </row>
    <row r="179" s="13" customFormat="1">
      <c r="A179" s="13"/>
      <c r="B179" s="214"/>
      <c r="C179" s="13"/>
      <c r="D179" s="210" t="s">
        <v>147</v>
      </c>
      <c r="E179" s="215" t="s">
        <v>1</v>
      </c>
      <c r="F179" s="216" t="s">
        <v>769</v>
      </c>
      <c r="G179" s="13"/>
      <c r="H179" s="217">
        <v>31.977</v>
      </c>
      <c r="I179" s="218"/>
      <c r="J179" s="13"/>
      <c r="K179" s="13"/>
      <c r="L179" s="214"/>
      <c r="M179" s="219"/>
      <c r="N179" s="220"/>
      <c r="O179" s="220"/>
      <c r="P179" s="220"/>
      <c r="Q179" s="220"/>
      <c r="R179" s="220"/>
      <c r="S179" s="220"/>
      <c r="T179" s="22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5" t="s">
        <v>147</v>
      </c>
      <c r="AU179" s="215" t="s">
        <v>89</v>
      </c>
      <c r="AV179" s="13" t="s">
        <v>89</v>
      </c>
      <c r="AW179" s="13" t="s">
        <v>36</v>
      </c>
      <c r="AX179" s="13" t="s">
        <v>79</v>
      </c>
      <c r="AY179" s="215" t="s">
        <v>135</v>
      </c>
    </row>
    <row r="180" s="13" customFormat="1">
      <c r="A180" s="13"/>
      <c r="B180" s="214"/>
      <c r="C180" s="13"/>
      <c r="D180" s="210" t="s">
        <v>147</v>
      </c>
      <c r="E180" s="215" t="s">
        <v>1</v>
      </c>
      <c r="F180" s="216" t="s">
        <v>770</v>
      </c>
      <c r="G180" s="13"/>
      <c r="H180" s="217">
        <v>6.6399999999999997</v>
      </c>
      <c r="I180" s="218"/>
      <c r="J180" s="13"/>
      <c r="K180" s="13"/>
      <c r="L180" s="214"/>
      <c r="M180" s="219"/>
      <c r="N180" s="220"/>
      <c r="O180" s="220"/>
      <c r="P180" s="220"/>
      <c r="Q180" s="220"/>
      <c r="R180" s="220"/>
      <c r="S180" s="220"/>
      <c r="T180" s="22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5" t="s">
        <v>147</v>
      </c>
      <c r="AU180" s="215" t="s">
        <v>89</v>
      </c>
      <c r="AV180" s="13" t="s">
        <v>89</v>
      </c>
      <c r="AW180" s="13" t="s">
        <v>36</v>
      </c>
      <c r="AX180" s="13" t="s">
        <v>79</v>
      </c>
      <c r="AY180" s="215" t="s">
        <v>135</v>
      </c>
    </row>
    <row r="181" s="16" customFormat="1">
      <c r="A181" s="16"/>
      <c r="B181" s="250"/>
      <c r="C181" s="16"/>
      <c r="D181" s="210" t="s">
        <v>147</v>
      </c>
      <c r="E181" s="251" t="s">
        <v>1</v>
      </c>
      <c r="F181" s="252" t="s">
        <v>388</v>
      </c>
      <c r="G181" s="16"/>
      <c r="H181" s="253">
        <v>114.684</v>
      </c>
      <c r="I181" s="254"/>
      <c r="J181" s="16"/>
      <c r="K181" s="16"/>
      <c r="L181" s="250"/>
      <c r="M181" s="255"/>
      <c r="N181" s="256"/>
      <c r="O181" s="256"/>
      <c r="P181" s="256"/>
      <c r="Q181" s="256"/>
      <c r="R181" s="256"/>
      <c r="S181" s="256"/>
      <c r="T181" s="257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51" t="s">
        <v>147</v>
      </c>
      <c r="AU181" s="251" t="s">
        <v>89</v>
      </c>
      <c r="AV181" s="16" t="s">
        <v>157</v>
      </c>
      <c r="AW181" s="16" t="s">
        <v>36</v>
      </c>
      <c r="AX181" s="16" t="s">
        <v>79</v>
      </c>
      <c r="AY181" s="251" t="s">
        <v>135</v>
      </c>
    </row>
    <row r="182" s="13" customFormat="1">
      <c r="A182" s="13"/>
      <c r="B182" s="214"/>
      <c r="C182" s="13"/>
      <c r="D182" s="210" t="s">
        <v>147</v>
      </c>
      <c r="E182" s="215" t="s">
        <v>1</v>
      </c>
      <c r="F182" s="216" t="s">
        <v>771</v>
      </c>
      <c r="G182" s="13"/>
      <c r="H182" s="217">
        <v>57.341999999999999</v>
      </c>
      <c r="I182" s="218"/>
      <c r="J182" s="13"/>
      <c r="K182" s="13"/>
      <c r="L182" s="214"/>
      <c r="M182" s="219"/>
      <c r="N182" s="220"/>
      <c r="O182" s="220"/>
      <c r="P182" s="220"/>
      <c r="Q182" s="220"/>
      <c r="R182" s="220"/>
      <c r="S182" s="220"/>
      <c r="T182" s="22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5" t="s">
        <v>147</v>
      </c>
      <c r="AU182" s="215" t="s">
        <v>89</v>
      </c>
      <c r="AV182" s="13" t="s">
        <v>89</v>
      </c>
      <c r="AW182" s="13" t="s">
        <v>36</v>
      </c>
      <c r="AX182" s="13" t="s">
        <v>87</v>
      </c>
      <c r="AY182" s="215" t="s">
        <v>135</v>
      </c>
    </row>
    <row r="183" s="2" customFormat="1" ht="24.15" customHeight="1">
      <c r="A183" s="38"/>
      <c r="B183" s="196"/>
      <c r="C183" s="197" t="s">
        <v>268</v>
      </c>
      <c r="D183" s="197" t="s">
        <v>138</v>
      </c>
      <c r="E183" s="198" t="s">
        <v>391</v>
      </c>
      <c r="F183" s="199" t="s">
        <v>392</v>
      </c>
      <c r="G183" s="200" t="s">
        <v>330</v>
      </c>
      <c r="H183" s="201">
        <v>35.490000000000002</v>
      </c>
      <c r="I183" s="202"/>
      <c r="J183" s="203">
        <f>ROUND(I183*H183,2)</f>
        <v>0</v>
      </c>
      <c r="K183" s="199" t="s">
        <v>292</v>
      </c>
      <c r="L183" s="39"/>
      <c r="M183" s="204" t="s">
        <v>1</v>
      </c>
      <c r="N183" s="205" t="s">
        <v>44</v>
      </c>
      <c r="O183" s="77"/>
      <c r="P183" s="206">
        <f>O183*H183</f>
        <v>0</v>
      </c>
      <c r="Q183" s="206">
        <v>1.0311999999999999</v>
      </c>
      <c r="R183" s="206">
        <f>Q183*H183</f>
        <v>36.597287999999999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143</v>
      </c>
      <c r="AT183" s="208" t="s">
        <v>138</v>
      </c>
      <c r="AU183" s="208" t="s">
        <v>89</v>
      </c>
      <c r="AY183" s="19" t="s">
        <v>135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9" t="s">
        <v>87</v>
      </c>
      <c r="BK183" s="209">
        <f>ROUND(I183*H183,2)</f>
        <v>0</v>
      </c>
      <c r="BL183" s="19" t="s">
        <v>143</v>
      </c>
      <c r="BM183" s="208" t="s">
        <v>772</v>
      </c>
    </row>
    <row r="184" s="13" customFormat="1">
      <c r="A184" s="13"/>
      <c r="B184" s="214"/>
      <c r="C184" s="13"/>
      <c r="D184" s="210" t="s">
        <v>147</v>
      </c>
      <c r="E184" s="215" t="s">
        <v>1</v>
      </c>
      <c r="F184" s="216" t="s">
        <v>773</v>
      </c>
      <c r="G184" s="13"/>
      <c r="H184" s="217">
        <v>20.956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147</v>
      </c>
      <c r="AU184" s="215" t="s">
        <v>89</v>
      </c>
      <c r="AV184" s="13" t="s">
        <v>89</v>
      </c>
      <c r="AW184" s="13" t="s">
        <v>36</v>
      </c>
      <c r="AX184" s="13" t="s">
        <v>79</v>
      </c>
      <c r="AY184" s="215" t="s">
        <v>135</v>
      </c>
    </row>
    <row r="185" s="13" customFormat="1">
      <c r="A185" s="13"/>
      <c r="B185" s="214"/>
      <c r="C185" s="13"/>
      <c r="D185" s="210" t="s">
        <v>147</v>
      </c>
      <c r="E185" s="215" t="s">
        <v>1</v>
      </c>
      <c r="F185" s="216" t="s">
        <v>774</v>
      </c>
      <c r="G185" s="13"/>
      <c r="H185" s="217">
        <v>14.534000000000001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147</v>
      </c>
      <c r="AU185" s="215" t="s">
        <v>89</v>
      </c>
      <c r="AV185" s="13" t="s">
        <v>89</v>
      </c>
      <c r="AW185" s="13" t="s">
        <v>36</v>
      </c>
      <c r="AX185" s="13" t="s">
        <v>79</v>
      </c>
      <c r="AY185" s="215" t="s">
        <v>135</v>
      </c>
    </row>
    <row r="186" s="15" customFormat="1">
      <c r="A186" s="15"/>
      <c r="B186" s="229"/>
      <c r="C186" s="15"/>
      <c r="D186" s="210" t="s">
        <v>147</v>
      </c>
      <c r="E186" s="230" t="s">
        <v>1</v>
      </c>
      <c r="F186" s="231" t="s">
        <v>156</v>
      </c>
      <c r="G186" s="15"/>
      <c r="H186" s="232">
        <v>35.490000000000002</v>
      </c>
      <c r="I186" s="233"/>
      <c r="J186" s="15"/>
      <c r="K186" s="15"/>
      <c r="L186" s="229"/>
      <c r="M186" s="234"/>
      <c r="N186" s="235"/>
      <c r="O186" s="235"/>
      <c r="P186" s="235"/>
      <c r="Q186" s="235"/>
      <c r="R186" s="235"/>
      <c r="S186" s="235"/>
      <c r="T186" s="23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30" t="s">
        <v>147</v>
      </c>
      <c r="AU186" s="230" t="s">
        <v>89</v>
      </c>
      <c r="AV186" s="15" t="s">
        <v>143</v>
      </c>
      <c r="AW186" s="15" t="s">
        <v>36</v>
      </c>
      <c r="AX186" s="15" t="s">
        <v>87</v>
      </c>
      <c r="AY186" s="230" t="s">
        <v>135</v>
      </c>
    </row>
    <row r="187" s="12" customFormat="1" ht="22.8" customHeight="1">
      <c r="A187" s="12"/>
      <c r="B187" s="183"/>
      <c r="C187" s="12"/>
      <c r="D187" s="184" t="s">
        <v>78</v>
      </c>
      <c r="E187" s="194" t="s">
        <v>187</v>
      </c>
      <c r="F187" s="194" t="s">
        <v>405</v>
      </c>
      <c r="G187" s="12"/>
      <c r="H187" s="12"/>
      <c r="I187" s="186"/>
      <c r="J187" s="195">
        <f>BK187</f>
        <v>0</v>
      </c>
      <c r="K187" s="12"/>
      <c r="L187" s="183"/>
      <c r="M187" s="188"/>
      <c r="N187" s="189"/>
      <c r="O187" s="189"/>
      <c r="P187" s="190">
        <f>SUM(P188:P198)</f>
        <v>0</v>
      </c>
      <c r="Q187" s="189"/>
      <c r="R187" s="190">
        <f>SUM(R188:R198)</f>
        <v>2.8142600000000004</v>
      </c>
      <c r="S187" s="189"/>
      <c r="T187" s="191">
        <f>SUM(T188:T198)</f>
        <v>58.126560000000005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84" t="s">
        <v>87</v>
      </c>
      <c r="AT187" s="192" t="s">
        <v>78</v>
      </c>
      <c r="AU187" s="192" t="s">
        <v>87</v>
      </c>
      <c r="AY187" s="184" t="s">
        <v>135</v>
      </c>
      <c r="BK187" s="193">
        <f>SUM(BK188:BK198)</f>
        <v>0</v>
      </c>
    </row>
    <row r="188" s="2" customFormat="1" ht="24.15" customHeight="1">
      <c r="A188" s="38"/>
      <c r="B188" s="196"/>
      <c r="C188" s="197" t="s">
        <v>390</v>
      </c>
      <c r="D188" s="197" t="s">
        <v>138</v>
      </c>
      <c r="E188" s="198" t="s">
        <v>434</v>
      </c>
      <c r="F188" s="199" t="s">
        <v>435</v>
      </c>
      <c r="G188" s="200" t="s">
        <v>175</v>
      </c>
      <c r="H188" s="201">
        <v>2</v>
      </c>
      <c r="I188" s="202"/>
      <c r="J188" s="203">
        <f>ROUND(I188*H188,2)</f>
        <v>0</v>
      </c>
      <c r="K188" s="199" t="s">
        <v>292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0.0064900000000000001</v>
      </c>
      <c r="R188" s="206">
        <f>Q188*H188</f>
        <v>0.01298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143</v>
      </c>
      <c r="AT188" s="208" t="s">
        <v>138</v>
      </c>
      <c r="AU188" s="208" t="s">
        <v>89</v>
      </c>
      <c r="AY188" s="19" t="s">
        <v>135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87</v>
      </c>
      <c r="BK188" s="209">
        <f>ROUND(I188*H188,2)</f>
        <v>0</v>
      </c>
      <c r="BL188" s="19" t="s">
        <v>143</v>
      </c>
      <c r="BM188" s="208" t="s">
        <v>775</v>
      </c>
    </row>
    <row r="189" s="2" customFormat="1" ht="14.4" customHeight="1">
      <c r="A189" s="38"/>
      <c r="B189" s="196"/>
      <c r="C189" s="197" t="s">
        <v>396</v>
      </c>
      <c r="D189" s="197" t="s">
        <v>138</v>
      </c>
      <c r="E189" s="198" t="s">
        <v>438</v>
      </c>
      <c r="F189" s="199" t="s">
        <v>439</v>
      </c>
      <c r="G189" s="200" t="s">
        <v>151</v>
      </c>
      <c r="H189" s="201">
        <v>23.344000000000001</v>
      </c>
      <c r="I189" s="202"/>
      <c r="J189" s="203">
        <f>ROUND(I189*H189,2)</f>
        <v>0</v>
      </c>
      <c r="K189" s="199" t="s">
        <v>292</v>
      </c>
      <c r="L189" s="39"/>
      <c r="M189" s="204" t="s">
        <v>1</v>
      </c>
      <c r="N189" s="205" t="s">
        <v>44</v>
      </c>
      <c r="O189" s="77"/>
      <c r="P189" s="206">
        <f>O189*H189</f>
        <v>0</v>
      </c>
      <c r="Q189" s="206">
        <v>0.12</v>
      </c>
      <c r="R189" s="206">
        <f>Q189*H189</f>
        <v>2.8012800000000002</v>
      </c>
      <c r="S189" s="206">
        <v>2.4900000000000002</v>
      </c>
      <c r="T189" s="207">
        <f>S189*H189</f>
        <v>58.126560000000005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143</v>
      </c>
      <c r="AT189" s="208" t="s">
        <v>138</v>
      </c>
      <c r="AU189" s="208" t="s">
        <v>89</v>
      </c>
      <c r="AY189" s="19" t="s">
        <v>135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87</v>
      </c>
      <c r="BK189" s="209">
        <f>ROUND(I189*H189,2)</f>
        <v>0</v>
      </c>
      <c r="BL189" s="19" t="s">
        <v>143</v>
      </c>
      <c r="BM189" s="208" t="s">
        <v>776</v>
      </c>
    </row>
    <row r="190" s="13" customFormat="1">
      <c r="A190" s="13"/>
      <c r="B190" s="214"/>
      <c r="C190" s="13"/>
      <c r="D190" s="210" t="s">
        <v>147</v>
      </c>
      <c r="E190" s="215" t="s">
        <v>1</v>
      </c>
      <c r="F190" s="216" t="s">
        <v>777</v>
      </c>
      <c r="G190" s="13"/>
      <c r="H190" s="217">
        <v>1.2324999999999999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147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135</v>
      </c>
    </row>
    <row r="191" s="13" customFormat="1">
      <c r="A191" s="13"/>
      <c r="B191" s="214"/>
      <c r="C191" s="13"/>
      <c r="D191" s="210" t="s">
        <v>147</v>
      </c>
      <c r="E191" s="215" t="s">
        <v>1</v>
      </c>
      <c r="F191" s="216" t="s">
        <v>778</v>
      </c>
      <c r="G191" s="13"/>
      <c r="H191" s="217">
        <v>1.74</v>
      </c>
      <c r="I191" s="218"/>
      <c r="J191" s="13"/>
      <c r="K191" s="13"/>
      <c r="L191" s="214"/>
      <c r="M191" s="219"/>
      <c r="N191" s="220"/>
      <c r="O191" s="220"/>
      <c r="P191" s="220"/>
      <c r="Q191" s="220"/>
      <c r="R191" s="220"/>
      <c r="S191" s="220"/>
      <c r="T191" s="22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147</v>
      </c>
      <c r="AU191" s="215" t="s">
        <v>89</v>
      </c>
      <c r="AV191" s="13" t="s">
        <v>89</v>
      </c>
      <c r="AW191" s="13" t="s">
        <v>36</v>
      </c>
      <c r="AX191" s="13" t="s">
        <v>79</v>
      </c>
      <c r="AY191" s="215" t="s">
        <v>135</v>
      </c>
    </row>
    <row r="192" s="13" customFormat="1">
      <c r="A192" s="13"/>
      <c r="B192" s="214"/>
      <c r="C192" s="13"/>
      <c r="D192" s="210" t="s">
        <v>147</v>
      </c>
      <c r="E192" s="215" t="s">
        <v>1</v>
      </c>
      <c r="F192" s="216" t="s">
        <v>779</v>
      </c>
      <c r="G192" s="13"/>
      <c r="H192" s="217">
        <v>9.3719999999999999</v>
      </c>
      <c r="I192" s="218"/>
      <c r="J192" s="13"/>
      <c r="K192" s="13"/>
      <c r="L192" s="214"/>
      <c r="M192" s="219"/>
      <c r="N192" s="220"/>
      <c r="O192" s="220"/>
      <c r="P192" s="220"/>
      <c r="Q192" s="220"/>
      <c r="R192" s="220"/>
      <c r="S192" s="220"/>
      <c r="T192" s="22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5" t="s">
        <v>147</v>
      </c>
      <c r="AU192" s="215" t="s">
        <v>89</v>
      </c>
      <c r="AV192" s="13" t="s">
        <v>89</v>
      </c>
      <c r="AW192" s="13" t="s">
        <v>36</v>
      </c>
      <c r="AX192" s="13" t="s">
        <v>79</v>
      </c>
      <c r="AY192" s="215" t="s">
        <v>135</v>
      </c>
    </row>
    <row r="193" s="13" customFormat="1">
      <c r="A193" s="13"/>
      <c r="B193" s="214"/>
      <c r="C193" s="13"/>
      <c r="D193" s="210" t="s">
        <v>147</v>
      </c>
      <c r="E193" s="215" t="s">
        <v>1</v>
      </c>
      <c r="F193" s="216" t="s">
        <v>780</v>
      </c>
      <c r="G193" s="13"/>
      <c r="H193" s="217">
        <v>3.8879999999999999</v>
      </c>
      <c r="I193" s="218"/>
      <c r="J193" s="13"/>
      <c r="K193" s="13"/>
      <c r="L193" s="214"/>
      <c r="M193" s="219"/>
      <c r="N193" s="220"/>
      <c r="O193" s="220"/>
      <c r="P193" s="220"/>
      <c r="Q193" s="220"/>
      <c r="R193" s="220"/>
      <c r="S193" s="220"/>
      <c r="T193" s="22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5" t="s">
        <v>147</v>
      </c>
      <c r="AU193" s="215" t="s">
        <v>89</v>
      </c>
      <c r="AV193" s="13" t="s">
        <v>89</v>
      </c>
      <c r="AW193" s="13" t="s">
        <v>36</v>
      </c>
      <c r="AX193" s="13" t="s">
        <v>79</v>
      </c>
      <c r="AY193" s="215" t="s">
        <v>135</v>
      </c>
    </row>
    <row r="194" s="13" customFormat="1">
      <c r="A194" s="13"/>
      <c r="B194" s="214"/>
      <c r="C194" s="13"/>
      <c r="D194" s="210" t="s">
        <v>147</v>
      </c>
      <c r="E194" s="215" t="s">
        <v>1</v>
      </c>
      <c r="F194" s="216" t="s">
        <v>781</v>
      </c>
      <c r="G194" s="13"/>
      <c r="H194" s="217">
        <v>3.9689999999999999</v>
      </c>
      <c r="I194" s="218"/>
      <c r="J194" s="13"/>
      <c r="K194" s="13"/>
      <c r="L194" s="214"/>
      <c r="M194" s="219"/>
      <c r="N194" s="220"/>
      <c r="O194" s="220"/>
      <c r="P194" s="220"/>
      <c r="Q194" s="220"/>
      <c r="R194" s="220"/>
      <c r="S194" s="220"/>
      <c r="T194" s="22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147</v>
      </c>
      <c r="AU194" s="215" t="s">
        <v>89</v>
      </c>
      <c r="AV194" s="13" t="s">
        <v>89</v>
      </c>
      <c r="AW194" s="13" t="s">
        <v>36</v>
      </c>
      <c r="AX194" s="13" t="s">
        <v>79</v>
      </c>
      <c r="AY194" s="215" t="s">
        <v>135</v>
      </c>
    </row>
    <row r="195" s="13" customFormat="1">
      <c r="A195" s="13"/>
      <c r="B195" s="214"/>
      <c r="C195" s="13"/>
      <c r="D195" s="210" t="s">
        <v>147</v>
      </c>
      <c r="E195" s="215" t="s">
        <v>1</v>
      </c>
      <c r="F195" s="216" t="s">
        <v>782</v>
      </c>
      <c r="G195" s="13"/>
      <c r="H195" s="217">
        <v>1.02</v>
      </c>
      <c r="I195" s="218"/>
      <c r="J195" s="13"/>
      <c r="K195" s="13"/>
      <c r="L195" s="214"/>
      <c r="M195" s="219"/>
      <c r="N195" s="220"/>
      <c r="O195" s="220"/>
      <c r="P195" s="220"/>
      <c r="Q195" s="220"/>
      <c r="R195" s="220"/>
      <c r="S195" s="220"/>
      <c r="T195" s="22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5" t="s">
        <v>147</v>
      </c>
      <c r="AU195" s="215" t="s">
        <v>89</v>
      </c>
      <c r="AV195" s="13" t="s">
        <v>89</v>
      </c>
      <c r="AW195" s="13" t="s">
        <v>36</v>
      </c>
      <c r="AX195" s="13" t="s">
        <v>79</v>
      </c>
      <c r="AY195" s="215" t="s">
        <v>135</v>
      </c>
    </row>
    <row r="196" s="16" customFormat="1">
      <c r="A196" s="16"/>
      <c r="B196" s="250"/>
      <c r="C196" s="16"/>
      <c r="D196" s="210" t="s">
        <v>147</v>
      </c>
      <c r="E196" s="251" t="s">
        <v>1</v>
      </c>
      <c r="F196" s="252" t="s">
        <v>388</v>
      </c>
      <c r="G196" s="16"/>
      <c r="H196" s="253">
        <v>21.221499999999999</v>
      </c>
      <c r="I196" s="254"/>
      <c r="J196" s="16"/>
      <c r="K196" s="16"/>
      <c r="L196" s="250"/>
      <c r="M196" s="255"/>
      <c r="N196" s="256"/>
      <c r="O196" s="256"/>
      <c r="P196" s="256"/>
      <c r="Q196" s="256"/>
      <c r="R196" s="256"/>
      <c r="S196" s="256"/>
      <c r="T196" s="257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51" t="s">
        <v>147</v>
      </c>
      <c r="AU196" s="251" t="s">
        <v>89</v>
      </c>
      <c r="AV196" s="16" t="s">
        <v>157</v>
      </c>
      <c r="AW196" s="16" t="s">
        <v>36</v>
      </c>
      <c r="AX196" s="16" t="s">
        <v>79</v>
      </c>
      <c r="AY196" s="251" t="s">
        <v>135</v>
      </c>
    </row>
    <row r="197" s="13" customFormat="1">
      <c r="A197" s="13"/>
      <c r="B197" s="214"/>
      <c r="C197" s="13"/>
      <c r="D197" s="210" t="s">
        <v>147</v>
      </c>
      <c r="E197" s="215" t="s">
        <v>1</v>
      </c>
      <c r="F197" s="216" t="s">
        <v>783</v>
      </c>
      <c r="G197" s="13"/>
      <c r="H197" s="217">
        <v>2.1221999999999999</v>
      </c>
      <c r="I197" s="218"/>
      <c r="J197" s="13"/>
      <c r="K197" s="13"/>
      <c r="L197" s="214"/>
      <c r="M197" s="219"/>
      <c r="N197" s="220"/>
      <c r="O197" s="220"/>
      <c r="P197" s="220"/>
      <c r="Q197" s="220"/>
      <c r="R197" s="220"/>
      <c r="S197" s="220"/>
      <c r="T197" s="22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5" t="s">
        <v>147</v>
      </c>
      <c r="AU197" s="215" t="s">
        <v>89</v>
      </c>
      <c r="AV197" s="13" t="s">
        <v>89</v>
      </c>
      <c r="AW197" s="13" t="s">
        <v>36</v>
      </c>
      <c r="AX197" s="13" t="s">
        <v>79</v>
      </c>
      <c r="AY197" s="215" t="s">
        <v>135</v>
      </c>
    </row>
    <row r="198" s="15" customFormat="1">
      <c r="A198" s="15"/>
      <c r="B198" s="229"/>
      <c r="C198" s="15"/>
      <c r="D198" s="210" t="s">
        <v>147</v>
      </c>
      <c r="E198" s="230" t="s">
        <v>1</v>
      </c>
      <c r="F198" s="231" t="s">
        <v>156</v>
      </c>
      <c r="G198" s="15"/>
      <c r="H198" s="232">
        <v>23.343699999999998</v>
      </c>
      <c r="I198" s="233"/>
      <c r="J198" s="15"/>
      <c r="K198" s="15"/>
      <c r="L198" s="229"/>
      <c r="M198" s="234"/>
      <c r="N198" s="235"/>
      <c r="O198" s="235"/>
      <c r="P198" s="235"/>
      <c r="Q198" s="235"/>
      <c r="R198" s="235"/>
      <c r="S198" s="235"/>
      <c r="T198" s="23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30" t="s">
        <v>147</v>
      </c>
      <c r="AU198" s="230" t="s">
        <v>89</v>
      </c>
      <c r="AV198" s="15" t="s">
        <v>143</v>
      </c>
      <c r="AW198" s="15" t="s">
        <v>36</v>
      </c>
      <c r="AX198" s="15" t="s">
        <v>87</v>
      </c>
      <c r="AY198" s="230" t="s">
        <v>135</v>
      </c>
    </row>
    <row r="199" s="12" customFormat="1" ht="22.8" customHeight="1">
      <c r="A199" s="12"/>
      <c r="B199" s="183"/>
      <c r="C199" s="12"/>
      <c r="D199" s="184" t="s">
        <v>78</v>
      </c>
      <c r="E199" s="194" t="s">
        <v>457</v>
      </c>
      <c r="F199" s="194" t="s">
        <v>458</v>
      </c>
      <c r="G199" s="12"/>
      <c r="H199" s="12"/>
      <c r="I199" s="186"/>
      <c r="J199" s="195">
        <f>BK199</f>
        <v>0</v>
      </c>
      <c r="K199" s="12"/>
      <c r="L199" s="183"/>
      <c r="M199" s="188"/>
      <c r="N199" s="189"/>
      <c r="O199" s="189"/>
      <c r="P199" s="190">
        <f>SUM(P200:P212)</f>
        <v>0</v>
      </c>
      <c r="Q199" s="189"/>
      <c r="R199" s="190">
        <f>SUM(R200:R212)</f>
        <v>0</v>
      </c>
      <c r="S199" s="189"/>
      <c r="T199" s="191">
        <f>SUM(T200:T212)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84" t="s">
        <v>87</v>
      </c>
      <c r="AT199" s="192" t="s">
        <v>78</v>
      </c>
      <c r="AU199" s="192" t="s">
        <v>87</v>
      </c>
      <c r="AY199" s="184" t="s">
        <v>135</v>
      </c>
      <c r="BK199" s="193">
        <f>SUM(BK200:BK212)</f>
        <v>0</v>
      </c>
    </row>
    <row r="200" s="2" customFormat="1" ht="24.15" customHeight="1">
      <c r="A200" s="38"/>
      <c r="B200" s="196"/>
      <c r="C200" s="197" t="s">
        <v>400</v>
      </c>
      <c r="D200" s="197" t="s">
        <v>138</v>
      </c>
      <c r="E200" s="198" t="s">
        <v>465</v>
      </c>
      <c r="F200" s="199" t="s">
        <v>466</v>
      </c>
      <c r="G200" s="200" t="s">
        <v>164</v>
      </c>
      <c r="H200" s="201">
        <v>168.60900000000001</v>
      </c>
      <c r="I200" s="202"/>
      <c r="J200" s="203">
        <f>ROUND(I200*H200,2)</f>
        <v>0</v>
      </c>
      <c r="K200" s="199" t="s">
        <v>292</v>
      </c>
      <c r="L200" s="39"/>
      <c r="M200" s="204" t="s">
        <v>1</v>
      </c>
      <c r="N200" s="205" t="s">
        <v>44</v>
      </c>
      <c r="O200" s="77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143</v>
      </c>
      <c r="AT200" s="208" t="s">
        <v>138</v>
      </c>
      <c r="AU200" s="208" t="s">
        <v>89</v>
      </c>
      <c r="AY200" s="19" t="s">
        <v>135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9" t="s">
        <v>87</v>
      </c>
      <c r="BK200" s="209">
        <f>ROUND(I200*H200,2)</f>
        <v>0</v>
      </c>
      <c r="BL200" s="19" t="s">
        <v>143</v>
      </c>
      <c r="BM200" s="208" t="s">
        <v>784</v>
      </c>
    </row>
    <row r="201" s="13" customFormat="1">
      <c r="A201" s="13"/>
      <c r="B201" s="214"/>
      <c r="C201" s="13"/>
      <c r="D201" s="210" t="s">
        <v>147</v>
      </c>
      <c r="E201" s="215" t="s">
        <v>1</v>
      </c>
      <c r="F201" s="216" t="s">
        <v>785</v>
      </c>
      <c r="G201" s="13"/>
      <c r="H201" s="217">
        <v>58.359999999999999</v>
      </c>
      <c r="I201" s="218"/>
      <c r="J201" s="13"/>
      <c r="K201" s="13"/>
      <c r="L201" s="214"/>
      <c r="M201" s="219"/>
      <c r="N201" s="220"/>
      <c r="O201" s="220"/>
      <c r="P201" s="220"/>
      <c r="Q201" s="220"/>
      <c r="R201" s="220"/>
      <c r="S201" s="220"/>
      <c r="T201" s="22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5" t="s">
        <v>147</v>
      </c>
      <c r="AU201" s="215" t="s">
        <v>89</v>
      </c>
      <c r="AV201" s="13" t="s">
        <v>89</v>
      </c>
      <c r="AW201" s="13" t="s">
        <v>36</v>
      </c>
      <c r="AX201" s="13" t="s">
        <v>79</v>
      </c>
      <c r="AY201" s="215" t="s">
        <v>135</v>
      </c>
    </row>
    <row r="202" s="13" customFormat="1">
      <c r="A202" s="13"/>
      <c r="B202" s="214"/>
      <c r="C202" s="13"/>
      <c r="D202" s="210" t="s">
        <v>147</v>
      </c>
      <c r="E202" s="215" t="s">
        <v>1</v>
      </c>
      <c r="F202" s="216" t="s">
        <v>786</v>
      </c>
      <c r="G202" s="13"/>
      <c r="H202" s="217">
        <v>47.125</v>
      </c>
      <c r="I202" s="218"/>
      <c r="J202" s="13"/>
      <c r="K202" s="13"/>
      <c r="L202" s="214"/>
      <c r="M202" s="219"/>
      <c r="N202" s="220"/>
      <c r="O202" s="220"/>
      <c r="P202" s="220"/>
      <c r="Q202" s="220"/>
      <c r="R202" s="220"/>
      <c r="S202" s="220"/>
      <c r="T202" s="22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5" t="s">
        <v>147</v>
      </c>
      <c r="AU202" s="215" t="s">
        <v>89</v>
      </c>
      <c r="AV202" s="13" t="s">
        <v>89</v>
      </c>
      <c r="AW202" s="13" t="s">
        <v>36</v>
      </c>
      <c r="AX202" s="13" t="s">
        <v>79</v>
      </c>
      <c r="AY202" s="215" t="s">
        <v>135</v>
      </c>
    </row>
    <row r="203" s="13" customFormat="1">
      <c r="A203" s="13"/>
      <c r="B203" s="214"/>
      <c r="C203" s="13"/>
      <c r="D203" s="210" t="s">
        <v>147</v>
      </c>
      <c r="E203" s="215" t="s">
        <v>1</v>
      </c>
      <c r="F203" s="216" t="s">
        <v>787</v>
      </c>
      <c r="G203" s="13"/>
      <c r="H203" s="217">
        <v>63.124200000000002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147</v>
      </c>
      <c r="AU203" s="215" t="s">
        <v>89</v>
      </c>
      <c r="AV203" s="13" t="s">
        <v>89</v>
      </c>
      <c r="AW203" s="13" t="s">
        <v>36</v>
      </c>
      <c r="AX203" s="13" t="s">
        <v>79</v>
      </c>
      <c r="AY203" s="215" t="s">
        <v>135</v>
      </c>
    </row>
    <row r="204" s="15" customFormat="1">
      <c r="A204" s="15"/>
      <c r="B204" s="229"/>
      <c r="C204" s="15"/>
      <c r="D204" s="210" t="s">
        <v>147</v>
      </c>
      <c r="E204" s="230" t="s">
        <v>1</v>
      </c>
      <c r="F204" s="231" t="s">
        <v>156</v>
      </c>
      <c r="G204" s="15"/>
      <c r="H204" s="232">
        <v>168.60919999999999</v>
      </c>
      <c r="I204" s="233"/>
      <c r="J204" s="15"/>
      <c r="K204" s="15"/>
      <c r="L204" s="229"/>
      <c r="M204" s="234"/>
      <c r="N204" s="235"/>
      <c r="O204" s="235"/>
      <c r="P204" s="235"/>
      <c r="Q204" s="235"/>
      <c r="R204" s="235"/>
      <c r="S204" s="235"/>
      <c r="T204" s="23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30" t="s">
        <v>147</v>
      </c>
      <c r="AU204" s="230" t="s">
        <v>89</v>
      </c>
      <c r="AV204" s="15" t="s">
        <v>143</v>
      </c>
      <c r="AW204" s="15" t="s">
        <v>36</v>
      </c>
      <c r="AX204" s="15" t="s">
        <v>87</v>
      </c>
      <c r="AY204" s="230" t="s">
        <v>135</v>
      </c>
    </row>
    <row r="205" s="2" customFormat="1" ht="24.15" customHeight="1">
      <c r="A205" s="38"/>
      <c r="B205" s="196"/>
      <c r="C205" s="197" t="s">
        <v>406</v>
      </c>
      <c r="D205" s="197" t="s">
        <v>138</v>
      </c>
      <c r="E205" s="198" t="s">
        <v>471</v>
      </c>
      <c r="F205" s="199" t="s">
        <v>472</v>
      </c>
      <c r="G205" s="200" t="s">
        <v>164</v>
      </c>
      <c r="H205" s="201">
        <v>63.073</v>
      </c>
      <c r="I205" s="202"/>
      <c r="J205" s="203">
        <f>ROUND(I205*H205,2)</f>
        <v>0</v>
      </c>
      <c r="K205" s="199" t="s">
        <v>292</v>
      </c>
      <c r="L205" s="39"/>
      <c r="M205" s="204" t="s">
        <v>1</v>
      </c>
      <c r="N205" s="205" t="s">
        <v>44</v>
      </c>
      <c r="O205" s="77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143</v>
      </c>
      <c r="AT205" s="208" t="s">
        <v>138</v>
      </c>
      <c r="AU205" s="208" t="s">
        <v>89</v>
      </c>
      <c r="AY205" s="19" t="s">
        <v>135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9" t="s">
        <v>87</v>
      </c>
      <c r="BK205" s="209">
        <f>ROUND(I205*H205,2)</f>
        <v>0</v>
      </c>
      <c r="BL205" s="19" t="s">
        <v>143</v>
      </c>
      <c r="BM205" s="208" t="s">
        <v>788</v>
      </c>
    </row>
    <row r="206" s="13" customFormat="1">
      <c r="A206" s="13"/>
      <c r="B206" s="214"/>
      <c r="C206" s="13"/>
      <c r="D206" s="210" t="s">
        <v>147</v>
      </c>
      <c r="E206" s="215" t="s">
        <v>1</v>
      </c>
      <c r="F206" s="216" t="s">
        <v>785</v>
      </c>
      <c r="G206" s="13"/>
      <c r="H206" s="217">
        <v>58.359999999999999</v>
      </c>
      <c r="I206" s="218"/>
      <c r="J206" s="13"/>
      <c r="K206" s="13"/>
      <c r="L206" s="214"/>
      <c r="M206" s="219"/>
      <c r="N206" s="220"/>
      <c r="O206" s="220"/>
      <c r="P206" s="220"/>
      <c r="Q206" s="220"/>
      <c r="R206" s="220"/>
      <c r="S206" s="220"/>
      <c r="T206" s="22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5" t="s">
        <v>147</v>
      </c>
      <c r="AU206" s="215" t="s">
        <v>89</v>
      </c>
      <c r="AV206" s="13" t="s">
        <v>89</v>
      </c>
      <c r="AW206" s="13" t="s">
        <v>36</v>
      </c>
      <c r="AX206" s="13" t="s">
        <v>79</v>
      </c>
      <c r="AY206" s="215" t="s">
        <v>135</v>
      </c>
    </row>
    <row r="207" s="13" customFormat="1">
      <c r="A207" s="13"/>
      <c r="B207" s="214"/>
      <c r="C207" s="13"/>
      <c r="D207" s="210" t="s">
        <v>147</v>
      </c>
      <c r="E207" s="215" t="s">
        <v>1</v>
      </c>
      <c r="F207" s="216" t="s">
        <v>789</v>
      </c>
      <c r="G207" s="13"/>
      <c r="H207" s="217">
        <v>4.7125000000000004</v>
      </c>
      <c r="I207" s="218"/>
      <c r="J207" s="13"/>
      <c r="K207" s="13"/>
      <c r="L207" s="214"/>
      <c r="M207" s="219"/>
      <c r="N207" s="220"/>
      <c r="O207" s="220"/>
      <c r="P207" s="220"/>
      <c r="Q207" s="220"/>
      <c r="R207" s="220"/>
      <c r="S207" s="220"/>
      <c r="T207" s="22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147</v>
      </c>
      <c r="AU207" s="215" t="s">
        <v>89</v>
      </c>
      <c r="AV207" s="13" t="s">
        <v>89</v>
      </c>
      <c r="AW207" s="13" t="s">
        <v>36</v>
      </c>
      <c r="AX207" s="13" t="s">
        <v>79</v>
      </c>
      <c r="AY207" s="215" t="s">
        <v>135</v>
      </c>
    </row>
    <row r="208" s="15" customFormat="1">
      <c r="A208" s="15"/>
      <c r="B208" s="229"/>
      <c r="C208" s="15"/>
      <c r="D208" s="210" t="s">
        <v>147</v>
      </c>
      <c r="E208" s="230" t="s">
        <v>1</v>
      </c>
      <c r="F208" s="231" t="s">
        <v>156</v>
      </c>
      <c r="G208" s="15"/>
      <c r="H208" s="232">
        <v>63.072499999999998</v>
      </c>
      <c r="I208" s="233"/>
      <c r="J208" s="15"/>
      <c r="K208" s="15"/>
      <c r="L208" s="229"/>
      <c r="M208" s="234"/>
      <c r="N208" s="235"/>
      <c r="O208" s="235"/>
      <c r="P208" s="235"/>
      <c r="Q208" s="235"/>
      <c r="R208" s="235"/>
      <c r="S208" s="235"/>
      <c r="T208" s="23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30" t="s">
        <v>147</v>
      </c>
      <c r="AU208" s="230" t="s">
        <v>89</v>
      </c>
      <c r="AV208" s="15" t="s">
        <v>143</v>
      </c>
      <c r="AW208" s="15" t="s">
        <v>36</v>
      </c>
      <c r="AX208" s="15" t="s">
        <v>87</v>
      </c>
      <c r="AY208" s="230" t="s">
        <v>135</v>
      </c>
    </row>
    <row r="209" s="2" customFormat="1" ht="14.4" customHeight="1">
      <c r="A209" s="38"/>
      <c r="B209" s="196"/>
      <c r="C209" s="197" t="s">
        <v>412</v>
      </c>
      <c r="D209" s="197" t="s">
        <v>138</v>
      </c>
      <c r="E209" s="198" t="s">
        <v>477</v>
      </c>
      <c r="F209" s="199" t="s">
        <v>478</v>
      </c>
      <c r="G209" s="200" t="s">
        <v>164</v>
      </c>
      <c r="H209" s="201">
        <v>1198.3869999999999</v>
      </c>
      <c r="I209" s="202"/>
      <c r="J209" s="203">
        <f>ROUND(I209*H209,2)</f>
        <v>0</v>
      </c>
      <c r="K209" s="199" t="s">
        <v>292</v>
      </c>
      <c r="L209" s="39"/>
      <c r="M209" s="204" t="s">
        <v>1</v>
      </c>
      <c r="N209" s="205" t="s">
        <v>44</v>
      </c>
      <c r="O209" s="77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143</v>
      </c>
      <c r="AT209" s="208" t="s">
        <v>138</v>
      </c>
      <c r="AU209" s="208" t="s">
        <v>89</v>
      </c>
      <c r="AY209" s="19" t="s">
        <v>135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9" t="s">
        <v>87</v>
      </c>
      <c r="BK209" s="209">
        <f>ROUND(I209*H209,2)</f>
        <v>0</v>
      </c>
      <c r="BL209" s="19" t="s">
        <v>143</v>
      </c>
      <c r="BM209" s="208" t="s">
        <v>790</v>
      </c>
    </row>
    <row r="210" s="13" customFormat="1">
      <c r="A210" s="13"/>
      <c r="B210" s="214"/>
      <c r="C210" s="13"/>
      <c r="D210" s="210" t="s">
        <v>147</v>
      </c>
      <c r="E210" s="215" t="s">
        <v>1</v>
      </c>
      <c r="F210" s="216" t="s">
        <v>791</v>
      </c>
      <c r="G210" s="13"/>
      <c r="H210" s="217">
        <v>1198.3869999999999</v>
      </c>
      <c r="I210" s="218"/>
      <c r="J210" s="13"/>
      <c r="K210" s="13"/>
      <c r="L210" s="214"/>
      <c r="M210" s="219"/>
      <c r="N210" s="220"/>
      <c r="O210" s="220"/>
      <c r="P210" s="220"/>
      <c r="Q210" s="220"/>
      <c r="R210" s="220"/>
      <c r="S210" s="220"/>
      <c r="T210" s="22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147</v>
      </c>
      <c r="AU210" s="215" t="s">
        <v>89</v>
      </c>
      <c r="AV210" s="13" t="s">
        <v>89</v>
      </c>
      <c r="AW210" s="13" t="s">
        <v>36</v>
      </c>
      <c r="AX210" s="13" t="s">
        <v>87</v>
      </c>
      <c r="AY210" s="215" t="s">
        <v>135</v>
      </c>
    </row>
    <row r="211" s="2" customFormat="1" ht="24.15" customHeight="1">
      <c r="A211" s="38"/>
      <c r="B211" s="196"/>
      <c r="C211" s="197" t="s">
        <v>416</v>
      </c>
      <c r="D211" s="197" t="s">
        <v>138</v>
      </c>
      <c r="E211" s="198" t="s">
        <v>484</v>
      </c>
      <c r="F211" s="199" t="s">
        <v>485</v>
      </c>
      <c r="G211" s="200" t="s">
        <v>164</v>
      </c>
      <c r="H211" s="201">
        <v>58.359999999999999</v>
      </c>
      <c r="I211" s="202"/>
      <c r="J211" s="203">
        <f>ROUND(I211*H211,2)</f>
        <v>0</v>
      </c>
      <c r="K211" s="199" t="s">
        <v>292</v>
      </c>
      <c r="L211" s="39"/>
      <c r="M211" s="204" t="s">
        <v>1</v>
      </c>
      <c r="N211" s="205" t="s">
        <v>44</v>
      </c>
      <c r="O211" s="77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143</v>
      </c>
      <c r="AT211" s="208" t="s">
        <v>138</v>
      </c>
      <c r="AU211" s="208" t="s">
        <v>89</v>
      </c>
      <c r="AY211" s="19" t="s">
        <v>135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9" t="s">
        <v>87</v>
      </c>
      <c r="BK211" s="209">
        <f>ROUND(I211*H211,2)</f>
        <v>0</v>
      </c>
      <c r="BL211" s="19" t="s">
        <v>143</v>
      </c>
      <c r="BM211" s="208" t="s">
        <v>792</v>
      </c>
    </row>
    <row r="212" s="13" customFormat="1">
      <c r="A212" s="13"/>
      <c r="B212" s="214"/>
      <c r="C212" s="13"/>
      <c r="D212" s="210" t="s">
        <v>147</v>
      </c>
      <c r="E212" s="215" t="s">
        <v>1</v>
      </c>
      <c r="F212" s="216" t="s">
        <v>785</v>
      </c>
      <c r="G212" s="13"/>
      <c r="H212" s="217">
        <v>58.359999999999999</v>
      </c>
      <c r="I212" s="218"/>
      <c r="J212" s="13"/>
      <c r="K212" s="13"/>
      <c r="L212" s="214"/>
      <c r="M212" s="219"/>
      <c r="N212" s="220"/>
      <c r="O212" s="220"/>
      <c r="P212" s="220"/>
      <c r="Q212" s="220"/>
      <c r="R212" s="220"/>
      <c r="S212" s="220"/>
      <c r="T212" s="22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5" t="s">
        <v>147</v>
      </c>
      <c r="AU212" s="215" t="s">
        <v>89</v>
      </c>
      <c r="AV212" s="13" t="s">
        <v>89</v>
      </c>
      <c r="AW212" s="13" t="s">
        <v>36</v>
      </c>
      <c r="AX212" s="13" t="s">
        <v>87</v>
      </c>
      <c r="AY212" s="215" t="s">
        <v>135</v>
      </c>
    </row>
    <row r="213" s="12" customFormat="1" ht="22.8" customHeight="1">
      <c r="A213" s="12"/>
      <c r="B213" s="183"/>
      <c r="C213" s="12"/>
      <c r="D213" s="184" t="s">
        <v>78</v>
      </c>
      <c r="E213" s="194" t="s">
        <v>488</v>
      </c>
      <c r="F213" s="194" t="s">
        <v>489</v>
      </c>
      <c r="G213" s="12"/>
      <c r="H213" s="12"/>
      <c r="I213" s="186"/>
      <c r="J213" s="195">
        <f>BK213</f>
        <v>0</v>
      </c>
      <c r="K213" s="12"/>
      <c r="L213" s="183"/>
      <c r="M213" s="188"/>
      <c r="N213" s="189"/>
      <c r="O213" s="189"/>
      <c r="P213" s="190">
        <f>P214</f>
        <v>0</v>
      </c>
      <c r="Q213" s="189"/>
      <c r="R213" s="190">
        <f>R214</f>
        <v>0</v>
      </c>
      <c r="S213" s="189"/>
      <c r="T213" s="191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84" t="s">
        <v>87</v>
      </c>
      <c r="AT213" s="192" t="s">
        <v>78</v>
      </c>
      <c r="AU213" s="192" t="s">
        <v>87</v>
      </c>
      <c r="AY213" s="184" t="s">
        <v>135</v>
      </c>
      <c r="BK213" s="193">
        <f>BK214</f>
        <v>0</v>
      </c>
    </row>
    <row r="214" s="2" customFormat="1" ht="24.15" customHeight="1">
      <c r="A214" s="38"/>
      <c r="B214" s="196"/>
      <c r="C214" s="197" t="s">
        <v>420</v>
      </c>
      <c r="D214" s="197" t="s">
        <v>138</v>
      </c>
      <c r="E214" s="198" t="s">
        <v>491</v>
      </c>
      <c r="F214" s="199" t="s">
        <v>492</v>
      </c>
      <c r="G214" s="200" t="s">
        <v>164</v>
      </c>
      <c r="H214" s="201">
        <v>238.13800000000001</v>
      </c>
      <c r="I214" s="202"/>
      <c r="J214" s="203">
        <f>ROUND(I214*H214,2)</f>
        <v>0</v>
      </c>
      <c r="K214" s="199" t="s">
        <v>292</v>
      </c>
      <c r="L214" s="39"/>
      <c r="M214" s="204" t="s">
        <v>1</v>
      </c>
      <c r="N214" s="205" t="s">
        <v>44</v>
      </c>
      <c r="O214" s="77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143</v>
      </c>
      <c r="AT214" s="208" t="s">
        <v>138</v>
      </c>
      <c r="AU214" s="208" t="s">
        <v>89</v>
      </c>
      <c r="AY214" s="19" t="s">
        <v>135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9" t="s">
        <v>87</v>
      </c>
      <c r="BK214" s="209">
        <f>ROUND(I214*H214,2)</f>
        <v>0</v>
      </c>
      <c r="BL214" s="19" t="s">
        <v>143</v>
      </c>
      <c r="BM214" s="208" t="s">
        <v>793</v>
      </c>
    </row>
    <row r="215" s="12" customFormat="1" ht="25.92" customHeight="1">
      <c r="A215" s="12"/>
      <c r="B215" s="183"/>
      <c r="C215" s="12"/>
      <c r="D215" s="184" t="s">
        <v>78</v>
      </c>
      <c r="E215" s="185" t="s">
        <v>494</v>
      </c>
      <c r="F215" s="185" t="s">
        <v>495</v>
      </c>
      <c r="G215" s="12"/>
      <c r="H215" s="12"/>
      <c r="I215" s="186"/>
      <c r="J215" s="187">
        <f>BK215</f>
        <v>0</v>
      </c>
      <c r="K215" s="12"/>
      <c r="L215" s="183"/>
      <c r="M215" s="188"/>
      <c r="N215" s="189"/>
      <c r="O215" s="189"/>
      <c r="P215" s="190">
        <f>P216</f>
        <v>0</v>
      </c>
      <c r="Q215" s="189"/>
      <c r="R215" s="190">
        <f>R216</f>
        <v>0.052999999999999998</v>
      </c>
      <c r="S215" s="189"/>
      <c r="T215" s="191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84" t="s">
        <v>89</v>
      </c>
      <c r="AT215" s="192" t="s">
        <v>78</v>
      </c>
      <c r="AU215" s="192" t="s">
        <v>79</v>
      </c>
      <c r="AY215" s="184" t="s">
        <v>135</v>
      </c>
      <c r="BK215" s="193">
        <f>BK216</f>
        <v>0</v>
      </c>
    </row>
    <row r="216" s="12" customFormat="1" ht="22.8" customHeight="1">
      <c r="A216" s="12"/>
      <c r="B216" s="183"/>
      <c r="C216" s="12"/>
      <c r="D216" s="184" t="s">
        <v>78</v>
      </c>
      <c r="E216" s="194" t="s">
        <v>496</v>
      </c>
      <c r="F216" s="194" t="s">
        <v>497</v>
      </c>
      <c r="G216" s="12"/>
      <c r="H216" s="12"/>
      <c r="I216" s="186"/>
      <c r="J216" s="195">
        <f>BK216</f>
        <v>0</v>
      </c>
      <c r="K216" s="12"/>
      <c r="L216" s="183"/>
      <c r="M216" s="188"/>
      <c r="N216" s="189"/>
      <c r="O216" s="189"/>
      <c r="P216" s="190">
        <f>SUM(P217:P226)</f>
        <v>0</v>
      </c>
      <c r="Q216" s="189"/>
      <c r="R216" s="190">
        <f>SUM(R217:R226)</f>
        <v>0.052999999999999998</v>
      </c>
      <c r="S216" s="189"/>
      <c r="T216" s="191">
        <f>SUM(T217:T226)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84" t="s">
        <v>89</v>
      </c>
      <c r="AT216" s="192" t="s">
        <v>78</v>
      </c>
      <c r="AU216" s="192" t="s">
        <v>87</v>
      </c>
      <c r="AY216" s="184" t="s">
        <v>135</v>
      </c>
      <c r="BK216" s="193">
        <f>SUM(BK217:BK226)</f>
        <v>0</v>
      </c>
    </row>
    <row r="217" s="2" customFormat="1" ht="24.15" customHeight="1">
      <c r="A217" s="38"/>
      <c r="B217" s="196"/>
      <c r="C217" s="197" t="s">
        <v>425</v>
      </c>
      <c r="D217" s="197" t="s">
        <v>138</v>
      </c>
      <c r="E217" s="198" t="s">
        <v>499</v>
      </c>
      <c r="F217" s="199" t="s">
        <v>500</v>
      </c>
      <c r="G217" s="200" t="s">
        <v>330</v>
      </c>
      <c r="H217" s="201">
        <v>42.560000000000002</v>
      </c>
      <c r="I217" s="202"/>
      <c r="J217" s="203">
        <f>ROUND(I217*H217,2)</f>
        <v>0</v>
      </c>
      <c r="K217" s="199" t="s">
        <v>292</v>
      </c>
      <c r="L217" s="39"/>
      <c r="M217" s="204" t="s">
        <v>1</v>
      </c>
      <c r="N217" s="205" t="s">
        <v>44</v>
      </c>
      <c r="O217" s="77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221</v>
      </c>
      <c r="AT217" s="208" t="s">
        <v>138</v>
      </c>
      <c r="AU217" s="208" t="s">
        <v>89</v>
      </c>
      <c r="AY217" s="19" t="s">
        <v>135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87</v>
      </c>
      <c r="BK217" s="209">
        <f>ROUND(I217*H217,2)</f>
        <v>0</v>
      </c>
      <c r="BL217" s="19" t="s">
        <v>221</v>
      </c>
      <c r="BM217" s="208" t="s">
        <v>794</v>
      </c>
    </row>
    <row r="218" s="13" customFormat="1">
      <c r="A218" s="13"/>
      <c r="B218" s="214"/>
      <c r="C218" s="13"/>
      <c r="D218" s="210" t="s">
        <v>147</v>
      </c>
      <c r="E218" s="215" t="s">
        <v>1</v>
      </c>
      <c r="F218" s="216" t="s">
        <v>795</v>
      </c>
      <c r="G218" s="13"/>
      <c r="H218" s="217">
        <v>42.560000000000002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147</v>
      </c>
      <c r="AU218" s="215" t="s">
        <v>89</v>
      </c>
      <c r="AV218" s="13" t="s">
        <v>89</v>
      </c>
      <c r="AW218" s="13" t="s">
        <v>36</v>
      </c>
      <c r="AX218" s="13" t="s">
        <v>87</v>
      </c>
      <c r="AY218" s="215" t="s">
        <v>135</v>
      </c>
    </row>
    <row r="219" s="2" customFormat="1" ht="14.4" customHeight="1">
      <c r="A219" s="38"/>
      <c r="B219" s="196"/>
      <c r="C219" s="237" t="s">
        <v>429</v>
      </c>
      <c r="D219" s="237" t="s">
        <v>161</v>
      </c>
      <c r="E219" s="238" t="s">
        <v>504</v>
      </c>
      <c r="F219" s="239" t="s">
        <v>505</v>
      </c>
      <c r="G219" s="240" t="s">
        <v>164</v>
      </c>
      <c r="H219" s="241">
        <v>0.014999999999999999</v>
      </c>
      <c r="I219" s="242"/>
      <c r="J219" s="243">
        <f>ROUND(I219*H219,2)</f>
        <v>0</v>
      </c>
      <c r="K219" s="239" t="s">
        <v>292</v>
      </c>
      <c r="L219" s="244"/>
      <c r="M219" s="245" t="s">
        <v>1</v>
      </c>
      <c r="N219" s="246" t="s">
        <v>44</v>
      </c>
      <c r="O219" s="77"/>
      <c r="P219" s="206">
        <f>O219*H219</f>
        <v>0</v>
      </c>
      <c r="Q219" s="206">
        <v>1</v>
      </c>
      <c r="R219" s="206">
        <f>Q219*H219</f>
        <v>0.014999999999999999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425</v>
      </c>
      <c r="AT219" s="208" t="s">
        <v>161</v>
      </c>
      <c r="AU219" s="208" t="s">
        <v>89</v>
      </c>
      <c r="AY219" s="19" t="s">
        <v>135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9" t="s">
        <v>87</v>
      </c>
      <c r="BK219" s="209">
        <f>ROUND(I219*H219,2)</f>
        <v>0</v>
      </c>
      <c r="BL219" s="19" t="s">
        <v>221</v>
      </c>
      <c r="BM219" s="208" t="s">
        <v>796</v>
      </c>
    </row>
    <row r="220" s="13" customFormat="1">
      <c r="A220" s="13"/>
      <c r="B220" s="214"/>
      <c r="C220" s="13"/>
      <c r="D220" s="210" t="s">
        <v>147</v>
      </c>
      <c r="E220" s="215" t="s">
        <v>1</v>
      </c>
      <c r="F220" s="216" t="s">
        <v>795</v>
      </c>
      <c r="G220" s="13"/>
      <c r="H220" s="217">
        <v>42.560000000000002</v>
      </c>
      <c r="I220" s="218"/>
      <c r="J220" s="13"/>
      <c r="K220" s="13"/>
      <c r="L220" s="214"/>
      <c r="M220" s="219"/>
      <c r="N220" s="220"/>
      <c r="O220" s="220"/>
      <c r="P220" s="220"/>
      <c r="Q220" s="220"/>
      <c r="R220" s="220"/>
      <c r="S220" s="220"/>
      <c r="T220" s="22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147</v>
      </c>
      <c r="AU220" s="215" t="s">
        <v>89</v>
      </c>
      <c r="AV220" s="13" t="s">
        <v>89</v>
      </c>
      <c r="AW220" s="13" t="s">
        <v>36</v>
      </c>
      <c r="AX220" s="13" t="s">
        <v>87</v>
      </c>
      <c r="AY220" s="215" t="s">
        <v>135</v>
      </c>
    </row>
    <row r="221" s="13" customFormat="1">
      <c r="A221" s="13"/>
      <c r="B221" s="214"/>
      <c r="C221" s="13"/>
      <c r="D221" s="210" t="s">
        <v>147</v>
      </c>
      <c r="E221" s="13"/>
      <c r="F221" s="216" t="s">
        <v>797</v>
      </c>
      <c r="G221" s="13"/>
      <c r="H221" s="217">
        <v>0.014999999999999999</v>
      </c>
      <c r="I221" s="218"/>
      <c r="J221" s="13"/>
      <c r="K221" s="13"/>
      <c r="L221" s="214"/>
      <c r="M221" s="219"/>
      <c r="N221" s="220"/>
      <c r="O221" s="220"/>
      <c r="P221" s="220"/>
      <c r="Q221" s="220"/>
      <c r="R221" s="220"/>
      <c r="S221" s="220"/>
      <c r="T221" s="22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5" t="s">
        <v>147</v>
      </c>
      <c r="AU221" s="215" t="s">
        <v>89</v>
      </c>
      <c r="AV221" s="13" t="s">
        <v>89</v>
      </c>
      <c r="AW221" s="13" t="s">
        <v>3</v>
      </c>
      <c r="AX221" s="13" t="s">
        <v>87</v>
      </c>
      <c r="AY221" s="215" t="s">
        <v>135</v>
      </c>
    </row>
    <row r="222" s="2" customFormat="1" ht="24.15" customHeight="1">
      <c r="A222" s="38"/>
      <c r="B222" s="196"/>
      <c r="C222" s="197" t="s">
        <v>433</v>
      </c>
      <c r="D222" s="197" t="s">
        <v>138</v>
      </c>
      <c r="E222" s="198" t="s">
        <v>509</v>
      </c>
      <c r="F222" s="199" t="s">
        <v>510</v>
      </c>
      <c r="G222" s="200" t="s">
        <v>330</v>
      </c>
      <c r="H222" s="201">
        <v>85.120000000000005</v>
      </c>
      <c r="I222" s="202"/>
      <c r="J222" s="203">
        <f>ROUND(I222*H222,2)</f>
        <v>0</v>
      </c>
      <c r="K222" s="199" t="s">
        <v>292</v>
      </c>
      <c r="L222" s="39"/>
      <c r="M222" s="204" t="s">
        <v>1</v>
      </c>
      <c r="N222" s="205" t="s">
        <v>44</v>
      </c>
      <c r="O222" s="77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221</v>
      </c>
      <c r="AT222" s="208" t="s">
        <v>138</v>
      </c>
      <c r="AU222" s="208" t="s">
        <v>89</v>
      </c>
      <c r="AY222" s="19" t="s">
        <v>135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9" t="s">
        <v>87</v>
      </c>
      <c r="BK222" s="209">
        <f>ROUND(I222*H222,2)</f>
        <v>0</v>
      </c>
      <c r="BL222" s="19" t="s">
        <v>221</v>
      </c>
      <c r="BM222" s="208" t="s">
        <v>798</v>
      </c>
    </row>
    <row r="223" s="13" customFormat="1">
      <c r="A223" s="13"/>
      <c r="B223" s="214"/>
      <c r="C223" s="13"/>
      <c r="D223" s="210" t="s">
        <v>147</v>
      </c>
      <c r="E223" s="215" t="s">
        <v>1</v>
      </c>
      <c r="F223" s="216" t="s">
        <v>799</v>
      </c>
      <c r="G223" s="13"/>
      <c r="H223" s="217">
        <v>85.120000000000005</v>
      </c>
      <c r="I223" s="218"/>
      <c r="J223" s="13"/>
      <c r="K223" s="13"/>
      <c r="L223" s="214"/>
      <c r="M223" s="219"/>
      <c r="N223" s="220"/>
      <c r="O223" s="220"/>
      <c r="P223" s="220"/>
      <c r="Q223" s="220"/>
      <c r="R223" s="220"/>
      <c r="S223" s="220"/>
      <c r="T223" s="22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147</v>
      </c>
      <c r="AU223" s="215" t="s">
        <v>89</v>
      </c>
      <c r="AV223" s="13" t="s">
        <v>89</v>
      </c>
      <c r="AW223" s="13" t="s">
        <v>36</v>
      </c>
      <c r="AX223" s="13" t="s">
        <v>87</v>
      </c>
      <c r="AY223" s="215" t="s">
        <v>135</v>
      </c>
    </row>
    <row r="224" s="2" customFormat="1" ht="14.4" customHeight="1">
      <c r="A224" s="38"/>
      <c r="B224" s="196"/>
      <c r="C224" s="237" t="s">
        <v>437</v>
      </c>
      <c r="D224" s="237" t="s">
        <v>161</v>
      </c>
      <c r="E224" s="238" t="s">
        <v>514</v>
      </c>
      <c r="F224" s="239" t="s">
        <v>515</v>
      </c>
      <c r="G224" s="240" t="s">
        <v>164</v>
      </c>
      <c r="H224" s="241">
        <v>0.037999999999999999</v>
      </c>
      <c r="I224" s="242"/>
      <c r="J224" s="243">
        <f>ROUND(I224*H224,2)</f>
        <v>0</v>
      </c>
      <c r="K224" s="239" t="s">
        <v>292</v>
      </c>
      <c r="L224" s="244"/>
      <c r="M224" s="245" t="s">
        <v>1</v>
      </c>
      <c r="N224" s="246" t="s">
        <v>44</v>
      </c>
      <c r="O224" s="77"/>
      <c r="P224" s="206">
        <f>O224*H224</f>
        <v>0</v>
      </c>
      <c r="Q224" s="206">
        <v>1</v>
      </c>
      <c r="R224" s="206">
        <f>Q224*H224</f>
        <v>0.037999999999999999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425</v>
      </c>
      <c r="AT224" s="208" t="s">
        <v>161</v>
      </c>
      <c r="AU224" s="208" t="s">
        <v>89</v>
      </c>
      <c r="AY224" s="19" t="s">
        <v>135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9" t="s">
        <v>87</v>
      </c>
      <c r="BK224" s="209">
        <f>ROUND(I224*H224,2)</f>
        <v>0</v>
      </c>
      <c r="BL224" s="19" t="s">
        <v>221</v>
      </c>
      <c r="BM224" s="208" t="s">
        <v>800</v>
      </c>
    </row>
    <row r="225" s="13" customFormat="1">
      <c r="A225" s="13"/>
      <c r="B225" s="214"/>
      <c r="C225" s="13"/>
      <c r="D225" s="210" t="s">
        <v>147</v>
      </c>
      <c r="E225" s="13"/>
      <c r="F225" s="216" t="s">
        <v>801</v>
      </c>
      <c r="G225" s="13"/>
      <c r="H225" s="217">
        <v>0.037999999999999999</v>
      </c>
      <c r="I225" s="218"/>
      <c r="J225" s="13"/>
      <c r="K225" s="13"/>
      <c r="L225" s="214"/>
      <c r="M225" s="219"/>
      <c r="N225" s="220"/>
      <c r="O225" s="220"/>
      <c r="P225" s="220"/>
      <c r="Q225" s="220"/>
      <c r="R225" s="220"/>
      <c r="S225" s="220"/>
      <c r="T225" s="22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5" t="s">
        <v>147</v>
      </c>
      <c r="AU225" s="215" t="s">
        <v>89</v>
      </c>
      <c r="AV225" s="13" t="s">
        <v>89</v>
      </c>
      <c r="AW225" s="13" t="s">
        <v>3</v>
      </c>
      <c r="AX225" s="13" t="s">
        <v>87</v>
      </c>
      <c r="AY225" s="215" t="s">
        <v>135</v>
      </c>
    </row>
    <row r="226" s="2" customFormat="1" ht="24.15" customHeight="1">
      <c r="A226" s="38"/>
      <c r="B226" s="196"/>
      <c r="C226" s="197" t="s">
        <v>447</v>
      </c>
      <c r="D226" s="197" t="s">
        <v>138</v>
      </c>
      <c r="E226" s="198" t="s">
        <v>519</v>
      </c>
      <c r="F226" s="199" t="s">
        <v>520</v>
      </c>
      <c r="G226" s="200" t="s">
        <v>164</v>
      </c>
      <c r="H226" s="201">
        <v>0.052999999999999998</v>
      </c>
      <c r="I226" s="202"/>
      <c r="J226" s="203">
        <f>ROUND(I226*H226,2)</f>
        <v>0</v>
      </c>
      <c r="K226" s="199" t="s">
        <v>292</v>
      </c>
      <c r="L226" s="39"/>
      <c r="M226" s="204" t="s">
        <v>1</v>
      </c>
      <c r="N226" s="205" t="s">
        <v>44</v>
      </c>
      <c r="O226" s="77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221</v>
      </c>
      <c r="AT226" s="208" t="s">
        <v>138</v>
      </c>
      <c r="AU226" s="208" t="s">
        <v>89</v>
      </c>
      <c r="AY226" s="19" t="s">
        <v>135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9" t="s">
        <v>87</v>
      </c>
      <c r="BK226" s="209">
        <f>ROUND(I226*H226,2)</f>
        <v>0</v>
      </c>
      <c r="BL226" s="19" t="s">
        <v>221</v>
      </c>
      <c r="BM226" s="208" t="s">
        <v>802</v>
      </c>
    </row>
    <row r="227" s="12" customFormat="1" ht="25.92" customHeight="1">
      <c r="A227" s="12"/>
      <c r="B227" s="183"/>
      <c r="C227" s="12"/>
      <c r="D227" s="184" t="s">
        <v>78</v>
      </c>
      <c r="E227" s="185" t="s">
        <v>106</v>
      </c>
      <c r="F227" s="185" t="s">
        <v>107</v>
      </c>
      <c r="G227" s="12"/>
      <c r="H227" s="12"/>
      <c r="I227" s="186"/>
      <c r="J227" s="187">
        <f>BK227</f>
        <v>0</v>
      </c>
      <c r="K227" s="12"/>
      <c r="L227" s="183"/>
      <c r="M227" s="188"/>
      <c r="N227" s="189"/>
      <c r="O227" s="189"/>
      <c r="P227" s="190">
        <f>P228+P232</f>
        <v>0</v>
      </c>
      <c r="Q227" s="189"/>
      <c r="R227" s="190">
        <f>R228+R232</f>
        <v>0</v>
      </c>
      <c r="S227" s="189"/>
      <c r="T227" s="191">
        <f>T228+T232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84" t="s">
        <v>136</v>
      </c>
      <c r="AT227" s="192" t="s">
        <v>78</v>
      </c>
      <c r="AU227" s="192" t="s">
        <v>79</v>
      </c>
      <c r="AY227" s="184" t="s">
        <v>135</v>
      </c>
      <c r="BK227" s="193">
        <f>BK228+BK232</f>
        <v>0</v>
      </c>
    </row>
    <row r="228" s="12" customFormat="1" ht="22.8" customHeight="1">
      <c r="A228" s="12"/>
      <c r="B228" s="183"/>
      <c r="C228" s="12"/>
      <c r="D228" s="184" t="s">
        <v>78</v>
      </c>
      <c r="E228" s="194" t="s">
        <v>522</v>
      </c>
      <c r="F228" s="194" t="s">
        <v>523</v>
      </c>
      <c r="G228" s="12"/>
      <c r="H228" s="12"/>
      <c r="I228" s="186"/>
      <c r="J228" s="195">
        <f>BK228</f>
        <v>0</v>
      </c>
      <c r="K228" s="12"/>
      <c r="L228" s="183"/>
      <c r="M228" s="188"/>
      <c r="N228" s="189"/>
      <c r="O228" s="189"/>
      <c r="P228" s="190">
        <f>SUM(P229:P231)</f>
        <v>0</v>
      </c>
      <c r="Q228" s="189"/>
      <c r="R228" s="190">
        <f>SUM(R229:R231)</f>
        <v>0</v>
      </c>
      <c r="S228" s="189"/>
      <c r="T228" s="191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84" t="s">
        <v>136</v>
      </c>
      <c r="AT228" s="192" t="s">
        <v>78</v>
      </c>
      <c r="AU228" s="192" t="s">
        <v>87</v>
      </c>
      <c r="AY228" s="184" t="s">
        <v>135</v>
      </c>
      <c r="BK228" s="193">
        <f>SUM(BK229:BK231)</f>
        <v>0</v>
      </c>
    </row>
    <row r="229" s="2" customFormat="1" ht="14.4" customHeight="1">
      <c r="A229" s="38"/>
      <c r="B229" s="196"/>
      <c r="C229" s="197" t="s">
        <v>453</v>
      </c>
      <c r="D229" s="197" t="s">
        <v>138</v>
      </c>
      <c r="E229" s="198" t="s">
        <v>525</v>
      </c>
      <c r="F229" s="199" t="s">
        <v>526</v>
      </c>
      <c r="G229" s="200" t="s">
        <v>527</v>
      </c>
      <c r="H229" s="201">
        <v>1</v>
      </c>
      <c r="I229" s="202"/>
      <c r="J229" s="203">
        <f>ROUND(I229*H229,2)</f>
        <v>0</v>
      </c>
      <c r="K229" s="199" t="s">
        <v>292</v>
      </c>
      <c r="L229" s="39"/>
      <c r="M229" s="204" t="s">
        <v>1</v>
      </c>
      <c r="N229" s="205" t="s">
        <v>44</v>
      </c>
      <c r="O229" s="77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528</v>
      </c>
      <c r="AT229" s="208" t="s">
        <v>138</v>
      </c>
      <c r="AU229" s="208" t="s">
        <v>89</v>
      </c>
      <c r="AY229" s="19" t="s">
        <v>135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87</v>
      </c>
      <c r="BK229" s="209">
        <f>ROUND(I229*H229,2)</f>
        <v>0</v>
      </c>
      <c r="BL229" s="19" t="s">
        <v>528</v>
      </c>
      <c r="BM229" s="208" t="s">
        <v>803</v>
      </c>
    </row>
    <row r="230" s="2" customFormat="1" ht="14.4" customHeight="1">
      <c r="A230" s="38"/>
      <c r="B230" s="196"/>
      <c r="C230" s="197" t="s">
        <v>459</v>
      </c>
      <c r="D230" s="197" t="s">
        <v>138</v>
      </c>
      <c r="E230" s="198" t="s">
        <v>531</v>
      </c>
      <c r="F230" s="199" t="s">
        <v>532</v>
      </c>
      <c r="G230" s="200" t="s">
        <v>527</v>
      </c>
      <c r="H230" s="201">
        <v>1</v>
      </c>
      <c r="I230" s="202"/>
      <c r="J230" s="203">
        <f>ROUND(I230*H230,2)</f>
        <v>0</v>
      </c>
      <c r="K230" s="199" t="s">
        <v>292</v>
      </c>
      <c r="L230" s="39"/>
      <c r="M230" s="204" t="s">
        <v>1</v>
      </c>
      <c r="N230" s="205" t="s">
        <v>44</v>
      </c>
      <c r="O230" s="77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528</v>
      </c>
      <c r="AT230" s="208" t="s">
        <v>138</v>
      </c>
      <c r="AU230" s="208" t="s">
        <v>89</v>
      </c>
      <c r="AY230" s="19" t="s">
        <v>135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9" t="s">
        <v>87</v>
      </c>
      <c r="BK230" s="209">
        <f>ROUND(I230*H230,2)</f>
        <v>0</v>
      </c>
      <c r="BL230" s="19" t="s">
        <v>528</v>
      </c>
      <c r="BM230" s="208" t="s">
        <v>804</v>
      </c>
    </row>
    <row r="231" s="2" customFormat="1" ht="14.4" customHeight="1">
      <c r="A231" s="38"/>
      <c r="B231" s="196"/>
      <c r="C231" s="197" t="s">
        <v>464</v>
      </c>
      <c r="D231" s="197" t="s">
        <v>138</v>
      </c>
      <c r="E231" s="198" t="s">
        <v>535</v>
      </c>
      <c r="F231" s="199" t="s">
        <v>536</v>
      </c>
      <c r="G231" s="200" t="s">
        <v>527</v>
      </c>
      <c r="H231" s="201">
        <v>1</v>
      </c>
      <c r="I231" s="202"/>
      <c r="J231" s="203">
        <f>ROUND(I231*H231,2)</f>
        <v>0</v>
      </c>
      <c r="K231" s="199" t="s">
        <v>292</v>
      </c>
      <c r="L231" s="39"/>
      <c r="M231" s="204" t="s">
        <v>1</v>
      </c>
      <c r="N231" s="205" t="s">
        <v>44</v>
      </c>
      <c r="O231" s="77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528</v>
      </c>
      <c r="AT231" s="208" t="s">
        <v>138</v>
      </c>
      <c r="AU231" s="208" t="s">
        <v>89</v>
      </c>
      <c r="AY231" s="19" t="s">
        <v>135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87</v>
      </c>
      <c r="BK231" s="209">
        <f>ROUND(I231*H231,2)</f>
        <v>0</v>
      </c>
      <c r="BL231" s="19" t="s">
        <v>528</v>
      </c>
      <c r="BM231" s="208" t="s">
        <v>805</v>
      </c>
    </row>
    <row r="232" s="12" customFormat="1" ht="22.8" customHeight="1">
      <c r="A232" s="12"/>
      <c r="B232" s="183"/>
      <c r="C232" s="12"/>
      <c r="D232" s="184" t="s">
        <v>78</v>
      </c>
      <c r="E232" s="194" t="s">
        <v>538</v>
      </c>
      <c r="F232" s="194" t="s">
        <v>539</v>
      </c>
      <c r="G232" s="12"/>
      <c r="H232" s="12"/>
      <c r="I232" s="186"/>
      <c r="J232" s="195">
        <f>BK232</f>
        <v>0</v>
      </c>
      <c r="K232" s="12"/>
      <c r="L232" s="183"/>
      <c r="M232" s="188"/>
      <c r="N232" s="189"/>
      <c r="O232" s="189"/>
      <c r="P232" s="190">
        <f>P233</f>
        <v>0</v>
      </c>
      <c r="Q232" s="189"/>
      <c r="R232" s="190">
        <f>R233</f>
        <v>0</v>
      </c>
      <c r="S232" s="189"/>
      <c r="T232" s="191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84" t="s">
        <v>136</v>
      </c>
      <c r="AT232" s="192" t="s">
        <v>78</v>
      </c>
      <c r="AU232" s="192" t="s">
        <v>87</v>
      </c>
      <c r="AY232" s="184" t="s">
        <v>135</v>
      </c>
      <c r="BK232" s="193">
        <f>BK233</f>
        <v>0</v>
      </c>
    </row>
    <row r="233" s="2" customFormat="1" ht="14.4" customHeight="1">
      <c r="A233" s="38"/>
      <c r="B233" s="196"/>
      <c r="C233" s="197" t="s">
        <v>470</v>
      </c>
      <c r="D233" s="197" t="s">
        <v>138</v>
      </c>
      <c r="E233" s="198" t="s">
        <v>541</v>
      </c>
      <c r="F233" s="199" t="s">
        <v>539</v>
      </c>
      <c r="G233" s="200" t="s">
        <v>527</v>
      </c>
      <c r="H233" s="201">
        <v>1</v>
      </c>
      <c r="I233" s="202"/>
      <c r="J233" s="203">
        <f>ROUND(I233*H233,2)</f>
        <v>0</v>
      </c>
      <c r="K233" s="199" t="s">
        <v>292</v>
      </c>
      <c r="L233" s="39"/>
      <c r="M233" s="258" t="s">
        <v>1</v>
      </c>
      <c r="N233" s="259" t="s">
        <v>44</v>
      </c>
      <c r="O233" s="260"/>
      <c r="P233" s="261">
        <f>O233*H233</f>
        <v>0</v>
      </c>
      <c r="Q233" s="261">
        <v>0</v>
      </c>
      <c r="R233" s="261">
        <f>Q233*H233</f>
        <v>0</v>
      </c>
      <c r="S233" s="261">
        <v>0</v>
      </c>
      <c r="T233" s="26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528</v>
      </c>
      <c r="AT233" s="208" t="s">
        <v>138</v>
      </c>
      <c r="AU233" s="208" t="s">
        <v>89</v>
      </c>
      <c r="AY233" s="19" t="s">
        <v>135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528</v>
      </c>
      <c r="BM233" s="208" t="s">
        <v>806</v>
      </c>
    </row>
    <row r="234" s="2" customFormat="1" ht="6.96" customHeight="1">
      <c r="A234" s="38"/>
      <c r="B234" s="60"/>
      <c r="C234" s="61"/>
      <c r="D234" s="61"/>
      <c r="E234" s="61"/>
      <c r="F234" s="61"/>
      <c r="G234" s="61"/>
      <c r="H234" s="61"/>
      <c r="I234" s="156"/>
      <c r="J234" s="61"/>
      <c r="K234" s="61"/>
      <c r="L234" s="39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autoFilter ref="C132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109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 propustků v km 83,327 83,878 84,177 84,569 TÚ 2071</v>
      </c>
      <c r="F7" s="32"/>
      <c r="G7" s="32"/>
      <c r="H7" s="32"/>
      <c r="I7" s="128"/>
      <c r="L7" s="22"/>
    </row>
    <row r="8" hidden="1" s="2" customFormat="1" ht="12" customHeight="1">
      <c r="A8" s="38"/>
      <c r="B8" s="39"/>
      <c r="C8" s="38"/>
      <c r="D8" s="32" t="s">
        <v>110</v>
      </c>
      <c r="E8" s="38"/>
      <c r="F8" s="38"/>
      <c r="G8" s="38"/>
      <c r="H8" s="38"/>
      <c r="I8" s="132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39"/>
      <c r="C9" s="38"/>
      <c r="D9" s="38"/>
      <c r="E9" s="67" t="s">
        <v>286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39"/>
      <c r="C10" s="38"/>
      <c r="D10" s="38"/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33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33" t="s">
        <v>22</v>
      </c>
      <c r="J12" s="69" t="str">
        <f>'Rekapitulace stavby'!AN8</f>
        <v>29. 6. 2020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32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33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133" t="s">
        <v>28</v>
      </c>
      <c r="J15" s="27" t="s">
        <v>29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32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133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33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32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133" t="s">
        <v>25</v>
      </c>
      <c r="J20" s="27" t="s">
        <v>33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133" t="s">
        <v>28</v>
      </c>
      <c r="J21" s="27" t="s">
        <v>35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32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39"/>
      <c r="C23" s="38"/>
      <c r="D23" s="32" t="s">
        <v>37</v>
      </c>
      <c r="E23" s="38"/>
      <c r="F23" s="38"/>
      <c r="G23" s="38"/>
      <c r="H23" s="38"/>
      <c r="I23" s="133" t="s">
        <v>25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133" t="s">
        <v>28</v>
      </c>
      <c r="J24" s="27" t="s">
        <v>35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32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132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4"/>
      <c r="B27" s="135"/>
      <c r="C27" s="134"/>
      <c r="D27" s="134"/>
      <c r="E27" s="36" t="s">
        <v>1</v>
      </c>
      <c r="F27" s="36"/>
      <c r="G27" s="36"/>
      <c r="H27" s="36"/>
      <c r="I27" s="136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38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39"/>
      <c r="C30" s="38"/>
      <c r="D30" s="139" t="s">
        <v>39</v>
      </c>
      <c r="E30" s="38"/>
      <c r="F30" s="38"/>
      <c r="G30" s="38"/>
      <c r="H30" s="38"/>
      <c r="I30" s="132"/>
      <c r="J30" s="96">
        <f>ROUND(J117,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140" t="s">
        <v>40</v>
      </c>
      <c r="J32" s="43" t="s">
        <v>42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141" t="s">
        <v>43</v>
      </c>
      <c r="E33" s="32" t="s">
        <v>44</v>
      </c>
      <c r="F33" s="142">
        <f>ROUND((SUM(BE117:BE136)),  2)</f>
        <v>0</v>
      </c>
      <c r="G33" s="38"/>
      <c r="H33" s="38"/>
      <c r="I33" s="143">
        <v>0.20999999999999999</v>
      </c>
      <c r="J33" s="142">
        <f>ROUND(((SUM(BE117:BE136))*I33),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45</v>
      </c>
      <c r="F34" s="142">
        <f>ROUND((SUM(BF117:BF136)),  2)</f>
        <v>0</v>
      </c>
      <c r="G34" s="38"/>
      <c r="H34" s="38"/>
      <c r="I34" s="143">
        <v>0.14999999999999999</v>
      </c>
      <c r="J34" s="142">
        <f>ROUND(((SUM(BF117:BF136))*I34),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42">
        <f>ROUND((SUM(BG117:BG136)),  2)</f>
        <v>0</v>
      </c>
      <c r="G35" s="38"/>
      <c r="H35" s="38"/>
      <c r="I35" s="143">
        <v>0.20999999999999999</v>
      </c>
      <c r="J35" s="142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42">
        <f>ROUND((SUM(BH117:BH136)),  2)</f>
        <v>0</v>
      </c>
      <c r="G36" s="38"/>
      <c r="H36" s="38"/>
      <c r="I36" s="143">
        <v>0.14999999999999999</v>
      </c>
      <c r="J36" s="142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42">
        <f>ROUND((SUM(BI117:BI136)),  2)</f>
        <v>0</v>
      </c>
      <c r="G37" s="38"/>
      <c r="H37" s="38"/>
      <c r="I37" s="143">
        <v>0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32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39"/>
      <c r="C39" s="144"/>
      <c r="D39" s="145" t="s">
        <v>49</v>
      </c>
      <c r="E39" s="81"/>
      <c r="F39" s="81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2"/>
      <c r="I41" s="128"/>
      <c r="L41" s="22"/>
    </row>
    <row r="42" hidden="1" s="1" customFormat="1" ht="14.4" customHeight="1">
      <c r="B42" s="22"/>
      <c r="I42" s="128"/>
      <c r="L42" s="22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 propustků v km 83,327 83,878 84,177 84,569 TÚ 2071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110</v>
      </c>
      <c r="D86" s="38"/>
      <c r="E86" s="38"/>
      <c r="F86" s="38"/>
      <c r="G86" s="38"/>
      <c r="H86" s="38"/>
      <c r="I86" s="132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38"/>
      <c r="D87" s="38"/>
      <c r="E87" s="67" t="str">
        <f>E9</f>
        <v>VRN - Vedlejší rozpočtové náklady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38"/>
      <c r="E89" s="38"/>
      <c r="F89" s="27" t="str">
        <f>F12</f>
        <v>Nedvědice - Tišnov</v>
      </c>
      <c r="G89" s="38"/>
      <c r="H89" s="38"/>
      <c r="I89" s="133" t="s">
        <v>22</v>
      </c>
      <c r="J89" s="69" t="str">
        <f>IF(J12="","",J12)</f>
        <v>29. 6. 2020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Správa železnic, státní organizace</v>
      </c>
      <c r="G91" s="38"/>
      <c r="H91" s="38"/>
      <c r="I91" s="133" t="s">
        <v>32</v>
      </c>
      <c r="J91" s="36" t="str">
        <f>E21</f>
        <v>DMC Havlíčkův Brod,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38"/>
      <c r="E92" s="38"/>
      <c r="F92" s="27" t="str">
        <f>IF(E18="","",E18)</f>
        <v>Vyplň údaj</v>
      </c>
      <c r="G92" s="38"/>
      <c r="H92" s="38"/>
      <c r="I92" s="133" t="s">
        <v>37</v>
      </c>
      <c r="J92" s="36" t="str">
        <f>E24</f>
        <v>DMC Havlíčkův Brod, s.r.o.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32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58" t="s">
        <v>113</v>
      </c>
      <c r="D94" s="144"/>
      <c r="E94" s="144"/>
      <c r="F94" s="144"/>
      <c r="G94" s="144"/>
      <c r="H94" s="144"/>
      <c r="I94" s="159"/>
      <c r="J94" s="160" t="s">
        <v>114</v>
      </c>
      <c r="K94" s="144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61" t="s">
        <v>115</v>
      </c>
      <c r="D96" s="38"/>
      <c r="E96" s="38"/>
      <c r="F96" s="38"/>
      <c r="G96" s="38"/>
      <c r="H96" s="38"/>
      <c r="I96" s="132"/>
      <c r="J96" s="96">
        <f>J117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116</v>
      </c>
    </row>
    <row r="97" hidden="1" s="9" customFormat="1" ht="24.96" customHeight="1">
      <c r="A97" s="9"/>
      <c r="B97" s="162"/>
      <c r="C97" s="9"/>
      <c r="D97" s="163" t="s">
        <v>286</v>
      </c>
      <c r="E97" s="164"/>
      <c r="F97" s="164"/>
      <c r="G97" s="164"/>
      <c r="H97" s="164"/>
      <c r="I97" s="165"/>
      <c r="J97" s="166">
        <f>J118</f>
        <v>0</v>
      </c>
      <c r="K97" s="9"/>
      <c r="L97" s="16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38"/>
      <c r="D98" s="38"/>
      <c r="E98" s="38"/>
      <c r="F98" s="38"/>
      <c r="G98" s="38"/>
      <c r="H98" s="38"/>
      <c r="I98" s="132"/>
      <c r="J98" s="38"/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156"/>
      <c r="J99" s="61"/>
      <c r="K99" s="61"/>
      <c r="L99" s="5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2"/>
      <c r="C103" s="63"/>
      <c r="D103" s="63"/>
      <c r="E103" s="63"/>
      <c r="F103" s="63"/>
      <c r="G103" s="63"/>
      <c r="H103" s="63"/>
      <c r="I103" s="157"/>
      <c r="J103" s="63"/>
      <c r="K103" s="63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120</v>
      </c>
      <c r="D104" s="38"/>
      <c r="E104" s="38"/>
      <c r="F104" s="38"/>
      <c r="G104" s="38"/>
      <c r="H104" s="38"/>
      <c r="I104" s="132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38"/>
      <c r="D105" s="38"/>
      <c r="E105" s="38"/>
      <c r="F105" s="38"/>
      <c r="G105" s="38"/>
      <c r="H105" s="38"/>
      <c r="I105" s="132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38"/>
      <c r="E106" s="38"/>
      <c r="F106" s="38"/>
      <c r="G106" s="38"/>
      <c r="H106" s="38"/>
      <c r="I106" s="132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38"/>
      <c r="D107" s="38"/>
      <c r="E107" s="131" t="str">
        <f>E7</f>
        <v>Oprava propustků v km 83,327 83,878 84,177 84,569 TÚ 2071</v>
      </c>
      <c r="F107" s="32"/>
      <c r="G107" s="32"/>
      <c r="H107" s="32"/>
      <c r="I107" s="132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110</v>
      </c>
      <c r="D108" s="38"/>
      <c r="E108" s="38"/>
      <c r="F108" s="38"/>
      <c r="G108" s="38"/>
      <c r="H108" s="38"/>
      <c r="I108" s="132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67" t="str">
        <f>E9</f>
        <v>VRN - Vedlejší rozpočtové náklady</v>
      </c>
      <c r="F109" s="38"/>
      <c r="G109" s="38"/>
      <c r="H109" s="38"/>
      <c r="I109" s="132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38"/>
      <c r="E111" s="38"/>
      <c r="F111" s="27" t="str">
        <f>F12</f>
        <v>Nedvědice - Tišnov</v>
      </c>
      <c r="G111" s="38"/>
      <c r="H111" s="38"/>
      <c r="I111" s="133" t="s">
        <v>22</v>
      </c>
      <c r="J111" s="69" t="str">
        <f>IF(J12="","",J12)</f>
        <v>29. 6. 2020</v>
      </c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38"/>
      <c r="E113" s="38"/>
      <c r="F113" s="27" t="str">
        <f>E15</f>
        <v>Správa železnic, státní organizace</v>
      </c>
      <c r="G113" s="38"/>
      <c r="H113" s="38"/>
      <c r="I113" s="133" t="s">
        <v>32</v>
      </c>
      <c r="J113" s="36" t="str">
        <f>E21</f>
        <v>DMC Havlíčkův Brod, s.r.o.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38"/>
      <c r="E114" s="38"/>
      <c r="F114" s="27" t="str">
        <f>IF(E18="","",E18)</f>
        <v>Vyplň údaj</v>
      </c>
      <c r="G114" s="38"/>
      <c r="H114" s="38"/>
      <c r="I114" s="133" t="s">
        <v>37</v>
      </c>
      <c r="J114" s="36" t="str">
        <f>E24</f>
        <v>DMC Havlíčkův Brod, s.r.o.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38"/>
      <c r="D115" s="38"/>
      <c r="E115" s="38"/>
      <c r="F115" s="38"/>
      <c r="G115" s="38"/>
      <c r="H115" s="38"/>
      <c r="I115" s="132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72"/>
      <c r="B116" s="173"/>
      <c r="C116" s="174" t="s">
        <v>121</v>
      </c>
      <c r="D116" s="175" t="s">
        <v>64</v>
      </c>
      <c r="E116" s="175" t="s">
        <v>60</v>
      </c>
      <c r="F116" s="175" t="s">
        <v>61</v>
      </c>
      <c r="G116" s="175" t="s">
        <v>122</v>
      </c>
      <c r="H116" s="175" t="s">
        <v>123</v>
      </c>
      <c r="I116" s="176" t="s">
        <v>124</v>
      </c>
      <c r="J116" s="175" t="s">
        <v>114</v>
      </c>
      <c r="K116" s="177" t="s">
        <v>125</v>
      </c>
      <c r="L116" s="178"/>
      <c r="M116" s="86" t="s">
        <v>1</v>
      </c>
      <c r="N116" s="87" t="s">
        <v>43</v>
      </c>
      <c r="O116" s="87" t="s">
        <v>126</v>
      </c>
      <c r="P116" s="87" t="s">
        <v>127</v>
      </c>
      <c r="Q116" s="87" t="s">
        <v>128</v>
      </c>
      <c r="R116" s="87" t="s">
        <v>129</v>
      </c>
      <c r="S116" s="87" t="s">
        <v>130</v>
      </c>
      <c r="T116" s="88" t="s">
        <v>131</v>
      </c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="2" customFormat="1" ht="22.8" customHeight="1">
      <c r="A117" s="38"/>
      <c r="B117" s="39"/>
      <c r="C117" s="93" t="s">
        <v>132</v>
      </c>
      <c r="D117" s="38"/>
      <c r="E117" s="38"/>
      <c r="F117" s="38"/>
      <c r="G117" s="38"/>
      <c r="H117" s="38"/>
      <c r="I117" s="132"/>
      <c r="J117" s="179">
        <f>BK117</f>
        <v>0</v>
      </c>
      <c r="K117" s="38"/>
      <c r="L117" s="39"/>
      <c r="M117" s="89"/>
      <c r="N117" s="73"/>
      <c r="O117" s="90"/>
      <c r="P117" s="180">
        <f>P118</f>
        <v>0</v>
      </c>
      <c r="Q117" s="90"/>
      <c r="R117" s="180">
        <f>R118</f>
        <v>0</v>
      </c>
      <c r="S117" s="90"/>
      <c r="T117" s="18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78</v>
      </c>
      <c r="AU117" s="19" t="s">
        <v>116</v>
      </c>
      <c r="BK117" s="182">
        <f>BK118</f>
        <v>0</v>
      </c>
    </row>
    <row r="118" s="12" customFormat="1" ht="25.92" customHeight="1">
      <c r="A118" s="12"/>
      <c r="B118" s="183"/>
      <c r="C118" s="12"/>
      <c r="D118" s="184" t="s">
        <v>78</v>
      </c>
      <c r="E118" s="185" t="s">
        <v>106</v>
      </c>
      <c r="F118" s="185" t="s">
        <v>107</v>
      </c>
      <c r="G118" s="12"/>
      <c r="H118" s="12"/>
      <c r="I118" s="186"/>
      <c r="J118" s="187">
        <f>BK118</f>
        <v>0</v>
      </c>
      <c r="K118" s="12"/>
      <c r="L118" s="183"/>
      <c r="M118" s="188"/>
      <c r="N118" s="189"/>
      <c r="O118" s="189"/>
      <c r="P118" s="190">
        <f>SUM(P119:P136)</f>
        <v>0</v>
      </c>
      <c r="Q118" s="189"/>
      <c r="R118" s="190">
        <f>SUM(R119:R136)</f>
        <v>0</v>
      </c>
      <c r="S118" s="189"/>
      <c r="T118" s="191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84" t="s">
        <v>136</v>
      </c>
      <c r="AT118" s="192" t="s">
        <v>78</v>
      </c>
      <c r="AU118" s="192" t="s">
        <v>79</v>
      </c>
      <c r="AY118" s="184" t="s">
        <v>135</v>
      </c>
      <c r="BK118" s="193">
        <f>SUM(BK119:BK136)</f>
        <v>0</v>
      </c>
    </row>
    <row r="119" s="2" customFormat="1" ht="24.15" customHeight="1">
      <c r="A119" s="38"/>
      <c r="B119" s="196"/>
      <c r="C119" s="197" t="s">
        <v>87</v>
      </c>
      <c r="D119" s="197" t="s">
        <v>138</v>
      </c>
      <c r="E119" s="198" t="s">
        <v>807</v>
      </c>
      <c r="F119" s="199" t="s">
        <v>808</v>
      </c>
      <c r="G119" s="200" t="s">
        <v>175</v>
      </c>
      <c r="H119" s="201">
        <v>1</v>
      </c>
      <c r="I119" s="202"/>
      <c r="J119" s="203">
        <f>ROUND(I119*H119,2)</f>
        <v>0</v>
      </c>
      <c r="K119" s="199" t="s">
        <v>142</v>
      </c>
      <c r="L119" s="39"/>
      <c r="M119" s="204" t="s">
        <v>1</v>
      </c>
      <c r="N119" s="205" t="s">
        <v>44</v>
      </c>
      <c r="O119" s="77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143</v>
      </c>
      <c r="AT119" s="208" t="s">
        <v>138</v>
      </c>
      <c r="AU119" s="208" t="s">
        <v>87</v>
      </c>
      <c r="AY119" s="19" t="s">
        <v>135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9" t="s">
        <v>87</v>
      </c>
      <c r="BK119" s="209">
        <f>ROUND(I119*H119,2)</f>
        <v>0</v>
      </c>
      <c r="BL119" s="19" t="s">
        <v>143</v>
      </c>
      <c r="BM119" s="208" t="s">
        <v>809</v>
      </c>
    </row>
    <row r="120" s="2" customFormat="1" ht="24.15" customHeight="1">
      <c r="A120" s="38"/>
      <c r="B120" s="196"/>
      <c r="C120" s="197" t="s">
        <v>89</v>
      </c>
      <c r="D120" s="197" t="s">
        <v>138</v>
      </c>
      <c r="E120" s="198" t="s">
        <v>810</v>
      </c>
      <c r="F120" s="199" t="s">
        <v>811</v>
      </c>
      <c r="G120" s="200" t="s">
        <v>175</v>
      </c>
      <c r="H120" s="201">
        <v>1</v>
      </c>
      <c r="I120" s="202"/>
      <c r="J120" s="203">
        <f>ROUND(I120*H120,2)</f>
        <v>0</v>
      </c>
      <c r="K120" s="199" t="s">
        <v>142</v>
      </c>
      <c r="L120" s="39"/>
      <c r="M120" s="204" t="s">
        <v>1</v>
      </c>
      <c r="N120" s="205" t="s">
        <v>44</v>
      </c>
      <c r="O120" s="77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8" t="s">
        <v>143</v>
      </c>
      <c r="AT120" s="208" t="s">
        <v>138</v>
      </c>
      <c r="AU120" s="208" t="s">
        <v>87</v>
      </c>
      <c r="AY120" s="19" t="s">
        <v>135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9" t="s">
        <v>87</v>
      </c>
      <c r="BK120" s="209">
        <f>ROUND(I120*H120,2)</f>
        <v>0</v>
      </c>
      <c r="BL120" s="19" t="s">
        <v>143</v>
      </c>
      <c r="BM120" s="208" t="s">
        <v>812</v>
      </c>
    </row>
    <row r="121" s="2" customFormat="1" ht="24.15" customHeight="1">
      <c r="A121" s="38"/>
      <c r="B121" s="196"/>
      <c r="C121" s="197" t="s">
        <v>157</v>
      </c>
      <c r="D121" s="197" t="s">
        <v>138</v>
      </c>
      <c r="E121" s="198" t="s">
        <v>813</v>
      </c>
      <c r="F121" s="199" t="s">
        <v>814</v>
      </c>
      <c r="G121" s="200" t="s">
        <v>175</v>
      </c>
      <c r="H121" s="201">
        <v>1</v>
      </c>
      <c r="I121" s="202"/>
      <c r="J121" s="203">
        <f>ROUND(I121*H121,2)</f>
        <v>0</v>
      </c>
      <c r="K121" s="199" t="s">
        <v>142</v>
      </c>
      <c r="L121" s="39"/>
      <c r="M121" s="204" t="s">
        <v>1</v>
      </c>
      <c r="N121" s="205" t="s">
        <v>44</v>
      </c>
      <c r="O121" s="7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143</v>
      </c>
      <c r="AT121" s="208" t="s">
        <v>138</v>
      </c>
      <c r="AU121" s="208" t="s">
        <v>87</v>
      </c>
      <c r="AY121" s="19" t="s">
        <v>135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9" t="s">
        <v>87</v>
      </c>
      <c r="BK121" s="209">
        <f>ROUND(I121*H121,2)</f>
        <v>0</v>
      </c>
      <c r="BL121" s="19" t="s">
        <v>143</v>
      </c>
      <c r="BM121" s="208" t="s">
        <v>815</v>
      </c>
    </row>
    <row r="122" s="2" customFormat="1" ht="24.15" customHeight="1">
      <c r="A122" s="38"/>
      <c r="B122" s="196"/>
      <c r="C122" s="197" t="s">
        <v>143</v>
      </c>
      <c r="D122" s="197" t="s">
        <v>138</v>
      </c>
      <c r="E122" s="198" t="s">
        <v>816</v>
      </c>
      <c r="F122" s="199" t="s">
        <v>817</v>
      </c>
      <c r="G122" s="200" t="s">
        <v>141</v>
      </c>
      <c r="H122" s="201">
        <v>0.40000000000000002</v>
      </c>
      <c r="I122" s="202"/>
      <c r="J122" s="203">
        <f>ROUND(I122*H122,2)</f>
        <v>0</v>
      </c>
      <c r="K122" s="199" t="s">
        <v>142</v>
      </c>
      <c r="L122" s="39"/>
      <c r="M122" s="204" t="s">
        <v>1</v>
      </c>
      <c r="N122" s="205" t="s">
        <v>44</v>
      </c>
      <c r="O122" s="77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143</v>
      </c>
      <c r="AT122" s="208" t="s">
        <v>138</v>
      </c>
      <c r="AU122" s="208" t="s">
        <v>87</v>
      </c>
      <c r="AY122" s="19" t="s">
        <v>135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9" t="s">
        <v>87</v>
      </c>
      <c r="BK122" s="209">
        <f>ROUND(I122*H122,2)</f>
        <v>0</v>
      </c>
      <c r="BL122" s="19" t="s">
        <v>143</v>
      </c>
      <c r="BM122" s="208" t="s">
        <v>818</v>
      </c>
    </row>
    <row r="123" s="2" customFormat="1" ht="24.15" customHeight="1">
      <c r="A123" s="38"/>
      <c r="B123" s="196"/>
      <c r="C123" s="197" t="s">
        <v>136</v>
      </c>
      <c r="D123" s="197" t="s">
        <v>138</v>
      </c>
      <c r="E123" s="198" t="s">
        <v>819</v>
      </c>
      <c r="F123" s="199" t="s">
        <v>820</v>
      </c>
      <c r="G123" s="200" t="s">
        <v>175</v>
      </c>
      <c r="H123" s="201">
        <v>1</v>
      </c>
      <c r="I123" s="202"/>
      <c r="J123" s="203">
        <f>ROUND(I123*H123,2)</f>
        <v>0</v>
      </c>
      <c r="K123" s="199" t="s">
        <v>142</v>
      </c>
      <c r="L123" s="39"/>
      <c r="M123" s="204" t="s">
        <v>1</v>
      </c>
      <c r="N123" s="205" t="s">
        <v>44</v>
      </c>
      <c r="O123" s="7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143</v>
      </c>
      <c r="AT123" s="208" t="s">
        <v>138</v>
      </c>
      <c r="AU123" s="208" t="s">
        <v>87</v>
      </c>
      <c r="AY123" s="19" t="s">
        <v>135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9" t="s">
        <v>87</v>
      </c>
      <c r="BK123" s="209">
        <f>ROUND(I123*H123,2)</f>
        <v>0</v>
      </c>
      <c r="BL123" s="19" t="s">
        <v>143</v>
      </c>
      <c r="BM123" s="208" t="s">
        <v>821</v>
      </c>
    </row>
    <row r="124" s="2" customFormat="1">
      <c r="A124" s="38"/>
      <c r="B124" s="39"/>
      <c r="C124" s="38"/>
      <c r="D124" s="210" t="s">
        <v>145</v>
      </c>
      <c r="E124" s="38"/>
      <c r="F124" s="211" t="s">
        <v>822</v>
      </c>
      <c r="G124" s="38"/>
      <c r="H124" s="38"/>
      <c r="I124" s="132"/>
      <c r="J124" s="38"/>
      <c r="K124" s="38"/>
      <c r="L124" s="39"/>
      <c r="M124" s="212"/>
      <c r="N124" s="213"/>
      <c r="O124" s="77"/>
      <c r="P124" s="77"/>
      <c r="Q124" s="77"/>
      <c r="R124" s="77"/>
      <c r="S124" s="77"/>
      <c r="T124" s="7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145</v>
      </c>
      <c r="AU124" s="19" t="s">
        <v>87</v>
      </c>
    </row>
    <row r="125" s="2" customFormat="1" ht="37.8" customHeight="1">
      <c r="A125" s="38"/>
      <c r="B125" s="196"/>
      <c r="C125" s="197" t="s">
        <v>172</v>
      </c>
      <c r="D125" s="197" t="s">
        <v>138</v>
      </c>
      <c r="E125" s="198" t="s">
        <v>823</v>
      </c>
      <c r="F125" s="199" t="s">
        <v>824</v>
      </c>
      <c r="G125" s="200" t="s">
        <v>141</v>
      </c>
      <c r="H125" s="201">
        <v>1</v>
      </c>
      <c r="I125" s="202"/>
      <c r="J125" s="203">
        <f>ROUND(I125*H125,2)</f>
        <v>0</v>
      </c>
      <c r="K125" s="199" t="s">
        <v>1</v>
      </c>
      <c r="L125" s="39"/>
      <c r="M125" s="204" t="s">
        <v>1</v>
      </c>
      <c r="N125" s="205" t="s">
        <v>44</v>
      </c>
      <c r="O125" s="7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143</v>
      </c>
      <c r="AT125" s="208" t="s">
        <v>138</v>
      </c>
      <c r="AU125" s="208" t="s">
        <v>87</v>
      </c>
      <c r="AY125" s="19" t="s">
        <v>135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9" t="s">
        <v>87</v>
      </c>
      <c r="BK125" s="209">
        <f>ROUND(I125*H125,2)</f>
        <v>0</v>
      </c>
      <c r="BL125" s="19" t="s">
        <v>143</v>
      </c>
      <c r="BM125" s="208" t="s">
        <v>825</v>
      </c>
    </row>
    <row r="126" s="2" customFormat="1">
      <c r="A126" s="38"/>
      <c r="B126" s="39"/>
      <c r="C126" s="38"/>
      <c r="D126" s="210" t="s">
        <v>145</v>
      </c>
      <c r="E126" s="38"/>
      <c r="F126" s="211" t="s">
        <v>826</v>
      </c>
      <c r="G126" s="38"/>
      <c r="H126" s="38"/>
      <c r="I126" s="132"/>
      <c r="J126" s="38"/>
      <c r="K126" s="38"/>
      <c r="L126" s="39"/>
      <c r="M126" s="212"/>
      <c r="N126" s="213"/>
      <c r="O126" s="77"/>
      <c r="P126" s="77"/>
      <c r="Q126" s="77"/>
      <c r="R126" s="77"/>
      <c r="S126" s="77"/>
      <c r="T126" s="7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145</v>
      </c>
      <c r="AU126" s="19" t="s">
        <v>87</v>
      </c>
    </row>
    <row r="127" s="2" customFormat="1" ht="24.15" customHeight="1">
      <c r="A127" s="38"/>
      <c r="B127" s="196"/>
      <c r="C127" s="197" t="s">
        <v>179</v>
      </c>
      <c r="D127" s="197" t="s">
        <v>138</v>
      </c>
      <c r="E127" s="198" t="s">
        <v>827</v>
      </c>
      <c r="F127" s="199" t="s">
        <v>828</v>
      </c>
      <c r="G127" s="200" t="s">
        <v>829</v>
      </c>
      <c r="H127" s="201">
        <v>1</v>
      </c>
      <c r="I127" s="202"/>
      <c r="J127" s="203">
        <f>ROUND(I127*H127,2)</f>
        <v>0</v>
      </c>
      <c r="K127" s="199" t="s">
        <v>142</v>
      </c>
      <c r="L127" s="39"/>
      <c r="M127" s="204" t="s">
        <v>1</v>
      </c>
      <c r="N127" s="205" t="s">
        <v>44</v>
      </c>
      <c r="O127" s="7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143</v>
      </c>
      <c r="AT127" s="208" t="s">
        <v>138</v>
      </c>
      <c r="AU127" s="208" t="s">
        <v>87</v>
      </c>
      <c r="AY127" s="19" t="s">
        <v>135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9" t="s">
        <v>87</v>
      </c>
      <c r="BK127" s="209">
        <f>ROUND(I127*H127,2)</f>
        <v>0</v>
      </c>
      <c r="BL127" s="19" t="s">
        <v>143</v>
      </c>
      <c r="BM127" s="208" t="s">
        <v>830</v>
      </c>
    </row>
    <row r="128" s="2" customFormat="1">
      <c r="A128" s="38"/>
      <c r="B128" s="39"/>
      <c r="C128" s="38"/>
      <c r="D128" s="210" t="s">
        <v>145</v>
      </c>
      <c r="E128" s="38"/>
      <c r="F128" s="211" t="s">
        <v>822</v>
      </c>
      <c r="G128" s="38"/>
      <c r="H128" s="38"/>
      <c r="I128" s="132"/>
      <c r="J128" s="38"/>
      <c r="K128" s="38"/>
      <c r="L128" s="39"/>
      <c r="M128" s="212"/>
      <c r="N128" s="213"/>
      <c r="O128" s="77"/>
      <c r="P128" s="77"/>
      <c r="Q128" s="77"/>
      <c r="R128" s="77"/>
      <c r="S128" s="77"/>
      <c r="T128" s="7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145</v>
      </c>
      <c r="AU128" s="19" t="s">
        <v>87</v>
      </c>
    </row>
    <row r="129" s="2" customFormat="1" ht="14.4" customHeight="1">
      <c r="A129" s="38"/>
      <c r="B129" s="196"/>
      <c r="C129" s="197" t="s">
        <v>165</v>
      </c>
      <c r="D129" s="197" t="s">
        <v>138</v>
      </c>
      <c r="E129" s="198" t="s">
        <v>831</v>
      </c>
      <c r="F129" s="199" t="s">
        <v>832</v>
      </c>
      <c r="G129" s="200" t="s">
        <v>175</v>
      </c>
      <c r="H129" s="201">
        <v>4</v>
      </c>
      <c r="I129" s="202"/>
      <c r="J129" s="203">
        <f>ROUND(I129*H129,2)</f>
        <v>0</v>
      </c>
      <c r="K129" s="199" t="s">
        <v>1</v>
      </c>
      <c r="L129" s="39"/>
      <c r="M129" s="204" t="s">
        <v>1</v>
      </c>
      <c r="N129" s="205" t="s">
        <v>44</v>
      </c>
      <c r="O129" s="7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143</v>
      </c>
      <c r="AT129" s="208" t="s">
        <v>138</v>
      </c>
      <c r="AU129" s="208" t="s">
        <v>87</v>
      </c>
      <c r="AY129" s="19" t="s">
        <v>135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9" t="s">
        <v>87</v>
      </c>
      <c r="BK129" s="209">
        <f>ROUND(I129*H129,2)</f>
        <v>0</v>
      </c>
      <c r="BL129" s="19" t="s">
        <v>143</v>
      </c>
      <c r="BM129" s="208" t="s">
        <v>833</v>
      </c>
    </row>
    <row r="130" s="2" customFormat="1">
      <c r="A130" s="38"/>
      <c r="B130" s="39"/>
      <c r="C130" s="38"/>
      <c r="D130" s="210" t="s">
        <v>145</v>
      </c>
      <c r="E130" s="38"/>
      <c r="F130" s="211" t="s">
        <v>834</v>
      </c>
      <c r="G130" s="38"/>
      <c r="H130" s="38"/>
      <c r="I130" s="132"/>
      <c r="J130" s="38"/>
      <c r="K130" s="38"/>
      <c r="L130" s="39"/>
      <c r="M130" s="212"/>
      <c r="N130" s="213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145</v>
      </c>
      <c r="AU130" s="19" t="s">
        <v>87</v>
      </c>
    </row>
    <row r="131" s="2" customFormat="1" ht="24.15" customHeight="1">
      <c r="A131" s="38"/>
      <c r="B131" s="196"/>
      <c r="C131" s="197" t="s">
        <v>187</v>
      </c>
      <c r="D131" s="197" t="s">
        <v>138</v>
      </c>
      <c r="E131" s="198" t="s">
        <v>835</v>
      </c>
      <c r="F131" s="199" t="s">
        <v>836</v>
      </c>
      <c r="G131" s="200" t="s">
        <v>298</v>
      </c>
      <c r="H131" s="201">
        <v>40</v>
      </c>
      <c r="I131" s="202"/>
      <c r="J131" s="203">
        <f>ROUND(I131*H131,2)</f>
        <v>0</v>
      </c>
      <c r="K131" s="199" t="s">
        <v>1</v>
      </c>
      <c r="L131" s="39"/>
      <c r="M131" s="204" t="s">
        <v>1</v>
      </c>
      <c r="N131" s="205" t="s">
        <v>44</v>
      </c>
      <c r="O131" s="7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143</v>
      </c>
      <c r="AT131" s="208" t="s">
        <v>138</v>
      </c>
      <c r="AU131" s="208" t="s">
        <v>87</v>
      </c>
      <c r="AY131" s="19" t="s">
        <v>135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9" t="s">
        <v>87</v>
      </c>
      <c r="BK131" s="209">
        <f>ROUND(I131*H131,2)</f>
        <v>0</v>
      </c>
      <c r="BL131" s="19" t="s">
        <v>143</v>
      </c>
      <c r="BM131" s="208" t="s">
        <v>837</v>
      </c>
    </row>
    <row r="132" s="2" customFormat="1">
      <c r="A132" s="38"/>
      <c r="B132" s="39"/>
      <c r="C132" s="38"/>
      <c r="D132" s="210" t="s">
        <v>145</v>
      </c>
      <c r="E132" s="38"/>
      <c r="F132" s="211" t="s">
        <v>838</v>
      </c>
      <c r="G132" s="38"/>
      <c r="H132" s="38"/>
      <c r="I132" s="132"/>
      <c r="J132" s="38"/>
      <c r="K132" s="38"/>
      <c r="L132" s="39"/>
      <c r="M132" s="212"/>
      <c r="N132" s="213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145</v>
      </c>
      <c r="AU132" s="19" t="s">
        <v>87</v>
      </c>
    </row>
    <row r="133" s="2" customFormat="1" ht="62.7" customHeight="1">
      <c r="A133" s="38"/>
      <c r="B133" s="196"/>
      <c r="C133" s="197" t="s">
        <v>191</v>
      </c>
      <c r="D133" s="197" t="s">
        <v>138</v>
      </c>
      <c r="E133" s="198" t="s">
        <v>839</v>
      </c>
      <c r="F133" s="199" t="s">
        <v>840</v>
      </c>
      <c r="G133" s="200" t="s">
        <v>175</v>
      </c>
      <c r="H133" s="201">
        <v>1</v>
      </c>
      <c r="I133" s="202"/>
      <c r="J133" s="203">
        <f>ROUND(I133*H133,2)</f>
        <v>0</v>
      </c>
      <c r="K133" s="199" t="s">
        <v>142</v>
      </c>
      <c r="L133" s="39"/>
      <c r="M133" s="204" t="s">
        <v>1</v>
      </c>
      <c r="N133" s="205" t="s">
        <v>44</v>
      </c>
      <c r="O133" s="7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143</v>
      </c>
      <c r="AT133" s="208" t="s">
        <v>138</v>
      </c>
      <c r="AU133" s="208" t="s">
        <v>87</v>
      </c>
      <c r="AY133" s="19" t="s">
        <v>135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9" t="s">
        <v>87</v>
      </c>
      <c r="BK133" s="209">
        <f>ROUND(I133*H133,2)</f>
        <v>0</v>
      </c>
      <c r="BL133" s="19" t="s">
        <v>143</v>
      </c>
      <c r="BM133" s="208" t="s">
        <v>841</v>
      </c>
    </row>
    <row r="134" s="2" customFormat="1">
      <c r="A134" s="38"/>
      <c r="B134" s="39"/>
      <c r="C134" s="38"/>
      <c r="D134" s="210" t="s">
        <v>145</v>
      </c>
      <c r="E134" s="38"/>
      <c r="F134" s="211" t="s">
        <v>826</v>
      </c>
      <c r="G134" s="38"/>
      <c r="H134" s="38"/>
      <c r="I134" s="132"/>
      <c r="J134" s="38"/>
      <c r="K134" s="38"/>
      <c r="L134" s="39"/>
      <c r="M134" s="212"/>
      <c r="N134" s="213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145</v>
      </c>
      <c r="AU134" s="19" t="s">
        <v>87</v>
      </c>
    </row>
    <row r="135" s="2" customFormat="1" ht="24.15" customHeight="1">
      <c r="A135" s="38"/>
      <c r="B135" s="196"/>
      <c r="C135" s="197" t="s">
        <v>197</v>
      </c>
      <c r="D135" s="197" t="s">
        <v>138</v>
      </c>
      <c r="E135" s="198" t="s">
        <v>842</v>
      </c>
      <c r="F135" s="199" t="s">
        <v>843</v>
      </c>
      <c r="G135" s="200" t="s">
        <v>175</v>
      </c>
      <c r="H135" s="201">
        <v>1</v>
      </c>
      <c r="I135" s="202"/>
      <c r="J135" s="203">
        <f>ROUND(I135*H135,2)</f>
        <v>0</v>
      </c>
      <c r="K135" s="199" t="s">
        <v>142</v>
      </c>
      <c r="L135" s="39"/>
      <c r="M135" s="204" t="s">
        <v>1</v>
      </c>
      <c r="N135" s="205" t="s">
        <v>44</v>
      </c>
      <c r="O135" s="7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143</v>
      </c>
      <c r="AT135" s="208" t="s">
        <v>138</v>
      </c>
      <c r="AU135" s="208" t="s">
        <v>87</v>
      </c>
      <c r="AY135" s="19" t="s">
        <v>135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9" t="s">
        <v>87</v>
      </c>
      <c r="BK135" s="209">
        <f>ROUND(I135*H135,2)</f>
        <v>0</v>
      </c>
      <c r="BL135" s="19" t="s">
        <v>143</v>
      </c>
      <c r="BM135" s="208" t="s">
        <v>844</v>
      </c>
    </row>
    <row r="136" s="2" customFormat="1">
      <c r="A136" s="38"/>
      <c r="B136" s="39"/>
      <c r="C136" s="38"/>
      <c r="D136" s="210" t="s">
        <v>145</v>
      </c>
      <c r="E136" s="38"/>
      <c r="F136" s="211" t="s">
        <v>822</v>
      </c>
      <c r="G136" s="38"/>
      <c r="H136" s="38"/>
      <c r="I136" s="132"/>
      <c r="J136" s="38"/>
      <c r="K136" s="38"/>
      <c r="L136" s="39"/>
      <c r="M136" s="263"/>
      <c r="N136" s="264"/>
      <c r="O136" s="260"/>
      <c r="P136" s="260"/>
      <c r="Q136" s="260"/>
      <c r="R136" s="260"/>
      <c r="S136" s="260"/>
      <c r="T136" s="26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145</v>
      </c>
      <c r="AU136" s="19" t="s">
        <v>87</v>
      </c>
    </row>
    <row r="137" s="2" customFormat="1" ht="6.96" customHeight="1">
      <c r="A137" s="38"/>
      <c r="B137" s="60"/>
      <c r="C137" s="61"/>
      <c r="D137" s="61"/>
      <c r="E137" s="61"/>
      <c r="F137" s="61"/>
      <c r="G137" s="61"/>
      <c r="H137" s="61"/>
      <c r="I137" s="156"/>
      <c r="J137" s="61"/>
      <c r="K137" s="61"/>
      <c r="L137" s="39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DESKTOP-R3K9QLK\User</dc:creator>
  <cp:lastModifiedBy>DESKTOP-R3K9QLK\User</cp:lastModifiedBy>
  <dcterms:created xsi:type="dcterms:W3CDTF">2020-07-27T11:48:34Z</dcterms:created>
  <dcterms:modified xsi:type="dcterms:W3CDTF">2020-07-27T11:48:40Z</dcterms:modified>
</cp:coreProperties>
</file>